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5005" yWindow="135" windowWidth="14805" windowHeight="7980" tabRatio="915" activeTab="1"/>
  </bookViews>
  <sheets>
    <sheet name="silun" sheetId="1" r:id="rId1"/>
    <sheet name="3.1移动业务" sheetId="3" r:id="rId2"/>
  </sheets>
  <definedNames>
    <definedName name="_xlnm._FilterDatabase" localSheetId="0" hidden="1">silun!$A$1:$AF$402</definedName>
  </definedNames>
  <calcPr calcId="144525"/>
</workbook>
</file>

<file path=xl/calcChain.xml><?xml version="1.0" encoding="utf-8"?>
<calcChain xmlns="http://schemas.openxmlformats.org/spreadsheetml/2006/main">
  <c r="AJS6" i="3" l="1"/>
  <c r="AJS4" i="3"/>
  <c r="E3" i="3"/>
  <c r="E6" i="3"/>
  <c r="E5" i="3"/>
  <c r="E4" i="3"/>
  <c r="B31" i="3"/>
  <c r="B30" i="3"/>
  <c r="B29" i="3"/>
  <c r="B28" i="3"/>
  <c r="AGX13" i="3" l="1"/>
  <c r="AGX14" i="3"/>
  <c r="AGX15" i="3"/>
  <c r="AGX16" i="3"/>
  <c r="AGX17" i="3"/>
  <c r="AGX18" i="3"/>
  <c r="AGX19" i="3"/>
  <c r="AGX20" i="3"/>
  <c r="AGX21" i="3"/>
  <c r="AGX22" i="3"/>
  <c r="AGX23" i="3"/>
  <c r="AGX24" i="3"/>
  <c r="AGX25" i="3"/>
  <c r="AGX26" i="3"/>
  <c r="AGX27" i="3"/>
  <c r="AGX28" i="3"/>
  <c r="AGX29" i="3"/>
  <c r="AGX30" i="3"/>
  <c r="AGX31" i="3"/>
  <c r="AGX32" i="3"/>
  <c r="AGX33" i="3"/>
  <c r="AGX34" i="3"/>
  <c r="AGX35" i="3"/>
  <c r="AGX36" i="3"/>
  <c r="AGX37" i="3"/>
  <c r="AGX12" i="3"/>
  <c r="AHB13" i="3"/>
  <c r="AHB14" i="3"/>
  <c r="AHB15" i="3"/>
  <c r="AHB16" i="3"/>
  <c r="AHB17" i="3"/>
  <c r="AHB18" i="3"/>
  <c r="AHB19" i="3"/>
  <c r="AHB20" i="3"/>
  <c r="AHB21" i="3"/>
  <c r="AHB22" i="3"/>
  <c r="AHB23" i="3"/>
  <c r="AHB24" i="3"/>
  <c r="AHB25" i="3"/>
  <c r="AHB26" i="3"/>
  <c r="AHB27" i="3"/>
  <c r="AHB28" i="3"/>
  <c r="AHB29" i="3"/>
  <c r="AHB30" i="3"/>
  <c r="AHB31" i="3"/>
  <c r="AHB32" i="3"/>
  <c r="AHB33" i="3"/>
  <c r="AHB34" i="3"/>
  <c r="AHB35" i="3"/>
  <c r="AHB36" i="3"/>
  <c r="AHB37" i="3"/>
  <c r="AHB40" i="3"/>
  <c r="AHB41" i="3"/>
  <c r="AHB42" i="3"/>
  <c r="WH18" i="3"/>
  <c r="GX38" i="3"/>
  <c r="GX39" i="3"/>
  <c r="CV20" i="3" l="1"/>
  <c r="E8" i="3" l="1"/>
  <c r="B44" i="3" l="1"/>
  <c r="B43" i="3"/>
  <c r="IC42" i="3" l="1"/>
  <c r="IB42" i="3"/>
  <c r="HX42" i="3"/>
  <c r="HW42" i="3"/>
  <c r="IC39" i="3"/>
  <c r="IB39" i="3"/>
  <c r="IC38" i="3"/>
  <c r="IB38" i="3"/>
  <c r="HX39" i="3"/>
  <c r="HW39" i="3"/>
  <c r="HX38" i="3"/>
  <c r="HW38" i="3"/>
  <c r="ADI38" i="3"/>
  <c r="ADI39" i="3"/>
  <c r="ADI42" i="3"/>
  <c r="K38" i="3"/>
  <c r="O38" i="3"/>
  <c r="S38" i="3"/>
  <c r="K39" i="3"/>
  <c r="O39" i="3"/>
  <c r="S39" i="3"/>
  <c r="MI42" i="3"/>
  <c r="MH42" i="3"/>
  <c r="MI41" i="3"/>
  <c r="MH41" i="3"/>
  <c r="MI40" i="3"/>
  <c r="MH40" i="3"/>
  <c r="MI39" i="3"/>
  <c r="MH39" i="3"/>
  <c r="MI38" i="3"/>
  <c r="MH38" i="3"/>
  <c r="MI37" i="3"/>
  <c r="MH37" i="3"/>
  <c r="MI36" i="3"/>
  <c r="MH36" i="3"/>
  <c r="MI35" i="3"/>
  <c r="MH35" i="3"/>
  <c r="MI34" i="3"/>
  <c r="MH34" i="3"/>
  <c r="MI33" i="3"/>
  <c r="MH33" i="3"/>
  <c r="MI32" i="3"/>
  <c r="MH32" i="3"/>
  <c r="MI31" i="3"/>
  <c r="MH31" i="3"/>
  <c r="MI30" i="3"/>
  <c r="MH30" i="3"/>
  <c r="MI29" i="3"/>
  <c r="MH29" i="3"/>
  <c r="MI28" i="3"/>
  <c r="MH28" i="3"/>
  <c r="MI27" i="3"/>
  <c r="MH27" i="3"/>
  <c r="MI26" i="3"/>
  <c r="MH26" i="3"/>
  <c r="MI25" i="3"/>
  <c r="MH25" i="3"/>
  <c r="MI24" i="3"/>
  <c r="MH24" i="3"/>
  <c r="MI23" i="3"/>
  <c r="MH23" i="3"/>
  <c r="MI22" i="3"/>
  <c r="MH22" i="3"/>
  <c r="MI21" i="3"/>
  <c r="MH21" i="3"/>
  <c r="MI20" i="3"/>
  <c r="MH20" i="3"/>
  <c r="MI19" i="3"/>
  <c r="MH19" i="3"/>
  <c r="MI18" i="3"/>
  <c r="MH18" i="3"/>
  <c r="MI17" i="3"/>
  <c r="MH17" i="3"/>
  <c r="MI16" i="3"/>
  <c r="MH16" i="3"/>
  <c r="MI15" i="3"/>
  <c r="MH15" i="3"/>
  <c r="MI14" i="3"/>
  <c r="MH14" i="3"/>
  <c r="MI13" i="3"/>
  <c r="MH13" i="3"/>
  <c r="MI12" i="3"/>
  <c r="MH12" i="3"/>
  <c r="MD42" i="3"/>
  <c r="MC42" i="3"/>
  <c r="MD41" i="3"/>
  <c r="MC41" i="3"/>
  <c r="MD40" i="3"/>
  <c r="MC40" i="3"/>
  <c r="MD39" i="3"/>
  <c r="MC39" i="3"/>
  <c r="MD38" i="3"/>
  <c r="MC38" i="3"/>
  <c r="MD37" i="3"/>
  <c r="MC37" i="3"/>
  <c r="MD36" i="3"/>
  <c r="MC36" i="3"/>
  <c r="MD35" i="3"/>
  <c r="MC35" i="3"/>
  <c r="MD34" i="3"/>
  <c r="MC34" i="3"/>
  <c r="MD33" i="3"/>
  <c r="MC33" i="3"/>
  <c r="MD32" i="3"/>
  <c r="MC32" i="3"/>
  <c r="MD31" i="3"/>
  <c r="MC31" i="3"/>
  <c r="MD30" i="3"/>
  <c r="MC30" i="3"/>
  <c r="MD29" i="3"/>
  <c r="MC29" i="3"/>
  <c r="MD28" i="3"/>
  <c r="MC28" i="3"/>
  <c r="MD27" i="3"/>
  <c r="MC27" i="3"/>
  <c r="MD26" i="3"/>
  <c r="MC26" i="3"/>
  <c r="MD25" i="3"/>
  <c r="MC25" i="3"/>
  <c r="MD24" i="3"/>
  <c r="MC24" i="3"/>
  <c r="MD23" i="3"/>
  <c r="MC23" i="3"/>
  <c r="MD22" i="3"/>
  <c r="MC22" i="3"/>
  <c r="MD21" i="3"/>
  <c r="MC21" i="3"/>
  <c r="MD20" i="3"/>
  <c r="MC20" i="3"/>
  <c r="MD19" i="3"/>
  <c r="MC19" i="3"/>
  <c r="MD18" i="3"/>
  <c r="MC18" i="3"/>
  <c r="MD17" i="3"/>
  <c r="MC17" i="3"/>
  <c r="MD16" i="3"/>
  <c r="MC16" i="3"/>
  <c r="MD15" i="3"/>
  <c r="MC15" i="3"/>
  <c r="MD12" i="3"/>
  <c r="MC12" i="3"/>
  <c r="LT42" i="3"/>
  <c r="LS42" i="3"/>
  <c r="LT41" i="3"/>
  <c r="LS41" i="3"/>
  <c r="LT40" i="3"/>
  <c r="LS40" i="3"/>
  <c r="LT39" i="3"/>
  <c r="LS39" i="3"/>
  <c r="LT38" i="3"/>
  <c r="LS38" i="3"/>
  <c r="LT37" i="3"/>
  <c r="LS37" i="3"/>
  <c r="LT36" i="3"/>
  <c r="LS36" i="3"/>
  <c r="LT35" i="3"/>
  <c r="LS35" i="3"/>
  <c r="LT34" i="3"/>
  <c r="LS34" i="3"/>
  <c r="LT33" i="3"/>
  <c r="LS33" i="3"/>
  <c r="LT32" i="3"/>
  <c r="LS32" i="3"/>
  <c r="LT31" i="3"/>
  <c r="LS31" i="3"/>
  <c r="LT30" i="3"/>
  <c r="LS30" i="3"/>
  <c r="LT29" i="3"/>
  <c r="LS29" i="3"/>
  <c r="LT28" i="3"/>
  <c r="LS28" i="3"/>
  <c r="LT27" i="3"/>
  <c r="LS27" i="3"/>
  <c r="LT26" i="3"/>
  <c r="LS26" i="3"/>
  <c r="LT25" i="3"/>
  <c r="LS25" i="3"/>
  <c r="LT24" i="3"/>
  <c r="LS24" i="3"/>
  <c r="LT23" i="3"/>
  <c r="LS23" i="3"/>
  <c r="LT22" i="3"/>
  <c r="LS22" i="3"/>
  <c r="LT21" i="3"/>
  <c r="LS21" i="3"/>
  <c r="LT20" i="3"/>
  <c r="LS20" i="3"/>
  <c r="LT19" i="3"/>
  <c r="LS19" i="3"/>
  <c r="LT18" i="3"/>
  <c r="LS18" i="3"/>
  <c r="LT17" i="3"/>
  <c r="LS17" i="3"/>
  <c r="LT16" i="3"/>
  <c r="LS16" i="3"/>
  <c r="LT15" i="3"/>
  <c r="LS15" i="3"/>
  <c r="LT14" i="3"/>
  <c r="LS14" i="3"/>
  <c r="LT13" i="3"/>
  <c r="LS13" i="3"/>
  <c r="LT12" i="3"/>
  <c r="LS12" i="3"/>
  <c r="LY42" i="3"/>
  <c r="LX42" i="3"/>
  <c r="LY41" i="3"/>
  <c r="LX41" i="3"/>
  <c r="LY40" i="3"/>
  <c r="LX40" i="3"/>
  <c r="LY39" i="3"/>
  <c r="LX39" i="3"/>
  <c r="LY38" i="3"/>
  <c r="LX38" i="3"/>
  <c r="LY37" i="3"/>
  <c r="LX37" i="3"/>
  <c r="LY36" i="3"/>
  <c r="LX36" i="3"/>
  <c r="LY35" i="3"/>
  <c r="LX35" i="3"/>
  <c r="LY34" i="3"/>
  <c r="LX34" i="3"/>
  <c r="LY33" i="3"/>
  <c r="LX33" i="3"/>
  <c r="LY32" i="3"/>
  <c r="LX32" i="3"/>
  <c r="LY31" i="3"/>
  <c r="LX31" i="3"/>
  <c r="LY30" i="3"/>
  <c r="LX30" i="3"/>
  <c r="LY29" i="3"/>
  <c r="LX29" i="3"/>
  <c r="LY28" i="3"/>
  <c r="LX28" i="3"/>
  <c r="LY27" i="3"/>
  <c r="LX27" i="3"/>
  <c r="LY26" i="3"/>
  <c r="LX26" i="3"/>
  <c r="LY25" i="3"/>
  <c r="LX25" i="3"/>
  <c r="LY24" i="3"/>
  <c r="LX24" i="3"/>
  <c r="LY23" i="3"/>
  <c r="LX23" i="3"/>
  <c r="LY22" i="3"/>
  <c r="LX22" i="3"/>
  <c r="LY21" i="3"/>
  <c r="LX21" i="3"/>
  <c r="LY20" i="3"/>
  <c r="LX20" i="3"/>
  <c r="LY19" i="3"/>
  <c r="LX19" i="3"/>
  <c r="LY18" i="3"/>
  <c r="LX18" i="3"/>
  <c r="LY17" i="3"/>
  <c r="LX17" i="3"/>
  <c r="LY16" i="3"/>
  <c r="LX16" i="3"/>
  <c r="LY15" i="3"/>
  <c r="LX15" i="3"/>
  <c r="LY14" i="3"/>
  <c r="LX14" i="3"/>
  <c r="LY13" i="3"/>
  <c r="LX13" i="3"/>
  <c r="LY12" i="3"/>
  <c r="LX12" i="3"/>
  <c r="I4" i="3"/>
  <c r="I5" i="3" s="1"/>
  <c r="M4" i="3"/>
  <c r="M8" i="3" s="1"/>
  <c r="Q4" i="3"/>
  <c r="U4" i="3"/>
  <c r="Y4" i="3"/>
  <c r="AC4" i="3"/>
  <c r="AC6" i="3" s="1"/>
  <c r="AF30" i="3" s="1"/>
  <c r="AG4" i="3"/>
  <c r="AK4" i="3"/>
  <c r="AO4" i="3"/>
  <c r="AO5" i="3" s="1"/>
  <c r="AQ14" i="3" s="1"/>
  <c r="AS4" i="3"/>
  <c r="AW4" i="3"/>
  <c r="AW6" i="3" s="1"/>
  <c r="AZ14" i="3" s="1"/>
  <c r="BA4" i="3"/>
  <c r="BE4" i="3"/>
  <c r="BI4" i="3"/>
  <c r="BM4" i="3"/>
  <c r="BM6" i="3" s="1"/>
  <c r="BP41" i="3" s="1"/>
  <c r="BQ4" i="3"/>
  <c r="BU4" i="3"/>
  <c r="BY4" i="3"/>
  <c r="BY7" i="3" s="1"/>
  <c r="CC4" i="3"/>
  <c r="CC6" i="3" s="1"/>
  <c r="CF42" i="3" s="1"/>
  <c r="CG4" i="3"/>
  <c r="CK4" i="3"/>
  <c r="CK5" i="3" s="1"/>
  <c r="CM33" i="3" s="1"/>
  <c r="CO4" i="3"/>
  <c r="CO5" i="3" s="1"/>
  <c r="CQ20" i="3" s="1"/>
  <c r="CS4" i="3"/>
  <c r="CS7" i="3" s="1"/>
  <c r="CW4" i="3"/>
  <c r="DA4" i="3"/>
  <c r="DE4" i="3"/>
  <c r="DI4" i="3"/>
  <c r="DM4" i="3"/>
  <c r="DM8" i="3" s="1"/>
  <c r="DQ4" i="3"/>
  <c r="DU4" i="3"/>
  <c r="DU5" i="3" s="1"/>
  <c r="DW20" i="3" s="1"/>
  <c r="DY4" i="3"/>
  <c r="DY5" i="3" s="1"/>
  <c r="DZ14" i="3" s="1"/>
  <c r="EW4" i="3"/>
  <c r="FB4" i="3"/>
  <c r="FB8" i="3" s="1"/>
  <c r="FG4" i="3"/>
  <c r="FK4" i="3"/>
  <c r="FQ38" i="3"/>
  <c r="FV38" i="3"/>
  <c r="GA38" i="3"/>
  <c r="GF38" i="3"/>
  <c r="GK38" i="3"/>
  <c r="GP38" i="3"/>
  <c r="GS4" i="3"/>
  <c r="GW4" i="3"/>
  <c r="HA4" i="3"/>
  <c r="HA5" i="3" s="1"/>
  <c r="HD23" i="3" s="1"/>
  <c r="HF4" i="3"/>
  <c r="HF8" i="3" s="1"/>
  <c r="HM38" i="3"/>
  <c r="HR38" i="3"/>
  <c r="HU4" i="3"/>
  <c r="HZ4" i="3"/>
  <c r="HZ5" i="3" s="1"/>
  <c r="IE4" i="3"/>
  <c r="IJ4" i="3"/>
  <c r="IO4" i="3"/>
  <c r="IO8" i="3" s="1"/>
  <c r="IO5" i="3"/>
  <c r="IQ29" i="3" s="1"/>
  <c r="IT4" i="3"/>
  <c r="IY4" i="3"/>
  <c r="JD4" i="3"/>
  <c r="JI4" i="3"/>
  <c r="JI5" i="3" s="1"/>
  <c r="JN4" i="3"/>
  <c r="JS4" i="3"/>
  <c r="JX4" i="3"/>
  <c r="KC4" i="3"/>
  <c r="KC5" i="3" s="1"/>
  <c r="KH4" i="3"/>
  <c r="KH6" i="3" s="1"/>
  <c r="KO38" i="3"/>
  <c r="KT38" i="3"/>
  <c r="KY38" i="3"/>
  <c r="LD38" i="3"/>
  <c r="LG4" i="3"/>
  <c r="LL4" i="3"/>
  <c r="LQ4" i="3"/>
  <c r="LQ5" i="3" s="1"/>
  <c r="LV4" i="3"/>
  <c r="MA4" i="3"/>
  <c r="MF4" i="3"/>
  <c r="MK4" i="3"/>
  <c r="MP4" i="3"/>
  <c r="MP8" i="3" s="1"/>
  <c r="MU4" i="3"/>
  <c r="MZ4" i="3"/>
  <c r="NE4" i="3"/>
  <c r="NE5" i="3" s="1"/>
  <c r="NJ4" i="3"/>
  <c r="NO4" i="3"/>
  <c r="NO5" i="3" s="1"/>
  <c r="NR42" i="3" s="1"/>
  <c r="NT4" i="3"/>
  <c r="NY4" i="3"/>
  <c r="NY5" i="3" s="1"/>
  <c r="OD4" i="3"/>
  <c r="OI4" i="3"/>
  <c r="OI5" i="3" s="1"/>
  <c r="OK27" i="3" s="1"/>
  <c r="ON4" i="3"/>
  <c r="OS4" i="3"/>
  <c r="OX4" i="3"/>
  <c r="OX6" i="3" s="1"/>
  <c r="PC4" i="3"/>
  <c r="PH4" i="3"/>
  <c r="PM4" i="3"/>
  <c r="PR4" i="3"/>
  <c r="PW4" i="3"/>
  <c r="PW5" i="3" s="1"/>
  <c r="PY13" i="3" s="1"/>
  <c r="QB4" i="3"/>
  <c r="QG4" i="3"/>
  <c r="QG5" i="3" s="1"/>
  <c r="QL4" i="3"/>
  <c r="QQ4" i="3"/>
  <c r="QQ6" i="3" s="1"/>
  <c r="QU4" i="3"/>
  <c r="QY4" i="3"/>
  <c r="QY5" i="3" s="1"/>
  <c r="RC4" i="3"/>
  <c r="RG4" i="3"/>
  <c r="RK4" i="3"/>
  <c r="RO4" i="3"/>
  <c r="RO5" i="3"/>
  <c r="RQ15" i="3" s="1"/>
  <c r="RS4" i="3"/>
  <c r="RS6" i="3" s="1"/>
  <c r="RW4" i="3"/>
  <c r="RW5" i="3" s="1"/>
  <c r="RY38" i="3" s="1"/>
  <c r="SA4" i="3"/>
  <c r="SE4" i="3"/>
  <c r="SE5" i="3" s="1"/>
  <c r="SG42" i="3" s="1"/>
  <c r="SI4" i="3"/>
  <c r="SM4" i="3"/>
  <c r="SM5" i="3" s="1"/>
  <c r="SN22" i="3" s="1"/>
  <c r="SQ4" i="3"/>
  <c r="SU4" i="3"/>
  <c r="SU5" i="3" s="1"/>
  <c r="SW37" i="3" s="1"/>
  <c r="SY4" i="3"/>
  <c r="TC4" i="3"/>
  <c r="TC5" i="3" s="1"/>
  <c r="TG4" i="3"/>
  <c r="TK4" i="3"/>
  <c r="TK5" i="3" s="1"/>
  <c r="TM18" i="3" s="1"/>
  <c r="TO4" i="3"/>
  <c r="TS4" i="3"/>
  <c r="TS5" i="3" s="1"/>
  <c r="TT14" i="3" s="1"/>
  <c r="TW4" i="3"/>
  <c r="UA4" i="3"/>
  <c r="UA5" i="3" s="1"/>
  <c r="UC14" i="3" s="1"/>
  <c r="UE4" i="3"/>
  <c r="UI4" i="3"/>
  <c r="UM4" i="3"/>
  <c r="UQ4" i="3"/>
  <c r="UU4" i="3"/>
  <c r="UY4" i="3"/>
  <c r="VC4" i="3"/>
  <c r="VG4" i="3"/>
  <c r="VK4" i="3"/>
  <c r="VK8" i="3" s="1"/>
  <c r="VO4" i="3"/>
  <c r="VS4" i="3"/>
  <c r="VW4" i="3"/>
  <c r="VW5" i="3" s="1"/>
  <c r="WA4" i="3"/>
  <c r="WE4" i="3"/>
  <c r="WI4" i="3"/>
  <c r="WM4" i="3"/>
  <c r="WM5" i="3" s="1"/>
  <c r="WO26" i="3" s="1"/>
  <c r="WQ4" i="3"/>
  <c r="WU4" i="3"/>
  <c r="WU6" i="3" s="1"/>
  <c r="WX41" i="3" s="1"/>
  <c r="WY4" i="3"/>
  <c r="XC4" i="3"/>
  <c r="XC5" i="3" s="1"/>
  <c r="XE12" i="3" s="1"/>
  <c r="XG4" i="3"/>
  <c r="XK4" i="3"/>
  <c r="XO4" i="3"/>
  <c r="XS4" i="3"/>
  <c r="XW4" i="3"/>
  <c r="YA4" i="3"/>
  <c r="YE4" i="3"/>
  <c r="YI4" i="3"/>
  <c r="YI5" i="3" s="1"/>
  <c r="YJ29" i="3" s="1"/>
  <c r="YM4" i="3"/>
  <c r="YM8" i="3" s="1"/>
  <c r="YQ4" i="3"/>
  <c r="YU4" i="3"/>
  <c r="YY4" i="3"/>
  <c r="YY5" i="3" s="1"/>
  <c r="ZA34" i="3" s="1"/>
  <c r="ZC4" i="3"/>
  <c r="ZC6" i="3" s="1"/>
  <c r="ZG4" i="3"/>
  <c r="ZK4" i="3"/>
  <c r="ZO4" i="3"/>
  <c r="ZS4" i="3"/>
  <c r="ZW4" i="3"/>
  <c r="AAA4" i="3"/>
  <c r="AAE4" i="3"/>
  <c r="AAI4" i="3"/>
  <c r="AAM4" i="3"/>
  <c r="AAQ4" i="3"/>
  <c r="AAU4" i="3"/>
  <c r="AAY4" i="3"/>
  <c r="ABC4" i="3"/>
  <c r="ABG4" i="3"/>
  <c r="ABK4" i="3"/>
  <c r="ABO4" i="3"/>
  <c r="ABO8" i="3" s="1"/>
  <c r="ABS4" i="3"/>
  <c r="ABS5" i="3" s="1"/>
  <c r="ABU28" i="3" s="1"/>
  <c r="ABW4" i="3"/>
  <c r="ACA4" i="3"/>
  <c r="ACA5" i="3" s="1"/>
  <c r="ACC40" i="3" s="1"/>
  <c r="ACE4" i="3"/>
  <c r="ACI4" i="3"/>
  <c r="ACM4" i="3"/>
  <c r="ACQ4" i="3"/>
  <c r="ACQ5" i="3" s="1"/>
  <c r="ACS27" i="3" s="1"/>
  <c r="ACU4" i="3"/>
  <c r="ACY4" i="3"/>
  <c r="ACY5" i="3" s="1"/>
  <c r="ADA38" i="3" s="1"/>
  <c r="ADC4" i="3"/>
  <c r="ADC5" i="3" s="1"/>
  <c r="ADE23" i="3" s="1"/>
  <c r="ADG4" i="3"/>
  <c r="ADK4" i="3"/>
  <c r="ADO4" i="3"/>
  <c r="ADS4" i="3"/>
  <c r="ADW4" i="3"/>
  <c r="ADW5" i="3" s="1"/>
  <c r="ADX24" i="3" s="1"/>
  <c r="AEA4" i="3"/>
  <c r="AEA6" i="3" s="1"/>
  <c r="AEE4" i="3"/>
  <c r="AEE6" i="3" s="1"/>
  <c r="AEI4" i="3"/>
  <c r="AEM4" i="3"/>
  <c r="AEM5" i="3" s="1"/>
  <c r="AEN23" i="3" s="1"/>
  <c r="AEQ4" i="3"/>
  <c r="AEU4" i="3"/>
  <c r="AEY4" i="3"/>
  <c r="AFC4" i="3"/>
  <c r="AFG4" i="3"/>
  <c r="AFK4" i="3"/>
  <c r="AFO4" i="3"/>
  <c r="AFS4" i="3"/>
  <c r="AFS5" i="3" s="1"/>
  <c r="AFT22" i="3" s="1"/>
  <c r="AFW4" i="3"/>
  <c r="AFW7" i="3" s="1"/>
  <c r="AGA4" i="3"/>
  <c r="AGE4" i="3"/>
  <c r="AGI4" i="3"/>
  <c r="AGM4" i="3"/>
  <c r="AGM7" i="3" s="1"/>
  <c r="AGQ4" i="3"/>
  <c r="AGQ5" i="3" s="1"/>
  <c r="AGS30" i="3" s="1"/>
  <c r="AGU4" i="3"/>
  <c r="AGY4" i="3"/>
  <c r="AHC4" i="3"/>
  <c r="AHG4" i="3"/>
  <c r="AHK4" i="3"/>
  <c r="AHO4" i="3"/>
  <c r="AHS4" i="3"/>
  <c r="AHW4" i="3"/>
  <c r="AHW6" i="3" s="1"/>
  <c r="AHZ27" i="3" s="1"/>
  <c r="AIA4" i="3"/>
  <c r="AIE4" i="3"/>
  <c r="AIE5" i="3" s="1"/>
  <c r="AIF21" i="3" s="1"/>
  <c r="AII4" i="3"/>
  <c r="AIM4" i="3"/>
  <c r="AIM5" i="3" s="1"/>
  <c r="AIO18" i="3" s="1"/>
  <c r="AIR38" i="3"/>
  <c r="AIU4" i="3"/>
  <c r="AIY4" i="3"/>
  <c r="AIY6" i="3" s="1"/>
  <c r="AJB14" i="3" s="1"/>
  <c r="AJC4" i="3"/>
  <c r="AJC6" i="3" s="1"/>
  <c r="AJF29" i="3" s="1"/>
  <c r="AJG4" i="3"/>
  <c r="AJK4" i="3"/>
  <c r="AJK6" i="3" s="1"/>
  <c r="AJO4" i="3"/>
  <c r="AJO8" i="3" s="1"/>
  <c r="AJS8" i="3"/>
  <c r="AJW4" i="3"/>
  <c r="AJW8" i="3" s="1"/>
  <c r="AA38" i="3"/>
  <c r="AE38" i="3"/>
  <c r="AI38" i="3"/>
  <c r="AU38" i="3"/>
  <c r="AY38" i="3"/>
  <c r="BC38" i="3"/>
  <c r="BG38" i="3"/>
  <c r="BK38" i="3"/>
  <c r="BO38" i="3"/>
  <c r="BS38" i="3"/>
  <c r="BW38" i="3"/>
  <c r="CA38" i="3"/>
  <c r="CE38" i="3"/>
  <c r="CI38" i="3"/>
  <c r="CQ38" i="3"/>
  <c r="CU38" i="3"/>
  <c r="DC38" i="3"/>
  <c r="DG38" i="3"/>
  <c r="DK38" i="3"/>
  <c r="DO38" i="3"/>
  <c r="DS38" i="3"/>
  <c r="DW38" i="3"/>
  <c r="FR38" i="3"/>
  <c r="FW38" i="3"/>
  <c r="GB38" i="3"/>
  <c r="GG38" i="3"/>
  <c r="GL38" i="3"/>
  <c r="GQ38" i="3"/>
  <c r="HN38" i="3"/>
  <c r="HS38" i="3"/>
  <c r="KP38" i="3"/>
  <c r="KU38" i="3"/>
  <c r="KZ38" i="3"/>
  <c r="LE38" i="3"/>
  <c r="RM38" i="3"/>
  <c r="TQ38" i="3"/>
  <c r="VM38" i="3"/>
  <c r="VQ38" i="3"/>
  <c r="VY38" i="3"/>
  <c r="WC38" i="3"/>
  <c r="WG38" i="3"/>
  <c r="WW38" i="3"/>
  <c r="YS38" i="3"/>
  <c r="AAG38" i="3"/>
  <c r="ABY38" i="3"/>
  <c r="AGW38" i="3"/>
  <c r="AHA38" i="3"/>
  <c r="AHE38" i="3"/>
  <c r="AHI38" i="3"/>
  <c r="AHM38" i="3"/>
  <c r="AHQ38" i="3"/>
  <c r="AHU38" i="3"/>
  <c r="AIS38" i="3"/>
  <c r="AIW38" i="3"/>
  <c r="AJE38" i="3"/>
  <c r="AJM38" i="3"/>
  <c r="C2" i="1"/>
  <c r="C226" i="1"/>
  <c r="C299" i="1"/>
  <c r="C321" i="1"/>
  <c r="FQ39" i="3"/>
  <c r="FV39" i="3"/>
  <c r="GA39" i="3"/>
  <c r="GF39" i="3"/>
  <c r="GK39" i="3"/>
  <c r="GP39" i="3"/>
  <c r="HM39" i="3"/>
  <c r="HR39" i="3"/>
  <c r="KO39" i="3"/>
  <c r="KT39" i="3"/>
  <c r="KY39" i="3"/>
  <c r="LD39" i="3"/>
  <c r="AIR39" i="3"/>
  <c r="AA39" i="3"/>
  <c r="AE39" i="3"/>
  <c r="AI39" i="3"/>
  <c r="AU39" i="3"/>
  <c r="AY39" i="3"/>
  <c r="BC39" i="3"/>
  <c r="BG39" i="3"/>
  <c r="BK39" i="3"/>
  <c r="BO39" i="3"/>
  <c r="BS39" i="3"/>
  <c r="BW39" i="3"/>
  <c r="CA39" i="3"/>
  <c r="CE39" i="3"/>
  <c r="CI39" i="3"/>
  <c r="CQ39" i="3"/>
  <c r="CU39" i="3"/>
  <c r="DC39" i="3"/>
  <c r="DG39" i="3"/>
  <c r="DK39" i="3"/>
  <c r="DO39" i="3"/>
  <c r="DS39" i="3"/>
  <c r="DW39" i="3"/>
  <c r="FR39" i="3"/>
  <c r="FW39" i="3"/>
  <c r="GB39" i="3"/>
  <c r="GG39" i="3"/>
  <c r="GL39" i="3"/>
  <c r="GQ39" i="3"/>
  <c r="HN39" i="3"/>
  <c r="HS39" i="3"/>
  <c r="KP39" i="3"/>
  <c r="KU39" i="3"/>
  <c r="KZ39" i="3"/>
  <c r="LE39" i="3"/>
  <c r="RM39" i="3"/>
  <c r="TQ39" i="3"/>
  <c r="VM39" i="3"/>
  <c r="VQ39" i="3"/>
  <c r="VY39" i="3"/>
  <c r="WC39" i="3"/>
  <c r="WG39" i="3"/>
  <c r="WW39" i="3"/>
  <c r="YS39" i="3"/>
  <c r="AAG39" i="3"/>
  <c r="ABY39" i="3"/>
  <c r="AGW39" i="3"/>
  <c r="AHA39" i="3"/>
  <c r="AHE39" i="3"/>
  <c r="AHI39" i="3"/>
  <c r="AHM39" i="3"/>
  <c r="AHQ39" i="3"/>
  <c r="AHU39" i="3"/>
  <c r="AIS39" i="3"/>
  <c r="AIW39" i="3"/>
  <c r="AJE39" i="3"/>
  <c r="AJM39" i="3"/>
  <c r="LD42" i="3"/>
  <c r="LD12" i="3"/>
  <c r="LD13" i="3"/>
  <c r="LD14" i="3"/>
  <c r="LD15" i="3"/>
  <c r="LD16" i="3"/>
  <c r="LD17" i="3"/>
  <c r="LD18" i="3"/>
  <c r="LD19" i="3"/>
  <c r="LD20" i="3"/>
  <c r="LD21" i="3"/>
  <c r="LD22" i="3"/>
  <c r="LD23" i="3"/>
  <c r="LD24" i="3"/>
  <c r="LD25" i="3"/>
  <c r="LD26" i="3"/>
  <c r="LD27" i="3"/>
  <c r="LD28" i="3"/>
  <c r="LD29" i="3"/>
  <c r="LD30" i="3"/>
  <c r="LD31" i="3"/>
  <c r="LD32" i="3"/>
  <c r="LD33" i="3"/>
  <c r="LD34" i="3"/>
  <c r="LD35" i="3"/>
  <c r="LD36" i="3"/>
  <c r="LD37" i="3"/>
  <c r="LD40" i="3"/>
  <c r="LD41" i="3"/>
  <c r="LB4" i="3"/>
  <c r="LE42" i="3"/>
  <c r="KY42" i="3"/>
  <c r="KY12" i="3"/>
  <c r="KY13" i="3"/>
  <c r="KY14" i="3"/>
  <c r="KY15" i="3"/>
  <c r="KY16" i="3"/>
  <c r="KY17" i="3"/>
  <c r="KY18" i="3"/>
  <c r="KY19" i="3"/>
  <c r="KY20" i="3"/>
  <c r="KY21" i="3"/>
  <c r="KY22" i="3"/>
  <c r="KY23" i="3"/>
  <c r="KY24" i="3"/>
  <c r="KY25" i="3"/>
  <c r="KY26" i="3"/>
  <c r="KY27" i="3"/>
  <c r="KY28" i="3"/>
  <c r="KY29" i="3"/>
  <c r="KY30" i="3"/>
  <c r="KY31" i="3"/>
  <c r="KY32" i="3"/>
  <c r="KY33" i="3"/>
  <c r="KY34" i="3"/>
  <c r="KY35" i="3"/>
  <c r="KY36" i="3"/>
  <c r="KY37" i="3"/>
  <c r="KY40" i="3"/>
  <c r="KY41" i="3"/>
  <c r="KW4" i="3"/>
  <c r="KZ42" i="3"/>
  <c r="KT42" i="3"/>
  <c r="KT12" i="3"/>
  <c r="KT13" i="3"/>
  <c r="KT14" i="3"/>
  <c r="KT15" i="3"/>
  <c r="KT16" i="3"/>
  <c r="KT17" i="3"/>
  <c r="KT18" i="3"/>
  <c r="KT19" i="3"/>
  <c r="KT20" i="3"/>
  <c r="KT21" i="3"/>
  <c r="KT22" i="3"/>
  <c r="KT23" i="3"/>
  <c r="KT24" i="3"/>
  <c r="KT25" i="3"/>
  <c r="KT26" i="3"/>
  <c r="KT27" i="3"/>
  <c r="KT28" i="3"/>
  <c r="KT29" i="3"/>
  <c r="KT30" i="3"/>
  <c r="KT31" i="3"/>
  <c r="KT32" i="3"/>
  <c r="KT33" i="3"/>
  <c r="KT34" i="3"/>
  <c r="KT35" i="3"/>
  <c r="KT36" i="3"/>
  <c r="KT37" i="3"/>
  <c r="KT40" i="3"/>
  <c r="KT41" i="3"/>
  <c r="KR4" i="3"/>
  <c r="KU42" i="3"/>
  <c r="KO42" i="3"/>
  <c r="KO12" i="3"/>
  <c r="KO13" i="3"/>
  <c r="KO14" i="3"/>
  <c r="KO15" i="3"/>
  <c r="KO16" i="3"/>
  <c r="KO17" i="3"/>
  <c r="KO18" i="3"/>
  <c r="KO19" i="3"/>
  <c r="KO20" i="3"/>
  <c r="KO21" i="3"/>
  <c r="KO22" i="3"/>
  <c r="KO23" i="3"/>
  <c r="KO24" i="3"/>
  <c r="KO25" i="3"/>
  <c r="KO26" i="3"/>
  <c r="KO27" i="3"/>
  <c r="KO28" i="3"/>
  <c r="KO29" i="3"/>
  <c r="KO30" i="3"/>
  <c r="KO31" i="3"/>
  <c r="KO32" i="3"/>
  <c r="KO33" i="3"/>
  <c r="KO34" i="3"/>
  <c r="KO35" i="3"/>
  <c r="KO36" i="3"/>
  <c r="KO37" i="3"/>
  <c r="KO40" i="3"/>
  <c r="KO41" i="3"/>
  <c r="KM4" i="3"/>
  <c r="KP42" i="3"/>
  <c r="LE41" i="3"/>
  <c r="KZ41" i="3"/>
  <c r="KU41" i="3"/>
  <c r="KP41" i="3"/>
  <c r="LE40" i="3"/>
  <c r="KZ40" i="3"/>
  <c r="KU40" i="3"/>
  <c r="KP40" i="3"/>
  <c r="LE37" i="3"/>
  <c r="KZ37" i="3"/>
  <c r="KU37" i="3"/>
  <c r="KP37" i="3"/>
  <c r="LE36" i="3"/>
  <c r="KZ36" i="3"/>
  <c r="KU36" i="3"/>
  <c r="KP36" i="3"/>
  <c r="LE35" i="3"/>
  <c r="KZ35" i="3"/>
  <c r="KU35" i="3"/>
  <c r="KP35" i="3"/>
  <c r="LE34" i="3"/>
  <c r="KZ34" i="3"/>
  <c r="KU34" i="3"/>
  <c r="KP34" i="3"/>
  <c r="LE33" i="3"/>
  <c r="KZ33" i="3"/>
  <c r="KU33" i="3"/>
  <c r="KP33" i="3"/>
  <c r="LE32" i="3"/>
  <c r="KZ32" i="3"/>
  <c r="KU32" i="3"/>
  <c r="KP32" i="3"/>
  <c r="LE31" i="3"/>
  <c r="KZ31" i="3"/>
  <c r="KU31" i="3"/>
  <c r="KP31" i="3"/>
  <c r="LE30" i="3"/>
  <c r="KZ30" i="3"/>
  <c r="KU30" i="3"/>
  <c r="KP30" i="3"/>
  <c r="LE29" i="3"/>
  <c r="KZ29" i="3"/>
  <c r="KU29" i="3"/>
  <c r="KP29" i="3"/>
  <c r="LE28" i="3"/>
  <c r="KZ28" i="3"/>
  <c r="KU28" i="3"/>
  <c r="KP28" i="3"/>
  <c r="LE27" i="3"/>
  <c r="KZ27" i="3"/>
  <c r="KU27" i="3"/>
  <c r="KP27" i="3"/>
  <c r="LE26" i="3"/>
  <c r="KZ26" i="3"/>
  <c r="KU26" i="3"/>
  <c r="KP26" i="3"/>
  <c r="LE25" i="3"/>
  <c r="KZ25" i="3"/>
  <c r="KU25" i="3"/>
  <c r="KP25" i="3"/>
  <c r="LE24" i="3"/>
  <c r="KZ24" i="3"/>
  <c r="KU24" i="3"/>
  <c r="KP24" i="3"/>
  <c r="LE23" i="3"/>
  <c r="KZ23" i="3"/>
  <c r="KU23" i="3"/>
  <c r="KP23" i="3"/>
  <c r="LE22" i="3"/>
  <c r="KZ22" i="3"/>
  <c r="KU22" i="3"/>
  <c r="KP22" i="3"/>
  <c r="LE21" i="3"/>
  <c r="KZ21" i="3"/>
  <c r="KU21" i="3"/>
  <c r="KP21" i="3"/>
  <c r="LE20" i="3"/>
  <c r="KZ20" i="3"/>
  <c r="KU20" i="3"/>
  <c r="KP20" i="3"/>
  <c r="LE19" i="3"/>
  <c r="KZ19" i="3"/>
  <c r="KU19" i="3"/>
  <c r="KP19" i="3"/>
  <c r="LE18" i="3"/>
  <c r="KZ18" i="3"/>
  <c r="KU18" i="3"/>
  <c r="KP18" i="3"/>
  <c r="LE17" i="3"/>
  <c r="KZ17" i="3"/>
  <c r="KU17" i="3"/>
  <c r="KP17" i="3"/>
  <c r="LE16" i="3"/>
  <c r="KZ16" i="3"/>
  <c r="KU16" i="3"/>
  <c r="KP16" i="3"/>
  <c r="LE15" i="3"/>
  <c r="KZ15" i="3"/>
  <c r="KU15" i="3"/>
  <c r="KP15" i="3"/>
  <c r="LE14" i="3"/>
  <c r="KZ14" i="3"/>
  <c r="KU14" i="3"/>
  <c r="KP14" i="3"/>
  <c r="LE13" i="3"/>
  <c r="KZ13" i="3"/>
  <c r="KU13" i="3"/>
  <c r="KP13" i="3"/>
  <c r="LE12" i="3"/>
  <c r="KZ12" i="3"/>
  <c r="KU12" i="3"/>
  <c r="KP12" i="3"/>
  <c r="WC30" i="3"/>
  <c r="VY30" i="3"/>
  <c r="ER4" i="3"/>
  <c r="ER6" i="3" s="1"/>
  <c r="EH4" i="3"/>
  <c r="EH5" i="3" s="1"/>
  <c r="AE31" i="3"/>
  <c r="AJC2" i="3"/>
  <c r="AIE2" i="3"/>
  <c r="AHC2" i="3"/>
  <c r="AGU2" i="3"/>
  <c r="QQ2" i="3"/>
  <c r="EC2" i="3"/>
  <c r="DY2" i="3"/>
  <c r="AS2" i="3"/>
  <c r="E2" i="3"/>
  <c r="AJC3" i="3"/>
  <c r="AIY3" i="3"/>
  <c r="AIQ3" i="3"/>
  <c r="AIE3" i="3"/>
  <c r="AHW3" i="3"/>
  <c r="AHC3" i="3"/>
  <c r="AGY3" i="3"/>
  <c r="AGU3" i="3"/>
  <c r="AEM3" i="3"/>
  <c r="ADG3" i="3"/>
  <c r="ABW3" i="3"/>
  <c r="AAI3" i="3"/>
  <c r="XS3" i="3"/>
  <c r="WE3" i="3"/>
  <c r="UY3" i="3"/>
  <c r="TO3" i="3"/>
  <c r="RK3" i="3"/>
  <c r="QQ3" i="3"/>
  <c r="IO3" i="3"/>
  <c r="EC3" i="3"/>
  <c r="DY3" i="3"/>
  <c r="CC3" i="3"/>
  <c r="AS3" i="3"/>
  <c r="EW8" i="3"/>
  <c r="EM4" i="3"/>
  <c r="EM8" i="3" s="1"/>
  <c r="EC4" i="3"/>
  <c r="U3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32" i="3"/>
  <c r="B33" i="3"/>
  <c r="B34" i="3"/>
  <c r="B35" i="3"/>
  <c r="B36" i="3"/>
  <c r="B37" i="3"/>
  <c r="B38" i="3"/>
  <c r="B39" i="3"/>
  <c r="B40" i="3"/>
  <c r="B41" i="3"/>
  <c r="B42" i="3"/>
  <c r="B12" i="3"/>
  <c r="WW34" i="3"/>
  <c r="WW33" i="3"/>
  <c r="WW31" i="3"/>
  <c r="WW30" i="3"/>
  <c r="WW29" i="3"/>
  <c r="WW19" i="3"/>
  <c r="WW15" i="3"/>
  <c r="WG33" i="3"/>
  <c r="WG31" i="3"/>
  <c r="WG30" i="3"/>
  <c r="WG29" i="3"/>
  <c r="WG19" i="3"/>
  <c r="WG15" i="3"/>
  <c r="VI41" i="3"/>
  <c r="VI36" i="3"/>
  <c r="VI35" i="3"/>
  <c r="VI31" i="3"/>
  <c r="VI29" i="3"/>
  <c r="VI27" i="3"/>
  <c r="VI26" i="3"/>
  <c r="VI23" i="3"/>
  <c r="VI18" i="3"/>
  <c r="VI15" i="3"/>
  <c r="VI14" i="3"/>
  <c r="VQ30" i="3"/>
  <c r="AIQ4" i="3"/>
  <c r="AGQ6" i="3"/>
  <c r="ACY7" i="3"/>
  <c r="ABS8" i="3"/>
  <c r="AAM8" i="3"/>
  <c r="XK7" i="3"/>
  <c r="TC8" i="3"/>
  <c r="RW6" i="3"/>
  <c r="QG8" i="3"/>
  <c r="PW8" i="3"/>
  <c r="NY8" i="3"/>
  <c r="NO8" i="3"/>
  <c r="NE8" i="3"/>
  <c r="LV8" i="3"/>
  <c r="LQ8" i="3"/>
  <c r="KC8" i="3"/>
  <c r="HP4" i="3"/>
  <c r="HP6" i="3" s="1"/>
  <c r="HK4" i="3"/>
  <c r="HA8" i="3"/>
  <c r="GN4" i="3"/>
  <c r="GN5" i="3" s="1"/>
  <c r="GI4" i="3"/>
  <c r="GI6" i="3" s="1"/>
  <c r="GD4" i="3"/>
  <c r="FY4" i="3"/>
  <c r="FY8" i="3" s="1"/>
  <c r="FT4" i="3"/>
  <c r="FT6" i="3" s="1"/>
  <c r="FO4" i="3"/>
  <c r="DY8" i="3"/>
  <c r="BM7" i="3"/>
  <c r="AHG7" i="3"/>
  <c r="AI31" i="3"/>
  <c r="WE5" i="3"/>
  <c r="QY7" i="3"/>
  <c r="QY8" i="3"/>
  <c r="GS8" i="3"/>
  <c r="GS7" i="3"/>
  <c r="FG7" i="3"/>
  <c r="MA6" i="3"/>
  <c r="MA11" i="3" s="1"/>
  <c r="MC11" i="3" s="1"/>
  <c r="OI6" i="3"/>
  <c r="OI8" i="3"/>
  <c r="AIY7" i="3"/>
  <c r="KR5" i="3"/>
  <c r="ZK8" i="3"/>
  <c r="DY7" i="3"/>
  <c r="AW8" i="3"/>
  <c r="BM8" i="3"/>
  <c r="UI8" i="3"/>
  <c r="XK8" i="3"/>
  <c r="JS6" i="3"/>
  <c r="ADO7" i="3"/>
  <c r="ADO6" i="3"/>
  <c r="AEU8" i="3"/>
  <c r="AEU7" i="3"/>
  <c r="AIE8" i="3"/>
  <c r="AIE7" i="3"/>
  <c r="ABS6" i="3"/>
  <c r="WE7" i="3"/>
  <c r="TC7" i="3"/>
  <c r="AC7" i="3"/>
  <c r="AC5" i="3"/>
  <c r="AC8" i="3"/>
  <c r="KM5" i="3"/>
  <c r="NO6" i="3"/>
  <c r="ACY6" i="3"/>
  <c r="ACY8" i="3"/>
  <c r="AGA8" i="3"/>
  <c r="AJK7" i="3"/>
  <c r="AJK8" i="3"/>
  <c r="AIE6" i="3"/>
  <c r="AS7" i="3"/>
  <c r="BI8" i="3"/>
  <c r="BI7" i="3"/>
  <c r="BY5" i="3"/>
  <c r="DU7" i="3"/>
  <c r="SM8" i="3"/>
  <c r="SM7" i="3"/>
  <c r="TC6" i="3"/>
  <c r="TS7" i="3"/>
  <c r="TS6" i="3"/>
  <c r="VO7" i="3"/>
  <c r="VO8" i="3"/>
  <c r="WU8" i="3"/>
  <c r="YA7" i="3"/>
  <c r="YA6" i="3"/>
  <c r="ZW7" i="3"/>
  <c r="ACI8" i="3"/>
  <c r="AEE8" i="3"/>
  <c r="AFK7" i="3"/>
  <c r="AGQ8" i="3"/>
  <c r="AGQ7" i="3"/>
  <c r="AHO7" i="3"/>
  <c r="AJK5" i="3"/>
  <c r="M7" i="3"/>
  <c r="AFK6" i="3"/>
  <c r="AAM7" i="3"/>
  <c r="UY8" i="3"/>
  <c r="RW8" i="3"/>
  <c r="AHG5" i="3"/>
  <c r="AHS7" i="3"/>
  <c r="WI6" i="3"/>
  <c r="FG5" i="3"/>
  <c r="IY6" i="3"/>
  <c r="MU6" i="3"/>
  <c r="PW6" i="3"/>
  <c r="RW7" i="3"/>
  <c r="SM6" i="3"/>
  <c r="TS8" i="3"/>
  <c r="UY6" i="3"/>
  <c r="WU5" i="3"/>
  <c r="WU7" i="3"/>
  <c r="YQ8" i="3"/>
  <c r="ZW6" i="3"/>
  <c r="ABS7" i="3"/>
  <c r="ACI6" i="3"/>
  <c r="EM6" i="3"/>
  <c r="I7" i="3"/>
  <c r="Y8" i="3"/>
  <c r="AO7" i="3"/>
  <c r="BE7" i="3"/>
  <c r="BU8" i="3"/>
  <c r="BU7" i="3"/>
  <c r="CK7" i="3"/>
  <c r="CK8" i="3"/>
  <c r="IT6" i="3"/>
  <c r="NJ6" i="3"/>
  <c r="OD6" i="3"/>
  <c r="QL6" i="3"/>
  <c r="RC6" i="3"/>
  <c r="RC7" i="3"/>
  <c r="RS8" i="3"/>
  <c r="UU8" i="3"/>
  <c r="VK5" i="3"/>
  <c r="VM22" i="3" s="1"/>
  <c r="WQ8" i="3"/>
  <c r="WQ7" i="3"/>
  <c r="XG7" i="3"/>
  <c r="XG6" i="3"/>
  <c r="XW8" i="3"/>
  <c r="YM6" i="3"/>
  <c r="ZC7" i="3"/>
  <c r="ZS6" i="3"/>
  <c r="ZS7" i="3"/>
  <c r="AAY8" i="3"/>
  <c r="AAY7" i="3"/>
  <c r="ABO6" i="3"/>
  <c r="ACE8" i="3"/>
  <c r="ACU6" i="3"/>
  <c r="ACU8" i="3"/>
  <c r="ADK8" i="3"/>
  <c r="ADK6" i="3"/>
  <c r="AEA8" i="3"/>
  <c r="AEQ8" i="3"/>
  <c r="AEQ6" i="3"/>
  <c r="AFW8" i="3"/>
  <c r="AGM6" i="3"/>
  <c r="AHC7" i="3"/>
  <c r="AHC5" i="3"/>
  <c r="AG5" i="3"/>
  <c r="AG7" i="3"/>
  <c r="AW7" i="3"/>
  <c r="AW5" i="3"/>
  <c r="BM5" i="3"/>
  <c r="DY6" i="3"/>
  <c r="HA6" i="3"/>
  <c r="IO6" i="3"/>
  <c r="JI6" i="3"/>
  <c r="KC6" i="3"/>
  <c r="KW5" i="3"/>
  <c r="LQ6" i="3"/>
  <c r="MK6" i="3"/>
  <c r="NE6" i="3"/>
  <c r="NY6" i="3"/>
  <c r="OS6" i="3"/>
  <c r="PM6" i="3"/>
  <c r="QG6" i="3"/>
  <c r="QY6" i="3"/>
  <c r="RO7" i="3"/>
  <c r="RO8" i="3"/>
  <c r="RO6" i="3"/>
  <c r="SE7" i="3"/>
  <c r="SE6" i="3"/>
  <c r="SE8" i="3"/>
  <c r="SU7" i="3"/>
  <c r="SU8" i="3"/>
  <c r="SU6" i="3"/>
  <c r="TK7" i="3"/>
  <c r="TK6" i="3"/>
  <c r="TK8" i="3"/>
  <c r="UA6" i="3"/>
  <c r="UA8" i="3"/>
  <c r="UA7" i="3"/>
  <c r="UQ7" i="3"/>
  <c r="UQ6" i="3"/>
  <c r="VG8" i="3"/>
  <c r="WM6" i="3"/>
  <c r="WM8" i="3"/>
  <c r="WM7" i="3"/>
  <c r="XC7" i="3"/>
  <c r="XC6" i="3"/>
  <c r="XC8" i="3"/>
  <c r="XS7" i="3"/>
  <c r="XS8" i="3"/>
  <c r="YI7" i="3"/>
  <c r="YI8" i="3"/>
  <c r="YI6" i="3"/>
  <c r="YY6" i="3"/>
  <c r="YY8" i="3"/>
  <c r="YY7" i="3"/>
  <c r="ZO7" i="3"/>
  <c r="ZO6" i="3"/>
  <c r="AAE7" i="3"/>
  <c r="AAE8" i="3"/>
  <c r="AAU7" i="3"/>
  <c r="AAU6" i="3"/>
  <c r="ABK7" i="3"/>
  <c r="ABK8" i="3"/>
  <c r="ACA7" i="3"/>
  <c r="ACA6" i="3"/>
  <c r="ACA8" i="3"/>
  <c r="ACQ7" i="3"/>
  <c r="ACQ6" i="3"/>
  <c r="ACQ8" i="3"/>
  <c r="ADG6" i="3"/>
  <c r="ADW7" i="3"/>
  <c r="ADW8" i="3"/>
  <c r="ADW6" i="3"/>
  <c r="AEM7" i="3"/>
  <c r="AEM6" i="3"/>
  <c r="AEM8" i="3"/>
  <c r="AFC6" i="3"/>
  <c r="AFC8" i="3"/>
  <c r="AFS7" i="3"/>
  <c r="AFS6" i="3"/>
  <c r="AFS8" i="3"/>
  <c r="AGI8" i="3"/>
  <c r="AGI6" i="3"/>
  <c r="AGY5" i="3"/>
  <c r="AHK5" i="3"/>
  <c r="AIM7" i="3"/>
  <c r="AIM8" i="3"/>
  <c r="AIM6" i="3"/>
  <c r="AJC5" i="3"/>
  <c r="AJC8" i="3"/>
  <c r="AJC7" i="3"/>
  <c r="L226" i="1"/>
  <c r="L247" i="1"/>
  <c r="PZ37" i="3"/>
  <c r="PZ28" i="3"/>
  <c r="NQ41" i="3"/>
  <c r="NR31" i="3"/>
  <c r="NQ12" i="3"/>
  <c r="OL40" i="3"/>
  <c r="OK23" i="3"/>
  <c r="OL20" i="3"/>
  <c r="OK14" i="3"/>
  <c r="AF28" i="3"/>
  <c r="AF36" i="3"/>
  <c r="AIC22" i="3"/>
  <c r="VM30" i="3"/>
  <c r="AI26" i="3"/>
  <c r="AJB29" i="3"/>
  <c r="AIU7" i="3"/>
  <c r="AIU8" i="3"/>
  <c r="ACC14" i="3"/>
  <c r="YJ20" i="3"/>
  <c r="XE24" i="3"/>
  <c r="SW24" i="3"/>
  <c r="SW35" i="3"/>
  <c r="SV25" i="3"/>
  <c r="ACC15" i="3"/>
  <c r="ZA42" i="3"/>
  <c r="TM38" i="3"/>
  <c r="TM30" i="3"/>
  <c r="RP25" i="3"/>
  <c r="XD34" i="3"/>
  <c r="AEN20" i="3"/>
  <c r="WN32" i="3"/>
  <c r="SW41" i="3"/>
  <c r="TL32" i="3"/>
  <c r="XE35" i="3"/>
  <c r="ACB20" i="3"/>
  <c r="ADX22" i="3"/>
  <c r="RP35" i="3"/>
  <c r="ACS22" i="3"/>
  <c r="AFT32" i="3"/>
  <c r="AFU26" i="3"/>
  <c r="AEN40" i="3"/>
  <c r="ADY14" i="3"/>
  <c r="ACR32" i="3"/>
  <c r="ACR15" i="3"/>
  <c r="ACB36" i="3"/>
  <c r="ZA17" i="3"/>
  <c r="ZA36" i="3"/>
  <c r="YJ22" i="3"/>
  <c r="YK14" i="3"/>
  <c r="XD21" i="3"/>
  <c r="WN42" i="3"/>
  <c r="UB33" i="3"/>
  <c r="UC25" i="3"/>
  <c r="SF13" i="3"/>
  <c r="SG33" i="3"/>
  <c r="SG16" i="3"/>
  <c r="RQ40" i="3"/>
  <c r="RQ17" i="3"/>
  <c r="RQ19" i="3"/>
  <c r="SV23" i="3"/>
  <c r="TL28" i="3"/>
  <c r="TM32" i="3"/>
  <c r="YK33" i="3"/>
  <c r="YK15" i="3"/>
  <c r="ACC22" i="3"/>
  <c r="AEN19" i="3"/>
  <c r="WN16" i="3"/>
  <c r="RQ27" i="3"/>
  <c r="UB15" i="3"/>
  <c r="AFT17" i="3"/>
  <c r="AFT38" i="3"/>
  <c r="AFT35" i="3"/>
  <c r="AFU28" i="3"/>
  <c r="AEN39" i="3"/>
  <c r="AEN42" i="3"/>
  <c r="ADX39" i="3"/>
  <c r="ADX21" i="3"/>
  <c r="ACR19" i="3"/>
  <c r="ACS35" i="3"/>
  <c r="ACR27" i="3"/>
  <c r="ACB40" i="3"/>
  <c r="ACC20" i="3"/>
  <c r="ZA37" i="3"/>
  <c r="YZ23" i="3"/>
  <c r="WO29" i="3"/>
  <c r="WO30" i="3"/>
  <c r="UB18" i="3"/>
  <c r="UC16" i="3"/>
  <c r="SG27" i="3"/>
  <c r="SG25" i="3"/>
  <c r="SF24" i="3"/>
  <c r="RQ24" i="3"/>
  <c r="RP33" i="3"/>
  <c r="SW32" i="3"/>
  <c r="SW27" i="3"/>
  <c r="TM23" i="3"/>
  <c r="TL17" i="3"/>
  <c r="TL25" i="3"/>
  <c r="XD35" i="3"/>
  <c r="XE30" i="3"/>
  <c r="XD36" i="3"/>
  <c r="YJ23" i="3"/>
  <c r="YK25" i="3"/>
  <c r="YJ25" i="3"/>
  <c r="ACB42" i="3"/>
  <c r="ACB27" i="3"/>
  <c r="ACC24" i="3"/>
  <c r="ADY35" i="3"/>
  <c r="ADX28" i="3"/>
  <c r="AEN35" i="3"/>
  <c r="AEO14" i="3"/>
  <c r="WN15" i="3"/>
  <c r="WN12" i="3"/>
  <c r="ZA29" i="3"/>
  <c r="YZ12" i="3"/>
  <c r="YZ35" i="3"/>
  <c r="RP32" i="3"/>
  <c r="RQ20" i="3"/>
  <c r="RQ25" i="3"/>
  <c r="SG21" i="3"/>
  <c r="SF28" i="3"/>
  <c r="SG12" i="3"/>
  <c r="UB30" i="3"/>
  <c r="UC36" i="3"/>
  <c r="UB28" i="3"/>
  <c r="ACR42" i="3"/>
  <c r="ACS12" i="3"/>
  <c r="AFU31" i="3"/>
  <c r="AFT14" i="3"/>
  <c r="AFT33" i="3"/>
  <c r="AJB12" i="3"/>
  <c r="AJB36" i="3"/>
  <c r="DZ25" i="3"/>
  <c r="DW29" i="3"/>
  <c r="EA23" i="3"/>
  <c r="DZ27" i="3"/>
  <c r="EA17" i="3"/>
  <c r="EA42" i="3"/>
  <c r="BP27" i="3"/>
  <c r="AZ20" i="3"/>
  <c r="AZ18" i="3"/>
  <c r="AZ25" i="3"/>
  <c r="DW18" i="3"/>
  <c r="DW19" i="3"/>
  <c r="DW42" i="3"/>
  <c r="DW32" i="3"/>
  <c r="DW28" i="3"/>
  <c r="DW13" i="3"/>
  <c r="DW22" i="3"/>
  <c r="CF34" i="3"/>
  <c r="CF14" i="3"/>
  <c r="CF18" i="3"/>
  <c r="PY39" i="3"/>
  <c r="CF27" i="3"/>
  <c r="CF29" i="3"/>
  <c r="SV39" i="3"/>
  <c r="L244" i="1"/>
  <c r="L287" i="1"/>
  <c r="L276" i="1"/>
  <c r="L265" i="1"/>
  <c r="L286" i="1"/>
  <c r="L246" i="1"/>
  <c r="L238" i="1"/>
  <c r="L259" i="1"/>
  <c r="L243" i="1"/>
  <c r="L237" i="1"/>
  <c r="L288" i="1"/>
  <c r="L290" i="1"/>
  <c r="M295" i="1"/>
  <c r="L275" i="1"/>
  <c r="L239" i="1"/>
  <c r="L293" i="1"/>
  <c r="L277" i="1"/>
  <c r="L228" i="1"/>
  <c r="L234" i="1"/>
  <c r="L264" i="1"/>
  <c r="L295" i="1"/>
  <c r="L248" i="1"/>
  <c r="L269" i="1"/>
  <c r="L268" i="1"/>
  <c r="L280" i="1"/>
  <c r="L233" i="1"/>
  <c r="L271" i="1"/>
  <c r="L235" i="1"/>
  <c r="L231" i="1"/>
  <c r="L236" i="1"/>
  <c r="L274" i="1"/>
  <c r="AHK6" i="3"/>
  <c r="AHN36" i="3" s="1"/>
  <c r="AHK7" i="3"/>
  <c r="AHK8" i="3"/>
  <c r="AFO5" i="3"/>
  <c r="AFQ36" i="3" s="1"/>
  <c r="AFO6" i="3"/>
  <c r="AFO8" i="3"/>
  <c r="AFO7" i="3"/>
  <c r="AEI5" i="3"/>
  <c r="AEJ24" i="3" s="1"/>
  <c r="AEI8" i="3"/>
  <c r="AEI7" i="3"/>
  <c r="AEI6" i="3"/>
  <c r="ACM5" i="3"/>
  <c r="ACN38" i="3" s="1"/>
  <c r="ACM8" i="3"/>
  <c r="ACM7" i="3"/>
  <c r="ACM6" i="3"/>
  <c r="ABG5" i="3"/>
  <c r="ABG6" i="3"/>
  <c r="ABG7" i="3"/>
  <c r="ABG8" i="3"/>
  <c r="ZK5" i="3"/>
  <c r="ZK6" i="3"/>
  <c r="ZK7" i="3"/>
  <c r="YE5" i="3"/>
  <c r="YF14" i="3" s="1"/>
  <c r="YE7" i="3"/>
  <c r="YE8" i="3"/>
  <c r="YE6" i="3"/>
  <c r="WY5" i="3"/>
  <c r="WZ27" i="3" s="1"/>
  <c r="WY8" i="3"/>
  <c r="WY7" i="3"/>
  <c r="WY6" i="3"/>
  <c r="VS5" i="3"/>
  <c r="VS7" i="3"/>
  <c r="VS6" i="3"/>
  <c r="VS8" i="3"/>
  <c r="UM5" i="3"/>
  <c r="UM7" i="3"/>
  <c r="UM8" i="3"/>
  <c r="UM6" i="3"/>
  <c r="TG5" i="3"/>
  <c r="TH14" i="3" s="1"/>
  <c r="TG7" i="3"/>
  <c r="TG8" i="3"/>
  <c r="TG6" i="3"/>
  <c r="SA5" i="3"/>
  <c r="SA8" i="3"/>
  <c r="SA7" i="3"/>
  <c r="SA6" i="3"/>
  <c r="QB5" i="3"/>
  <c r="QE34" i="3" s="1"/>
  <c r="QB6" i="3"/>
  <c r="QB8" i="3"/>
  <c r="CG6" i="3"/>
  <c r="CJ18" i="3" s="1"/>
  <c r="CG8" i="3"/>
  <c r="CG7" i="3"/>
  <c r="L2" i="1"/>
  <c r="L21" i="1"/>
  <c r="L31" i="1"/>
  <c r="G38" i="3"/>
  <c r="L8" i="1"/>
  <c r="L25" i="1"/>
  <c r="L13" i="1"/>
  <c r="L14" i="1"/>
  <c r="L18" i="1"/>
  <c r="L29" i="1"/>
  <c r="L17" i="1"/>
  <c r="ADC6" i="3"/>
  <c r="AIQ6" i="3"/>
  <c r="AIQ5" i="3"/>
  <c r="AIQ8" i="3"/>
  <c r="AJG5" i="3"/>
  <c r="AJG8" i="3"/>
  <c r="AJG7" i="3"/>
  <c r="AJG6" i="3"/>
  <c r="AIA6" i="3"/>
  <c r="AID14" i="3" s="1"/>
  <c r="AIA7" i="3"/>
  <c r="AIA5" i="3"/>
  <c r="AIC23" i="3" s="1"/>
  <c r="AIA8" i="3"/>
  <c r="AGU6" i="3"/>
  <c r="AGU7" i="3"/>
  <c r="AGU8" i="3"/>
  <c r="AGE5" i="3"/>
  <c r="AGF33" i="3" s="1"/>
  <c r="AGE6" i="3"/>
  <c r="AGE7" i="3"/>
  <c r="AGE8" i="3"/>
  <c r="AEY5" i="3"/>
  <c r="AEZ35" i="3" s="1"/>
  <c r="AEY7" i="3"/>
  <c r="AEY8" i="3"/>
  <c r="AEY6" i="3"/>
  <c r="ADS5" i="3"/>
  <c r="ADU21" i="3" s="1"/>
  <c r="ADS8" i="3"/>
  <c r="ADS6" i="3"/>
  <c r="ADS7" i="3"/>
  <c r="ABW6" i="3"/>
  <c r="ABZ30" i="3" s="1"/>
  <c r="ABW8" i="3"/>
  <c r="ABW7" i="3"/>
  <c r="ABW5" i="3"/>
  <c r="ABY28" i="3" s="1"/>
  <c r="AAQ5" i="3"/>
  <c r="AAS33" i="3" s="1"/>
  <c r="AAQ6" i="3"/>
  <c r="AAQ8" i="3"/>
  <c r="AAQ7" i="3"/>
  <c r="AAA5" i="3"/>
  <c r="AAA7" i="3"/>
  <c r="AAA6" i="3"/>
  <c r="AAA8" i="3"/>
  <c r="YU5" i="3"/>
  <c r="YW23" i="3" s="1"/>
  <c r="YU7" i="3"/>
  <c r="YU6" i="3"/>
  <c r="YU8" i="3"/>
  <c r="XO5" i="3"/>
  <c r="XQ29" i="3" s="1"/>
  <c r="XO8" i="3"/>
  <c r="XO6" i="3"/>
  <c r="XO7" i="3"/>
  <c r="WI5" i="3"/>
  <c r="WK19" i="3" s="1"/>
  <c r="WI7" i="3"/>
  <c r="WI8" i="3"/>
  <c r="VC5" i="3"/>
  <c r="VD37" i="3" s="1"/>
  <c r="VC6" i="3"/>
  <c r="VC7" i="3"/>
  <c r="VC8" i="3"/>
  <c r="TW5" i="3"/>
  <c r="TY26" i="3" s="1"/>
  <c r="TW6" i="3"/>
  <c r="TW7" i="3"/>
  <c r="TW8" i="3"/>
  <c r="SQ5" i="3"/>
  <c r="SR41" i="3" s="1"/>
  <c r="SQ7" i="3"/>
  <c r="SQ6" i="3"/>
  <c r="SQ8" i="3"/>
  <c r="RK6" i="3"/>
  <c r="RN35" i="3" s="1"/>
  <c r="RK7" i="3"/>
  <c r="RK8" i="3"/>
  <c r="RK5" i="3"/>
  <c r="QU5" i="3"/>
  <c r="QV35" i="3" s="1"/>
  <c r="QU6" i="3"/>
  <c r="QU8" i="3"/>
  <c r="QU7" i="3"/>
  <c r="PH5" i="3"/>
  <c r="PK30" i="3" s="1"/>
  <c r="PH8" i="3"/>
  <c r="PH6" i="3"/>
  <c r="ON5" i="3"/>
  <c r="ON6" i="3"/>
  <c r="ON8" i="3"/>
  <c r="NT5" i="3"/>
  <c r="NV29" i="3" s="1"/>
  <c r="NT8" i="3"/>
  <c r="NT6" i="3"/>
  <c r="MZ5" i="3"/>
  <c r="NC42" i="3" s="1"/>
  <c r="MZ6" i="3"/>
  <c r="MZ8" i="3"/>
  <c r="MF5" i="3"/>
  <c r="MF8" i="3"/>
  <c r="MF6" i="3"/>
  <c r="LL5" i="3"/>
  <c r="LN20" i="3" s="1"/>
  <c r="LL8" i="3"/>
  <c r="LL6" i="3"/>
  <c r="JX5" i="3"/>
  <c r="JZ35" i="3" s="1"/>
  <c r="JX6" i="3"/>
  <c r="JX8" i="3"/>
  <c r="JD5" i="3"/>
  <c r="JD6" i="3"/>
  <c r="JD8" i="3"/>
  <c r="IJ5" i="3"/>
  <c r="IM12" i="3" s="1"/>
  <c r="IJ6" i="3"/>
  <c r="IJ8" i="3"/>
  <c r="GW6" i="3"/>
  <c r="GW5" i="3"/>
  <c r="GY33" i="3" s="1"/>
  <c r="GW7" i="3"/>
  <c r="GW8" i="3"/>
  <c r="FK6" i="3"/>
  <c r="FN21" i="3" s="1"/>
  <c r="FK7" i="3"/>
  <c r="FK8" i="3"/>
  <c r="FK5" i="3"/>
  <c r="FM19" i="3" s="1"/>
  <c r="CW5" i="3"/>
  <c r="CY13" i="3" s="1"/>
  <c r="CW8" i="3"/>
  <c r="CW7" i="3"/>
  <c r="CW6" i="3"/>
  <c r="BQ6" i="3"/>
  <c r="BQ7" i="3"/>
  <c r="BQ8" i="3"/>
  <c r="BQ5" i="3"/>
  <c r="BS15" i="3" s="1"/>
  <c r="BA6" i="3"/>
  <c r="BD17" i="3" s="1"/>
  <c r="BA8" i="3"/>
  <c r="BA7" i="3"/>
  <c r="BA5" i="3"/>
  <c r="U5" i="3"/>
  <c r="W21" i="3" s="1"/>
  <c r="U6" i="3"/>
  <c r="U7" i="3"/>
  <c r="U8" i="3"/>
  <c r="AGU5" i="3"/>
  <c r="AGW42" i="3" s="1"/>
  <c r="CQ31" i="3"/>
  <c r="CQ15" i="3"/>
  <c r="LB6" i="3"/>
  <c r="LB5" i="3"/>
  <c r="LB8" i="3"/>
  <c r="ACU5" i="3"/>
  <c r="ACU7" i="3"/>
  <c r="YM5" i="3"/>
  <c r="YO21" i="3" s="1"/>
  <c r="YM7" i="3"/>
  <c r="WQ5" i="3"/>
  <c r="WS26" i="3" s="1"/>
  <c r="WQ6" i="3"/>
  <c r="RS5" i="3"/>
  <c r="RU25" i="3" s="1"/>
  <c r="RS7" i="3"/>
  <c r="OD5" i="3"/>
  <c r="OG24" i="3" s="1"/>
  <c r="OD8" i="3"/>
  <c r="NJ5" i="3"/>
  <c r="NM20" i="3" s="1"/>
  <c r="NJ8" i="3"/>
  <c r="HF5" i="3"/>
  <c r="HH36" i="3" s="1"/>
  <c r="HF6" i="3"/>
  <c r="BI6" i="3"/>
  <c r="BL22" i="3" s="1"/>
  <c r="BI5" i="3"/>
  <c r="WG24" i="3"/>
  <c r="L35" i="1"/>
  <c r="EC6" i="3"/>
  <c r="EC5" i="3"/>
  <c r="EF14" i="3" s="1"/>
  <c r="L43" i="1"/>
  <c r="L42" i="1"/>
  <c r="KW6" i="3"/>
  <c r="KW8" i="3"/>
  <c r="AII5" i="3"/>
  <c r="AIJ25" i="3" s="1"/>
  <c r="AII8" i="3"/>
  <c r="AHS6" i="3"/>
  <c r="AHS10" i="3" s="1"/>
  <c r="AHT10" i="3" s="1"/>
  <c r="AHS5" i="3"/>
  <c r="AHS8" i="3"/>
  <c r="AGM5" i="3"/>
  <c r="AGO27" i="3" s="1"/>
  <c r="AGM8" i="3"/>
  <c r="AFW5" i="3"/>
  <c r="AFW6" i="3"/>
  <c r="AFG5" i="3"/>
  <c r="AFH29" i="3" s="1"/>
  <c r="AFG8" i="3"/>
  <c r="AEQ5" i="3"/>
  <c r="AES24" i="3" s="1"/>
  <c r="AEQ7" i="3"/>
  <c r="AEA5" i="3"/>
  <c r="AEC24" i="3" s="1"/>
  <c r="AEA7" i="3"/>
  <c r="ADK5" i="3"/>
  <c r="ADL34" i="3" s="1"/>
  <c r="ADK7" i="3"/>
  <c r="ACE5" i="3"/>
  <c r="ACG28" i="3" s="1"/>
  <c r="ACE6" i="3"/>
  <c r="ACE7" i="3"/>
  <c r="ABO5" i="3"/>
  <c r="ABO7" i="3"/>
  <c r="AAY5" i="3"/>
  <c r="AAZ13" i="3" s="1"/>
  <c r="AAY6" i="3"/>
  <c r="AAI5" i="3"/>
  <c r="AAI7" i="3"/>
  <c r="ZS5" i="3"/>
  <c r="ZT22" i="3" s="1"/>
  <c r="ZS8" i="3"/>
  <c r="ZC5" i="3"/>
  <c r="ZD32" i="3" s="1"/>
  <c r="ZC8" i="3"/>
  <c r="XW5" i="3"/>
  <c r="XY27" i="3" s="1"/>
  <c r="XW7" i="3"/>
  <c r="XW6" i="3"/>
  <c r="XG5" i="3"/>
  <c r="XH22" i="3" s="1"/>
  <c r="XG8" i="3"/>
  <c r="VK6" i="3"/>
  <c r="VK7" i="3"/>
  <c r="UE5" i="3"/>
  <c r="UG12" i="3" s="1"/>
  <c r="UE8" i="3"/>
  <c r="SY5" i="3"/>
  <c r="TA15" i="3" s="1"/>
  <c r="SY7" i="3"/>
  <c r="SI5" i="3"/>
  <c r="SJ31" i="3" s="1"/>
  <c r="SI8" i="3"/>
  <c r="RC5" i="3"/>
  <c r="RC8" i="3"/>
  <c r="QL5" i="3"/>
  <c r="QL8" i="3"/>
  <c r="PR5" i="3"/>
  <c r="PT12" i="3" s="1"/>
  <c r="PR8" i="3"/>
  <c r="PR6" i="3"/>
  <c r="OX5" i="3"/>
  <c r="PA18" i="3" s="1"/>
  <c r="OX8" i="3"/>
  <c r="MP5" i="3"/>
  <c r="MP6" i="3"/>
  <c r="KH5" i="3"/>
  <c r="KJ15" i="3" s="1"/>
  <c r="KH8" i="3"/>
  <c r="JN5" i="3"/>
  <c r="JP35" i="3" s="1"/>
  <c r="JN8" i="3"/>
  <c r="JN6" i="3"/>
  <c r="IT5" i="3"/>
  <c r="IV16" i="3" s="1"/>
  <c r="IT8" i="3"/>
  <c r="DU6" i="3"/>
  <c r="DX26" i="3" s="1"/>
  <c r="DU8" i="3"/>
  <c r="DE6" i="3"/>
  <c r="DH33" i="3" s="1"/>
  <c r="DE5" i="3"/>
  <c r="CO6" i="3"/>
  <c r="CO8" i="3"/>
  <c r="CO7" i="3"/>
  <c r="BY6" i="3"/>
  <c r="BY8" i="3"/>
  <c r="AS6" i="3"/>
  <c r="AV12" i="3" s="1"/>
  <c r="AS5" i="3"/>
  <c r="AS8" i="3"/>
  <c r="AD38" i="3"/>
  <c r="AD39" i="3"/>
  <c r="AF15" i="3"/>
  <c r="M6" i="3"/>
  <c r="M5" i="3"/>
  <c r="O12" i="3" s="1"/>
  <c r="AHG6" i="3"/>
  <c r="AHJ29" i="3" s="1"/>
  <c r="AHG8" i="3"/>
  <c r="AGA5" i="3"/>
  <c r="AGB34" i="3" s="1"/>
  <c r="AGA6" i="3"/>
  <c r="AGA7" i="3"/>
  <c r="AFK5" i="3"/>
  <c r="AFM34" i="3" s="1"/>
  <c r="AFK8" i="3"/>
  <c r="AEU5" i="3"/>
  <c r="AEW26" i="3" s="1"/>
  <c r="AEU6" i="3"/>
  <c r="AEE5" i="3"/>
  <c r="AEE7" i="3"/>
  <c r="ADO5" i="3"/>
  <c r="ADO8" i="3"/>
  <c r="ACI5" i="3"/>
  <c r="ACI7" i="3"/>
  <c r="AAM5" i="3"/>
  <c r="AAO35" i="3" s="1"/>
  <c r="AAM6" i="3"/>
  <c r="ZW5" i="3"/>
  <c r="ZW8" i="3"/>
  <c r="ZG5" i="3"/>
  <c r="ZH26" i="3" s="1"/>
  <c r="ZG6" i="3"/>
  <c r="ZG8" i="3"/>
  <c r="ZG7" i="3"/>
  <c r="YA5" i="3"/>
  <c r="YC32" i="3" s="1"/>
  <c r="YA8" i="3"/>
  <c r="XK5" i="3"/>
  <c r="XK6" i="3"/>
  <c r="WE6" i="3"/>
  <c r="WF33" i="3" s="1"/>
  <c r="WE8" i="3"/>
  <c r="VO6" i="3"/>
  <c r="VR18" i="3" s="1"/>
  <c r="VO5" i="3"/>
  <c r="UI5" i="3"/>
  <c r="UI6" i="3"/>
  <c r="UI7" i="3"/>
  <c r="QQ5" i="3"/>
  <c r="QR31" i="3" s="1"/>
  <c r="QQ7" i="3"/>
  <c r="QQ8" i="3"/>
  <c r="OL39" i="3"/>
  <c r="MA5" i="3"/>
  <c r="MA8" i="3"/>
  <c r="LG5" i="3"/>
  <c r="LJ33" i="3" s="1"/>
  <c r="LG8" i="3"/>
  <c r="LG6" i="3"/>
  <c r="JS5" i="3"/>
  <c r="JS8" i="3"/>
  <c r="IY5" i="3"/>
  <c r="JA36" i="3" s="1"/>
  <c r="IY8" i="3"/>
  <c r="GS6" i="3"/>
  <c r="GS5" i="3"/>
  <c r="GU21" i="3" s="1"/>
  <c r="FG6" i="3"/>
  <c r="FG8" i="3"/>
  <c r="L11" i="1"/>
  <c r="L16" i="1"/>
  <c r="L34" i="1"/>
  <c r="L9" i="1"/>
  <c r="L3" i="1"/>
  <c r="CK6" i="3"/>
  <c r="BE8" i="3"/>
  <c r="Y5" i="3"/>
  <c r="AA36" i="3" s="1"/>
  <c r="I8" i="3"/>
  <c r="L27" i="1"/>
  <c r="L22" i="1"/>
  <c r="L4" i="1"/>
  <c r="L5" i="1"/>
  <c r="CD38" i="3"/>
  <c r="BP37" i="3"/>
  <c r="FO8" i="3"/>
  <c r="GI8" i="3"/>
  <c r="GI5" i="3"/>
  <c r="FT8" i="3"/>
  <c r="FT5" i="3"/>
  <c r="FW34" i="3" s="1"/>
  <c r="GN8" i="3"/>
  <c r="GN6" i="3"/>
  <c r="GN11" i="3" s="1"/>
  <c r="GP11" i="3" s="1"/>
  <c r="EC8" i="3"/>
  <c r="WA6" i="3"/>
  <c r="WD18" i="3" s="1"/>
  <c r="WA8" i="3"/>
  <c r="WA7" i="3"/>
  <c r="WA5" i="3"/>
  <c r="TO6" i="3"/>
  <c r="TR27" i="3" s="1"/>
  <c r="TO7" i="3"/>
  <c r="TO5" i="3"/>
  <c r="TO8" i="3"/>
  <c r="FB5" i="3"/>
  <c r="FE29" i="3" s="1"/>
  <c r="FB6" i="3"/>
  <c r="FB11" i="3" s="1"/>
  <c r="FD11" i="3" s="1"/>
  <c r="DQ6" i="3"/>
  <c r="DT17" i="3" s="1"/>
  <c r="DQ5" i="3"/>
  <c r="DS40" i="3" s="1"/>
  <c r="DQ7" i="3"/>
  <c r="DQ8" i="3"/>
  <c r="DA6" i="3"/>
  <c r="DA7" i="3"/>
  <c r="DA5" i="3"/>
  <c r="DC30" i="3" s="1"/>
  <c r="DA8" i="3"/>
  <c r="AJL39" i="3"/>
  <c r="AIF39" i="3"/>
  <c r="AIG39" i="3"/>
  <c r="ACB38" i="3"/>
  <c r="ACC38" i="3"/>
  <c r="ACC39" i="3"/>
  <c r="YZ38" i="3"/>
  <c r="ZA39" i="3"/>
  <c r="YJ38" i="3"/>
  <c r="YK39" i="3"/>
  <c r="XD38" i="3"/>
  <c r="XE38" i="3"/>
  <c r="XD39" i="3"/>
  <c r="WN38" i="3"/>
  <c r="WO39" i="3"/>
  <c r="WN39" i="3"/>
  <c r="VW6" i="3"/>
  <c r="VW8" i="3"/>
  <c r="UB38" i="3"/>
  <c r="UC38" i="3"/>
  <c r="UC39" i="3"/>
  <c r="TL38" i="3"/>
  <c r="TL39" i="3"/>
  <c r="TM39" i="3"/>
  <c r="SV38" i="3"/>
  <c r="SW38" i="3"/>
  <c r="SF38" i="3"/>
  <c r="SG38" i="3"/>
  <c r="RP38" i="3"/>
  <c r="RQ39" i="3"/>
  <c r="DM6" i="3"/>
  <c r="DP40" i="3" s="1"/>
  <c r="DM5" i="3"/>
  <c r="DO28" i="3" s="1"/>
  <c r="AK5" i="3"/>
  <c r="AM15" i="3" s="1"/>
  <c r="AK7" i="3"/>
  <c r="DM7" i="3"/>
  <c r="CG5" i="3"/>
  <c r="VW7" i="3"/>
  <c r="AFU39" i="3"/>
  <c r="SG39" i="3"/>
  <c r="AFT39" i="3"/>
  <c r="SF39" i="3"/>
  <c r="YK38" i="3"/>
  <c r="L44" i="1"/>
  <c r="L41" i="1"/>
  <c r="L37" i="1"/>
  <c r="FY5" i="3"/>
  <c r="GB34" i="3" s="1"/>
  <c r="L40" i="1"/>
  <c r="L36" i="1"/>
  <c r="EM5" i="3"/>
  <c r="EP41" i="3" s="1"/>
  <c r="AIQ7" i="3"/>
  <c r="FY6" i="3"/>
  <c r="H14" i="3"/>
  <c r="ER8" i="3"/>
  <c r="ER5" i="3"/>
  <c r="EU15" i="3" s="1"/>
  <c r="RQ38" i="3"/>
  <c r="AEN38" i="3"/>
  <c r="AEO39" i="3"/>
  <c r="AEO38" i="3"/>
  <c r="ADX38" i="3"/>
  <c r="ADY39" i="3"/>
  <c r="AJO5" i="3"/>
  <c r="AJQ36" i="3" s="1"/>
  <c r="ACR38" i="3"/>
  <c r="ACS39" i="3"/>
  <c r="ZA38" i="3"/>
  <c r="AJS5" i="3"/>
  <c r="AJU22" i="3" s="1"/>
  <c r="ADY38" i="3"/>
  <c r="AJW6" i="3"/>
  <c r="AJZ25" i="3" s="1"/>
  <c r="AJV18" i="3"/>
  <c r="AJO6" i="3"/>
  <c r="AJR33" i="3" s="1"/>
  <c r="E7" i="3"/>
  <c r="ACS38" i="3"/>
  <c r="AJW7" i="3"/>
  <c r="AJS7" i="3"/>
  <c r="AJO7" i="3"/>
  <c r="AJW5" i="3"/>
  <c r="AJY39" i="3" s="1"/>
  <c r="CQ28" i="3"/>
  <c r="EH6" i="3"/>
  <c r="EH8" i="3"/>
  <c r="CQ17" i="3"/>
  <c r="N309" i="1"/>
  <c r="AIG38" i="3"/>
  <c r="AHW8" i="3"/>
  <c r="AHW7" i="3"/>
  <c r="NQ38" i="3"/>
  <c r="NR38" i="3"/>
  <c r="AHW5" i="3"/>
  <c r="AHY16" i="3" s="1"/>
  <c r="AIY8" i="3"/>
  <c r="AIY5" i="3"/>
  <c r="AJA31" i="3" s="1"/>
  <c r="PY38" i="3"/>
  <c r="PZ38" i="3"/>
  <c r="OK38" i="3"/>
  <c r="OL38" i="3"/>
  <c r="AO8" i="3"/>
  <c r="AK8" i="3"/>
  <c r="AO6" i="3"/>
  <c r="AK6" i="3"/>
  <c r="AN29" i="3" s="1"/>
  <c r="CQ22" i="3"/>
  <c r="CQ25" i="3"/>
  <c r="CQ26" i="3"/>
  <c r="CQ29" i="3"/>
  <c r="CQ12" i="3"/>
  <c r="CQ21" i="3"/>
  <c r="CQ23" i="3"/>
  <c r="CQ37" i="3"/>
  <c r="CQ19" i="3"/>
  <c r="CQ24" i="3"/>
  <c r="AFU38" i="3"/>
  <c r="CQ13" i="3"/>
  <c r="CQ14" i="3"/>
  <c r="CQ16" i="3"/>
  <c r="CQ18" i="3"/>
  <c r="CQ27" i="3"/>
  <c r="VY26" i="3"/>
  <c r="VY36" i="3"/>
  <c r="VY34" i="3"/>
  <c r="VY27" i="3"/>
  <c r="VY29" i="3"/>
  <c r="VY33" i="3"/>
  <c r="VY15" i="3"/>
  <c r="VY41" i="3"/>
  <c r="VY40" i="3"/>
  <c r="VY22" i="3"/>
  <c r="VY19" i="3"/>
  <c r="VY42" i="3"/>
  <c r="VY37" i="3"/>
  <c r="VY32" i="3"/>
  <c r="VY25" i="3"/>
  <c r="VY23" i="3"/>
  <c r="VY18" i="3"/>
  <c r="VY13" i="3"/>
  <c r="CQ33" i="3"/>
  <c r="VY14" i="3"/>
  <c r="VY21" i="3"/>
  <c r="CQ32" i="3"/>
  <c r="CQ36" i="3"/>
  <c r="CQ42" i="3"/>
  <c r="CQ41" i="3"/>
  <c r="CQ40" i="3"/>
  <c r="CQ35" i="3"/>
  <c r="CQ30" i="3"/>
  <c r="CQ34" i="3"/>
  <c r="VY12" i="3"/>
  <c r="VY16" i="3"/>
  <c r="VY20" i="3"/>
  <c r="VY24" i="3"/>
  <c r="VY28" i="3"/>
  <c r="VY31" i="3"/>
  <c r="VY35" i="3"/>
  <c r="AHY22" i="3"/>
  <c r="MD13" i="3"/>
  <c r="MD14" i="3"/>
  <c r="MC14" i="3"/>
  <c r="MC13" i="3"/>
  <c r="ADC8" i="3" l="1"/>
  <c r="ADC7" i="3"/>
  <c r="CC11" i="3"/>
  <c r="CC10" i="3"/>
  <c r="M21" i="1" s="1"/>
  <c r="DZ38" i="3"/>
  <c r="DZ28" i="3"/>
  <c r="DZ32" i="3"/>
  <c r="AJB25" i="3"/>
  <c r="OL34" i="3"/>
  <c r="OK42" i="3"/>
  <c r="NR19" i="3"/>
  <c r="CF15" i="3"/>
  <c r="CF16" i="3"/>
  <c r="AZ40" i="3"/>
  <c r="AZ19" i="3"/>
  <c r="AZ30" i="3"/>
  <c r="EA18" i="3"/>
  <c r="EA16" i="3"/>
  <c r="DZ15" i="3"/>
  <c r="OK20" i="3"/>
  <c r="OK32" i="3"/>
  <c r="NR18" i="3"/>
  <c r="NQ31" i="3"/>
  <c r="AIN38" i="3"/>
  <c r="HD20" i="3"/>
  <c r="DW27" i="3"/>
  <c r="DW26" i="3"/>
  <c r="ACR36" i="3"/>
  <c r="UB14" i="3"/>
  <c r="SG30" i="3"/>
  <c r="ZA22" i="3"/>
  <c r="WN22" i="3"/>
  <c r="AEO18" i="3"/>
  <c r="ADX36" i="3"/>
  <c r="ACB16" i="3"/>
  <c r="XD42" i="3"/>
  <c r="SV31" i="3"/>
  <c r="SF12" i="3"/>
  <c r="UB39" i="3"/>
  <c r="ZA13" i="3"/>
  <c r="ACC36" i="3"/>
  <c r="ADX31" i="3"/>
  <c r="AEN27" i="3"/>
  <c r="SF34" i="3"/>
  <c r="ADX30" i="3"/>
  <c r="XE16" i="3"/>
  <c r="UB25" i="3"/>
  <c r="YJ28" i="3"/>
  <c r="AEO32" i="3"/>
  <c r="UB27" i="3"/>
  <c r="AJN40" i="3"/>
  <c r="AJN16" i="3"/>
  <c r="AFT21" i="3"/>
  <c r="AFT15" i="3"/>
  <c r="AFT25" i="3"/>
  <c r="AFT27" i="3"/>
  <c r="AFU29" i="3"/>
  <c r="AEO12" i="3"/>
  <c r="AEO35" i="3"/>
  <c r="AEO13" i="3"/>
  <c r="AEO24" i="3"/>
  <c r="ADX14" i="3"/>
  <c r="ADY22" i="3"/>
  <c r="ADX12" i="3"/>
  <c r="ADY37" i="3"/>
  <c r="ADY42" i="3"/>
  <c r="ACS23" i="3"/>
  <c r="ACR13" i="3"/>
  <c r="ACS30" i="3"/>
  <c r="ACR18" i="3"/>
  <c r="ACR23" i="3"/>
  <c r="ACR21" i="3"/>
  <c r="ACB32" i="3"/>
  <c r="ACB12" i="3"/>
  <c r="ACC41" i="3"/>
  <c r="ACB15" i="3"/>
  <c r="ACB41" i="3"/>
  <c r="ACB31" i="3"/>
  <c r="YZ13" i="3"/>
  <c r="YZ24" i="3"/>
  <c r="YZ37" i="3"/>
  <c r="YZ27" i="3"/>
  <c r="ZA14" i="3"/>
  <c r="YZ40" i="3"/>
  <c r="YJ13" i="3"/>
  <c r="YK29" i="3"/>
  <c r="YK30" i="3"/>
  <c r="XE14" i="3"/>
  <c r="XE17" i="3"/>
  <c r="XE13" i="3"/>
  <c r="XE20" i="3"/>
  <c r="XD20" i="3"/>
  <c r="WN14" i="3"/>
  <c r="WO14" i="3"/>
  <c r="WN20" i="3"/>
  <c r="WO42" i="3"/>
  <c r="UB23" i="3"/>
  <c r="UB20" i="3"/>
  <c r="UC23" i="3"/>
  <c r="UC28" i="3"/>
  <c r="UC32" i="3"/>
  <c r="TM40" i="3"/>
  <c r="TL40" i="3"/>
  <c r="TL18" i="3"/>
  <c r="SV22" i="3"/>
  <c r="SV28" i="3"/>
  <c r="SW42" i="3"/>
  <c r="SW19" i="3"/>
  <c r="SW23" i="3"/>
  <c r="SG19" i="3"/>
  <c r="SF20" i="3"/>
  <c r="SF33" i="3"/>
  <c r="SF16" i="3"/>
  <c r="RP24" i="3"/>
  <c r="RQ28" i="3"/>
  <c r="RQ26" i="3"/>
  <c r="RP21" i="3"/>
  <c r="RP22" i="3"/>
  <c r="DW33" i="3"/>
  <c r="DW17" i="3"/>
  <c r="DW40" i="3"/>
  <c r="AF40" i="3"/>
  <c r="AF12" i="3"/>
  <c r="AX38" i="3"/>
  <c r="CF31" i="3"/>
  <c r="EA29" i="3"/>
  <c r="DZ34" i="3"/>
  <c r="EA13" i="3"/>
  <c r="OL33" i="3"/>
  <c r="NR34" i="3"/>
  <c r="NR28" i="3"/>
  <c r="AJB37" i="3"/>
  <c r="AJB17" i="3"/>
  <c r="AJB42" i="3"/>
  <c r="PZ31" i="3"/>
  <c r="PY18" i="3"/>
  <c r="PY42" i="3"/>
  <c r="PZ34" i="3"/>
  <c r="OK33" i="3"/>
  <c r="OL29" i="3"/>
  <c r="OL17" i="3"/>
  <c r="OK13" i="3"/>
  <c r="OK35" i="3"/>
  <c r="OK26" i="3"/>
  <c r="OL25" i="3"/>
  <c r="OL15" i="3"/>
  <c r="OK39" i="3"/>
  <c r="NQ35" i="3"/>
  <c r="NQ28" i="3"/>
  <c r="NR20" i="3"/>
  <c r="NQ18" i="3"/>
  <c r="NR13" i="3"/>
  <c r="NR40" i="3"/>
  <c r="NQ40" i="3"/>
  <c r="NR24" i="3"/>
  <c r="NQ20" i="3"/>
  <c r="NQ16" i="3"/>
  <c r="DZ23" i="3"/>
  <c r="AKH23" i="3" s="1"/>
  <c r="EA14" i="3"/>
  <c r="AKH14" i="3" s="1"/>
  <c r="EA28" i="3"/>
  <c r="EA24" i="3"/>
  <c r="DZ13" i="3"/>
  <c r="DZ18" i="3"/>
  <c r="DZ39" i="3"/>
  <c r="EA30" i="3"/>
  <c r="DZ37" i="3"/>
  <c r="EA35" i="3"/>
  <c r="DZ21" i="3"/>
  <c r="EA39" i="3"/>
  <c r="EA38" i="3"/>
  <c r="AKH38" i="3" s="1"/>
  <c r="CF22" i="3"/>
  <c r="CF12" i="3"/>
  <c r="CD39" i="3"/>
  <c r="CF32" i="3"/>
  <c r="CF17" i="3"/>
  <c r="CF25" i="3"/>
  <c r="CF35" i="3"/>
  <c r="CF41" i="3"/>
  <c r="CF37" i="3"/>
  <c r="CF26" i="3"/>
  <c r="CF13" i="3"/>
  <c r="CF36" i="3"/>
  <c r="CF21" i="3"/>
  <c r="CF20" i="3"/>
  <c r="BP29" i="3"/>
  <c r="BP19" i="3"/>
  <c r="BP18" i="3"/>
  <c r="BN38" i="3"/>
  <c r="BP15" i="3"/>
  <c r="BP24" i="3"/>
  <c r="BP34" i="3"/>
  <c r="BP22" i="3"/>
  <c r="BP13" i="3"/>
  <c r="BM11" i="3"/>
  <c r="N17" i="1" s="1"/>
  <c r="BP40" i="3"/>
  <c r="AZ22" i="3"/>
  <c r="AZ26" i="3"/>
  <c r="AZ27" i="3"/>
  <c r="AZ29" i="3"/>
  <c r="AZ33" i="3"/>
  <c r="AX39" i="3"/>
  <c r="AZ31" i="3"/>
  <c r="AZ37" i="3"/>
  <c r="RY18" i="3"/>
  <c r="AIN19" i="3"/>
  <c r="AJF41" i="3"/>
  <c r="TT17" i="3"/>
  <c r="SO35" i="3"/>
  <c r="ABT20" i="3"/>
  <c r="AGS12" i="3"/>
  <c r="AHZ21" i="3"/>
  <c r="RX36" i="3"/>
  <c r="AIO28" i="3"/>
  <c r="WV31" i="3"/>
  <c r="ABU38" i="3"/>
  <c r="HD19" i="3"/>
  <c r="AHZ35" i="3"/>
  <c r="TU24" i="3"/>
  <c r="AIN35" i="3"/>
  <c r="AGR22" i="3"/>
  <c r="TT38" i="3"/>
  <c r="AIN17" i="3"/>
  <c r="WX23" i="3"/>
  <c r="AHX22" i="3"/>
  <c r="HC21" i="3"/>
  <c r="TU40" i="3"/>
  <c r="WX40" i="3"/>
  <c r="SN12" i="3"/>
  <c r="DW16" i="3"/>
  <c r="DW31" i="3"/>
  <c r="AFT40" i="3"/>
  <c r="AFU23" i="3"/>
  <c r="ACS42" i="3"/>
  <c r="UC13" i="3"/>
  <c r="UB19" i="3"/>
  <c r="SG37" i="3"/>
  <c r="RP15" i="3"/>
  <c r="RP14" i="3"/>
  <c r="ZA31" i="3"/>
  <c r="WO20" i="3"/>
  <c r="WN40" i="3"/>
  <c r="AEO31" i="3"/>
  <c r="ADY18" i="3"/>
  <c r="ADY23" i="3"/>
  <c r="ACB21" i="3"/>
  <c r="YJ32" i="3"/>
  <c r="YJ18" i="3"/>
  <c r="XE26" i="3"/>
  <c r="TL31" i="3"/>
  <c r="TM24" i="3"/>
  <c r="SV42" i="3"/>
  <c r="SW33" i="3"/>
  <c r="RP36" i="3"/>
  <c r="RQ30" i="3"/>
  <c r="SF26" i="3"/>
  <c r="SF19" i="3"/>
  <c r="UB36" i="3"/>
  <c r="WO37" i="3"/>
  <c r="YZ33" i="3"/>
  <c r="ACS34" i="3"/>
  <c r="ACR29" i="3"/>
  <c r="ADX35" i="3"/>
  <c r="AEN41" i="3"/>
  <c r="AFT31" i="3"/>
  <c r="AFU18" i="3"/>
  <c r="ACS16" i="3"/>
  <c r="YZ36" i="3"/>
  <c r="ADY30" i="3"/>
  <c r="YK27" i="3"/>
  <c r="XE21" i="3"/>
  <c r="TL41" i="3"/>
  <c r="RP12" i="3"/>
  <c r="SF25" i="3"/>
  <c r="UB24" i="3"/>
  <c r="UC18" i="3"/>
  <c r="WO25" i="3"/>
  <c r="YJ34" i="3"/>
  <c r="YJ39" i="3"/>
  <c r="AEN25" i="3"/>
  <c r="WN28" i="3"/>
  <c r="YJ37" i="3"/>
  <c r="TL14" i="3"/>
  <c r="YK37" i="3"/>
  <c r="WO21" i="3"/>
  <c r="AEO42" i="3"/>
  <c r="AIG32" i="3"/>
  <c r="AIG40" i="3"/>
  <c r="AFU16" i="3"/>
  <c r="AFU19" i="3"/>
  <c r="AFT18" i="3"/>
  <c r="AFT24" i="3"/>
  <c r="AFT26" i="3"/>
  <c r="AFU21" i="3"/>
  <c r="AFT34" i="3"/>
  <c r="AFT20" i="3"/>
  <c r="AFT16" i="3"/>
  <c r="AFT23" i="3"/>
  <c r="AFU20" i="3"/>
  <c r="AFU15" i="3"/>
  <c r="AFU37" i="3"/>
  <c r="AFU27" i="3"/>
  <c r="AEN15" i="3"/>
  <c r="AEN16" i="3"/>
  <c r="AEO26" i="3"/>
  <c r="AEN33" i="3"/>
  <c r="AEO30" i="3"/>
  <c r="AEO22" i="3"/>
  <c r="AEO19" i="3"/>
  <c r="AEO21" i="3"/>
  <c r="AEO20" i="3"/>
  <c r="AEN22" i="3"/>
  <c r="AEN36" i="3"/>
  <c r="AEO41" i="3"/>
  <c r="ADY41" i="3"/>
  <c r="ADX13" i="3"/>
  <c r="ADX25" i="3"/>
  <c r="ADX15" i="3"/>
  <c r="ADX37" i="3"/>
  <c r="ADX32" i="3"/>
  <c r="ADY36" i="3"/>
  <c r="ADX42" i="3"/>
  <c r="ADY34" i="3"/>
  <c r="ADX29" i="3"/>
  <c r="ADY15" i="3"/>
  <c r="ADY27" i="3"/>
  <c r="ADY28" i="3"/>
  <c r="ADX26" i="3"/>
  <c r="ACS18" i="3"/>
  <c r="ACS33" i="3"/>
  <c r="ACR26" i="3"/>
  <c r="ACS25" i="3"/>
  <c r="ACS41" i="3"/>
  <c r="ACS31" i="3"/>
  <c r="ACR22" i="3"/>
  <c r="ACS29" i="3"/>
  <c r="ACR40" i="3"/>
  <c r="ACS37" i="3"/>
  <c r="ACR34" i="3"/>
  <c r="ACS40" i="3"/>
  <c r="ACB30" i="3"/>
  <c r="ACC32" i="3"/>
  <c r="ACB18" i="3"/>
  <c r="ACB29" i="3"/>
  <c r="ACB17" i="3"/>
  <c r="ACB23" i="3"/>
  <c r="ACB19" i="3"/>
  <c r="ACC30" i="3"/>
  <c r="ACC33" i="3"/>
  <c r="ACC18" i="3"/>
  <c r="ACB14" i="3"/>
  <c r="ACC12" i="3"/>
  <c r="ACC17" i="3"/>
  <c r="ACB28" i="3"/>
  <c r="ZA28" i="3"/>
  <c r="ZA27" i="3"/>
  <c r="YZ30" i="3"/>
  <c r="ZA20" i="3"/>
  <c r="ZA35" i="3"/>
  <c r="YZ16" i="3"/>
  <c r="ZA19" i="3"/>
  <c r="YZ39" i="3"/>
  <c r="ZA24" i="3"/>
  <c r="ZA26" i="3"/>
  <c r="YZ20" i="3"/>
  <c r="ZA23" i="3"/>
  <c r="YZ26" i="3"/>
  <c r="YJ40" i="3"/>
  <c r="YJ24" i="3"/>
  <c r="YJ14" i="3"/>
  <c r="YK22" i="3"/>
  <c r="YJ17" i="3"/>
  <c r="YK32" i="3"/>
  <c r="YJ42" i="3"/>
  <c r="YJ19" i="3"/>
  <c r="YK23" i="3"/>
  <c r="YK19" i="3"/>
  <c r="XE27" i="3"/>
  <c r="XE34" i="3"/>
  <c r="XD25" i="3"/>
  <c r="XE40" i="3"/>
  <c r="XD32" i="3"/>
  <c r="XE39" i="3"/>
  <c r="XD16" i="3"/>
  <c r="XD18" i="3"/>
  <c r="XD12" i="3"/>
  <c r="XD37" i="3"/>
  <c r="XD26" i="3"/>
  <c r="XE28" i="3"/>
  <c r="XE36" i="3"/>
  <c r="WO31" i="3"/>
  <c r="WO12" i="3"/>
  <c r="WO36" i="3"/>
  <c r="WN27" i="3"/>
  <c r="WO23" i="3"/>
  <c r="WO38" i="3"/>
  <c r="WN23" i="3"/>
  <c r="WN29" i="3"/>
  <c r="WN24" i="3"/>
  <c r="WN13" i="3"/>
  <c r="WO33" i="3"/>
  <c r="WO41" i="3"/>
  <c r="WO40" i="3"/>
  <c r="WN36" i="3"/>
  <c r="WO27" i="3"/>
  <c r="WN35" i="3"/>
  <c r="UC34" i="3"/>
  <c r="UC26" i="3"/>
  <c r="UC37" i="3"/>
  <c r="UB12" i="3"/>
  <c r="UC24" i="3"/>
  <c r="UB41" i="3"/>
  <c r="UB16" i="3"/>
  <c r="UB32" i="3"/>
  <c r="UC17" i="3"/>
  <c r="UC20" i="3"/>
  <c r="UB42" i="3"/>
  <c r="UC12" i="3"/>
  <c r="UC31" i="3"/>
  <c r="UB17" i="3"/>
  <c r="UB13" i="3"/>
  <c r="TM34" i="3"/>
  <c r="TL13" i="3"/>
  <c r="TL33" i="3"/>
  <c r="TL19" i="3"/>
  <c r="TM37" i="3"/>
  <c r="TL36" i="3"/>
  <c r="TL21" i="3"/>
  <c r="TM31" i="3"/>
  <c r="TM33" i="3"/>
  <c r="TL20" i="3"/>
  <c r="TM29" i="3"/>
  <c r="TL23" i="3"/>
  <c r="TM16" i="3"/>
  <c r="TL15" i="3"/>
  <c r="SW39" i="3"/>
  <c r="SW26" i="3"/>
  <c r="SV29" i="3"/>
  <c r="SV17" i="3"/>
  <c r="SW31" i="3"/>
  <c r="SW16" i="3"/>
  <c r="SV33" i="3"/>
  <c r="SW18" i="3"/>
  <c r="SW22" i="3"/>
  <c r="SV18" i="3"/>
  <c r="SV12" i="3"/>
  <c r="SW28" i="3"/>
  <c r="SG32" i="3"/>
  <c r="SG28" i="3"/>
  <c r="SG18" i="3"/>
  <c r="SG31" i="3"/>
  <c r="SF35" i="3"/>
  <c r="SG17" i="3"/>
  <c r="SG15" i="3"/>
  <c r="SF23" i="3"/>
  <c r="SG41" i="3"/>
  <c r="SF22" i="3"/>
  <c r="SG14" i="3"/>
  <c r="SF40" i="3"/>
  <c r="RP16" i="3"/>
  <c r="RP26" i="3"/>
  <c r="RQ33" i="3"/>
  <c r="RQ14" i="3"/>
  <c r="RP18" i="3"/>
  <c r="RP23" i="3"/>
  <c r="RQ35" i="3"/>
  <c r="RQ32" i="3"/>
  <c r="RP19" i="3"/>
  <c r="RP13" i="3"/>
  <c r="RQ31" i="3"/>
  <c r="RQ16" i="3"/>
  <c r="DW34" i="3"/>
  <c r="DW24" i="3"/>
  <c r="DW41" i="3"/>
  <c r="DW23" i="3"/>
  <c r="DW12" i="3"/>
  <c r="DW35" i="3"/>
  <c r="DW36" i="3"/>
  <c r="AF34" i="3"/>
  <c r="AC10" i="3"/>
  <c r="M8" i="1" s="1"/>
  <c r="AF37" i="3"/>
  <c r="AF42" i="3"/>
  <c r="AF29" i="3"/>
  <c r="AJD39" i="3"/>
  <c r="AJF37" i="3"/>
  <c r="TT25" i="3"/>
  <c r="WX13" i="3"/>
  <c r="WX32" i="3"/>
  <c r="NM14" i="3"/>
  <c r="OZ20" i="3"/>
  <c r="EO26" i="3"/>
  <c r="ADE36" i="3"/>
  <c r="DW37" i="3"/>
  <c r="DW30" i="3"/>
  <c r="DW21" i="3"/>
  <c r="DW14" i="3"/>
  <c r="DW15" i="3"/>
  <c r="AIF33" i="3"/>
  <c r="AFT30" i="3"/>
  <c r="AFU35" i="3"/>
  <c r="AFU25" i="3"/>
  <c r="ACR14" i="3"/>
  <c r="ACR33" i="3"/>
  <c r="ACR12" i="3"/>
  <c r="UB22" i="3"/>
  <c r="UC30" i="3"/>
  <c r="SF27" i="3"/>
  <c r="SG20" i="3"/>
  <c r="SF36" i="3"/>
  <c r="RP20" i="3"/>
  <c r="RQ34" i="3"/>
  <c r="RQ12" i="3"/>
  <c r="ZA32" i="3"/>
  <c r="YZ15" i="3"/>
  <c r="YZ28" i="3"/>
  <c r="WN34" i="3"/>
  <c r="WN17" i="3"/>
  <c r="AEN24" i="3"/>
  <c r="AEN14" i="3"/>
  <c r="AEO33" i="3"/>
  <c r="ADY31" i="3"/>
  <c r="ADY32" i="3"/>
  <c r="ACB33" i="3"/>
  <c r="ACC29" i="3"/>
  <c r="ACC23" i="3"/>
  <c r="YJ16" i="3"/>
  <c r="YK18" i="3"/>
  <c r="YK31" i="3"/>
  <c r="XD13" i="3"/>
  <c r="XD41" i="3"/>
  <c r="XD23" i="3"/>
  <c r="TL27" i="3"/>
  <c r="TL34" i="3"/>
  <c r="SW34" i="3"/>
  <c r="SV16" i="3"/>
  <c r="SV40" i="3"/>
  <c r="RQ23" i="3"/>
  <c r="RQ22" i="3"/>
  <c r="RP31" i="3"/>
  <c r="SF15" i="3"/>
  <c r="SG13" i="3"/>
  <c r="UC41" i="3"/>
  <c r="UC33" i="3"/>
  <c r="UC42" i="3"/>
  <c r="WN25" i="3"/>
  <c r="WN37" i="3"/>
  <c r="WN19" i="3"/>
  <c r="YZ14" i="3"/>
  <c r="YZ22" i="3"/>
  <c r="YZ18" i="3"/>
  <c r="ACC19" i="3"/>
  <c r="ACB35" i="3"/>
  <c r="ACC16" i="3"/>
  <c r="ACS17" i="3"/>
  <c r="ACR28" i="3"/>
  <c r="ACS28" i="3"/>
  <c r="ADY33" i="3"/>
  <c r="ADX33" i="3"/>
  <c r="ADY26" i="3"/>
  <c r="AEO29" i="3"/>
  <c r="AEN29" i="3"/>
  <c r="AEO36" i="3"/>
  <c r="AFT19" i="3"/>
  <c r="AFU13" i="3"/>
  <c r="AFT36" i="3"/>
  <c r="AFU12" i="3"/>
  <c r="AIF20" i="3"/>
  <c r="UB35" i="3"/>
  <c r="SF17" i="3"/>
  <c r="YZ42" i="3"/>
  <c r="WN33" i="3"/>
  <c r="AEO23" i="3"/>
  <c r="ADX16" i="3"/>
  <c r="ACC26" i="3"/>
  <c r="YJ36" i="3"/>
  <c r="YK41" i="3"/>
  <c r="XD33" i="3"/>
  <c r="XD17" i="3"/>
  <c r="TM14" i="3"/>
  <c r="TM28" i="3"/>
  <c r="SW29" i="3"/>
  <c r="SV27" i="3"/>
  <c r="RQ21" i="3"/>
  <c r="RQ36" i="3"/>
  <c r="RP29" i="3"/>
  <c r="SF32" i="3"/>
  <c r="SF41" i="3"/>
  <c r="SF37" i="3"/>
  <c r="UB21" i="3"/>
  <c r="UB29" i="3"/>
  <c r="UC15" i="3"/>
  <c r="WN26" i="3"/>
  <c r="WO13" i="3"/>
  <c r="XE32" i="3"/>
  <c r="XE33" i="3"/>
  <c r="YK20" i="3"/>
  <c r="YK35" i="3"/>
  <c r="YZ17" i="3"/>
  <c r="ZA40" i="3"/>
  <c r="ZA18" i="3"/>
  <c r="ACB34" i="3"/>
  <c r="ACS24" i="3"/>
  <c r="ACS20" i="3"/>
  <c r="ACR20" i="3"/>
  <c r="ADY24" i="3"/>
  <c r="AEN30" i="3"/>
  <c r="AEO25" i="3"/>
  <c r="AFU17" i="3"/>
  <c r="ACR25" i="3"/>
  <c r="RQ37" i="3"/>
  <c r="ADY25" i="3"/>
  <c r="ACC35" i="3"/>
  <c r="YJ27" i="3"/>
  <c r="XD28" i="3"/>
  <c r="TL42" i="3"/>
  <c r="TL29" i="3"/>
  <c r="SV34" i="3"/>
  <c r="ZA41" i="3"/>
  <c r="YK42" i="3"/>
  <c r="SW17" i="3"/>
  <c r="XE15" i="3"/>
  <c r="RP42" i="3"/>
  <c r="ACS32" i="3"/>
  <c r="ADX34" i="3"/>
  <c r="TM12" i="3"/>
  <c r="ADY16" i="3"/>
  <c r="XD29" i="3"/>
  <c r="RP27" i="3"/>
  <c r="SV41" i="3"/>
  <c r="XD31" i="3"/>
  <c r="AD31" i="3"/>
  <c r="AF18" i="3"/>
  <c r="AFU22" i="3"/>
  <c r="AFU30" i="3"/>
  <c r="AFT42" i="3"/>
  <c r="AFU36" i="3"/>
  <c r="AFU32" i="3"/>
  <c r="AFU34" i="3"/>
  <c r="AFU42" i="3"/>
  <c r="AFU24" i="3"/>
  <c r="AFU33" i="3"/>
  <c r="AFT41" i="3"/>
  <c r="AFT13" i="3"/>
  <c r="AFU41" i="3"/>
  <c r="AFU14" i="3"/>
  <c r="AFT29" i="3"/>
  <c r="AFT37" i="3"/>
  <c r="AFU40" i="3"/>
  <c r="AFT28" i="3"/>
  <c r="AFT12" i="3"/>
  <c r="AEO17" i="3"/>
  <c r="AEN18" i="3"/>
  <c r="AEN12" i="3"/>
  <c r="AEO37" i="3"/>
  <c r="AEO28" i="3"/>
  <c r="AEN31" i="3"/>
  <c r="AEN37" i="3"/>
  <c r="AEN34" i="3"/>
  <c r="AEO27" i="3"/>
  <c r="AEO16" i="3"/>
  <c r="AEN17" i="3"/>
  <c r="AEO34" i="3"/>
  <c r="AEN28" i="3"/>
  <c r="AEN21" i="3"/>
  <c r="AEO40" i="3"/>
  <c r="AEN32" i="3"/>
  <c r="AEN13" i="3"/>
  <c r="AEO15" i="3"/>
  <c r="AEN26" i="3"/>
  <c r="ADY19" i="3"/>
  <c r="ADX40" i="3"/>
  <c r="ADX19" i="3"/>
  <c r="ADY21" i="3"/>
  <c r="ADY40" i="3"/>
  <c r="ADX27" i="3"/>
  <c r="ADY12" i="3"/>
  <c r="ADX41" i="3"/>
  <c r="ADY20" i="3"/>
  <c r="ADX20" i="3"/>
  <c r="ADX17" i="3"/>
  <c r="ADX23" i="3"/>
  <c r="ADY13" i="3"/>
  <c r="ADX18" i="3"/>
  <c r="ADY29" i="3"/>
  <c r="ADY17" i="3"/>
  <c r="ACR17" i="3"/>
  <c r="ACS36" i="3"/>
  <c r="ACR31" i="3"/>
  <c r="ACR35" i="3"/>
  <c r="ACS21" i="3"/>
  <c r="ACR30" i="3"/>
  <c r="ACS13" i="3"/>
  <c r="ACS14" i="3"/>
  <c r="ACS19" i="3"/>
  <c r="ACR41" i="3"/>
  <c r="ACS15" i="3"/>
  <c r="ACR37" i="3"/>
  <c r="ACR39" i="3"/>
  <c r="ACR24" i="3"/>
  <c r="ACS26" i="3"/>
  <c r="ACR16" i="3"/>
  <c r="ACC28" i="3"/>
  <c r="ACB25" i="3"/>
  <c r="ACC34" i="3"/>
  <c r="ACB24" i="3"/>
  <c r="ACB13" i="3"/>
  <c r="ACB26" i="3"/>
  <c r="ACB37" i="3"/>
  <c r="ACC37" i="3"/>
  <c r="ACC27" i="3"/>
  <c r="ACB22" i="3"/>
  <c r="ACC25" i="3"/>
  <c r="ACC21" i="3"/>
  <c r="ACB39" i="3"/>
  <c r="ACC31" i="3"/>
  <c r="ACC13" i="3"/>
  <c r="ACC42" i="3"/>
  <c r="ZA15" i="3"/>
  <c r="YZ31" i="3"/>
  <c r="YZ25" i="3"/>
  <c r="YZ34" i="3"/>
  <c r="ZA12" i="3"/>
  <c r="YZ41" i="3"/>
  <c r="YZ29" i="3"/>
  <c r="ZA33" i="3"/>
  <c r="YZ19" i="3"/>
  <c r="YZ21" i="3"/>
  <c r="ZA21" i="3"/>
  <c r="ZA30" i="3"/>
  <c r="ZA16" i="3"/>
  <c r="ZA25" i="3"/>
  <c r="YZ32" i="3"/>
  <c r="YK13" i="3"/>
  <c r="YJ30" i="3"/>
  <c r="YJ41" i="3"/>
  <c r="YJ21" i="3"/>
  <c r="YJ26" i="3"/>
  <c r="YK12" i="3"/>
  <c r="YK28" i="3"/>
  <c r="YK21" i="3"/>
  <c r="YK17" i="3"/>
  <c r="YJ12" i="3"/>
  <c r="YK34" i="3"/>
  <c r="YK16" i="3"/>
  <c r="YK36" i="3"/>
  <c r="YJ31" i="3"/>
  <c r="YK26" i="3"/>
  <c r="YK40" i="3"/>
  <c r="YJ35" i="3"/>
  <c r="YJ33" i="3"/>
  <c r="YJ15" i="3"/>
  <c r="YK24" i="3"/>
  <c r="XE22" i="3"/>
  <c r="XE25" i="3"/>
  <c r="XD40" i="3"/>
  <c r="XE29" i="3"/>
  <c r="XE19" i="3"/>
  <c r="XD27" i="3"/>
  <c r="XE31" i="3"/>
  <c r="XD22" i="3"/>
  <c r="XE37" i="3"/>
  <c r="XD14" i="3"/>
  <c r="XD19" i="3"/>
  <c r="XE18" i="3"/>
  <c r="XD15" i="3"/>
  <c r="XD24" i="3"/>
  <c r="XE42" i="3"/>
  <c r="XD30" i="3"/>
  <c r="XE23" i="3"/>
  <c r="XE41" i="3"/>
  <c r="WO35" i="3"/>
  <c r="WO18" i="3"/>
  <c r="WO16" i="3"/>
  <c r="WO19" i="3"/>
  <c r="WO22" i="3"/>
  <c r="WO17" i="3"/>
  <c r="WN30" i="3"/>
  <c r="WO28" i="3"/>
  <c r="WN21" i="3"/>
  <c r="WO32" i="3"/>
  <c r="WN31" i="3"/>
  <c r="WN18" i="3"/>
  <c r="WO24" i="3"/>
  <c r="WO15" i="3"/>
  <c r="WO34" i="3"/>
  <c r="WN41" i="3"/>
  <c r="UC21" i="3"/>
  <c r="UC35" i="3"/>
  <c r="UB37" i="3"/>
  <c r="UC29" i="3"/>
  <c r="UB26" i="3"/>
  <c r="UB40" i="3"/>
  <c r="UC40" i="3"/>
  <c r="UC22" i="3"/>
  <c r="UB31" i="3"/>
  <c r="UC19" i="3"/>
  <c r="UC27" i="3"/>
  <c r="UB34" i="3"/>
  <c r="TL16" i="3"/>
  <c r="TM36" i="3"/>
  <c r="TM26" i="3"/>
  <c r="TM19" i="3"/>
  <c r="TL30" i="3"/>
  <c r="TL37" i="3"/>
  <c r="TM13" i="3"/>
  <c r="TM22" i="3"/>
  <c r="TL26" i="3"/>
  <c r="TL22" i="3"/>
  <c r="TM25" i="3"/>
  <c r="TM21" i="3"/>
  <c r="TM15" i="3"/>
  <c r="TM41" i="3"/>
  <c r="TL12" i="3"/>
  <c r="TM42" i="3"/>
  <c r="TL35" i="3"/>
  <c r="TM17" i="3"/>
  <c r="TM35" i="3"/>
  <c r="TM27" i="3"/>
  <c r="TL24" i="3"/>
  <c r="TM20" i="3"/>
  <c r="SW20" i="3"/>
  <c r="SW21" i="3"/>
  <c r="SV36" i="3"/>
  <c r="SW12" i="3"/>
  <c r="SW36" i="3"/>
  <c r="SV19" i="3"/>
  <c r="SV13" i="3"/>
  <c r="SW30" i="3"/>
  <c r="SW25" i="3"/>
  <c r="SV14" i="3"/>
  <c r="SV30" i="3"/>
  <c r="SW40" i="3"/>
  <c r="SV32" i="3"/>
  <c r="SV37" i="3"/>
  <c r="SV26" i="3"/>
  <c r="SV35" i="3"/>
  <c r="SV21" i="3"/>
  <c r="SV15" i="3"/>
  <c r="SW14" i="3"/>
  <c r="SW15" i="3"/>
  <c r="SW13" i="3"/>
  <c r="SV24" i="3"/>
  <c r="SV20" i="3"/>
  <c r="SF21" i="3"/>
  <c r="SG23" i="3"/>
  <c r="SG35" i="3"/>
  <c r="SF14" i="3"/>
  <c r="SG34" i="3"/>
  <c r="SF30" i="3"/>
  <c r="SF18" i="3"/>
  <c r="SG29" i="3"/>
  <c r="SG24" i="3"/>
  <c r="SF42" i="3"/>
  <c r="SF29" i="3"/>
  <c r="SG22" i="3"/>
  <c r="SG26" i="3"/>
  <c r="SG40" i="3"/>
  <c r="SF31" i="3"/>
  <c r="SG36" i="3"/>
  <c r="RP28" i="3"/>
  <c r="RQ18" i="3"/>
  <c r="RP40" i="3"/>
  <c r="RQ41" i="3"/>
  <c r="RQ13" i="3"/>
  <c r="RQ42" i="3"/>
  <c r="RP41" i="3"/>
  <c r="RQ29" i="3"/>
  <c r="RP37" i="3"/>
  <c r="RP39" i="3"/>
  <c r="RP34" i="3"/>
  <c r="RP17" i="3"/>
  <c r="RP30" i="3"/>
  <c r="AF25" i="3"/>
  <c r="AF26" i="3"/>
  <c r="AF21" i="3"/>
  <c r="AF13" i="3"/>
  <c r="AF41" i="3"/>
  <c r="AF33" i="3"/>
  <c r="AF27" i="3"/>
  <c r="AF17" i="3"/>
  <c r="AF24" i="3"/>
  <c r="AF19" i="3"/>
  <c r="AIN31" i="3"/>
  <c r="AIO41" i="3"/>
  <c r="AHZ25" i="3"/>
  <c r="AHZ20" i="3"/>
  <c r="AGS35" i="3"/>
  <c r="AGS23" i="3"/>
  <c r="AGR39" i="3"/>
  <c r="TD26" i="3"/>
  <c r="TD38" i="3"/>
  <c r="SN28" i="3"/>
  <c r="SN16" i="3"/>
  <c r="SO38" i="3"/>
  <c r="RY32" i="3"/>
  <c r="RY35" i="3"/>
  <c r="HC13" i="3"/>
  <c r="HC26" i="3"/>
  <c r="HC38" i="3"/>
  <c r="AJU15" i="3"/>
  <c r="AIC20" i="3"/>
  <c r="HC40" i="3"/>
  <c r="AHZ23" i="3"/>
  <c r="AJF33" i="3"/>
  <c r="RY20" i="3"/>
  <c r="TT15" i="3"/>
  <c r="RX15" i="3"/>
  <c r="ABU41" i="3"/>
  <c r="AIN34" i="3"/>
  <c r="ACZ17" i="3"/>
  <c r="AGR24" i="3"/>
  <c r="AIN13" i="3"/>
  <c r="AJU13" i="3"/>
  <c r="M275" i="1"/>
  <c r="TY40" i="3"/>
  <c r="AHY15" i="3"/>
  <c r="AJR38" i="3"/>
  <c r="M243" i="1"/>
  <c r="XI26" i="3"/>
  <c r="AEB18" i="3"/>
  <c r="H20" i="3"/>
  <c r="AGO12" i="3"/>
  <c r="H23" i="3"/>
  <c r="AGO14" i="3"/>
  <c r="ACG40" i="3"/>
  <c r="DX18" i="3"/>
  <c r="H42" i="3"/>
  <c r="ZH18" i="3"/>
  <c r="AEC19" i="3"/>
  <c r="XI32" i="3"/>
  <c r="LJ26" i="3"/>
  <c r="ER10" i="3"/>
  <c r="M37" i="1" s="1"/>
  <c r="ER11" i="3"/>
  <c r="ET11" i="3" s="1"/>
  <c r="M231" i="1"/>
  <c r="AJF24" i="3"/>
  <c r="AJF25" i="3"/>
  <c r="AIO12" i="3"/>
  <c r="AIN15" i="3"/>
  <c r="AIO34" i="3"/>
  <c r="AIN22" i="3"/>
  <c r="AHZ40" i="3"/>
  <c r="AHW11" i="3"/>
  <c r="AHX11" i="3" s="1"/>
  <c r="AGR30" i="3"/>
  <c r="AGS14" i="3"/>
  <c r="AGR37" i="3"/>
  <c r="ABT12" i="3"/>
  <c r="ABU26" i="3"/>
  <c r="ABT39" i="3"/>
  <c r="TU28" i="3"/>
  <c r="TT40" i="3"/>
  <c r="TU42" i="3"/>
  <c r="TU27" i="3"/>
  <c r="TE22" i="3"/>
  <c r="TD24" i="3"/>
  <c r="SO18" i="3"/>
  <c r="SN23" i="3"/>
  <c r="HC37" i="3"/>
  <c r="HC28" i="3"/>
  <c r="HC29" i="3"/>
  <c r="HC34" i="3"/>
  <c r="AAZ42" i="3"/>
  <c r="SS30" i="3"/>
  <c r="AJY30" i="3"/>
  <c r="KJ16" i="3"/>
  <c r="AJY26" i="3"/>
  <c r="ZH29" i="3"/>
  <c r="XX33" i="3"/>
  <c r="IL36" i="3"/>
  <c r="HC22" i="3"/>
  <c r="HD13" i="3"/>
  <c r="HD26" i="3"/>
  <c r="HD42" i="3"/>
  <c r="AHZ37" i="3"/>
  <c r="AJF20" i="3"/>
  <c r="AJF17" i="3"/>
  <c r="SO40" i="3"/>
  <c r="ABT23" i="3"/>
  <c r="RY21" i="3"/>
  <c r="TT20" i="3"/>
  <c r="ABT26" i="3"/>
  <c r="TE32" i="3"/>
  <c r="AIO16" i="3"/>
  <c r="AIN40" i="3"/>
  <c r="TD33" i="3"/>
  <c r="WX37" i="3"/>
  <c r="AGS33" i="3"/>
  <c r="AGS18" i="3"/>
  <c r="AGS15" i="3"/>
  <c r="SO32" i="3"/>
  <c r="ABT32" i="3"/>
  <c r="AJU35" i="3"/>
  <c r="AJR41" i="3"/>
  <c r="AJY34" i="3"/>
  <c r="AV33" i="3"/>
  <c r="YB25" i="3"/>
  <c r="ABY32" i="3"/>
  <c r="QV20" i="3"/>
  <c r="AJT26" i="3"/>
  <c r="AJY41" i="3"/>
  <c r="AAN12" i="3"/>
  <c r="AHV16" i="3"/>
  <c r="AHN25" i="3"/>
  <c r="VE39" i="3"/>
  <c r="PJ36" i="3"/>
  <c r="CJ32" i="3"/>
  <c r="N242" i="1"/>
  <c r="OZ42" i="3"/>
  <c r="KK30" i="3"/>
  <c r="AHJ25" i="3"/>
  <c r="AAN21" i="3"/>
  <c r="ZH16" i="3"/>
  <c r="AHV13" i="3"/>
  <c r="ZT35" i="3"/>
  <c r="XY33" i="3"/>
  <c r="YB15" i="3"/>
  <c r="BL29" i="3"/>
  <c r="AIC19" i="3"/>
  <c r="VD41" i="3"/>
  <c r="TX26" i="3"/>
  <c r="TX19" i="3"/>
  <c r="SS39" i="3"/>
  <c r="QV23" i="3"/>
  <c r="PK35" i="3"/>
  <c r="IL16" i="3"/>
  <c r="RT13" i="3"/>
  <c r="NM19" i="3"/>
  <c r="GB37" i="3"/>
  <c r="KJ20" i="3"/>
  <c r="AHJ24" i="3"/>
  <c r="ZI15" i="3"/>
  <c r="ABA29" i="3"/>
  <c r="XX15" i="3"/>
  <c r="YC16" i="3"/>
  <c r="ABY22" i="3"/>
  <c r="TX21" i="3"/>
  <c r="RN36" i="3"/>
  <c r="PK42" i="3"/>
  <c r="GY25" i="3"/>
  <c r="RT26" i="3"/>
  <c r="YO13" i="3"/>
  <c r="AIS18" i="3"/>
  <c r="AIS28" i="3"/>
  <c r="AJZ14" i="3"/>
  <c r="OZ29" i="3"/>
  <c r="KJ23" i="3"/>
  <c r="AAO29" i="3"/>
  <c r="ZU26" i="3"/>
  <c r="CJ41" i="3"/>
  <c r="BL26" i="3"/>
  <c r="VE42" i="3"/>
  <c r="SS14" i="3"/>
  <c r="QW13" i="3"/>
  <c r="AHY29" i="3"/>
  <c r="GB35" i="3"/>
  <c r="KJ37" i="3"/>
  <c r="AS11" i="3"/>
  <c r="N12" i="1" s="1"/>
  <c r="AAN19" i="3"/>
  <c r="AAN29" i="3"/>
  <c r="GU23" i="3"/>
  <c r="ABA33" i="3"/>
  <c r="ZT12" i="3"/>
  <c r="VR23" i="3"/>
  <c r="QW40" i="3"/>
  <c r="RT33" i="3"/>
  <c r="YO35" i="3"/>
  <c r="AJB20" i="3"/>
  <c r="AJB31" i="3"/>
  <c r="AJB15" i="3"/>
  <c r="AJB33" i="3"/>
  <c r="AJB28" i="3"/>
  <c r="PY32" i="3"/>
  <c r="PZ26" i="3"/>
  <c r="PY19" i="3"/>
  <c r="OL42" i="3"/>
  <c r="OK36" i="3"/>
  <c r="OL31" i="3"/>
  <c r="OL30" i="3"/>
  <c r="OK22" i="3"/>
  <c r="OK25" i="3"/>
  <c r="OL22" i="3"/>
  <c r="OK21" i="3"/>
  <c r="OL13" i="3"/>
  <c r="NR41" i="3"/>
  <c r="NQ33" i="3"/>
  <c r="NQ30" i="3"/>
  <c r="NR30" i="3"/>
  <c r="NQ23" i="3"/>
  <c r="NR22" i="3"/>
  <c r="NR16" i="3"/>
  <c r="NR33" i="3"/>
  <c r="DZ35" i="3"/>
  <c r="EA34" i="3"/>
  <c r="EA25" i="3"/>
  <c r="AKH25" i="3" s="1"/>
  <c r="EA19" i="3"/>
  <c r="EA27" i="3"/>
  <c r="AKH27" i="3" s="1"/>
  <c r="EA37" i="3"/>
  <c r="EA40" i="3"/>
  <c r="EA22" i="3"/>
  <c r="DZ22" i="3"/>
  <c r="EA33" i="3"/>
  <c r="DZ29" i="3"/>
  <c r="DZ26" i="3"/>
  <c r="BP36" i="3"/>
  <c r="BP21" i="3"/>
  <c r="BP33" i="3"/>
  <c r="BM10" i="3"/>
  <c r="M17" i="1" s="1"/>
  <c r="BP35" i="3"/>
  <c r="BP28" i="3"/>
  <c r="AW11" i="3"/>
  <c r="AZ16" i="3"/>
  <c r="AZ23" i="3"/>
  <c r="AZ36" i="3"/>
  <c r="AZ12" i="3"/>
  <c r="AZ21" i="3"/>
  <c r="AZ15" i="3"/>
  <c r="AZ34" i="3"/>
  <c r="CF33" i="3"/>
  <c r="CF19" i="3"/>
  <c r="CF40" i="3"/>
  <c r="CF23" i="3"/>
  <c r="CF24" i="3"/>
  <c r="CF28" i="3"/>
  <c r="AZ13" i="3"/>
  <c r="AZ41" i="3"/>
  <c r="CF30" i="3"/>
  <c r="AZ24" i="3"/>
  <c r="AZ35" i="3"/>
  <c r="BP23" i="3"/>
  <c r="EA21" i="3"/>
  <c r="DZ30" i="3"/>
  <c r="EA36" i="3"/>
  <c r="DZ12" i="3"/>
  <c r="BP32" i="3"/>
  <c r="DZ41" i="3"/>
  <c r="DZ33" i="3"/>
  <c r="BP26" i="3"/>
  <c r="DZ36" i="3"/>
  <c r="EA41" i="3"/>
  <c r="EA31" i="3"/>
  <c r="EA32" i="3"/>
  <c r="AJB24" i="3"/>
  <c r="AJB30" i="3"/>
  <c r="AJB34" i="3"/>
  <c r="AJB35" i="3"/>
  <c r="OK15" i="3"/>
  <c r="OK19" i="3"/>
  <c r="OK17" i="3"/>
  <c r="OL28" i="3"/>
  <c r="OK29" i="3"/>
  <c r="OK37" i="3"/>
  <c r="NQ15" i="3"/>
  <c r="NR15" i="3"/>
  <c r="NQ17" i="3"/>
  <c r="NR26" i="3"/>
  <c r="NQ29" i="3"/>
  <c r="NR35" i="3"/>
  <c r="PZ18" i="3"/>
  <c r="PY17" i="3"/>
  <c r="PY36" i="3"/>
  <c r="AJU24" i="3"/>
  <c r="AJR16" i="3"/>
  <c r="AJY16" i="3"/>
  <c r="AR25" i="3"/>
  <c r="AR23" i="3"/>
  <c r="YB27" i="3"/>
  <c r="YC33" i="3"/>
  <c r="ZH21" i="3"/>
  <c r="ZI25" i="3"/>
  <c r="OZ28" i="3"/>
  <c r="OZ33" i="3"/>
  <c r="NM35" i="3"/>
  <c r="NM41" i="3"/>
  <c r="NM28" i="3"/>
  <c r="RT27" i="3"/>
  <c r="RT18" i="3"/>
  <c r="YN40" i="3"/>
  <c r="YO18" i="3"/>
  <c r="YN17" i="3"/>
  <c r="GY20" i="3"/>
  <c r="GY17" i="3"/>
  <c r="IM29" i="3"/>
  <c r="IM25" i="3"/>
  <c r="IM26" i="3"/>
  <c r="PK23" i="3"/>
  <c r="PK40" i="3"/>
  <c r="QV19" i="3"/>
  <c r="QV36" i="3"/>
  <c r="QW25" i="3"/>
  <c r="QV16" i="3"/>
  <c r="RN32" i="3"/>
  <c r="RN16" i="3"/>
  <c r="SS31" i="3"/>
  <c r="SR21" i="3"/>
  <c r="SR37" i="3"/>
  <c r="SR19" i="3"/>
  <c r="TX29" i="3"/>
  <c r="TX22" i="3"/>
  <c r="TY21" i="3"/>
  <c r="VD33" i="3"/>
  <c r="VE26" i="3"/>
  <c r="VE27" i="3"/>
  <c r="ABY12" i="3"/>
  <c r="ABY27" i="3"/>
  <c r="ABY41" i="3"/>
  <c r="AIC38" i="3"/>
  <c r="AIC28" i="3"/>
  <c r="CJ31" i="3"/>
  <c r="CJ40" i="3"/>
  <c r="AHN32" i="3"/>
  <c r="AHN21" i="3"/>
  <c r="AJU39" i="3"/>
  <c r="AJU19" i="3"/>
  <c r="AHE13" i="3"/>
  <c r="AHE42" i="3"/>
  <c r="VM33" i="3"/>
  <c r="VM40" i="3"/>
  <c r="VM36" i="3"/>
  <c r="VM26" i="3"/>
  <c r="VM29" i="3"/>
  <c r="VM28" i="3"/>
  <c r="VM17" i="3"/>
  <c r="VM19" i="3"/>
  <c r="AJY18" i="3"/>
  <c r="AJY25" i="3"/>
  <c r="AJR25" i="3"/>
  <c r="AJR20" i="3"/>
  <c r="AJU14" i="3"/>
  <c r="AJO10" i="3"/>
  <c r="AJP10" i="3" s="1"/>
  <c r="AJY24" i="3"/>
  <c r="AJY22" i="3"/>
  <c r="LJ40" i="3"/>
  <c r="LI25" i="3"/>
  <c r="AHY26" i="3"/>
  <c r="H15" i="3"/>
  <c r="F19" i="3"/>
  <c r="AJB23" i="3"/>
  <c r="AJB32" i="3"/>
  <c r="AJB41" i="3"/>
  <c r="AJB27" i="3"/>
  <c r="AJB38" i="3"/>
  <c r="AJB40" i="3"/>
  <c r="PY34" i="3"/>
  <c r="PY26" i="3"/>
  <c r="PY22" i="3"/>
  <c r="PZ22" i="3"/>
  <c r="PZ16" i="3"/>
  <c r="PZ13" i="3"/>
  <c r="OL41" i="3"/>
  <c r="OK40" i="3"/>
  <c r="OL35" i="3"/>
  <c r="OK31" i="3"/>
  <c r="OK28" i="3"/>
  <c r="OL36" i="3"/>
  <c r="OL27" i="3"/>
  <c r="OL21" i="3"/>
  <c r="OL24" i="3"/>
  <c r="OK18" i="3"/>
  <c r="OL32" i="3"/>
  <c r="OL16" i="3"/>
  <c r="OK12" i="3"/>
  <c r="OK16" i="3"/>
  <c r="OL12" i="3"/>
  <c r="NQ39" i="3"/>
  <c r="NQ37" i="3"/>
  <c r="NQ34" i="3"/>
  <c r="NQ42" i="3"/>
  <c r="NR36" i="3"/>
  <c r="NQ27" i="3"/>
  <c r="NR29" i="3"/>
  <c r="NR25" i="3"/>
  <c r="NR21" i="3"/>
  <c r="NQ24" i="3"/>
  <c r="NQ21" i="3"/>
  <c r="NR17" i="3"/>
  <c r="NQ13" i="3"/>
  <c r="NR32" i="3"/>
  <c r="NQ14" i="3"/>
  <c r="AZ32" i="3"/>
  <c r="AZ17" i="3"/>
  <c r="AW10" i="3"/>
  <c r="AX10" i="3" s="1"/>
  <c r="BP12" i="3"/>
  <c r="BN39" i="3"/>
  <c r="AZ42" i="3"/>
  <c r="BP14" i="3"/>
  <c r="BP25" i="3"/>
  <c r="EA15" i="3"/>
  <c r="DZ24" i="3"/>
  <c r="DZ31" i="3"/>
  <c r="AZ28" i="3"/>
  <c r="DZ20" i="3"/>
  <c r="EA20" i="3"/>
  <c r="EA26" i="3"/>
  <c r="DZ19" i="3"/>
  <c r="BP16" i="3"/>
  <c r="DZ40" i="3"/>
  <c r="BP17" i="3"/>
  <c r="DZ16" i="3"/>
  <c r="AKH16" i="3" s="1"/>
  <c r="DZ17" i="3"/>
  <c r="AKH17" i="3" s="1"/>
  <c r="BP31" i="3"/>
  <c r="DZ42" i="3"/>
  <c r="AKH42" i="3" s="1"/>
  <c r="BP20" i="3"/>
  <c r="BP42" i="3"/>
  <c r="EA12" i="3"/>
  <c r="BP30" i="3"/>
  <c r="AIY10" i="3"/>
  <c r="AIZ10" i="3" s="1"/>
  <c r="AJB18" i="3"/>
  <c r="AJB13" i="3"/>
  <c r="AJB16" i="3"/>
  <c r="AJB22" i="3"/>
  <c r="AIY11" i="3"/>
  <c r="AIZ11" i="3" s="1"/>
  <c r="AJB19" i="3"/>
  <c r="AJB39" i="3"/>
  <c r="AJB21" i="3"/>
  <c r="AJB26" i="3"/>
  <c r="NR39" i="3"/>
  <c r="OL18" i="3"/>
  <c r="OL14" i="3"/>
  <c r="OL23" i="3"/>
  <c r="OK24" i="3"/>
  <c r="OL19" i="3"/>
  <c r="OL26" i="3"/>
  <c r="OL37" i="3"/>
  <c r="OK30" i="3"/>
  <c r="OK34" i="3"/>
  <c r="OK41" i="3"/>
  <c r="NR12" i="3"/>
  <c r="NQ25" i="3"/>
  <c r="NR14" i="3"/>
  <c r="NQ19" i="3"/>
  <c r="NR23" i="3"/>
  <c r="NQ22" i="3"/>
  <c r="NR27" i="3"/>
  <c r="NQ26" i="3"/>
  <c r="NR37" i="3"/>
  <c r="NQ32" i="3"/>
  <c r="NQ36" i="3"/>
  <c r="PY14" i="3"/>
  <c r="PY21" i="3"/>
  <c r="PZ19" i="3"/>
  <c r="PY27" i="3"/>
  <c r="PY41" i="3"/>
  <c r="AAO21" i="3"/>
  <c r="AAO26" i="3"/>
  <c r="AAN18" i="3"/>
  <c r="XX32" i="3"/>
  <c r="XY15" i="3"/>
  <c r="YN35" i="3"/>
  <c r="YO23" i="3"/>
  <c r="YO25" i="3"/>
  <c r="PJ32" i="3"/>
  <c r="PK15" i="3"/>
  <c r="PJ35" i="3"/>
  <c r="PK20" i="3"/>
  <c r="SR24" i="3"/>
  <c r="SS37" i="3"/>
  <c r="SS16" i="3"/>
  <c r="SR12" i="3"/>
  <c r="N310" i="1"/>
  <c r="M278" i="1"/>
  <c r="AJZ31" i="3"/>
  <c r="YC22" i="3"/>
  <c r="YB26" i="3"/>
  <c r="ZI41" i="3"/>
  <c r="ZH22" i="3"/>
  <c r="AT39" i="3"/>
  <c r="AV35" i="3"/>
  <c r="KK14" i="3"/>
  <c r="KK23" i="3"/>
  <c r="OZ32" i="3"/>
  <c r="PA13" i="3"/>
  <c r="PA20" i="3"/>
  <c r="ZT24" i="3"/>
  <c r="ZT21" i="3"/>
  <c r="AAZ41" i="3"/>
  <c r="ABA40" i="3"/>
  <c r="BL35" i="3"/>
  <c r="BL41" i="3"/>
  <c r="NM21" i="3"/>
  <c r="NL30" i="3"/>
  <c r="RT17" i="3"/>
  <c r="RT36" i="3"/>
  <c r="RU38" i="3"/>
  <c r="IL29" i="3"/>
  <c r="IM23" i="3"/>
  <c r="QV14" i="3"/>
  <c r="QW28" i="3"/>
  <c r="QV32" i="3"/>
  <c r="RN25" i="3"/>
  <c r="RN19" i="3"/>
  <c r="TX13" i="3"/>
  <c r="TY12" i="3"/>
  <c r="TX14" i="3"/>
  <c r="VE36" i="3"/>
  <c r="VE23" i="3"/>
  <c r="VE17" i="3"/>
  <c r="VD19" i="3"/>
  <c r="AIC30" i="3"/>
  <c r="AIC16" i="3"/>
  <c r="AJZ26" i="3"/>
  <c r="N230" i="1"/>
  <c r="H17" i="3"/>
  <c r="PA28" i="3"/>
  <c r="OZ30" i="3"/>
  <c r="KK21" i="3"/>
  <c r="KJ19" i="3"/>
  <c r="AV26" i="3"/>
  <c r="AHJ19" i="3"/>
  <c r="AAO33" i="3"/>
  <c r="AAO41" i="3"/>
  <c r="ZI37" i="3"/>
  <c r="ZI21" i="3"/>
  <c r="AHV12" i="3"/>
  <c r="ABA42" i="3"/>
  <c r="ABA13" i="3"/>
  <c r="ZU28" i="3"/>
  <c r="XY19" i="3"/>
  <c r="YC29" i="3"/>
  <c r="YC19" i="3"/>
  <c r="AHN31" i="3"/>
  <c r="AHN30" i="3"/>
  <c r="BL23" i="3"/>
  <c r="AIC36" i="3"/>
  <c r="ABY14" i="3"/>
  <c r="VE16" i="3"/>
  <c r="VD25" i="3"/>
  <c r="VE33" i="3"/>
  <c r="TX15" i="3"/>
  <c r="TX33" i="3"/>
  <c r="TY36" i="3"/>
  <c r="SR42" i="3"/>
  <c r="SR23" i="3"/>
  <c r="RK10" i="3"/>
  <c r="RL10" i="3" s="1"/>
  <c r="QW42" i="3"/>
  <c r="QW21" i="3"/>
  <c r="QW18" i="3"/>
  <c r="PJ16" i="3"/>
  <c r="PJ41" i="3"/>
  <c r="PK18" i="3"/>
  <c r="IM36" i="3"/>
  <c r="IL27" i="3"/>
  <c r="RU24" i="3"/>
  <c r="RU31" i="3"/>
  <c r="YO20" i="3"/>
  <c r="YN27" i="3"/>
  <c r="AHT39" i="3"/>
  <c r="NL16" i="3"/>
  <c r="NM32" i="3"/>
  <c r="AJP16" i="3"/>
  <c r="AJW11" i="3"/>
  <c r="AJX11" i="3" s="1"/>
  <c r="LI32" i="3"/>
  <c r="GU25" i="3"/>
  <c r="AAO34" i="3"/>
  <c r="AAO19" i="3"/>
  <c r="AAN32" i="3"/>
  <c r="AAN16" i="3"/>
  <c r="AAO18" i="3"/>
  <c r="AHJ20" i="3"/>
  <c r="AHJ12" i="3"/>
  <c r="AHJ16" i="3"/>
  <c r="PA39" i="3"/>
  <c r="PA29" i="3"/>
  <c r="PA14" i="3"/>
  <c r="OZ37" i="3"/>
  <c r="PA32" i="3"/>
  <c r="ZT39" i="3"/>
  <c r="ZU15" i="3"/>
  <c r="ZU30" i="3"/>
  <c r="ZT17" i="3"/>
  <c r="ZT20" i="3"/>
  <c r="RT23" i="3"/>
  <c r="RU22" i="3"/>
  <c r="RT34" i="3"/>
  <c r="RU35" i="3"/>
  <c r="RT25" i="3"/>
  <c r="RU20" i="3"/>
  <c r="RU26" i="3"/>
  <c r="RT29" i="3"/>
  <c r="RU12" i="3"/>
  <c r="RT31" i="3"/>
  <c r="GY18" i="3"/>
  <c r="GY29" i="3"/>
  <c r="GY32" i="3"/>
  <c r="GY31" i="3"/>
  <c r="SS23" i="3"/>
  <c r="SS28" i="3"/>
  <c r="SR13" i="3"/>
  <c r="SR33" i="3"/>
  <c r="SS25" i="3"/>
  <c r="SS41" i="3"/>
  <c r="ABY37" i="3"/>
  <c r="ABY17" i="3"/>
  <c r="ABY23" i="3"/>
  <c r="AIS20" i="3"/>
  <c r="AIS37" i="3"/>
  <c r="AR39" i="3"/>
  <c r="GN10" i="3"/>
  <c r="GP10" i="3" s="1"/>
  <c r="YB38" i="3"/>
  <c r="YB17" i="3"/>
  <c r="YC28" i="3"/>
  <c r="YB19" i="3"/>
  <c r="YB13" i="3"/>
  <c r="YC30" i="3"/>
  <c r="ZI38" i="3"/>
  <c r="ZH32" i="3"/>
  <c r="ZI40" i="3"/>
  <c r="ZI33" i="3"/>
  <c r="ZI28" i="3"/>
  <c r="AV32" i="3"/>
  <c r="AV25" i="3"/>
  <c r="AV21" i="3"/>
  <c r="KJ32" i="3"/>
  <c r="KK33" i="3"/>
  <c r="KJ33" i="3"/>
  <c r="KJ29" i="3"/>
  <c r="KK35" i="3"/>
  <c r="KK37" i="3"/>
  <c r="XY12" i="3"/>
  <c r="XY13" i="3"/>
  <c r="AAZ34" i="3"/>
  <c r="AAZ26" i="3"/>
  <c r="ABA15" i="3"/>
  <c r="AHV41" i="3"/>
  <c r="AHV19" i="3"/>
  <c r="BL33" i="3"/>
  <c r="BL32" i="3"/>
  <c r="BL24" i="3"/>
  <c r="BL34" i="3"/>
  <c r="NL31" i="3"/>
  <c r="NL12" i="3"/>
  <c r="NL17" i="3"/>
  <c r="NL13" i="3"/>
  <c r="NL33" i="3"/>
  <c r="NL21" i="3"/>
  <c r="NL38" i="3"/>
  <c r="NM40" i="3"/>
  <c r="NM36" i="3"/>
  <c r="NL42" i="3"/>
  <c r="NM15" i="3"/>
  <c r="NM23" i="3"/>
  <c r="YN30" i="3"/>
  <c r="YO37" i="3"/>
  <c r="YO26" i="3"/>
  <c r="YO24" i="3"/>
  <c r="YO12" i="3"/>
  <c r="YN16" i="3"/>
  <c r="YN39" i="3"/>
  <c r="YO42" i="3"/>
  <c r="YN31" i="3"/>
  <c r="YO28" i="3"/>
  <c r="YO41" i="3"/>
  <c r="IM34" i="3"/>
  <c r="IM24" i="3"/>
  <c r="IM15" i="3"/>
  <c r="IM27" i="3"/>
  <c r="IL18" i="3"/>
  <c r="IL17" i="3"/>
  <c r="IM20" i="3"/>
  <c r="IL24" i="3"/>
  <c r="IM41" i="3"/>
  <c r="IM22" i="3"/>
  <c r="IL25" i="3"/>
  <c r="PJ40" i="3"/>
  <c r="PJ18" i="3"/>
  <c r="PJ27" i="3"/>
  <c r="PK27" i="3"/>
  <c r="PJ14" i="3"/>
  <c r="PK34" i="3"/>
  <c r="PK12" i="3"/>
  <c r="QV24" i="3"/>
  <c r="QW12" i="3"/>
  <c r="QV13" i="3"/>
  <c r="QW34" i="3"/>
  <c r="QV12" i="3"/>
  <c r="QV34" i="3"/>
  <c r="RN15" i="3"/>
  <c r="RN23" i="3"/>
  <c r="RN20" i="3"/>
  <c r="TX23" i="3"/>
  <c r="TX17" i="3"/>
  <c r="TY20" i="3"/>
  <c r="TX41" i="3"/>
  <c r="TX32" i="3"/>
  <c r="TX28" i="3"/>
  <c r="TX16" i="3"/>
  <c r="VD12" i="3"/>
  <c r="VE21" i="3"/>
  <c r="VD21" i="3"/>
  <c r="VE12" i="3"/>
  <c r="VD24" i="3"/>
  <c r="VD30" i="3"/>
  <c r="AIC32" i="3"/>
  <c r="AIC27" i="3"/>
  <c r="AIC17" i="3"/>
  <c r="CJ26" i="3"/>
  <c r="CJ17" i="3"/>
  <c r="CG11" i="3"/>
  <c r="CH11" i="3" s="1"/>
  <c r="CJ27" i="3"/>
  <c r="CJ16" i="3"/>
  <c r="AHN34" i="3"/>
  <c r="AHN16" i="3"/>
  <c r="AR13" i="3"/>
  <c r="GB27" i="3"/>
  <c r="TR28" i="3"/>
  <c r="OZ41" i="3"/>
  <c r="PA42" i="3"/>
  <c r="OZ16" i="3"/>
  <c r="KJ24" i="3"/>
  <c r="KJ35" i="3"/>
  <c r="KJ25" i="3"/>
  <c r="KJ39" i="3"/>
  <c r="AV31" i="3"/>
  <c r="AT38" i="3"/>
  <c r="AHJ17" i="3"/>
  <c r="AAN37" i="3"/>
  <c r="AAN24" i="3"/>
  <c r="AAN42" i="3"/>
  <c r="AAO32" i="3"/>
  <c r="ZI32" i="3"/>
  <c r="ZI19" i="3"/>
  <c r="ZH37" i="3"/>
  <c r="ZI34" i="3"/>
  <c r="AHV31" i="3"/>
  <c r="ABA34" i="3"/>
  <c r="AAZ20" i="3"/>
  <c r="ZT36" i="3"/>
  <c r="ZT30" i="3"/>
  <c r="ZT13" i="3"/>
  <c r="XX36" i="3"/>
  <c r="XY23" i="3"/>
  <c r="YB18" i="3"/>
  <c r="YC20" i="3"/>
  <c r="YB23" i="3"/>
  <c r="YB39" i="3"/>
  <c r="AHN14" i="3"/>
  <c r="AHN35" i="3"/>
  <c r="CJ13" i="3"/>
  <c r="BL25" i="3"/>
  <c r="BL28" i="3"/>
  <c r="BL15" i="3"/>
  <c r="AIC40" i="3"/>
  <c r="AIC13" i="3"/>
  <c r="ABY24" i="3"/>
  <c r="ABY21" i="3"/>
  <c r="VE25" i="3"/>
  <c r="VD14" i="3"/>
  <c r="VD15" i="3"/>
  <c r="VE22" i="3"/>
  <c r="VE34" i="3"/>
  <c r="TY32" i="3"/>
  <c r="TY27" i="3"/>
  <c r="TX27" i="3"/>
  <c r="TY25" i="3"/>
  <c r="SS27" i="3"/>
  <c r="SR32" i="3"/>
  <c r="SR31" i="3"/>
  <c r="SR14" i="3"/>
  <c r="SR15" i="3"/>
  <c r="RN40" i="3"/>
  <c r="RN21" i="3"/>
  <c r="RL39" i="3"/>
  <c r="QV37" i="3"/>
  <c r="QV15" i="3"/>
  <c r="QW15" i="3"/>
  <c r="QV40" i="3"/>
  <c r="PJ34" i="3"/>
  <c r="PK17" i="3"/>
  <c r="PK16" i="3"/>
  <c r="PK32" i="3"/>
  <c r="PK33" i="3"/>
  <c r="IM16" i="3"/>
  <c r="IM21" i="3"/>
  <c r="IL15" i="3"/>
  <c r="GY27" i="3"/>
  <c r="NM39" i="3"/>
  <c r="RT32" i="3"/>
  <c r="RU32" i="3"/>
  <c r="RT41" i="3"/>
  <c r="RU23" i="3"/>
  <c r="WK32" i="3"/>
  <c r="YN33" i="3"/>
  <c r="YO29" i="3"/>
  <c r="YO15" i="3"/>
  <c r="NM26" i="3"/>
  <c r="NM22" i="3"/>
  <c r="NM12" i="3"/>
  <c r="NM18" i="3"/>
  <c r="CJ30" i="3"/>
  <c r="RE12" i="3"/>
  <c r="RD15" i="3"/>
  <c r="GU24" i="3"/>
  <c r="GU16" i="3"/>
  <c r="LI39" i="3"/>
  <c r="LJ30" i="3"/>
  <c r="AGC22" i="3"/>
  <c r="AGC24" i="3"/>
  <c r="AIZ29" i="3"/>
  <c r="JV23" i="3"/>
  <c r="JV40" i="3"/>
  <c r="JU27" i="3"/>
  <c r="JV25" i="3"/>
  <c r="AEG18" i="3"/>
  <c r="AEF40" i="3"/>
  <c r="AEF17" i="3"/>
  <c r="AAB26" i="3"/>
  <c r="AAC33" i="3"/>
  <c r="AGB27" i="3"/>
  <c r="JV17" i="3"/>
  <c r="LJ41" i="3"/>
  <c r="GU33" i="3"/>
  <c r="AEF31" i="3"/>
  <c r="WB38" i="3"/>
  <c r="WD34" i="3"/>
  <c r="GV31" i="3"/>
  <c r="GV15" i="3"/>
  <c r="ACJ41" i="3"/>
  <c r="ACK34" i="3"/>
  <c r="ACK13" i="3"/>
  <c r="ACK28" i="3"/>
  <c r="VN16" i="3"/>
  <c r="VN35" i="3"/>
  <c r="AFY29" i="3"/>
  <c r="AFX15" i="3"/>
  <c r="GB18" i="3"/>
  <c r="AGB25" i="3"/>
  <c r="LI16" i="3"/>
  <c r="LI23" i="3"/>
  <c r="GU34" i="3"/>
  <c r="AR19" i="3"/>
  <c r="AR16" i="3"/>
  <c r="AJT37" i="3"/>
  <c r="AJV28" i="3"/>
  <c r="AR27" i="3"/>
  <c r="GB14" i="3"/>
  <c r="WD35" i="3"/>
  <c r="GV28" i="3"/>
  <c r="LJ42" i="3"/>
  <c r="LJ25" i="3"/>
  <c r="LJ28" i="3"/>
  <c r="AEF34" i="3"/>
  <c r="WZ32" i="3"/>
  <c r="AFL35" i="3"/>
  <c r="AFL42" i="3"/>
  <c r="AFM25" i="3"/>
  <c r="AU22" i="3"/>
  <c r="AU42" i="3"/>
  <c r="VT32" i="3"/>
  <c r="VU20" i="3"/>
  <c r="TR14" i="3"/>
  <c r="FE24" i="3"/>
  <c r="ADL31" i="3"/>
  <c r="AFM32" i="3"/>
  <c r="ACK29" i="3"/>
  <c r="YG41" i="3"/>
  <c r="YV30" i="3"/>
  <c r="GB31" i="3"/>
  <c r="GB20" i="3"/>
  <c r="GU14" i="3"/>
  <c r="GU17" i="3"/>
  <c r="GU13" i="3"/>
  <c r="GU28" i="3"/>
  <c r="GU32" i="3"/>
  <c r="GU42" i="3"/>
  <c r="GU40" i="3"/>
  <c r="GU37" i="3"/>
  <c r="GU26" i="3"/>
  <c r="GU29" i="3"/>
  <c r="LI33" i="3"/>
  <c r="LJ32" i="3"/>
  <c r="LI27" i="3"/>
  <c r="LJ12" i="3"/>
  <c r="LJ34" i="3"/>
  <c r="LI12" i="3"/>
  <c r="LI37" i="3"/>
  <c r="LI24" i="3"/>
  <c r="LI36" i="3"/>
  <c r="LI20" i="3"/>
  <c r="LI17" i="3"/>
  <c r="LJ20" i="3"/>
  <c r="LJ31" i="3"/>
  <c r="LI22" i="3"/>
  <c r="LJ37" i="3"/>
  <c r="LI26" i="3"/>
  <c r="LJ13" i="3"/>
  <c r="LJ16" i="3"/>
  <c r="LI41" i="3"/>
  <c r="LJ27" i="3"/>
  <c r="LI13" i="3"/>
  <c r="VR33" i="3"/>
  <c r="VR13" i="3"/>
  <c r="VR26" i="3"/>
  <c r="VR37" i="3"/>
  <c r="AGB36" i="3"/>
  <c r="AGC32" i="3"/>
  <c r="AGC19" i="3"/>
  <c r="AGB32" i="3"/>
  <c r="AAO38" i="3"/>
  <c r="AAO40" i="3"/>
  <c r="AAN20" i="3"/>
  <c r="AAO23" i="3"/>
  <c r="AAN36" i="3"/>
  <c r="AAN31" i="3"/>
  <c r="AAO27" i="3"/>
  <c r="ZU37" i="3"/>
  <c r="ZT23" i="3"/>
  <c r="ZT29" i="3"/>
  <c r="ZT40" i="3"/>
  <c r="ZU22" i="3"/>
  <c r="ZU29" i="3"/>
  <c r="YO38" i="3"/>
  <c r="YO17" i="3"/>
  <c r="YN18" i="3"/>
  <c r="YN26" i="3"/>
  <c r="YN42" i="3"/>
  <c r="YN25" i="3"/>
  <c r="YN28" i="3"/>
  <c r="YN34" i="3"/>
  <c r="YN32" i="3"/>
  <c r="YN41" i="3"/>
  <c r="YO32" i="3"/>
  <c r="YN37" i="3"/>
  <c r="IL40" i="3"/>
  <c r="IL32" i="3"/>
  <c r="IL22" i="3"/>
  <c r="IM33" i="3"/>
  <c r="IM30" i="3"/>
  <c r="IL35" i="3"/>
  <c r="IM14" i="3"/>
  <c r="IM40" i="3"/>
  <c r="IL37" i="3"/>
  <c r="IL19" i="3"/>
  <c r="IM32" i="3"/>
  <c r="QV39" i="3"/>
  <c r="QW24" i="3"/>
  <c r="QV42" i="3"/>
  <c r="QW30" i="3"/>
  <c r="QW35" i="3"/>
  <c r="QW26" i="3"/>
  <c r="QW37" i="3"/>
  <c r="QV25" i="3"/>
  <c r="QW36" i="3"/>
  <c r="QW20" i="3"/>
  <c r="QV29" i="3"/>
  <c r="TY24" i="3"/>
  <c r="TX31" i="3"/>
  <c r="TX40" i="3"/>
  <c r="TY23" i="3"/>
  <c r="TY35" i="3"/>
  <c r="TY30" i="3"/>
  <c r="TX35" i="3"/>
  <c r="TY13" i="3"/>
  <c r="TY18" i="3"/>
  <c r="TX12" i="3"/>
  <c r="TX36" i="3"/>
  <c r="CJ14" i="3"/>
  <c r="CJ37" i="3"/>
  <c r="CJ35" i="3"/>
  <c r="CH39" i="3"/>
  <c r="CJ28" i="3"/>
  <c r="YB37" i="3"/>
  <c r="YC31" i="3"/>
  <c r="YB33" i="3"/>
  <c r="YC35" i="3"/>
  <c r="YB22" i="3"/>
  <c r="YB12" i="3"/>
  <c r="YB16" i="3"/>
  <c r="YC13" i="3"/>
  <c r="ZH39" i="3"/>
  <c r="ZI27" i="3"/>
  <c r="ZH17" i="3"/>
  <c r="ZI12" i="3"/>
  <c r="ZI20" i="3"/>
  <c r="ZI26" i="3"/>
  <c r="ZI42" i="3"/>
  <c r="ZI18" i="3"/>
  <c r="ZI29" i="3"/>
  <c r="XY42" i="3"/>
  <c r="XX26" i="3"/>
  <c r="XX41" i="3"/>
  <c r="XX19" i="3"/>
  <c r="XY31" i="3"/>
  <c r="AAZ29" i="3"/>
  <c r="ABA26" i="3"/>
  <c r="ABA23" i="3"/>
  <c r="AAZ31" i="3"/>
  <c r="ABA24" i="3"/>
  <c r="AAZ19" i="3"/>
  <c r="AHV35" i="3"/>
  <c r="AHV21" i="3"/>
  <c r="AHV17" i="3"/>
  <c r="AHV42" i="3"/>
  <c r="BL16" i="3"/>
  <c r="BL19" i="3"/>
  <c r="BL12" i="3"/>
  <c r="BL13" i="3"/>
  <c r="BL17" i="3"/>
  <c r="BL21" i="3"/>
  <c r="NL37" i="3"/>
  <c r="NL22" i="3"/>
  <c r="NL19" i="3"/>
  <c r="NL29" i="3"/>
  <c r="NM17" i="3"/>
  <c r="NL25" i="3"/>
  <c r="NL40" i="3"/>
  <c r="NM42" i="3"/>
  <c r="NL36" i="3"/>
  <c r="NM37" i="3"/>
  <c r="NM34" i="3"/>
  <c r="NL39" i="3"/>
  <c r="NM38" i="3"/>
  <c r="RU19" i="3"/>
  <c r="RU33" i="3"/>
  <c r="RT19" i="3"/>
  <c r="RT16" i="3"/>
  <c r="RT21" i="3"/>
  <c r="RU18" i="3"/>
  <c r="RU36" i="3"/>
  <c r="RU21" i="3"/>
  <c r="RT15" i="3"/>
  <c r="RT12" i="3"/>
  <c r="RT22" i="3"/>
  <c r="GY38" i="3"/>
  <c r="GY41" i="3"/>
  <c r="GY26" i="3"/>
  <c r="GY24" i="3"/>
  <c r="PJ39" i="3"/>
  <c r="PJ25" i="3"/>
  <c r="PK14" i="3"/>
  <c r="PJ42" i="3"/>
  <c r="PK24" i="3"/>
  <c r="PK36" i="3"/>
  <c r="PK22" i="3"/>
  <c r="PJ12" i="3"/>
  <c r="PK19" i="3"/>
  <c r="PJ24" i="3"/>
  <c r="PJ31" i="3"/>
  <c r="RL38" i="3"/>
  <c r="RN31" i="3"/>
  <c r="RN34" i="3"/>
  <c r="RN12" i="3"/>
  <c r="RK11" i="3"/>
  <c r="RL11" i="3" s="1"/>
  <c r="RN30" i="3"/>
  <c r="RN37" i="3"/>
  <c r="SS22" i="3"/>
  <c r="SS42" i="3"/>
  <c r="SS24" i="3"/>
  <c r="SS29" i="3"/>
  <c r="SS20" i="3"/>
  <c r="SS19" i="3"/>
  <c r="SR22" i="3"/>
  <c r="SS13" i="3"/>
  <c r="SR17" i="3"/>
  <c r="SR18" i="3"/>
  <c r="SS36" i="3"/>
  <c r="VD23" i="3"/>
  <c r="VE35" i="3"/>
  <c r="VE28" i="3"/>
  <c r="VE20" i="3"/>
  <c r="VE18" i="3"/>
  <c r="VD13" i="3"/>
  <c r="VE14" i="3"/>
  <c r="VE15" i="3"/>
  <c r="VE37" i="3"/>
  <c r="VE31" i="3"/>
  <c r="VD42" i="3"/>
  <c r="ABY30" i="3"/>
  <c r="ABY26" i="3"/>
  <c r="ABY13" i="3"/>
  <c r="ABY31" i="3"/>
  <c r="ABY40" i="3"/>
  <c r="AIC26" i="3"/>
  <c r="AIC14" i="3"/>
  <c r="AIC12" i="3"/>
  <c r="AIC15" i="3"/>
  <c r="AIC29" i="3"/>
  <c r="AIS36" i="3"/>
  <c r="AIS12" i="3"/>
  <c r="AHN24" i="3"/>
  <c r="AHN42" i="3"/>
  <c r="AHN23" i="3"/>
  <c r="AHK10" i="3"/>
  <c r="AHL10" i="3" s="1"/>
  <c r="PA21" i="3"/>
  <c r="OZ15" i="3"/>
  <c r="PA24" i="3"/>
  <c r="OZ25" i="3"/>
  <c r="PA23" i="3"/>
  <c r="PA36" i="3"/>
  <c r="KK13" i="3"/>
  <c r="KJ42" i="3"/>
  <c r="KK27" i="3"/>
  <c r="KK24" i="3"/>
  <c r="KJ14" i="3"/>
  <c r="AV29" i="3"/>
  <c r="AV14" i="3"/>
  <c r="AHJ23" i="3"/>
  <c r="AHJ31" i="3"/>
  <c r="AAN28" i="3"/>
  <c r="AAN41" i="3"/>
  <c r="AAN30" i="3"/>
  <c r="AAN33" i="3"/>
  <c r="AAO30" i="3"/>
  <c r="AAO14" i="3"/>
  <c r="AAN39" i="3"/>
  <c r="ZI23" i="3"/>
  <c r="ZH28" i="3"/>
  <c r="ZI35" i="3"/>
  <c r="ZH24" i="3"/>
  <c r="ZI31" i="3"/>
  <c r="ZH36" i="3"/>
  <c r="AHS11" i="3"/>
  <c r="AHT11" i="3" s="1"/>
  <c r="AHV26" i="3"/>
  <c r="AAZ14" i="3"/>
  <c r="ABA18" i="3"/>
  <c r="ABA37" i="3"/>
  <c r="AAZ32" i="3"/>
  <c r="ABA14" i="3"/>
  <c r="ZU13" i="3"/>
  <c r="ZU35" i="3"/>
  <c r="ZT34" i="3"/>
  <c r="ZU21" i="3"/>
  <c r="ZU39" i="3"/>
  <c r="XX16" i="3"/>
  <c r="XY16" i="3"/>
  <c r="XY30" i="3"/>
  <c r="YB42" i="3"/>
  <c r="YB24" i="3"/>
  <c r="YB40" i="3"/>
  <c r="YC17" i="3"/>
  <c r="YB31" i="3"/>
  <c r="YB35" i="3"/>
  <c r="AHN27" i="3"/>
  <c r="AHN19" i="3"/>
  <c r="AHN41" i="3"/>
  <c r="AHN40" i="3"/>
  <c r="CG10" i="3"/>
  <c r="CH10" i="3" s="1"/>
  <c r="CJ33" i="3"/>
  <c r="BI11" i="3"/>
  <c r="BJ11" i="3" s="1"/>
  <c r="BI10" i="3"/>
  <c r="BJ10" i="3" s="1"/>
  <c r="BL36" i="3"/>
  <c r="BL20" i="3"/>
  <c r="AIC34" i="3"/>
  <c r="AIC41" i="3"/>
  <c r="AIC25" i="3"/>
  <c r="AIC42" i="3"/>
  <c r="ABY15" i="3"/>
  <c r="ABY42" i="3"/>
  <c r="ABY29" i="3"/>
  <c r="ABY34" i="3"/>
  <c r="ABY25" i="3"/>
  <c r="VE29" i="3"/>
  <c r="VD20" i="3"/>
  <c r="VD31" i="3"/>
  <c r="VD36" i="3"/>
  <c r="VD26" i="3"/>
  <c r="VE24" i="3"/>
  <c r="VD32" i="3"/>
  <c r="VE40" i="3"/>
  <c r="TY28" i="3"/>
  <c r="TY42" i="3"/>
  <c r="TX30" i="3"/>
  <c r="TX42" i="3"/>
  <c r="TX25" i="3"/>
  <c r="TY14" i="3"/>
  <c r="TX24" i="3"/>
  <c r="TY16" i="3"/>
  <c r="SR20" i="3"/>
  <c r="SR36" i="3"/>
  <c r="SR28" i="3"/>
  <c r="SR34" i="3"/>
  <c r="SS26" i="3"/>
  <c r="SR25" i="3"/>
  <c r="SS34" i="3"/>
  <c r="SR40" i="3"/>
  <c r="RN13" i="3"/>
  <c r="RN41" i="3"/>
  <c r="RN26" i="3"/>
  <c r="RN18" i="3"/>
  <c r="RN29" i="3"/>
  <c r="QW22" i="3"/>
  <c r="QV31" i="3"/>
  <c r="QV28" i="3"/>
  <c r="QW31" i="3"/>
  <c r="QW33" i="3"/>
  <c r="QV33" i="3"/>
  <c r="QW23" i="3"/>
  <c r="QW16" i="3"/>
  <c r="PJ19" i="3"/>
  <c r="PJ13" i="3"/>
  <c r="PJ26" i="3"/>
  <c r="PK31" i="3"/>
  <c r="PJ28" i="3"/>
  <c r="PJ23" i="3"/>
  <c r="PJ17" i="3"/>
  <c r="PJ22" i="3"/>
  <c r="IL42" i="3"/>
  <c r="IM31" i="3"/>
  <c r="IL28" i="3"/>
  <c r="IL23" i="3"/>
  <c r="IL13" i="3"/>
  <c r="IL21" i="3"/>
  <c r="IM42" i="3"/>
  <c r="IL12" i="3"/>
  <c r="IL33" i="3"/>
  <c r="GY22" i="3"/>
  <c r="GY13" i="3"/>
  <c r="GY28" i="3"/>
  <c r="ABA38" i="3"/>
  <c r="RU17" i="3"/>
  <c r="RU37" i="3"/>
  <c r="RT24" i="3"/>
  <c r="RT37" i="3"/>
  <c r="RU34" i="3"/>
  <c r="RT14" i="3"/>
  <c r="RT30" i="3"/>
  <c r="RU29" i="3"/>
  <c r="RT20" i="3"/>
  <c r="YN21" i="3"/>
  <c r="YO19" i="3"/>
  <c r="YN29" i="3"/>
  <c r="YO27" i="3"/>
  <c r="YN23" i="3"/>
  <c r="YO14" i="3"/>
  <c r="YO31" i="3"/>
  <c r="YN12" i="3"/>
  <c r="BJ38" i="3"/>
  <c r="NM24" i="3"/>
  <c r="NM13" i="3"/>
  <c r="NM25" i="3"/>
  <c r="NL26" i="3"/>
  <c r="NM33" i="3"/>
  <c r="NL20" i="3"/>
  <c r="NL15" i="3"/>
  <c r="NL27" i="3"/>
  <c r="CJ15" i="3"/>
  <c r="CJ12" i="3"/>
  <c r="AIS25" i="3"/>
  <c r="VP12" i="3"/>
  <c r="FE41" i="3"/>
  <c r="FE39" i="3"/>
  <c r="FE23" i="3"/>
  <c r="FE42" i="3"/>
  <c r="FE16" i="3"/>
  <c r="FE12" i="3"/>
  <c r="FE21" i="3"/>
  <c r="FE40" i="3"/>
  <c r="FE36" i="3"/>
  <c r="AHY31" i="3"/>
  <c r="AHY21" i="3"/>
  <c r="AJV12" i="3"/>
  <c r="AJV25" i="3"/>
  <c r="H26" i="3"/>
  <c r="H16" i="3"/>
  <c r="H18" i="3"/>
  <c r="H33" i="3"/>
  <c r="WB39" i="3"/>
  <c r="WD20" i="3"/>
  <c r="TO11" i="3"/>
  <c r="TP11" i="3" s="1"/>
  <c r="TR17" i="3"/>
  <c r="FE26" i="3"/>
  <c r="FE31" i="3"/>
  <c r="JB25" i="3"/>
  <c r="H22" i="3"/>
  <c r="H19" i="3"/>
  <c r="H28" i="3"/>
  <c r="H32" i="3"/>
  <c r="H13" i="3"/>
  <c r="H29" i="3"/>
  <c r="F18" i="3"/>
  <c r="DC29" i="3"/>
  <c r="DC36" i="3"/>
  <c r="DC12" i="3"/>
  <c r="DC24" i="3"/>
  <c r="DC21" i="3"/>
  <c r="DC31" i="3"/>
  <c r="DC20" i="3"/>
  <c r="DC42" i="3"/>
  <c r="WD40" i="3"/>
  <c r="WD27" i="3"/>
  <c r="WB30" i="3"/>
  <c r="WD41" i="3"/>
  <c r="WD36" i="3"/>
  <c r="WD26" i="3"/>
  <c r="WA10" i="3"/>
  <c r="WB10" i="3" s="1"/>
  <c r="WD29" i="3"/>
  <c r="WD17" i="3"/>
  <c r="AHY42" i="3"/>
  <c r="H25" i="3"/>
  <c r="H41" i="3"/>
  <c r="WD42" i="3"/>
  <c r="TR26" i="3"/>
  <c r="FE14" i="3"/>
  <c r="FE35" i="3"/>
  <c r="DC13" i="3"/>
  <c r="ADQ40" i="3"/>
  <c r="ADQ38" i="3"/>
  <c r="ADP19" i="3"/>
  <c r="ADQ24" i="3"/>
  <c r="O31" i="3"/>
  <c r="O13" i="3"/>
  <c r="DU11" i="3"/>
  <c r="DV11" i="3" s="1"/>
  <c r="DX40" i="3"/>
  <c r="QN34" i="3"/>
  <c r="QN14" i="3"/>
  <c r="QO13" i="3"/>
  <c r="QO28" i="3"/>
  <c r="SK25" i="3"/>
  <c r="SJ21" i="3"/>
  <c r="SK42" i="3"/>
  <c r="XI31" i="3"/>
  <c r="XI16" i="3"/>
  <c r="XI27" i="3"/>
  <c r="ACF15" i="3"/>
  <c r="ACF18" i="3"/>
  <c r="ACG41" i="3"/>
  <c r="ACF16" i="3"/>
  <c r="AFH34" i="3"/>
  <c r="AFH15" i="3"/>
  <c r="AFI41" i="3"/>
  <c r="AFH13" i="3"/>
  <c r="AGO20" i="3"/>
  <c r="AGN30" i="3"/>
  <c r="AGO22" i="3"/>
  <c r="V37" i="3"/>
  <c r="V21" i="3"/>
  <c r="BT17" i="3"/>
  <c r="BT22" i="3"/>
  <c r="CY20" i="3"/>
  <c r="CY21" i="3"/>
  <c r="CX39" i="3"/>
  <c r="FN41" i="3"/>
  <c r="FN42" i="3"/>
  <c r="GZ35" i="3"/>
  <c r="GZ27" i="3"/>
  <c r="GZ25" i="3"/>
  <c r="LO19" i="3"/>
  <c r="LO37" i="3"/>
  <c r="OQ36" i="3"/>
  <c r="OQ37" i="3"/>
  <c r="RM34" i="3"/>
  <c r="RM23" i="3"/>
  <c r="TR33" i="3"/>
  <c r="TR37" i="3"/>
  <c r="TR34" i="3"/>
  <c r="TR32" i="3"/>
  <c r="TR30" i="3"/>
  <c r="TR20" i="3"/>
  <c r="TR25" i="3"/>
  <c r="TR18" i="3"/>
  <c r="TR35" i="3"/>
  <c r="TR15" i="3"/>
  <c r="H21" i="3"/>
  <c r="H34" i="3"/>
  <c r="EP20" i="3"/>
  <c r="WD28" i="3"/>
  <c r="TR21" i="3"/>
  <c r="FE13" i="3"/>
  <c r="FG10" i="3"/>
  <c r="FH10" i="3" s="1"/>
  <c r="FJ33" i="3"/>
  <c r="CR16" i="3"/>
  <c r="CR34" i="3"/>
  <c r="CR23" i="3"/>
  <c r="UG41" i="3"/>
  <c r="UG14" i="3"/>
  <c r="UF40" i="3"/>
  <c r="AEB40" i="3"/>
  <c r="AEB42" i="3"/>
  <c r="AEC22" i="3"/>
  <c r="AHY34" i="3"/>
  <c r="AHY24" i="3"/>
  <c r="H36" i="3"/>
  <c r="H40" i="3"/>
  <c r="H27" i="3"/>
  <c r="H24" i="3"/>
  <c r="WD12" i="3"/>
  <c r="WD32" i="3"/>
  <c r="WD23" i="3"/>
  <c r="TR31" i="3"/>
  <c r="TP39" i="3"/>
  <c r="TP38" i="3"/>
  <c r="FE22" i="3"/>
  <c r="FE19" i="3"/>
  <c r="DC40" i="3"/>
  <c r="AFI26" i="3"/>
  <c r="AEB31" i="3"/>
  <c r="ACG20" i="3"/>
  <c r="QN24" i="3"/>
  <c r="OQ26" i="3"/>
  <c r="DC41" i="3"/>
  <c r="AEK29" i="3"/>
  <c r="AEJ23" i="3"/>
  <c r="AFQ15" i="3"/>
  <c r="AFP32" i="3"/>
  <c r="GA36" i="3"/>
  <c r="BZ17" i="3"/>
  <c r="VL31" i="3"/>
  <c r="ABX29" i="3"/>
  <c r="DV35" i="3"/>
  <c r="AHE40" i="3"/>
  <c r="AJA22" i="3"/>
  <c r="AJA34" i="3"/>
  <c r="VR12" i="3"/>
  <c r="VR35" i="3"/>
  <c r="VP30" i="3"/>
  <c r="VR28" i="3"/>
  <c r="AGB38" i="3"/>
  <c r="AGB26" i="3"/>
  <c r="AGC16" i="3"/>
  <c r="AGC13" i="3"/>
  <c r="AGB14" i="3"/>
  <c r="AGB17" i="3"/>
  <c r="AGB33" i="3"/>
  <c r="AGC40" i="3"/>
  <c r="AIZ39" i="3"/>
  <c r="GB33" i="3"/>
  <c r="GB17" i="3"/>
  <c r="AGC21" i="3"/>
  <c r="AGB42" i="3"/>
  <c r="VR40" i="3"/>
  <c r="VR16" i="3"/>
  <c r="VR21" i="3"/>
  <c r="VR22" i="3"/>
  <c r="AGB39" i="3"/>
  <c r="AN32" i="3"/>
  <c r="AN36" i="3"/>
  <c r="AJA42" i="3"/>
  <c r="GB36" i="3"/>
  <c r="GB42" i="3"/>
  <c r="GB13" i="3"/>
  <c r="GB25" i="3"/>
  <c r="GB41" i="3"/>
  <c r="GB16" i="3"/>
  <c r="GB40" i="3"/>
  <c r="GB15" i="3"/>
  <c r="M310" i="1"/>
  <c r="AJA26" i="3"/>
  <c r="M259" i="1"/>
  <c r="GB19" i="3"/>
  <c r="GB28" i="3"/>
  <c r="AGC36" i="3"/>
  <c r="AGC33" i="3"/>
  <c r="GB12" i="3"/>
  <c r="GB23" i="3"/>
  <c r="GB26" i="3"/>
  <c r="GB24" i="3"/>
  <c r="GB22" i="3"/>
  <c r="GB30" i="3"/>
  <c r="AGB23" i="3"/>
  <c r="AGB21" i="3"/>
  <c r="AGC42" i="3"/>
  <c r="AGC31" i="3"/>
  <c r="AGC18" i="3"/>
  <c r="EU28" i="3"/>
  <c r="VR19" i="3"/>
  <c r="VR36" i="3"/>
  <c r="VR20" i="3"/>
  <c r="VO11" i="3"/>
  <c r="VP11" i="3" s="1"/>
  <c r="GB29" i="3"/>
  <c r="GB32" i="3"/>
  <c r="GB21" i="3"/>
  <c r="M235" i="1"/>
  <c r="AJY28" i="3"/>
  <c r="AJY37" i="3"/>
  <c r="AJY17" i="3"/>
  <c r="AJY14" i="3"/>
  <c r="AJR17" i="3"/>
  <c r="AJR28" i="3"/>
  <c r="AJR36" i="3"/>
  <c r="AJR32" i="3"/>
  <c r="AJU41" i="3"/>
  <c r="AJU20" i="3"/>
  <c r="AJU31" i="3"/>
  <c r="AHH38" i="3"/>
  <c r="AHJ21" i="3"/>
  <c r="AHJ41" i="3"/>
  <c r="AHJ40" i="3"/>
  <c r="AV16" i="3"/>
  <c r="AV19" i="3"/>
  <c r="AV30" i="3"/>
  <c r="AV23" i="3"/>
  <c r="KJ40" i="3"/>
  <c r="KK19" i="3"/>
  <c r="KK40" i="3"/>
  <c r="KK16" i="3"/>
  <c r="KK31" i="3"/>
  <c r="KJ28" i="3"/>
  <c r="KK17" i="3"/>
  <c r="KJ13" i="3"/>
  <c r="KJ31" i="3"/>
  <c r="OZ39" i="3"/>
  <c r="OZ23" i="3"/>
  <c r="PA12" i="3"/>
  <c r="OZ21" i="3"/>
  <c r="OZ27" i="3"/>
  <c r="PA34" i="3"/>
  <c r="PA25" i="3"/>
  <c r="OZ35" i="3"/>
  <c r="OZ26" i="3"/>
  <c r="XY39" i="3"/>
  <c r="XY28" i="3"/>
  <c r="XY21" i="3"/>
  <c r="XY25" i="3"/>
  <c r="XX37" i="3"/>
  <c r="XY22" i="3"/>
  <c r="XX23" i="3"/>
  <c r="ZT38" i="3"/>
  <c r="ZT25" i="3"/>
  <c r="ZU33" i="3"/>
  <c r="ZU32" i="3"/>
  <c r="ZU27" i="3"/>
  <c r="ZU20" i="3"/>
  <c r="ZT16" i="3"/>
  <c r="ZU17" i="3"/>
  <c r="ZT19" i="3"/>
  <c r="ABA39" i="3"/>
  <c r="ABA30" i="3"/>
  <c r="ABA19" i="3"/>
  <c r="ABA25" i="3"/>
  <c r="AAZ35" i="3"/>
  <c r="ABA22" i="3"/>
  <c r="AAZ37" i="3"/>
  <c r="ABA32" i="3"/>
  <c r="ABA21" i="3"/>
  <c r="AHV15" i="3"/>
  <c r="AHV34" i="3"/>
  <c r="AHV18" i="3"/>
  <c r="AHV22" i="3"/>
  <c r="EC10" i="3"/>
  <c r="EC11" i="3"/>
  <c r="N34" i="1" s="1"/>
  <c r="BJ39" i="3"/>
  <c r="BL42" i="3"/>
  <c r="BL14" i="3"/>
  <c r="BL27" i="3"/>
  <c r="BL30" i="3"/>
  <c r="BL18" i="3"/>
  <c r="BL40" i="3"/>
  <c r="BL31" i="3"/>
  <c r="BL37" i="3"/>
  <c r="NL35" i="3"/>
  <c r="NM31" i="3"/>
  <c r="NM16" i="3"/>
  <c r="NL41" i="3"/>
  <c r="NL24" i="3"/>
  <c r="NM30" i="3"/>
  <c r="NL34" i="3"/>
  <c r="NM27" i="3"/>
  <c r="NL32" i="3"/>
  <c r="NL18" i="3"/>
  <c r="NM29" i="3"/>
  <c r="NL23" i="3"/>
  <c r="NL28" i="3"/>
  <c r="NL14" i="3"/>
  <c r="RU39" i="3"/>
  <c r="RT39" i="3"/>
  <c r="RT35" i="3"/>
  <c r="RU13" i="3"/>
  <c r="RU28" i="3"/>
  <c r="RU41" i="3"/>
  <c r="RU40" i="3"/>
  <c r="RU30" i="3"/>
  <c r="RT40" i="3"/>
  <c r="RU15" i="3"/>
  <c r="RU27" i="3"/>
  <c r="RT28" i="3"/>
  <c r="RU42" i="3"/>
  <c r="RU16" i="3"/>
  <c r="RT42" i="3"/>
  <c r="RU14" i="3"/>
  <c r="RT38" i="3"/>
  <c r="YN38" i="3"/>
  <c r="YO39" i="3"/>
  <c r="YO33" i="3"/>
  <c r="YO30" i="3"/>
  <c r="YN15" i="3"/>
  <c r="YO16" i="3"/>
  <c r="YN20" i="3"/>
  <c r="YN36" i="3"/>
  <c r="YN22" i="3"/>
  <c r="YN13" i="3"/>
  <c r="YO34" i="3"/>
  <c r="YN19" i="3"/>
  <c r="YN14" i="3"/>
  <c r="YO22" i="3"/>
  <c r="YO36" i="3"/>
  <c r="YO40" i="3"/>
  <c r="YN24" i="3"/>
  <c r="GY35" i="3"/>
  <c r="GY15" i="3"/>
  <c r="GY12" i="3"/>
  <c r="GY37" i="3"/>
  <c r="GY16" i="3"/>
  <c r="GY23" i="3"/>
  <c r="IM39" i="3"/>
  <c r="IL31" i="3"/>
  <c r="IL41" i="3"/>
  <c r="IM18" i="3"/>
  <c r="IL34" i="3"/>
  <c r="IM19" i="3"/>
  <c r="IL14" i="3"/>
  <c r="IL26" i="3"/>
  <c r="IM17" i="3"/>
  <c r="IL30" i="3"/>
  <c r="IL20" i="3"/>
  <c r="IM35" i="3"/>
  <c r="IM28" i="3"/>
  <c r="IM13" i="3"/>
  <c r="IM37" i="3"/>
  <c r="PJ38" i="3"/>
  <c r="PJ37" i="3"/>
  <c r="PJ29" i="3"/>
  <c r="PK26" i="3"/>
  <c r="PJ20" i="3"/>
  <c r="PJ33" i="3"/>
  <c r="PK29" i="3"/>
  <c r="PJ15" i="3"/>
  <c r="PK21" i="3"/>
  <c r="PK13" i="3"/>
  <c r="PK25" i="3"/>
  <c r="PK37" i="3"/>
  <c r="PJ21" i="3"/>
  <c r="PK28" i="3"/>
  <c r="PK41" i="3"/>
  <c r="PJ30" i="3"/>
  <c r="QV38" i="3"/>
  <c r="QW39" i="3"/>
  <c r="QW38" i="3"/>
  <c r="QV27" i="3"/>
  <c r="QW32" i="3"/>
  <c r="QV26" i="3"/>
  <c r="QV30" i="3"/>
  <c r="QV21" i="3"/>
  <c r="QW29" i="3"/>
  <c r="QW14" i="3"/>
  <c r="QV41" i="3"/>
  <c r="QW41" i="3"/>
  <c r="QW19" i="3"/>
  <c r="QV17" i="3"/>
  <c r="QV22" i="3"/>
  <c r="QV18" i="3"/>
  <c r="QW27" i="3"/>
  <c r="QW17" i="3"/>
  <c r="RN33" i="3"/>
  <c r="RN22" i="3"/>
  <c r="RN42" i="3"/>
  <c r="RN27" i="3"/>
  <c r="RN17" i="3"/>
  <c r="RN24" i="3"/>
  <c r="RN28" i="3"/>
  <c r="RN14" i="3"/>
  <c r="SR26" i="3"/>
  <c r="SS35" i="3"/>
  <c r="SR27" i="3"/>
  <c r="SS18" i="3"/>
  <c r="SR29" i="3"/>
  <c r="SS33" i="3"/>
  <c r="SS15" i="3"/>
  <c r="SS21" i="3"/>
  <c r="SS17" i="3"/>
  <c r="SS12" i="3"/>
  <c r="SS40" i="3"/>
  <c r="SR16" i="3"/>
  <c r="SS32" i="3"/>
  <c r="SR35" i="3"/>
  <c r="SR30" i="3"/>
  <c r="TX39" i="3"/>
  <c r="TY15" i="3"/>
  <c r="TX34" i="3"/>
  <c r="TY17" i="3"/>
  <c r="TX20" i="3"/>
  <c r="TY37" i="3"/>
  <c r="TY34" i="3"/>
  <c r="TY19" i="3"/>
  <c r="TY41" i="3"/>
  <c r="TY31" i="3"/>
  <c r="TY22" i="3"/>
  <c r="TX37" i="3"/>
  <c r="TY29" i="3"/>
  <c r="TY33" i="3"/>
  <c r="TX18" i="3"/>
  <c r="VE38" i="3"/>
  <c r="VD27" i="3"/>
  <c r="VD40" i="3"/>
  <c r="VD28" i="3"/>
  <c r="VE13" i="3"/>
  <c r="VE30" i="3"/>
  <c r="VD22" i="3"/>
  <c r="VD16" i="3"/>
  <c r="VE32" i="3"/>
  <c r="VD34" i="3"/>
  <c r="VD17" i="3"/>
  <c r="VD35" i="3"/>
  <c r="VD29" i="3"/>
  <c r="VD18" i="3"/>
  <c r="VE19" i="3"/>
  <c r="VE41" i="3"/>
  <c r="ABY19" i="3"/>
  <c r="ABY18" i="3"/>
  <c r="ABY33" i="3"/>
  <c r="ABY16" i="3"/>
  <c r="ABY36" i="3"/>
  <c r="ABY20" i="3"/>
  <c r="ABY35" i="3"/>
  <c r="AIC39" i="3"/>
  <c r="AIC18" i="3"/>
  <c r="AIC31" i="3"/>
  <c r="AIC35" i="3"/>
  <c r="AIC24" i="3"/>
  <c r="AIC33" i="3"/>
  <c r="AIC21" i="3"/>
  <c r="AIC37" i="3"/>
  <c r="AIS27" i="3"/>
  <c r="AIS13" i="3"/>
  <c r="AIS42" i="3"/>
  <c r="AIS14" i="3"/>
  <c r="AIS21" i="3"/>
  <c r="AIS17" i="3"/>
  <c r="AIS30" i="3"/>
  <c r="AIS32" i="3"/>
  <c r="AIS16" i="3"/>
  <c r="AIS29" i="3"/>
  <c r="AIS40" i="3"/>
  <c r="AIS34" i="3"/>
  <c r="AIS24" i="3"/>
  <c r="AIS41" i="3"/>
  <c r="AIS31" i="3"/>
  <c r="AIS35" i="3"/>
  <c r="CH38" i="3"/>
  <c r="CJ42" i="3"/>
  <c r="CJ20" i="3"/>
  <c r="CJ22" i="3"/>
  <c r="CJ25" i="3"/>
  <c r="CJ24" i="3"/>
  <c r="CJ21" i="3"/>
  <c r="AHL38" i="3"/>
  <c r="AHN37" i="3"/>
  <c r="AHN15" i="3"/>
  <c r="AHN18" i="3"/>
  <c r="AHN22" i="3"/>
  <c r="AHN20" i="3"/>
  <c r="AHN17" i="3"/>
  <c r="AJD38" i="3"/>
  <c r="AJF42" i="3"/>
  <c r="AJF16" i="3"/>
  <c r="AJF31" i="3"/>
  <c r="AJC11" i="3"/>
  <c r="AJD11" i="3" s="1"/>
  <c r="AJF23" i="3"/>
  <c r="AJF13" i="3"/>
  <c r="AJF27" i="3"/>
  <c r="AJF19" i="3"/>
  <c r="AJF28" i="3"/>
  <c r="AJF34" i="3"/>
  <c r="AJF15" i="3"/>
  <c r="AJF32" i="3"/>
  <c r="AJF14" i="3"/>
  <c r="AJF36" i="3"/>
  <c r="AIO39" i="3"/>
  <c r="AIO21" i="3"/>
  <c r="AIO35" i="3"/>
  <c r="AIO40" i="3"/>
  <c r="AIO31" i="3"/>
  <c r="AIN12" i="3"/>
  <c r="AIO22" i="3"/>
  <c r="AIN32" i="3"/>
  <c r="AIN27" i="3"/>
  <c r="AIO30" i="3"/>
  <c r="AIN18" i="3"/>
  <c r="AIN28" i="3"/>
  <c r="AIO24" i="3"/>
  <c r="AIO13" i="3"/>
  <c r="AIO19" i="3"/>
  <c r="AIO14" i="3"/>
  <c r="AIO29" i="3"/>
  <c r="AIN33" i="3"/>
  <c r="AIN30" i="3"/>
  <c r="AIO42" i="3"/>
  <c r="AIN41" i="3"/>
  <c r="AIN29" i="3"/>
  <c r="AIO17" i="3"/>
  <c r="AIO25" i="3"/>
  <c r="AIN36" i="3"/>
  <c r="AIO27" i="3"/>
  <c r="AIO15" i="3"/>
  <c r="AIO20" i="3"/>
  <c r="AIO32" i="3"/>
  <c r="AIN37" i="3"/>
  <c r="AIO38" i="3"/>
  <c r="AHZ17" i="3"/>
  <c r="AHZ36" i="3"/>
  <c r="AHZ15" i="3"/>
  <c r="AHZ32" i="3"/>
  <c r="AHW10" i="3"/>
  <c r="AHX10" i="3" s="1"/>
  <c r="AHZ41" i="3"/>
  <c r="AHZ13" i="3"/>
  <c r="AHZ28" i="3"/>
  <c r="AHZ31" i="3"/>
  <c r="AHZ33" i="3"/>
  <c r="AHZ39" i="3"/>
  <c r="AHZ26" i="3"/>
  <c r="AHZ12" i="3"/>
  <c r="AHZ38" i="3"/>
  <c r="AGR41" i="3"/>
  <c r="AGR20" i="3"/>
  <c r="AGS32" i="3"/>
  <c r="AGS42" i="3"/>
  <c r="AGR34" i="3"/>
  <c r="AGS26" i="3"/>
  <c r="AGR42" i="3"/>
  <c r="AGR17" i="3"/>
  <c r="AGS37" i="3"/>
  <c r="AGS19" i="3"/>
  <c r="AGS21" i="3"/>
  <c r="AGR32" i="3"/>
  <c r="AGR33" i="3"/>
  <c r="AGS13" i="3"/>
  <c r="AGR18" i="3"/>
  <c r="AGR16" i="3"/>
  <c r="AGR28" i="3"/>
  <c r="AGR35" i="3"/>
  <c r="AGR40" i="3"/>
  <c r="AGR36" i="3"/>
  <c r="AGR29" i="3"/>
  <c r="AGS25" i="3"/>
  <c r="AGS20" i="3"/>
  <c r="AGS36" i="3"/>
  <c r="AGR25" i="3"/>
  <c r="AGR15" i="3"/>
  <c r="AGS34" i="3"/>
  <c r="AGS29" i="3"/>
  <c r="AGS22" i="3"/>
  <c r="AGS17" i="3"/>
  <c r="AGS31" i="3"/>
  <c r="AGS40" i="3"/>
  <c r="AGR21" i="3"/>
  <c r="AGR23" i="3"/>
  <c r="AGS27" i="3"/>
  <c r="AGS38" i="3"/>
  <c r="ADA14" i="3"/>
  <c r="ADA20" i="3"/>
  <c r="ACZ38" i="3"/>
  <c r="ABU25" i="3"/>
  <c r="ABU14" i="3"/>
  <c r="ABT34" i="3"/>
  <c r="ABU40" i="3"/>
  <c r="ABU36" i="3"/>
  <c r="ABT30" i="3"/>
  <c r="ABT29" i="3"/>
  <c r="ABT33" i="3"/>
  <c r="ABT13" i="3"/>
  <c r="ABU33" i="3"/>
  <c r="ABT16" i="3"/>
  <c r="ABU37" i="3"/>
  <c r="ABU39" i="3"/>
  <c r="ABT36" i="3"/>
  <c r="ABT28" i="3"/>
  <c r="ABU32" i="3"/>
  <c r="ABU17" i="3"/>
  <c r="ABT19" i="3"/>
  <c r="ABT38" i="3"/>
  <c r="WX14" i="3"/>
  <c r="WV15" i="3"/>
  <c r="WV19" i="3"/>
  <c r="WV30" i="3"/>
  <c r="WU11" i="3"/>
  <c r="WV11" i="3" s="1"/>
  <c r="WX12" i="3"/>
  <c r="WX22" i="3"/>
  <c r="WX25" i="3"/>
  <c r="WX27" i="3"/>
  <c r="WV33" i="3"/>
  <c r="WX26" i="3"/>
  <c r="WX36" i="3"/>
  <c r="WX42" i="3"/>
  <c r="WX21" i="3"/>
  <c r="WV39" i="3"/>
  <c r="WX28" i="3"/>
  <c r="WX18" i="3"/>
  <c r="WX35" i="3"/>
  <c r="WU10" i="3"/>
  <c r="WV10" i="3" s="1"/>
  <c r="WV38" i="3"/>
  <c r="TT16" i="3"/>
  <c r="TU17" i="3"/>
  <c r="TT35" i="3"/>
  <c r="TU23" i="3"/>
  <c r="TT30" i="3"/>
  <c r="TT27" i="3"/>
  <c r="TU25" i="3"/>
  <c r="TU26" i="3"/>
  <c r="TU33" i="3"/>
  <c r="TU32" i="3"/>
  <c r="TT12" i="3"/>
  <c r="TU18" i="3"/>
  <c r="TU14" i="3"/>
  <c r="TU36" i="3"/>
  <c r="TT18" i="3"/>
  <c r="TT31" i="3"/>
  <c r="TU12" i="3"/>
  <c r="TT34" i="3"/>
  <c r="TT19" i="3"/>
  <c r="TU39" i="3"/>
  <c r="TU41" i="3"/>
  <c r="TU31" i="3"/>
  <c r="TT32" i="3"/>
  <c r="TU37" i="3"/>
  <c r="TT23" i="3"/>
  <c r="TU22" i="3"/>
  <c r="TT13" i="3"/>
  <c r="TU38" i="3"/>
  <c r="TE27" i="3"/>
  <c r="TE34" i="3"/>
  <c r="TE16" i="3"/>
  <c r="TE24" i="3"/>
  <c r="TE17" i="3"/>
  <c r="TE36" i="3"/>
  <c r="TD27" i="3"/>
  <c r="TD12" i="3"/>
  <c r="TE41" i="3"/>
  <c r="TE30" i="3"/>
  <c r="TD15" i="3"/>
  <c r="TE18" i="3"/>
  <c r="TE40" i="3"/>
  <c r="TD17" i="3"/>
  <c r="TE13" i="3"/>
  <c r="TE29" i="3"/>
  <c r="TE21" i="3"/>
  <c r="TE28" i="3"/>
  <c r="TD42" i="3"/>
  <c r="TD21" i="3"/>
  <c r="TE39" i="3"/>
  <c r="TD14" i="3"/>
  <c r="TD41" i="3"/>
  <c r="TE26" i="3"/>
  <c r="TD30" i="3"/>
  <c r="TE20" i="3"/>
  <c r="TE35" i="3"/>
  <c r="TD28" i="3"/>
  <c r="TD20" i="3"/>
  <c r="SN26" i="3"/>
  <c r="SN34" i="3"/>
  <c r="SO28" i="3"/>
  <c r="SO23" i="3"/>
  <c r="SN33" i="3"/>
  <c r="SO14" i="3"/>
  <c r="SO22" i="3"/>
  <c r="SN24" i="3"/>
  <c r="SO42" i="3"/>
  <c r="SO21" i="3"/>
  <c r="SN21" i="3"/>
  <c r="SN31" i="3"/>
  <c r="SO41" i="3"/>
  <c r="SN18" i="3"/>
  <c r="SO13" i="3"/>
  <c r="SO29" i="3"/>
  <c r="SN40" i="3"/>
  <c r="SN37" i="3"/>
  <c r="SN14" i="3"/>
  <c r="SN36" i="3"/>
  <c r="SN35" i="3"/>
  <c r="SO37" i="3"/>
  <c r="SO33" i="3"/>
  <c r="SN15" i="3"/>
  <c r="RY42" i="3"/>
  <c r="RX12" i="3"/>
  <c r="RY26" i="3"/>
  <c r="RY14" i="3"/>
  <c r="RY16" i="3"/>
  <c r="RX37" i="3"/>
  <c r="RY19" i="3"/>
  <c r="RX23" i="3"/>
  <c r="RX29" i="3"/>
  <c r="RY25" i="3"/>
  <c r="RX31" i="3"/>
  <c r="RX33" i="3"/>
  <c r="RY34" i="3"/>
  <c r="RX20" i="3"/>
  <c r="RX16" i="3"/>
  <c r="RX32" i="3"/>
  <c r="RX14" i="3"/>
  <c r="RX25" i="3"/>
  <c r="RY40" i="3"/>
  <c r="RX22" i="3"/>
  <c r="RY31" i="3"/>
  <c r="RY17" i="3"/>
  <c r="RX21" i="3"/>
  <c r="RX38" i="3"/>
  <c r="HD35" i="3"/>
  <c r="HC36" i="3"/>
  <c r="HD30" i="3"/>
  <c r="HD14" i="3"/>
  <c r="HC24" i="3"/>
  <c r="HD12" i="3"/>
  <c r="HD22" i="3"/>
  <c r="HC42" i="3"/>
  <c r="HC15" i="3"/>
  <c r="HD24" i="3"/>
  <c r="HC35" i="3"/>
  <c r="HD28" i="3"/>
  <c r="HC16" i="3"/>
  <c r="HC39" i="3"/>
  <c r="HC30" i="3"/>
  <c r="HD29" i="3"/>
  <c r="HD16" i="3"/>
  <c r="HD17" i="3"/>
  <c r="HC19" i="3"/>
  <c r="HC31" i="3"/>
  <c r="HC14" i="3"/>
  <c r="HD36" i="3"/>
  <c r="HD37" i="3"/>
  <c r="HC33" i="3"/>
  <c r="HC25" i="3"/>
  <c r="HD15" i="3"/>
  <c r="HC41" i="3"/>
  <c r="HC23" i="3"/>
  <c r="HC20" i="3"/>
  <c r="HD39" i="3"/>
  <c r="WD37" i="3"/>
  <c r="WD13" i="3"/>
  <c r="WD22" i="3"/>
  <c r="WD25" i="3"/>
  <c r="WD15" i="3"/>
  <c r="WA11" i="3"/>
  <c r="WB11" i="3" s="1"/>
  <c r="TR42" i="3"/>
  <c r="TR19" i="3"/>
  <c r="TR22" i="3"/>
  <c r="TR12" i="3"/>
  <c r="TR41" i="3"/>
  <c r="JV24" i="3"/>
  <c r="JU36" i="3"/>
  <c r="FE20" i="3"/>
  <c r="FE38" i="3"/>
  <c r="FE18" i="3"/>
  <c r="FE15" i="3"/>
  <c r="FE27" i="3"/>
  <c r="FE37" i="3"/>
  <c r="DC37" i="3"/>
  <c r="DC14" i="3"/>
  <c r="SN38" i="3"/>
  <c r="TE38" i="3"/>
  <c r="AHX19" i="3"/>
  <c r="HD38" i="3"/>
  <c r="AGR38" i="3"/>
  <c r="AIN39" i="3"/>
  <c r="SN25" i="3"/>
  <c r="AGS39" i="3"/>
  <c r="AT18" i="3"/>
  <c r="AHT17" i="3"/>
  <c r="RL24" i="3"/>
  <c r="HC12" i="3"/>
  <c r="HC18" i="3"/>
  <c r="HD41" i="3"/>
  <c r="HD32" i="3"/>
  <c r="HD40" i="3"/>
  <c r="HC27" i="3"/>
  <c r="HD27" i="3"/>
  <c r="HC17" i="3"/>
  <c r="RX39" i="3"/>
  <c r="AHZ29" i="3"/>
  <c r="AHZ18" i="3"/>
  <c r="AHZ14" i="3"/>
  <c r="AHZ16" i="3"/>
  <c r="AHZ42" i="3"/>
  <c r="AJF12" i="3"/>
  <c r="AJF26" i="3"/>
  <c r="AJF18" i="3"/>
  <c r="AJF35" i="3"/>
  <c r="TT24" i="3"/>
  <c r="SO19" i="3"/>
  <c r="SO24" i="3"/>
  <c r="RX40" i="3"/>
  <c r="TT42" i="3"/>
  <c r="RY23" i="3"/>
  <c r="RY29" i="3"/>
  <c r="RY37" i="3"/>
  <c r="TU29" i="3"/>
  <c r="TT33" i="3"/>
  <c r="TT28" i="3"/>
  <c r="ABU15" i="3"/>
  <c r="ABU21" i="3"/>
  <c r="ABT27" i="3"/>
  <c r="TE42" i="3"/>
  <c r="AIN16" i="3"/>
  <c r="AIN26" i="3"/>
  <c r="AIO26" i="3"/>
  <c r="AIO37" i="3"/>
  <c r="TD16" i="3"/>
  <c r="AIN25" i="3"/>
  <c r="TD35" i="3"/>
  <c r="TD25" i="3"/>
  <c r="WX24" i="3"/>
  <c r="WV29" i="3"/>
  <c r="AIN20" i="3"/>
  <c r="AGS16" i="3"/>
  <c r="AGS28" i="3"/>
  <c r="AGR27" i="3"/>
  <c r="AGR26" i="3"/>
  <c r="AGR31" i="3"/>
  <c r="AIN14" i="3"/>
  <c r="ACZ27" i="3"/>
  <c r="SN13" i="3"/>
  <c r="SN17" i="3"/>
  <c r="AIN24" i="3"/>
  <c r="DC27" i="3"/>
  <c r="DC35" i="3"/>
  <c r="SN39" i="3"/>
  <c r="ABU18" i="3"/>
  <c r="HD18" i="3"/>
  <c r="HD34" i="3"/>
  <c r="HD25" i="3"/>
  <c r="HD33" i="3"/>
  <c r="HC32" i="3"/>
  <c r="HD31" i="3"/>
  <c r="HD21" i="3"/>
  <c r="AHZ34" i="3"/>
  <c r="AHZ19" i="3"/>
  <c r="AHZ30" i="3"/>
  <c r="AHZ24" i="3"/>
  <c r="AJF30" i="3"/>
  <c r="AJF21" i="3"/>
  <c r="AJF40" i="3"/>
  <c r="AJC10" i="3"/>
  <c r="AJD10" i="3" s="1"/>
  <c r="AJF22" i="3"/>
  <c r="RY15" i="3"/>
  <c r="SO20" i="3"/>
  <c r="SO16" i="3"/>
  <c r="SO15" i="3"/>
  <c r="TU19" i="3"/>
  <c r="RX30" i="3"/>
  <c r="RY12" i="3"/>
  <c r="RX42" i="3"/>
  <c r="RY13" i="3"/>
  <c r="RY22" i="3"/>
  <c r="TU13" i="3"/>
  <c r="TT29" i="3"/>
  <c r="TU16" i="3"/>
  <c r="ABT24" i="3"/>
  <c r="ABU13" i="3"/>
  <c r="TD13" i="3"/>
  <c r="TE19" i="3"/>
  <c r="AIN23" i="3"/>
  <c r="AIN42" i="3"/>
  <c r="WV34" i="3"/>
  <c r="WX20" i="3"/>
  <c r="TD37" i="3"/>
  <c r="AIN21" i="3"/>
  <c r="TE37" i="3"/>
  <c r="TE15" i="3"/>
  <c r="WX16" i="3"/>
  <c r="WX17" i="3"/>
  <c r="AGR12" i="3"/>
  <c r="AGS41" i="3"/>
  <c r="AGR14" i="3"/>
  <c r="AGS24" i="3"/>
  <c r="AGR19" i="3"/>
  <c r="AIO36" i="3"/>
  <c r="AIO23" i="3"/>
  <c r="AGR13" i="3"/>
  <c r="SO30" i="3"/>
  <c r="SN30" i="3"/>
  <c r="AIO33" i="3"/>
  <c r="SO12" i="3"/>
  <c r="CH30" i="3"/>
  <c r="GA25" i="3"/>
  <c r="TA25" i="3"/>
  <c r="TA41" i="3"/>
  <c r="VQ12" i="3"/>
  <c r="VQ25" i="3"/>
  <c r="PT29" i="3"/>
  <c r="PU22" i="3"/>
  <c r="AHU19" i="3"/>
  <c r="AHU32" i="3"/>
  <c r="XQ14" i="3"/>
  <c r="XQ16" i="3"/>
  <c r="ADU31" i="3"/>
  <c r="ADT16" i="3"/>
  <c r="AFA41" i="3"/>
  <c r="AFA25" i="3"/>
  <c r="SB29" i="3"/>
  <c r="SB21" i="3"/>
  <c r="UN37" i="3"/>
  <c r="UO27" i="3"/>
  <c r="RE15" i="3"/>
  <c r="AES15" i="3"/>
  <c r="TI12" i="3"/>
  <c r="ABZ36" i="3"/>
  <c r="YV34" i="3"/>
  <c r="NB18" i="3"/>
  <c r="AIZ32" i="3"/>
  <c r="QR17" i="3"/>
  <c r="QR35" i="3"/>
  <c r="AEV13" i="3"/>
  <c r="AEW41" i="3"/>
  <c r="IV27" i="3"/>
  <c r="IW20" i="3"/>
  <c r="AIZ18" i="3"/>
  <c r="AN16" i="3"/>
  <c r="AN37" i="3"/>
  <c r="AJA12" i="3"/>
  <c r="AJA38" i="3"/>
  <c r="AIZ14" i="3"/>
  <c r="AN40" i="3"/>
  <c r="AN15" i="3"/>
  <c r="AJA29" i="3"/>
  <c r="VN15" i="3"/>
  <c r="IW14" i="3"/>
  <c r="AEV23" i="3"/>
  <c r="JA27" i="3"/>
  <c r="ADM35" i="3"/>
  <c r="YF13" i="3"/>
  <c r="TH36" i="3"/>
  <c r="AFA20" i="3"/>
  <c r="AAS27" i="3"/>
  <c r="YW33" i="3"/>
  <c r="NC34" i="3"/>
  <c r="BJ16" i="3"/>
  <c r="GK37" i="3"/>
  <c r="ET15" i="3"/>
  <c r="GP25" i="3"/>
  <c r="VP16" i="3"/>
  <c r="AM31" i="3"/>
  <c r="AM21" i="3"/>
  <c r="EU37" i="3"/>
  <c r="AM12" i="3"/>
  <c r="EU39" i="3"/>
  <c r="AIZ13" i="3"/>
  <c r="AN24" i="3"/>
  <c r="AN31" i="3"/>
  <c r="AN20" i="3"/>
  <c r="AN26" i="3"/>
  <c r="AJA18" i="3"/>
  <c r="UF35" i="3"/>
  <c r="O21" i="3"/>
  <c r="OQ38" i="3"/>
  <c r="LO42" i="3"/>
  <c r="AFP24" i="3"/>
  <c r="AFX37" i="3"/>
  <c r="AFX34" i="3"/>
  <c r="EP27" i="3"/>
  <c r="EU33" i="3"/>
  <c r="AJA15" i="3"/>
  <c r="AJA27" i="3"/>
  <c r="AM30" i="3"/>
  <c r="JV19" i="3"/>
  <c r="JU17" i="3"/>
  <c r="JU29" i="3"/>
  <c r="GV22" i="3"/>
  <c r="GV34" i="3"/>
  <c r="AGO16" i="3"/>
  <c r="AGO42" i="3"/>
  <c r="AGN28" i="3"/>
  <c r="AFH37" i="3"/>
  <c r="AFI28" i="3"/>
  <c r="AFH33" i="3"/>
  <c r="AEC15" i="3"/>
  <c r="AEB34" i="3"/>
  <c r="AEB16" i="3"/>
  <c r="ACG15" i="3"/>
  <c r="ACG37" i="3"/>
  <c r="XI42" i="3"/>
  <c r="XH14" i="3"/>
  <c r="XH17" i="3"/>
  <c r="SK23" i="3"/>
  <c r="SK12" i="3"/>
  <c r="QO33" i="3"/>
  <c r="QN30" i="3"/>
  <c r="DX12" i="3"/>
  <c r="CR35" i="3"/>
  <c r="O22" i="3"/>
  <c r="AFM27" i="3"/>
  <c r="AEG37" i="3"/>
  <c r="AEG33" i="3"/>
  <c r="AEF42" i="3"/>
  <c r="ACK23" i="3"/>
  <c r="ACK20" i="3"/>
  <c r="VP24" i="3"/>
  <c r="LO14" i="3"/>
  <c r="V16" i="3"/>
  <c r="OQ30" i="3"/>
  <c r="BT21" i="3"/>
  <c r="DH24" i="3"/>
  <c r="DH17" i="3"/>
  <c r="RE33" i="3"/>
  <c r="RD42" i="3"/>
  <c r="ADL30" i="3"/>
  <c r="ADL39" i="3"/>
  <c r="JG23" i="3"/>
  <c r="JF23" i="3"/>
  <c r="NB24" i="3"/>
  <c r="NB21" i="3"/>
  <c r="AAC27" i="3"/>
  <c r="AAB23" i="3"/>
  <c r="QE35" i="3"/>
  <c r="QE12" i="3"/>
  <c r="WZ35" i="3"/>
  <c r="WZ19" i="3"/>
  <c r="AR42" i="3"/>
  <c r="AN38" i="3"/>
  <c r="AN25" i="3"/>
  <c r="AN28" i="3"/>
  <c r="AN13" i="3"/>
  <c r="AJA13" i="3"/>
  <c r="AJA16" i="3"/>
  <c r="AJA33" i="3"/>
  <c r="AJA39" i="3"/>
  <c r="AJU32" i="3"/>
  <c r="AJU30" i="3"/>
  <c r="AJR39" i="3"/>
  <c r="AJR14" i="3"/>
  <c r="AJR29" i="3"/>
  <c r="AJY32" i="3"/>
  <c r="AJY35" i="3"/>
  <c r="AJY19" i="3"/>
  <c r="AM23" i="3"/>
  <c r="JV22" i="3"/>
  <c r="JU35" i="3"/>
  <c r="GV20" i="3"/>
  <c r="AGN21" i="3"/>
  <c r="AGN33" i="3"/>
  <c r="AFH19" i="3"/>
  <c r="AFH40" i="3"/>
  <c r="AEB33" i="3"/>
  <c r="ACG33" i="3"/>
  <c r="ACF40" i="3"/>
  <c r="XH24" i="3"/>
  <c r="XH26" i="3"/>
  <c r="SZ12" i="3"/>
  <c r="RE30" i="3"/>
  <c r="PU36" i="3"/>
  <c r="IV30" i="3"/>
  <c r="AU23" i="3"/>
  <c r="ADQ21" i="3"/>
  <c r="QS33" i="3"/>
  <c r="JA16" i="3"/>
  <c r="ET34" i="3"/>
  <c r="AFX24" i="3"/>
  <c r="UF32" i="3"/>
  <c r="QO20" i="3"/>
  <c r="QO41" i="3"/>
  <c r="AFM29" i="3"/>
  <c r="AEG21" i="3"/>
  <c r="ACJ30" i="3"/>
  <c r="VP18" i="3"/>
  <c r="XA13" i="3"/>
  <c r="SB12" i="3"/>
  <c r="YF36" i="3"/>
  <c r="TH26" i="3"/>
  <c r="QE25" i="3"/>
  <c r="LN22" i="3"/>
  <c r="AFQ21" i="3"/>
  <c r="AGG20" i="3"/>
  <c r="ADT40" i="3"/>
  <c r="AAB16" i="3"/>
  <c r="XQ15" i="3"/>
  <c r="WK17" i="3"/>
  <c r="JF29" i="3"/>
  <c r="OP12" i="3"/>
  <c r="VZ17" i="3"/>
  <c r="VZ40" i="3"/>
  <c r="GV29" i="3"/>
  <c r="GV26" i="3"/>
  <c r="GV16" i="3"/>
  <c r="JV30" i="3"/>
  <c r="JU12" i="3"/>
  <c r="JV29" i="3"/>
  <c r="JU31" i="3"/>
  <c r="ACK39" i="3"/>
  <c r="ACJ28" i="3"/>
  <c r="ACJ27" i="3"/>
  <c r="AEG30" i="3"/>
  <c r="AEF36" i="3"/>
  <c r="AEF28" i="3"/>
  <c r="AEF23" i="3"/>
  <c r="AFL13" i="3"/>
  <c r="AFL18" i="3"/>
  <c r="AFL25" i="3"/>
  <c r="AFM40" i="3"/>
  <c r="O42" i="3"/>
  <c r="O25" i="3"/>
  <c r="CP38" i="3"/>
  <c r="CR14" i="3"/>
  <c r="CR17" i="3"/>
  <c r="DV38" i="3"/>
  <c r="DX21" i="3"/>
  <c r="DV22" i="3"/>
  <c r="QN21" i="3"/>
  <c r="QO40" i="3"/>
  <c r="QN20" i="3"/>
  <c r="QO12" i="3"/>
  <c r="SJ22" i="3"/>
  <c r="SJ42" i="3"/>
  <c r="SJ34" i="3"/>
  <c r="UF14" i="3"/>
  <c r="UG33" i="3"/>
  <c r="UF24" i="3"/>
  <c r="XH18" i="3"/>
  <c r="XH23" i="3"/>
  <c r="XI19" i="3"/>
  <c r="XI12" i="3"/>
  <c r="ACF27" i="3"/>
  <c r="ACF14" i="3"/>
  <c r="ACF35" i="3"/>
  <c r="ACG36" i="3"/>
  <c r="ACF28" i="3"/>
  <c r="AEC37" i="3"/>
  <c r="AEC14" i="3"/>
  <c r="AEC23" i="3"/>
  <c r="AEB17" i="3"/>
  <c r="AEC28" i="3"/>
  <c r="AFH38" i="3"/>
  <c r="AFI29" i="3"/>
  <c r="AFH14" i="3"/>
  <c r="AFI37" i="3"/>
  <c r="AGO34" i="3"/>
  <c r="AGO15" i="3"/>
  <c r="AGO28" i="3"/>
  <c r="AGO36" i="3"/>
  <c r="AGN34" i="3"/>
  <c r="AGW22" i="3"/>
  <c r="AGW28" i="3"/>
  <c r="W15" i="3"/>
  <c r="W33" i="3"/>
  <c r="BD37" i="3"/>
  <c r="BA10" i="3"/>
  <c r="M14" i="1" s="1"/>
  <c r="CY39" i="3"/>
  <c r="CY16" i="3"/>
  <c r="CY15" i="3"/>
  <c r="FN17" i="3"/>
  <c r="FN33" i="3"/>
  <c r="GZ26" i="3"/>
  <c r="GZ15" i="3"/>
  <c r="LN39" i="3"/>
  <c r="LO22" i="3"/>
  <c r="OP20" i="3"/>
  <c r="OQ24" i="3"/>
  <c r="RM12" i="3"/>
  <c r="RM28" i="3"/>
  <c r="AEJ39" i="3"/>
  <c r="AEJ17" i="3"/>
  <c r="AFP23" i="3"/>
  <c r="AFP31" i="3"/>
  <c r="AJP30" i="3"/>
  <c r="AL12" i="3"/>
  <c r="TQ16" i="3"/>
  <c r="TQ28" i="3"/>
  <c r="VP33" i="3"/>
  <c r="VP15" i="3"/>
  <c r="VP14" i="3"/>
  <c r="VQ17" i="3"/>
  <c r="VQ31" i="3"/>
  <c r="VQ19" i="3"/>
  <c r="VP28" i="3"/>
  <c r="VQ26" i="3"/>
  <c r="VQ41" i="3"/>
  <c r="VQ20" i="3"/>
  <c r="VP37" i="3"/>
  <c r="VQ32" i="3"/>
  <c r="VQ42" i="3"/>
  <c r="VQ28" i="3"/>
  <c r="VQ36" i="3"/>
  <c r="VQ33" i="3"/>
  <c r="AEW39" i="3"/>
  <c r="AEV39" i="3"/>
  <c r="AEV42" i="3"/>
  <c r="AEV25" i="3"/>
  <c r="AEV18" i="3"/>
  <c r="AEW32" i="3"/>
  <c r="AEW14" i="3"/>
  <c r="AEW12" i="3"/>
  <c r="AEV29" i="3"/>
  <c r="AEW29" i="3"/>
  <c r="AEW20" i="3"/>
  <c r="AEW16" i="3"/>
  <c r="AEV15" i="3"/>
  <c r="AEV14" i="3"/>
  <c r="AEW36" i="3"/>
  <c r="AEV40" i="3"/>
  <c r="AEV34" i="3"/>
  <c r="AEW22" i="3"/>
  <c r="AEV24" i="3"/>
  <c r="AEV31" i="3"/>
  <c r="AEV17" i="3"/>
  <c r="AEW27" i="3"/>
  <c r="AEV41" i="3"/>
  <c r="AEV22" i="3"/>
  <c r="AEW42" i="3"/>
  <c r="AEW18" i="3"/>
  <c r="IV36" i="3"/>
  <c r="IW27" i="3"/>
  <c r="IW35" i="3"/>
  <c r="IV19" i="3"/>
  <c r="IV13" i="3"/>
  <c r="IW29" i="3"/>
  <c r="IV33" i="3"/>
  <c r="IW41" i="3"/>
  <c r="IV39" i="3"/>
  <c r="IV25" i="3"/>
  <c r="IW37" i="3"/>
  <c r="IV41" i="3"/>
  <c r="IW42" i="3"/>
  <c r="IW16" i="3"/>
  <c r="IW17" i="3"/>
  <c r="IV12" i="3"/>
  <c r="IW26" i="3"/>
  <c r="IV23" i="3"/>
  <c r="IV32" i="3"/>
  <c r="IV42" i="3"/>
  <c r="IW18" i="3"/>
  <c r="IV31" i="3"/>
  <c r="IW12" i="3"/>
  <c r="IW23" i="3"/>
  <c r="TA37" i="3"/>
  <c r="SZ17" i="3"/>
  <c r="SZ13" i="3"/>
  <c r="TA18" i="3"/>
  <c r="SZ25" i="3"/>
  <c r="TA32" i="3"/>
  <c r="SZ42" i="3"/>
  <c r="TA24" i="3"/>
  <c r="SZ33" i="3"/>
  <c r="SZ24" i="3"/>
  <c r="SZ30" i="3"/>
  <c r="SZ19" i="3"/>
  <c r="TA14" i="3"/>
  <c r="SZ31" i="3"/>
  <c r="TA34" i="3"/>
  <c r="TA16" i="3"/>
  <c r="SZ26" i="3"/>
  <c r="TA29" i="3"/>
  <c r="SZ15" i="3"/>
  <c r="TA33" i="3"/>
  <c r="TA40" i="3"/>
  <c r="SZ14" i="3"/>
  <c r="TA19" i="3"/>
  <c r="TA27" i="3"/>
  <c r="AES35" i="3"/>
  <c r="AER32" i="3"/>
  <c r="AES18" i="3"/>
  <c r="AER26" i="3"/>
  <c r="AES33" i="3"/>
  <c r="AES31" i="3"/>
  <c r="AES39" i="3"/>
  <c r="AER13" i="3"/>
  <c r="AES21" i="3"/>
  <c r="AES16" i="3"/>
  <c r="AER17" i="3"/>
  <c r="AER35" i="3"/>
  <c r="AER38" i="3"/>
  <c r="AES40" i="3"/>
  <c r="AES25" i="3"/>
  <c r="AER25" i="3"/>
  <c r="AER16" i="3"/>
  <c r="AER30" i="3"/>
  <c r="AER40" i="3"/>
  <c r="AER18" i="3"/>
  <c r="AES36" i="3"/>
  <c r="AES17" i="3"/>
  <c r="XQ38" i="3"/>
  <c r="XP38" i="3"/>
  <c r="XP27" i="3"/>
  <c r="XP12" i="3"/>
  <c r="XP37" i="3"/>
  <c r="XQ35" i="3"/>
  <c r="XP20" i="3"/>
  <c r="XQ28" i="3"/>
  <c r="XQ26" i="3"/>
  <c r="XP17" i="3"/>
  <c r="XP39" i="3"/>
  <c r="XQ39" i="3"/>
  <c r="XQ19" i="3"/>
  <c r="XP33" i="3"/>
  <c r="XQ36" i="3"/>
  <c r="XQ25" i="3"/>
  <c r="XQ34" i="3"/>
  <c r="XQ37" i="3"/>
  <c r="XP16" i="3"/>
  <c r="XQ27" i="3"/>
  <c r="XP28" i="3"/>
  <c r="XP32" i="3"/>
  <c r="XP18" i="3"/>
  <c r="XQ42" i="3"/>
  <c r="XP31" i="3"/>
  <c r="XQ31" i="3"/>
  <c r="XQ12" i="3"/>
  <c r="XP42" i="3"/>
  <c r="XQ21" i="3"/>
  <c r="ABZ27" i="3"/>
  <c r="ABZ35" i="3"/>
  <c r="ABZ37" i="3"/>
  <c r="ABZ15" i="3"/>
  <c r="ABX39" i="3"/>
  <c r="ABW10" i="3"/>
  <c r="ABX10" i="3" s="1"/>
  <c r="ABZ40" i="3"/>
  <c r="ABZ34" i="3"/>
  <c r="ABZ29" i="3"/>
  <c r="ABZ23" i="3"/>
  <c r="ABZ41" i="3"/>
  <c r="ABZ19" i="3"/>
  <c r="UO23" i="3"/>
  <c r="UN16" i="3"/>
  <c r="UN42" i="3"/>
  <c r="UO30" i="3"/>
  <c r="UO35" i="3"/>
  <c r="UO31" i="3"/>
  <c r="UN34" i="3"/>
  <c r="UN25" i="3"/>
  <c r="UN39" i="3"/>
  <c r="UO32" i="3"/>
  <c r="UO20" i="3"/>
  <c r="UN21" i="3"/>
  <c r="UO29" i="3"/>
  <c r="UN18" i="3"/>
  <c r="UO12" i="3"/>
  <c r="UO36" i="3"/>
  <c r="UN40" i="3"/>
  <c r="UN30" i="3"/>
  <c r="UN15" i="3"/>
  <c r="UO13" i="3"/>
  <c r="UN17" i="3"/>
  <c r="UO16" i="3"/>
  <c r="UN28" i="3"/>
  <c r="UN31" i="3"/>
  <c r="UO18" i="3"/>
  <c r="UN38" i="3"/>
  <c r="UO40" i="3"/>
  <c r="UO14" i="3"/>
  <c r="UO33" i="3"/>
  <c r="UO26" i="3"/>
  <c r="DD41" i="3"/>
  <c r="DD34" i="3"/>
  <c r="DD12" i="3"/>
  <c r="DD31" i="3"/>
  <c r="DD13" i="3"/>
  <c r="FW30" i="3"/>
  <c r="FW23" i="3"/>
  <c r="FW33" i="3"/>
  <c r="FV33" i="3"/>
  <c r="CI22" i="3"/>
  <c r="AHY39" i="3"/>
  <c r="AHY14" i="3"/>
  <c r="AHY33" i="3"/>
  <c r="AHY41" i="3"/>
  <c r="AHY25" i="3"/>
  <c r="AHY30" i="3"/>
  <c r="AHY32" i="3"/>
  <c r="AHY36" i="3"/>
  <c r="AHY40" i="3"/>
  <c r="AHY28" i="3"/>
  <c r="AHY19" i="3"/>
  <c r="AHY23" i="3"/>
  <c r="AJV32" i="3"/>
  <c r="AJV14" i="3"/>
  <c r="AJV16" i="3"/>
  <c r="AJT16" i="3"/>
  <c r="AJV42" i="3"/>
  <c r="AJV24" i="3"/>
  <c r="AJT31" i="3"/>
  <c r="GA23" i="3"/>
  <c r="GA18" i="3"/>
  <c r="FY10" i="3"/>
  <c r="M44" i="1" s="1"/>
  <c r="FY11" i="3"/>
  <c r="N44" i="1" s="1"/>
  <c r="GA31" i="3"/>
  <c r="DP41" i="3"/>
  <c r="DP23" i="3"/>
  <c r="DM11" i="3"/>
  <c r="DN11" i="3" s="1"/>
  <c r="DP42" i="3"/>
  <c r="DP14" i="3"/>
  <c r="DP31" i="3"/>
  <c r="DP29" i="3"/>
  <c r="DP13" i="3"/>
  <c r="GL27" i="3"/>
  <c r="GL29" i="3"/>
  <c r="GL31" i="3"/>
  <c r="GL18" i="3"/>
  <c r="GL28" i="3"/>
  <c r="GL13" i="3"/>
  <c r="GL33" i="3"/>
  <c r="GL34" i="3"/>
  <c r="FJ37" i="3"/>
  <c r="FJ35" i="3"/>
  <c r="FJ20" i="3"/>
  <c r="FJ12" i="3"/>
  <c r="FJ34" i="3"/>
  <c r="FJ13" i="3"/>
  <c r="FJ27" i="3"/>
  <c r="FJ14" i="3"/>
  <c r="FJ36" i="3"/>
  <c r="FJ26" i="3"/>
  <c r="FJ31" i="3"/>
  <c r="FJ23" i="3"/>
  <c r="FJ15" i="3"/>
  <c r="FJ40" i="3"/>
  <c r="FJ24" i="3"/>
  <c r="JB37" i="3"/>
  <c r="JA21" i="3"/>
  <c r="JA26" i="3"/>
  <c r="JB40" i="3"/>
  <c r="JA24" i="3"/>
  <c r="JB18" i="3"/>
  <c r="JB36" i="3"/>
  <c r="JA42" i="3"/>
  <c r="JB32" i="3"/>
  <c r="JB14" i="3"/>
  <c r="JB17" i="3"/>
  <c r="JA33" i="3"/>
  <c r="JB26" i="3"/>
  <c r="JB19" i="3"/>
  <c r="JB24" i="3"/>
  <c r="JB27" i="3"/>
  <c r="JB33" i="3"/>
  <c r="JB42" i="3"/>
  <c r="JA18" i="3"/>
  <c r="JB35" i="3"/>
  <c r="JA17" i="3"/>
  <c r="JB21" i="3"/>
  <c r="JA13" i="3"/>
  <c r="JB34" i="3"/>
  <c r="JA40" i="3"/>
  <c r="JA32" i="3"/>
  <c r="QS24" i="3"/>
  <c r="QR18" i="3"/>
  <c r="QS20" i="3"/>
  <c r="QS25" i="3"/>
  <c r="QR26" i="3"/>
  <c r="QR19" i="3"/>
  <c r="QR36" i="3"/>
  <c r="QS37" i="3"/>
  <c r="QR16" i="3"/>
  <c r="QS32" i="3"/>
  <c r="QR22" i="3"/>
  <c r="QS21" i="3"/>
  <c r="QR20" i="3"/>
  <c r="QS35" i="3"/>
  <c r="QS36" i="3"/>
  <c r="QS15" i="3"/>
  <c r="QS19" i="3"/>
  <c r="QS28" i="3"/>
  <c r="QR23" i="3"/>
  <c r="QS27" i="3"/>
  <c r="QR15" i="3"/>
  <c r="QR25" i="3"/>
  <c r="QR39" i="3"/>
  <c r="QS22" i="3"/>
  <c r="QS12" i="3"/>
  <c r="QR37" i="3"/>
  <c r="ADP20" i="3"/>
  <c r="ADQ18" i="3"/>
  <c r="ADQ19" i="3"/>
  <c r="ADP40" i="3"/>
  <c r="ADQ26" i="3"/>
  <c r="ADP39" i="3"/>
  <c r="ADP22" i="3"/>
  <c r="ADQ12" i="3"/>
  <c r="ADP17" i="3"/>
  <c r="ADP34" i="3"/>
  <c r="ADQ42" i="3"/>
  <c r="ADQ16" i="3"/>
  <c r="ADQ17" i="3"/>
  <c r="ADP25" i="3"/>
  <c r="ADQ13" i="3"/>
  <c r="ADP18" i="3"/>
  <c r="ADQ35" i="3"/>
  <c r="ADP28" i="3"/>
  <c r="ADP21" i="3"/>
  <c r="ADP14" i="3"/>
  <c r="ADQ33" i="3"/>
  <c r="ADQ41" i="3"/>
  <c r="ADP37" i="3"/>
  <c r="ADQ32" i="3"/>
  <c r="ADQ27" i="3"/>
  <c r="AU30" i="3"/>
  <c r="AU27" i="3"/>
  <c r="AU37" i="3"/>
  <c r="AU31" i="3"/>
  <c r="AU25" i="3"/>
  <c r="AU15" i="3"/>
  <c r="AU18" i="3"/>
  <c r="AU17" i="3"/>
  <c r="AU20" i="3"/>
  <c r="AU24" i="3"/>
  <c r="AU12" i="3"/>
  <c r="PT39" i="3"/>
  <c r="PT37" i="3"/>
  <c r="PU20" i="3"/>
  <c r="PT36" i="3"/>
  <c r="PU28" i="3"/>
  <c r="PU19" i="3"/>
  <c r="PU23" i="3"/>
  <c r="PU13" i="3"/>
  <c r="PT40" i="3"/>
  <c r="PT26" i="3"/>
  <c r="PU12" i="3"/>
  <c r="PT18" i="3"/>
  <c r="PU37" i="3"/>
  <c r="PT13" i="3"/>
  <c r="PT19" i="3"/>
  <c r="PT34" i="3"/>
  <c r="PT31" i="3"/>
  <c r="PU32" i="3"/>
  <c r="PT41" i="3"/>
  <c r="PT14" i="3"/>
  <c r="PU24" i="3"/>
  <c r="PT25" i="3"/>
  <c r="PU27" i="3"/>
  <c r="PU25" i="3"/>
  <c r="PT27" i="3"/>
  <c r="VL20" i="3"/>
  <c r="VL39" i="3"/>
  <c r="VL27" i="3"/>
  <c r="VN25" i="3"/>
  <c r="VN29" i="3"/>
  <c r="VN14" i="3"/>
  <c r="VK10" i="3"/>
  <c r="VL10" i="3" s="1"/>
  <c r="VL36" i="3"/>
  <c r="VN21" i="3"/>
  <c r="VN12" i="3"/>
  <c r="VN41" i="3"/>
  <c r="VN34" i="3"/>
  <c r="VN32" i="3"/>
  <c r="VL32" i="3"/>
  <c r="VL26" i="3"/>
  <c r="VN37" i="3"/>
  <c r="VN27" i="3"/>
  <c r="ADL29" i="3"/>
  <c r="ADL12" i="3"/>
  <c r="ADL21" i="3"/>
  <c r="ADL25" i="3"/>
  <c r="ADL20" i="3"/>
  <c r="ADL37" i="3"/>
  <c r="ADL14" i="3"/>
  <c r="ADM26" i="3"/>
  <c r="ADM30" i="3"/>
  <c r="ADL32" i="3"/>
  <c r="ADM17" i="3"/>
  <c r="ADM29" i="3"/>
  <c r="ADL41" i="3"/>
  <c r="ADM14" i="3"/>
  <c r="ADM38" i="3"/>
  <c r="ADL16" i="3"/>
  <c r="ADM13" i="3"/>
  <c r="ADL19" i="3"/>
  <c r="ADM36" i="3"/>
  <c r="ADL38" i="3"/>
  <c r="ADL22" i="3"/>
  <c r="ADM25" i="3"/>
  <c r="ADM12" i="3"/>
  <c r="ADM31" i="3"/>
  <c r="ADL24" i="3"/>
  <c r="ADL18" i="3"/>
  <c r="ADL27" i="3"/>
  <c r="AHU34" i="3"/>
  <c r="AHU18" i="3"/>
  <c r="AHU25" i="3"/>
  <c r="AHU21" i="3"/>
  <c r="AHU28" i="3"/>
  <c r="AHU20" i="3"/>
  <c r="AHU31" i="3"/>
  <c r="AHU14" i="3"/>
  <c r="AHU27" i="3"/>
  <c r="AHU33" i="3"/>
  <c r="AHU15" i="3"/>
  <c r="AHU30" i="3"/>
  <c r="AHU12" i="3"/>
  <c r="AHU17" i="3"/>
  <c r="YW39" i="3"/>
  <c r="YV20" i="3"/>
  <c r="YW36" i="3"/>
  <c r="YW32" i="3"/>
  <c r="YW15" i="3"/>
  <c r="YW22" i="3"/>
  <c r="YW40" i="3"/>
  <c r="YV24" i="3"/>
  <c r="YV42" i="3"/>
  <c r="YV15" i="3"/>
  <c r="YW30" i="3"/>
  <c r="YV35" i="3"/>
  <c r="YV14" i="3"/>
  <c r="YV27" i="3"/>
  <c r="YV21" i="3"/>
  <c r="YV41" i="3"/>
  <c r="YW35" i="3"/>
  <c r="YW26" i="3"/>
  <c r="YV25" i="3"/>
  <c r="YV19" i="3"/>
  <c r="YW14" i="3"/>
  <c r="YV37" i="3"/>
  <c r="YW12" i="3"/>
  <c r="YV29" i="3"/>
  <c r="YV33" i="3"/>
  <c r="YW29" i="3"/>
  <c r="YW42" i="3"/>
  <c r="AAR38" i="3"/>
  <c r="AAR36" i="3"/>
  <c r="AAR32" i="3"/>
  <c r="AAS14" i="3"/>
  <c r="AAR15" i="3"/>
  <c r="AAS12" i="3"/>
  <c r="AAS26" i="3"/>
  <c r="AAS32" i="3"/>
  <c r="AAS17" i="3"/>
  <c r="AAS18" i="3"/>
  <c r="AAS19" i="3"/>
  <c r="AAS41" i="3"/>
  <c r="AAS34" i="3"/>
  <c r="AAS28" i="3"/>
  <c r="AAR28" i="3"/>
  <c r="AAS25" i="3"/>
  <c r="AAR39" i="3"/>
  <c r="AAS30" i="3"/>
  <c r="AAS31" i="3"/>
  <c r="AAS37" i="3"/>
  <c r="AAR13" i="3"/>
  <c r="AAR33" i="3"/>
  <c r="AAR25" i="3"/>
  <c r="AAR21" i="3"/>
  <c r="AAR14" i="3"/>
  <c r="AAR18" i="3"/>
  <c r="AAS16" i="3"/>
  <c r="AAR42" i="3"/>
  <c r="AAR16" i="3"/>
  <c r="ADU28" i="3"/>
  <c r="ADT26" i="3"/>
  <c r="ADU22" i="3"/>
  <c r="ADT37" i="3"/>
  <c r="ADU36" i="3"/>
  <c r="ADT15" i="3"/>
  <c r="ADU17" i="3"/>
  <c r="ADU26" i="3"/>
  <c r="ADT38" i="3"/>
  <c r="ADT17" i="3"/>
  <c r="ADU18" i="3"/>
  <c r="ADU27" i="3"/>
  <c r="ADU32" i="3"/>
  <c r="ADU23" i="3"/>
  <c r="ADT23" i="3"/>
  <c r="ADU33" i="3"/>
  <c r="ADT29" i="3"/>
  <c r="ADU12" i="3"/>
  <c r="ADT20" i="3"/>
  <c r="ADT32" i="3"/>
  <c r="ADT34" i="3"/>
  <c r="ADT13" i="3"/>
  <c r="ADU37" i="3"/>
  <c r="ADU39" i="3"/>
  <c r="ADT14" i="3"/>
  <c r="ADT30" i="3"/>
  <c r="ADT31" i="3"/>
  <c r="AEZ34" i="3"/>
  <c r="AFA14" i="3"/>
  <c r="AEZ31" i="3"/>
  <c r="AFA40" i="3"/>
  <c r="AFA28" i="3"/>
  <c r="AEZ42" i="3"/>
  <c r="AFA36" i="3"/>
  <c r="AFA17" i="3"/>
  <c r="AEZ21" i="3"/>
  <c r="AEZ40" i="3"/>
  <c r="AEZ22" i="3"/>
  <c r="AFA31" i="3"/>
  <c r="AFA19" i="3"/>
  <c r="AEZ25" i="3"/>
  <c r="AFA37" i="3"/>
  <c r="AEZ38" i="3"/>
  <c r="AEZ27" i="3"/>
  <c r="AEZ23" i="3"/>
  <c r="AEZ30" i="3"/>
  <c r="AEZ14" i="3"/>
  <c r="AFA18" i="3"/>
  <c r="AFA22" i="3"/>
  <c r="AEZ37" i="3"/>
  <c r="AFA34" i="3"/>
  <c r="AFA15" i="3"/>
  <c r="AEZ17" i="3"/>
  <c r="AFA23" i="3"/>
  <c r="AFA21" i="3"/>
  <c r="AGG29" i="3"/>
  <c r="AGG35" i="3"/>
  <c r="AGG18" i="3"/>
  <c r="AGG42" i="3"/>
  <c r="AGG31" i="3"/>
  <c r="AGF34" i="3"/>
  <c r="AGG23" i="3"/>
  <c r="AGG12" i="3"/>
  <c r="AGF22" i="3"/>
  <c r="AGG27" i="3"/>
  <c r="AGF14" i="3"/>
  <c r="AGF38" i="3"/>
  <c r="AGF12" i="3"/>
  <c r="AGG21" i="3"/>
  <c r="AGF25" i="3"/>
  <c r="AGF13" i="3"/>
  <c r="AGG24" i="3"/>
  <c r="AGG28" i="3"/>
  <c r="AGF39" i="3"/>
  <c r="AGF20" i="3"/>
  <c r="AGG25" i="3"/>
  <c r="AIR26" i="3"/>
  <c r="AIR18" i="3"/>
  <c r="SB34" i="3"/>
  <c r="SC22" i="3"/>
  <c r="SB42" i="3"/>
  <c r="SB25" i="3"/>
  <c r="SC28" i="3"/>
  <c r="SC14" i="3"/>
  <c r="SC42" i="3"/>
  <c r="SC33" i="3"/>
  <c r="SC38" i="3"/>
  <c r="SB14" i="3"/>
  <c r="SC17" i="3"/>
  <c r="SC36" i="3"/>
  <c r="SB41" i="3"/>
  <c r="SB30" i="3"/>
  <c r="SC25" i="3"/>
  <c r="SC15" i="3"/>
  <c r="SB32" i="3"/>
  <c r="SC20" i="3"/>
  <c r="SC32" i="3"/>
  <c r="SC30" i="3"/>
  <c r="SB26" i="3"/>
  <c r="SB22" i="3"/>
  <c r="SB20" i="3"/>
  <c r="SC26" i="3"/>
  <c r="SB33" i="3"/>
  <c r="SB17" i="3"/>
  <c r="SC12" i="3"/>
  <c r="TI13" i="3"/>
  <c r="TI30" i="3"/>
  <c r="TH21" i="3"/>
  <c r="TI40" i="3"/>
  <c r="TI28" i="3"/>
  <c r="TI26" i="3"/>
  <c r="TH42" i="3"/>
  <c r="TH32" i="3"/>
  <c r="TI39" i="3"/>
  <c r="TI20" i="3"/>
  <c r="TI22" i="3"/>
  <c r="TI27" i="3"/>
  <c r="TI33" i="3"/>
  <c r="TH33" i="3"/>
  <c r="TH16" i="3"/>
  <c r="TI37" i="3"/>
  <c r="TI15" i="3"/>
  <c r="TI32" i="3"/>
  <c r="TH24" i="3"/>
  <c r="TH39" i="3"/>
  <c r="TH18" i="3"/>
  <c r="TI17" i="3"/>
  <c r="TI35" i="3"/>
  <c r="TH34" i="3"/>
  <c r="TI21" i="3"/>
  <c r="TI24" i="3"/>
  <c r="TH31" i="3"/>
  <c r="VT30" i="3"/>
  <c r="VT42" i="3"/>
  <c r="VU30" i="3"/>
  <c r="VU35" i="3"/>
  <c r="VU37" i="3"/>
  <c r="VT19" i="3"/>
  <c r="VU39" i="3"/>
  <c r="VT31" i="3"/>
  <c r="VT37" i="3"/>
  <c r="VT16" i="3"/>
  <c r="VU36" i="3"/>
  <c r="VT40" i="3"/>
  <c r="VT38" i="3"/>
  <c r="VU19" i="3"/>
  <c r="VU16" i="3"/>
  <c r="VU27" i="3"/>
  <c r="VT13" i="3"/>
  <c r="VU13" i="3"/>
  <c r="VT23" i="3"/>
  <c r="VT28" i="3"/>
  <c r="VU22" i="3"/>
  <c r="VU33" i="3"/>
  <c r="VU42" i="3"/>
  <c r="YG33" i="3"/>
  <c r="YG34" i="3"/>
  <c r="YG32" i="3"/>
  <c r="YG12" i="3"/>
  <c r="YF25" i="3"/>
  <c r="YG29" i="3"/>
  <c r="YG17" i="3"/>
  <c r="YG16" i="3"/>
  <c r="YG37" i="3"/>
  <c r="YF26" i="3"/>
  <c r="YF34" i="3"/>
  <c r="YF17" i="3"/>
  <c r="YG20" i="3"/>
  <c r="YF33" i="3"/>
  <c r="YF35" i="3"/>
  <c r="YF27" i="3"/>
  <c r="YF32" i="3"/>
  <c r="YF31" i="3"/>
  <c r="YF29" i="3"/>
  <c r="YF30" i="3"/>
  <c r="YF42" i="3"/>
  <c r="YF39" i="3"/>
  <c r="YG30" i="3"/>
  <c r="YF24" i="3"/>
  <c r="YF23" i="3"/>
  <c r="N39" i="1"/>
  <c r="AHX17" i="3"/>
  <c r="AHY12" i="3"/>
  <c r="AHY18" i="3"/>
  <c r="AHY20" i="3"/>
  <c r="AHY13" i="3"/>
  <c r="AHY17" i="3"/>
  <c r="AL20" i="3"/>
  <c r="AJV37" i="3"/>
  <c r="AJV30" i="3"/>
  <c r="AJS11" i="3"/>
  <c r="AJT11" i="3" s="1"/>
  <c r="AIR12" i="3"/>
  <c r="VQ22" i="3"/>
  <c r="VL30" i="3"/>
  <c r="TA22" i="3"/>
  <c r="SZ35" i="3"/>
  <c r="SZ21" i="3"/>
  <c r="RD40" i="3"/>
  <c r="PT35" i="3"/>
  <c r="PU15" i="3"/>
  <c r="IV40" i="3"/>
  <c r="IW32" i="3"/>
  <c r="IV29" i="3"/>
  <c r="AU36" i="3"/>
  <c r="AEW37" i="3"/>
  <c r="AEV35" i="3"/>
  <c r="ADQ25" i="3"/>
  <c r="ADQ22" i="3"/>
  <c r="QS14" i="3"/>
  <c r="QS34" i="3"/>
  <c r="JA28" i="3"/>
  <c r="JA39" i="3"/>
  <c r="GL22" i="3"/>
  <c r="AFY32" i="3"/>
  <c r="AER29" i="3"/>
  <c r="ADL13" i="3"/>
  <c r="ADL42" i="3"/>
  <c r="VP27" i="3"/>
  <c r="SB23" i="3"/>
  <c r="SC31" i="3"/>
  <c r="YF28" i="3"/>
  <c r="YF12" i="3"/>
  <c r="VU18" i="3"/>
  <c r="TH12" i="3"/>
  <c r="TI19" i="3"/>
  <c r="QE36" i="3"/>
  <c r="AGF21" i="3"/>
  <c r="AGG16" i="3"/>
  <c r="AEZ19" i="3"/>
  <c r="AEZ39" i="3"/>
  <c r="ADU35" i="3"/>
  <c r="ABZ32" i="3"/>
  <c r="AAS24" i="3"/>
  <c r="AAS21" i="3"/>
  <c r="AAC22" i="3"/>
  <c r="YW28" i="3"/>
  <c r="YV39" i="3"/>
  <c r="XQ17" i="3"/>
  <c r="WJ16" i="3"/>
  <c r="NC24" i="3"/>
  <c r="UN27" i="3"/>
  <c r="UN36" i="3"/>
  <c r="DN17" i="3"/>
  <c r="DO37" i="3"/>
  <c r="DO25" i="3"/>
  <c r="DO32" i="3"/>
  <c r="DT14" i="3"/>
  <c r="DR38" i="3"/>
  <c r="DT32" i="3"/>
  <c r="AAJ18" i="3"/>
  <c r="AAK28" i="3"/>
  <c r="AAJ40" i="3"/>
  <c r="EE40" i="3"/>
  <c r="EE23" i="3"/>
  <c r="EE31" i="3"/>
  <c r="DF38" i="3"/>
  <c r="DH18" i="3"/>
  <c r="DH14" i="3"/>
  <c r="DH12" i="3"/>
  <c r="DH35" i="3"/>
  <c r="DH20" i="3"/>
  <c r="DH27" i="3"/>
  <c r="DH21" i="3"/>
  <c r="DH19" i="3"/>
  <c r="DH22" i="3"/>
  <c r="DH30" i="3"/>
  <c r="DH25" i="3"/>
  <c r="DH32" i="3"/>
  <c r="DH31" i="3"/>
  <c r="RE14" i="3"/>
  <c r="RD16" i="3"/>
  <c r="RE17" i="3"/>
  <c r="RD25" i="3"/>
  <c r="RE22" i="3"/>
  <c r="RE32" i="3"/>
  <c r="RE23" i="3"/>
  <c r="RE26" i="3"/>
  <c r="RD24" i="3"/>
  <c r="RD12" i="3"/>
  <c r="RD23" i="3"/>
  <c r="RE29" i="3"/>
  <c r="RD34" i="3"/>
  <c r="RD14" i="3"/>
  <c r="RE35" i="3"/>
  <c r="RE36" i="3"/>
  <c r="RD28" i="3"/>
  <c r="RE19" i="3"/>
  <c r="RE18" i="3"/>
  <c r="RD33" i="3"/>
  <c r="RE34" i="3"/>
  <c r="RD36" i="3"/>
  <c r="RD32" i="3"/>
  <c r="AFX16" i="3"/>
  <c r="AFY28" i="3"/>
  <c r="AFY30" i="3"/>
  <c r="AFX28" i="3"/>
  <c r="AFX17" i="3"/>
  <c r="AFY24" i="3"/>
  <c r="AFY22" i="3"/>
  <c r="AFX30" i="3"/>
  <c r="AFY18" i="3"/>
  <c r="AFX31" i="3"/>
  <c r="AFY31" i="3"/>
  <c r="AFY12" i="3"/>
  <c r="AFX18" i="3"/>
  <c r="AFY26" i="3"/>
  <c r="AFY39" i="3"/>
  <c r="AFY38" i="3"/>
  <c r="AFX25" i="3"/>
  <c r="AFX26" i="3"/>
  <c r="AFY21" i="3"/>
  <c r="AFY42" i="3"/>
  <c r="AFX20" i="3"/>
  <c r="AFX32" i="3"/>
  <c r="AFX22" i="3"/>
  <c r="AFX38" i="3"/>
  <c r="AFX27" i="3"/>
  <c r="AFX14" i="3"/>
  <c r="AFY19" i="3"/>
  <c r="AFX12" i="3"/>
  <c r="EF34" i="3"/>
  <c r="EF21" i="3"/>
  <c r="EF31" i="3"/>
  <c r="EF25" i="3"/>
  <c r="EF35" i="3"/>
  <c r="EF28" i="3"/>
  <c r="EF17" i="3"/>
  <c r="EF39" i="3"/>
  <c r="EF24" i="3"/>
  <c r="EF16" i="3"/>
  <c r="EF30" i="3"/>
  <c r="BK26" i="3"/>
  <c r="BK29" i="3"/>
  <c r="BK18" i="3"/>
  <c r="BK15" i="3"/>
  <c r="BK12" i="3"/>
  <c r="BK13" i="3"/>
  <c r="BK40" i="3"/>
  <c r="BK30" i="3"/>
  <c r="BK24" i="3"/>
  <c r="BK16" i="3"/>
  <c r="JG42" i="3"/>
  <c r="JG28" i="3"/>
  <c r="JF26" i="3"/>
  <c r="JG21" i="3"/>
  <c r="JG17" i="3"/>
  <c r="JG16" i="3"/>
  <c r="JF25" i="3"/>
  <c r="JG35" i="3"/>
  <c r="JG13" i="3"/>
  <c r="JF15" i="3"/>
  <c r="JF32" i="3"/>
  <c r="JG12" i="3"/>
  <c r="JF33" i="3"/>
  <c r="JG36" i="3"/>
  <c r="JF12" i="3"/>
  <c r="JF30" i="3"/>
  <c r="JF19" i="3"/>
  <c r="JF38" i="3"/>
  <c r="JF13" i="3"/>
  <c r="JG19" i="3"/>
  <c r="JG20" i="3"/>
  <c r="JG14" i="3"/>
  <c r="NB39" i="3"/>
  <c r="NB38" i="3"/>
  <c r="NB28" i="3"/>
  <c r="NC17" i="3"/>
  <c r="NC19" i="3"/>
  <c r="NB40" i="3"/>
  <c r="NC13" i="3"/>
  <c r="NC36" i="3"/>
  <c r="NB25" i="3"/>
  <c r="NB30" i="3"/>
  <c r="NC32" i="3"/>
  <c r="NC12" i="3"/>
  <c r="NC15" i="3"/>
  <c r="NC23" i="3"/>
  <c r="NB26" i="3"/>
  <c r="NC37" i="3"/>
  <c r="NC27" i="3"/>
  <c r="NC28" i="3"/>
  <c r="NB23" i="3"/>
  <c r="NB41" i="3"/>
  <c r="NC16" i="3"/>
  <c r="NB27" i="3"/>
  <c r="NB20" i="3"/>
  <c r="NC41" i="3"/>
  <c r="NB32" i="3"/>
  <c r="NC29" i="3"/>
  <c r="NC25" i="3"/>
  <c r="WK39" i="3"/>
  <c r="WK42" i="3"/>
  <c r="WK29" i="3"/>
  <c r="WK15" i="3"/>
  <c r="WJ22" i="3"/>
  <c r="WJ35" i="3"/>
  <c r="WK12" i="3"/>
  <c r="WK25" i="3"/>
  <c r="WK23" i="3"/>
  <c r="WJ20" i="3"/>
  <c r="WK34" i="3"/>
  <c r="WJ42" i="3"/>
  <c r="WJ26" i="3"/>
  <c r="WK35" i="3"/>
  <c r="WJ41" i="3"/>
  <c r="WJ39" i="3"/>
  <c r="WK33" i="3"/>
  <c r="WJ32" i="3"/>
  <c r="WK30" i="3"/>
  <c r="WK27" i="3"/>
  <c r="WJ12" i="3"/>
  <c r="WJ31" i="3"/>
  <c r="WK14" i="3"/>
  <c r="WJ34" i="3"/>
  <c r="WK16" i="3"/>
  <c r="WK18" i="3"/>
  <c r="WK21" i="3"/>
  <c r="WJ13" i="3"/>
  <c r="AAC30" i="3"/>
  <c r="AAC28" i="3"/>
  <c r="AAC23" i="3"/>
  <c r="AAB20" i="3"/>
  <c r="AAB19" i="3"/>
  <c r="AAB13" i="3"/>
  <c r="AAB35" i="3"/>
  <c r="AAC42" i="3"/>
  <c r="AAC26" i="3"/>
  <c r="AAC25" i="3"/>
  <c r="AAB31" i="3"/>
  <c r="AAB41" i="3"/>
  <c r="AAB18" i="3"/>
  <c r="AAB15" i="3"/>
  <c r="AAC39" i="3"/>
  <c r="AAC24" i="3"/>
  <c r="AAC35" i="3"/>
  <c r="AAC18" i="3"/>
  <c r="AAC17" i="3"/>
  <c r="AAC37" i="3"/>
  <c r="AAB40" i="3"/>
  <c r="AAC40" i="3"/>
  <c r="AAC13" i="3"/>
  <c r="AAB30" i="3"/>
  <c r="AAC19" i="3"/>
  <c r="AAB12" i="3"/>
  <c r="QD27" i="3"/>
  <c r="QE21" i="3"/>
  <c r="QD15" i="3"/>
  <c r="QD20" i="3"/>
  <c r="QE28" i="3"/>
  <c r="QE17" i="3"/>
  <c r="QD23" i="3"/>
  <c r="QD16" i="3"/>
  <c r="QE20" i="3"/>
  <c r="QE27" i="3"/>
  <c r="QE29" i="3"/>
  <c r="QE14" i="3"/>
  <c r="QD18" i="3"/>
  <c r="QE13" i="3"/>
  <c r="QD35" i="3"/>
  <c r="QE23" i="3"/>
  <c r="QE42" i="3"/>
  <c r="QD36" i="3"/>
  <c r="QD32" i="3"/>
  <c r="QD40" i="3"/>
  <c r="QD41" i="3"/>
  <c r="QD34" i="3"/>
  <c r="QE30" i="3"/>
  <c r="QD42" i="3"/>
  <c r="QD26" i="3"/>
  <c r="QE18" i="3"/>
  <c r="WZ38" i="3"/>
  <c r="XA29" i="3"/>
  <c r="WZ41" i="3"/>
  <c r="WZ23" i="3"/>
  <c r="WZ28" i="3"/>
  <c r="XA19" i="3"/>
  <c r="XA28" i="3"/>
  <c r="WZ33" i="3"/>
  <c r="XA16" i="3"/>
  <c r="WZ39" i="3"/>
  <c r="WZ16" i="3"/>
  <c r="XA40" i="3"/>
  <c r="WZ34" i="3"/>
  <c r="WZ14" i="3"/>
  <c r="XA26" i="3"/>
  <c r="WZ36" i="3"/>
  <c r="XA15" i="3"/>
  <c r="XA17" i="3"/>
  <c r="WZ18" i="3"/>
  <c r="WZ37" i="3"/>
  <c r="WZ17" i="3"/>
  <c r="XA42" i="3"/>
  <c r="WZ31" i="3"/>
  <c r="WZ22" i="3"/>
  <c r="XA34" i="3"/>
  <c r="XA24" i="3"/>
  <c r="WZ12" i="3"/>
  <c r="AHY27" i="3"/>
  <c r="AHY35" i="3"/>
  <c r="AHY37" i="3"/>
  <c r="AHY38" i="3"/>
  <c r="AL27" i="3"/>
  <c r="AL14" i="3"/>
  <c r="AJV40" i="3"/>
  <c r="AJV23" i="3"/>
  <c r="AJV36" i="3"/>
  <c r="DT20" i="3"/>
  <c r="DP37" i="3"/>
  <c r="VQ34" i="3"/>
  <c r="VN36" i="3"/>
  <c r="SZ40" i="3"/>
  <c r="TA17" i="3"/>
  <c r="RD18" i="3"/>
  <c r="RD22" i="3"/>
  <c r="RE41" i="3"/>
  <c r="PT15" i="3"/>
  <c r="PU26" i="3"/>
  <c r="IW31" i="3"/>
  <c r="IV21" i="3"/>
  <c r="DE10" i="3"/>
  <c r="M28" i="1" s="1"/>
  <c r="DF39" i="3"/>
  <c r="AU40" i="3"/>
  <c r="AEV28" i="3"/>
  <c r="AEW23" i="3"/>
  <c r="ADP36" i="3"/>
  <c r="ADP41" i="3"/>
  <c r="EF20" i="3"/>
  <c r="QR30" i="3"/>
  <c r="QS40" i="3"/>
  <c r="JA23" i="3"/>
  <c r="JB39" i="3"/>
  <c r="AFY20" i="3"/>
  <c r="AFY33" i="3"/>
  <c r="AER24" i="3"/>
  <c r="ADL35" i="3"/>
  <c r="ADM20" i="3"/>
  <c r="VP32" i="3"/>
  <c r="VP20" i="3"/>
  <c r="XA20" i="3"/>
  <c r="XA22" i="3"/>
  <c r="SB28" i="3"/>
  <c r="SB27" i="3"/>
  <c r="YG24" i="3"/>
  <c r="YG26" i="3"/>
  <c r="VT12" i="3"/>
  <c r="TH22" i="3"/>
  <c r="TH17" i="3"/>
  <c r="QE37" i="3"/>
  <c r="QE39" i="3"/>
  <c r="AGF41" i="3"/>
  <c r="AGF28" i="3"/>
  <c r="AEZ32" i="3"/>
  <c r="ADT36" i="3"/>
  <c r="ADU19" i="3"/>
  <c r="ABZ33" i="3"/>
  <c r="AAR31" i="3"/>
  <c r="AAS40" i="3"/>
  <c r="AAC20" i="3"/>
  <c r="AAC29" i="3"/>
  <c r="YW16" i="3"/>
  <c r="XP13" i="3"/>
  <c r="XQ22" i="3"/>
  <c r="WJ24" i="3"/>
  <c r="WJ40" i="3"/>
  <c r="NC26" i="3"/>
  <c r="NB42" i="3"/>
  <c r="JF18" i="3"/>
  <c r="UN19" i="3"/>
  <c r="VL41" i="3"/>
  <c r="AIR29" i="3"/>
  <c r="WJ38" i="3"/>
  <c r="AIZ40" i="3"/>
  <c r="AN41" i="3"/>
  <c r="AN33" i="3"/>
  <c r="AN27" i="3"/>
  <c r="AN22" i="3"/>
  <c r="AL21" i="3"/>
  <c r="AN30" i="3"/>
  <c r="AJA20" i="3"/>
  <c r="AJA17" i="3"/>
  <c r="AJA24" i="3"/>
  <c r="AL39" i="3"/>
  <c r="AN35" i="3"/>
  <c r="AN34" i="3"/>
  <c r="AN42" i="3"/>
  <c r="AN14" i="3"/>
  <c r="AN17" i="3"/>
  <c r="AL25" i="3"/>
  <c r="AN12" i="3"/>
  <c r="AN18" i="3"/>
  <c r="AJA32" i="3"/>
  <c r="AJA21" i="3"/>
  <c r="AJA35" i="3"/>
  <c r="AJA30" i="3"/>
  <c r="AJA14" i="3"/>
  <c r="AJA19" i="3"/>
  <c r="AIZ16" i="3"/>
  <c r="AIZ20" i="3"/>
  <c r="EU18" i="3"/>
  <c r="EU16" i="3"/>
  <c r="ET26" i="3"/>
  <c r="ET31" i="3"/>
  <c r="ET28" i="3"/>
  <c r="EP18" i="3"/>
  <c r="EP12" i="3"/>
  <c r="AM25" i="3"/>
  <c r="AM19" i="3"/>
  <c r="AM37" i="3"/>
  <c r="M237" i="1"/>
  <c r="FW25" i="3"/>
  <c r="FW41" i="3"/>
  <c r="FW21" i="3"/>
  <c r="FW28" i="3"/>
  <c r="FW16" i="3"/>
  <c r="FW32" i="3"/>
  <c r="FW35" i="3"/>
  <c r="FW40" i="3"/>
  <c r="ZX14" i="3"/>
  <c r="ZX19" i="3"/>
  <c r="P28" i="3"/>
  <c r="P17" i="3"/>
  <c r="P36" i="3"/>
  <c r="MR28" i="3"/>
  <c r="MR39" i="3"/>
  <c r="MR34" i="3"/>
  <c r="MR13" i="3"/>
  <c r="ABQ36" i="3"/>
  <c r="ABP36" i="3"/>
  <c r="ABH16" i="3"/>
  <c r="ABI29" i="3"/>
  <c r="GT39" i="3"/>
  <c r="AJZ13" i="3"/>
  <c r="AJZ18" i="3"/>
  <c r="EP34" i="3"/>
  <c r="EP35" i="3"/>
  <c r="EP25" i="3"/>
  <c r="DT18" i="3"/>
  <c r="DA10" i="3"/>
  <c r="DD16" i="3"/>
  <c r="AM42" i="3"/>
  <c r="AM13" i="3"/>
  <c r="AM40" i="3"/>
  <c r="AM39" i="3"/>
  <c r="FW31" i="3"/>
  <c r="FW26" i="3"/>
  <c r="FV42" i="3"/>
  <c r="JU40" i="3"/>
  <c r="JV32" i="3"/>
  <c r="JV37" i="3"/>
  <c r="JU24" i="3"/>
  <c r="JU15" i="3"/>
  <c r="JU32" i="3"/>
  <c r="JU18" i="3"/>
  <c r="JU42" i="3"/>
  <c r="GV12" i="3"/>
  <c r="GV40" i="3"/>
  <c r="GV21" i="3"/>
  <c r="GV36" i="3"/>
  <c r="QN39" i="3"/>
  <c r="AFL39" i="3"/>
  <c r="AGO41" i="3"/>
  <c r="AGN42" i="3"/>
  <c r="AGN29" i="3"/>
  <c r="AGO26" i="3"/>
  <c r="AGN19" i="3"/>
  <c r="AGN23" i="3"/>
  <c r="AGN40" i="3"/>
  <c r="AGO35" i="3"/>
  <c r="AFI30" i="3"/>
  <c r="AFH23" i="3"/>
  <c r="AFH35" i="3"/>
  <c r="AFH30" i="3"/>
  <c r="AFH42" i="3"/>
  <c r="AFI40" i="3"/>
  <c r="AFI16" i="3"/>
  <c r="AEB26" i="3"/>
  <c r="AEC41" i="3"/>
  <c r="AEB23" i="3"/>
  <c r="AEB25" i="3"/>
  <c r="AEC12" i="3"/>
  <c r="AEB29" i="3"/>
  <c r="AEC27" i="3"/>
  <c r="ACG27" i="3"/>
  <c r="ACG19" i="3"/>
  <c r="ACF34" i="3"/>
  <c r="ACG24" i="3"/>
  <c r="ACG32" i="3"/>
  <c r="ACG30" i="3"/>
  <c r="ACG42" i="3"/>
  <c r="XI21" i="3"/>
  <c r="XI28" i="3"/>
  <c r="XI41" i="3"/>
  <c r="XI29" i="3"/>
  <c r="XI13" i="3"/>
  <c r="XH40" i="3"/>
  <c r="XH16" i="3"/>
  <c r="XI14" i="3"/>
  <c r="ZY31" i="3"/>
  <c r="EP30" i="3"/>
  <c r="UG15" i="3"/>
  <c r="UG42" i="3"/>
  <c r="UF30" i="3"/>
  <c r="UF25" i="3"/>
  <c r="UG21" i="3"/>
  <c r="SK22" i="3"/>
  <c r="SJ27" i="3"/>
  <c r="SJ20" i="3"/>
  <c r="SK16" i="3"/>
  <c r="QO24" i="3"/>
  <c r="QO19" i="3"/>
  <c r="QO29" i="3"/>
  <c r="QO18" i="3"/>
  <c r="QO27" i="3"/>
  <c r="DX27" i="3"/>
  <c r="DV25" i="3"/>
  <c r="DX35" i="3"/>
  <c r="DX31" i="3"/>
  <c r="DV39" i="3"/>
  <c r="CR32" i="3"/>
  <c r="CR28" i="3"/>
  <c r="CR29" i="3"/>
  <c r="O27" i="3"/>
  <c r="O41" i="3"/>
  <c r="AFL33" i="3"/>
  <c r="AFL29" i="3"/>
  <c r="AFM30" i="3"/>
  <c r="AFL41" i="3"/>
  <c r="AFL20" i="3"/>
  <c r="AFL32" i="3"/>
  <c r="AEG40" i="3"/>
  <c r="AEG35" i="3"/>
  <c r="AEG27" i="3"/>
  <c r="AEF33" i="3"/>
  <c r="AEF21" i="3"/>
  <c r="AEF39" i="3"/>
  <c r="ACJ22" i="3"/>
  <c r="ACJ26" i="3"/>
  <c r="ACJ12" i="3"/>
  <c r="ACJ32" i="3"/>
  <c r="ACJ17" i="3"/>
  <c r="FN12" i="3"/>
  <c r="FK10" i="3"/>
  <c r="RM31" i="3"/>
  <c r="RM26" i="3"/>
  <c r="LO36" i="3"/>
  <c r="LN17" i="3"/>
  <c r="LO29" i="3"/>
  <c r="LN23" i="3"/>
  <c r="GZ33" i="3"/>
  <c r="BD36" i="3"/>
  <c r="BD35" i="3"/>
  <c r="V15" i="3"/>
  <c r="W32" i="3"/>
  <c r="AFQ27" i="3"/>
  <c r="AFP16" i="3"/>
  <c r="AFQ20" i="3"/>
  <c r="AEK35" i="3"/>
  <c r="AEK36" i="3"/>
  <c r="HH29" i="3"/>
  <c r="OP35" i="3"/>
  <c r="OP31" i="3"/>
  <c r="OQ39" i="3"/>
  <c r="BT42" i="3"/>
  <c r="BR39" i="3"/>
  <c r="AGW21" i="3"/>
  <c r="FW20" i="3"/>
  <c r="EP15" i="3"/>
  <c r="M247" i="1"/>
  <c r="N247" i="1"/>
  <c r="AJZ36" i="3"/>
  <c r="AJZ29" i="3"/>
  <c r="AJZ23" i="3"/>
  <c r="AJZ34" i="3"/>
  <c r="AJZ41" i="3"/>
  <c r="AJZ17" i="3"/>
  <c r="AJZ33" i="3"/>
  <c r="AJZ15" i="3"/>
  <c r="AJZ40" i="3"/>
  <c r="AJW10" i="3"/>
  <c r="AJX10" i="3" s="1"/>
  <c r="CI15" i="3"/>
  <c r="CI27" i="3"/>
  <c r="CI18" i="3"/>
  <c r="CI33" i="3"/>
  <c r="CI29" i="3"/>
  <c r="CI37" i="3"/>
  <c r="CI13" i="3"/>
  <c r="CI17" i="3"/>
  <c r="CI25" i="3"/>
  <c r="CI19" i="3"/>
  <c r="CI32" i="3"/>
  <c r="CI36" i="3"/>
  <c r="CI42" i="3"/>
  <c r="CI30" i="3"/>
  <c r="CI40" i="3"/>
  <c r="CI16" i="3"/>
  <c r="CI34" i="3"/>
  <c r="CH42" i="3"/>
  <c r="CI24" i="3"/>
  <c r="CI26" i="3"/>
  <c r="CI23" i="3"/>
  <c r="CI21" i="3"/>
  <c r="CI31" i="3"/>
  <c r="CI28" i="3"/>
  <c r="CH19" i="3"/>
  <c r="CH18" i="3"/>
  <c r="CI20" i="3"/>
  <c r="CI12" i="3"/>
  <c r="CH37" i="3"/>
  <c r="CH31" i="3"/>
  <c r="CI41" i="3"/>
  <c r="CI35" i="3"/>
  <c r="CH26" i="3"/>
  <c r="CH12" i="3"/>
  <c r="CH20" i="3"/>
  <c r="CI14" i="3"/>
  <c r="CH13" i="3"/>
  <c r="DO41" i="3"/>
  <c r="DO19" i="3"/>
  <c r="DO16" i="3"/>
  <c r="DO13" i="3"/>
  <c r="DO15" i="3"/>
  <c r="DO40" i="3"/>
  <c r="DO27" i="3"/>
  <c r="DN30" i="3"/>
  <c r="DO26" i="3"/>
  <c r="DN41" i="3"/>
  <c r="DO35" i="3"/>
  <c r="DN22" i="3"/>
  <c r="DN24" i="3"/>
  <c r="DO33" i="3"/>
  <c r="DO36" i="3"/>
  <c r="DO18" i="3"/>
  <c r="DO17" i="3"/>
  <c r="DO12" i="3"/>
  <c r="DO29" i="3"/>
  <c r="DO42" i="3"/>
  <c r="DO30" i="3"/>
  <c r="DO21" i="3"/>
  <c r="DO31" i="3"/>
  <c r="DO24" i="3"/>
  <c r="DO23" i="3"/>
  <c r="DO22" i="3"/>
  <c r="DD20" i="3"/>
  <c r="DB38" i="3"/>
  <c r="DD30" i="3"/>
  <c r="DD26" i="3"/>
  <c r="DD27" i="3"/>
  <c r="DD25" i="3"/>
  <c r="DB39" i="3"/>
  <c r="DB20" i="3"/>
  <c r="DD19" i="3"/>
  <c r="DD21" i="3"/>
  <c r="DD32" i="3"/>
  <c r="DT34" i="3"/>
  <c r="DT29" i="3"/>
  <c r="DT31" i="3"/>
  <c r="DQ10" i="3"/>
  <c r="M31" i="1" s="1"/>
  <c r="DT33" i="3"/>
  <c r="DT26" i="3"/>
  <c r="DT21" i="3"/>
  <c r="DT25" i="3"/>
  <c r="TQ13" i="3"/>
  <c r="TQ41" i="3"/>
  <c r="TQ33" i="3"/>
  <c r="TQ42" i="3"/>
  <c r="TQ34" i="3"/>
  <c r="TQ40" i="3"/>
  <c r="TQ25" i="3"/>
  <c r="UJ30" i="3"/>
  <c r="UK32" i="3"/>
  <c r="XM40" i="3"/>
  <c r="XL21" i="3"/>
  <c r="XL22" i="3"/>
  <c r="CB30" i="3"/>
  <c r="CB40" i="3"/>
  <c r="JP19" i="3"/>
  <c r="JQ22" i="3"/>
  <c r="ZE17" i="3"/>
  <c r="ZD27" i="3"/>
  <c r="ZE12" i="3"/>
  <c r="AIK36" i="3"/>
  <c r="AIJ19" i="3"/>
  <c r="AIK17" i="3"/>
  <c r="ACV28" i="3"/>
  <c r="ACW23" i="3"/>
  <c r="NV16" i="3"/>
  <c r="NV37" i="3"/>
  <c r="AJI12" i="3"/>
  <c r="AJI15" i="3"/>
  <c r="G20" i="3"/>
  <c r="G31" i="3"/>
  <c r="ZL16" i="3"/>
  <c r="ZL14" i="3"/>
  <c r="ACN36" i="3"/>
  <c r="ACO17" i="3"/>
  <c r="AP31" i="3"/>
  <c r="AL32" i="3"/>
  <c r="AL40" i="3"/>
  <c r="AL18" i="3"/>
  <c r="AL41" i="3"/>
  <c r="AL16" i="3"/>
  <c r="AJZ24" i="3"/>
  <c r="AJZ21" i="3"/>
  <c r="F25" i="3"/>
  <c r="EP32" i="3"/>
  <c r="DT13" i="3"/>
  <c r="DT41" i="3"/>
  <c r="DD28" i="3"/>
  <c r="DD40" i="3"/>
  <c r="AM14" i="3"/>
  <c r="AM35" i="3"/>
  <c r="AM33" i="3"/>
  <c r="FW27" i="3"/>
  <c r="FV13" i="3"/>
  <c r="ABP24" i="3"/>
  <c r="JU16" i="3"/>
  <c r="JV28" i="3"/>
  <c r="JU25" i="3"/>
  <c r="JV21" i="3"/>
  <c r="JV33" i="3"/>
  <c r="JV13" i="3"/>
  <c r="GV30" i="3"/>
  <c r="GV42" i="3"/>
  <c r="GV17" i="3"/>
  <c r="TQ24" i="3"/>
  <c r="AGN32" i="3"/>
  <c r="AGO33" i="3"/>
  <c r="AGN41" i="3"/>
  <c r="AGN35" i="3"/>
  <c r="AGN27" i="3"/>
  <c r="AGN36" i="3"/>
  <c r="AFH26" i="3"/>
  <c r="AFH28" i="3"/>
  <c r="AFI34" i="3"/>
  <c r="AFH27" i="3"/>
  <c r="AFI23" i="3"/>
  <c r="AFH24" i="3"/>
  <c r="AFI22" i="3"/>
  <c r="AEC35" i="3"/>
  <c r="AEB37" i="3"/>
  <c r="AEB24" i="3"/>
  <c r="AEC31" i="3"/>
  <c r="AEC17" i="3"/>
  <c r="AEC30" i="3"/>
  <c r="ACG16" i="3"/>
  <c r="ACG21" i="3"/>
  <c r="ACG22" i="3"/>
  <c r="ACF25" i="3"/>
  <c r="ACG35" i="3"/>
  <c r="ACF12" i="3"/>
  <c r="XH35" i="3"/>
  <c r="XH42" i="3"/>
  <c r="XH20" i="3"/>
  <c r="XI22" i="3"/>
  <c r="XI23" i="3"/>
  <c r="XH27" i="3"/>
  <c r="UK19" i="3"/>
  <c r="DO14" i="3"/>
  <c r="CP13" i="3"/>
  <c r="UG24" i="3"/>
  <c r="UF37" i="3"/>
  <c r="UF36" i="3"/>
  <c r="UG23" i="3"/>
  <c r="SJ33" i="3"/>
  <c r="SJ13" i="3"/>
  <c r="SK21" i="3"/>
  <c r="QN29" i="3"/>
  <c r="QN28" i="3"/>
  <c r="QN22" i="3"/>
  <c r="QN25" i="3"/>
  <c r="DV26" i="3"/>
  <c r="DX14" i="3"/>
  <c r="DX19" i="3"/>
  <c r="DU10" i="3"/>
  <c r="CR40" i="3"/>
  <c r="CR33" i="3"/>
  <c r="O40" i="3"/>
  <c r="AFM24" i="3"/>
  <c r="AFL22" i="3"/>
  <c r="AFL26" i="3"/>
  <c r="AFM42" i="3"/>
  <c r="AFM12" i="3"/>
  <c r="AEF27" i="3"/>
  <c r="AEF30" i="3"/>
  <c r="AEG22" i="3"/>
  <c r="AEF12" i="3"/>
  <c r="ACJ29" i="3"/>
  <c r="ACK41" i="3"/>
  <c r="ACJ23" i="3"/>
  <c r="ACJ18" i="3"/>
  <c r="ACJ24" i="3"/>
  <c r="DO20" i="3"/>
  <c r="CX36" i="3"/>
  <c r="FN18" i="3"/>
  <c r="CX19" i="3"/>
  <c r="CH21" i="3"/>
  <c r="RM33" i="3"/>
  <c r="LN12" i="3"/>
  <c r="LO24" i="3"/>
  <c r="LN34" i="3"/>
  <c r="BA11" i="3"/>
  <c r="N14" i="1" s="1"/>
  <c r="W24" i="3"/>
  <c r="AFQ35" i="3"/>
  <c r="AEJ26" i="3"/>
  <c r="AEJ36" i="3"/>
  <c r="OP19" i="3"/>
  <c r="OP30" i="3"/>
  <c r="AGW34" i="3"/>
  <c r="CH28" i="3"/>
  <c r="DN18" i="3"/>
  <c r="EP23" i="3"/>
  <c r="EP13" i="3"/>
  <c r="EO32" i="3"/>
  <c r="EP33" i="3"/>
  <c r="EP31" i="3"/>
  <c r="EP39" i="3"/>
  <c r="EP24" i="3"/>
  <c r="EP21" i="3"/>
  <c r="EP37" i="3"/>
  <c r="EP19" i="3"/>
  <c r="EP16" i="3"/>
  <c r="EP42" i="3"/>
  <c r="EP26" i="3"/>
  <c r="EP38" i="3"/>
  <c r="EP36" i="3"/>
  <c r="EP22" i="3"/>
  <c r="EP40" i="3"/>
  <c r="EP14" i="3"/>
  <c r="AM32" i="3"/>
  <c r="AM36" i="3"/>
  <c r="AM18" i="3"/>
  <c r="AM22" i="3"/>
  <c r="AM16" i="3"/>
  <c r="AM24" i="3"/>
  <c r="AM28" i="3"/>
  <c r="AL13" i="3"/>
  <c r="AL33" i="3"/>
  <c r="AL35" i="3"/>
  <c r="AM38" i="3"/>
  <c r="AM41" i="3"/>
  <c r="AM27" i="3"/>
  <c r="AM17" i="3"/>
  <c r="AM26" i="3"/>
  <c r="AM20" i="3"/>
  <c r="AM34" i="3"/>
  <c r="AM29" i="3"/>
  <c r="AL36" i="3"/>
  <c r="AL42" i="3"/>
  <c r="AL28" i="3"/>
  <c r="AL31" i="3"/>
  <c r="VZ35" i="3"/>
  <c r="VZ36" i="3"/>
  <c r="GV27" i="3"/>
  <c r="GV18" i="3"/>
  <c r="GS10" i="3"/>
  <c r="GT10" i="3" s="1"/>
  <c r="GS11" i="3"/>
  <c r="GT11" i="3" s="1"/>
  <c r="GV24" i="3"/>
  <c r="GV23" i="3"/>
  <c r="GV35" i="3"/>
  <c r="GV41" i="3"/>
  <c r="GV37" i="3"/>
  <c r="GV19" i="3"/>
  <c r="GV33" i="3"/>
  <c r="GV14" i="3"/>
  <c r="GV25" i="3"/>
  <c r="GV13" i="3"/>
  <c r="GV32" i="3"/>
  <c r="JU39" i="3"/>
  <c r="JU33" i="3"/>
  <c r="JV26" i="3"/>
  <c r="JU22" i="3"/>
  <c r="JV41" i="3"/>
  <c r="JV36" i="3"/>
  <c r="JU21" i="3"/>
  <c r="JV35" i="3"/>
  <c r="JV34" i="3"/>
  <c r="JU28" i="3"/>
  <c r="JV12" i="3"/>
  <c r="JV16" i="3"/>
  <c r="JV18" i="3"/>
  <c r="JU26" i="3"/>
  <c r="JU41" i="3"/>
  <c r="JV39" i="3"/>
  <c r="JV31" i="3"/>
  <c r="JV20" i="3"/>
  <c r="JU19" i="3"/>
  <c r="JU37" i="3"/>
  <c r="JU23" i="3"/>
  <c r="JV15" i="3"/>
  <c r="JU30" i="3"/>
  <c r="JU20" i="3"/>
  <c r="JV27" i="3"/>
  <c r="JU34" i="3"/>
  <c r="JV42" i="3"/>
  <c r="JU13" i="3"/>
  <c r="JU14" i="3"/>
  <c r="JV14" i="3"/>
  <c r="ACK38" i="3"/>
  <c r="ACJ39" i="3"/>
  <c r="ACK27" i="3"/>
  <c r="ACK15" i="3"/>
  <c r="ACK40" i="3"/>
  <c r="ACJ21" i="3"/>
  <c r="ACK21" i="3"/>
  <c r="ACK17" i="3"/>
  <c r="ACK36" i="3"/>
  <c r="ACJ34" i="3"/>
  <c r="ACK37" i="3"/>
  <c r="ACJ37" i="3"/>
  <c r="ACK14" i="3"/>
  <c r="ACK42" i="3"/>
  <c r="ACJ20" i="3"/>
  <c r="ACJ16" i="3"/>
  <c r="ACJ38" i="3"/>
  <c r="ACK22" i="3"/>
  <c r="ACJ25" i="3"/>
  <c r="ACK18" i="3"/>
  <c r="ACJ35" i="3"/>
  <c r="ACK32" i="3"/>
  <c r="ACJ15" i="3"/>
  <c r="ACJ42" i="3"/>
  <c r="ACJ33" i="3"/>
  <c r="ACK31" i="3"/>
  <c r="ACK12" i="3"/>
  <c r="ACJ19" i="3"/>
  <c r="ACJ36" i="3"/>
  <c r="ACK26" i="3"/>
  <c r="ACJ31" i="3"/>
  <c r="ACK19" i="3"/>
  <c r="ACK16" i="3"/>
  <c r="ACJ13" i="3"/>
  <c r="ACK25" i="3"/>
  <c r="ACK24" i="3"/>
  <c r="ACK35" i="3"/>
  <c r="ACK30" i="3"/>
  <c r="ACJ14" i="3"/>
  <c r="ACJ40" i="3"/>
  <c r="ACK33" i="3"/>
  <c r="AEG38" i="3"/>
  <c r="AEG39" i="3"/>
  <c r="AEF25" i="3"/>
  <c r="AEG12" i="3"/>
  <c r="AEF35" i="3"/>
  <c r="AEF16" i="3"/>
  <c r="AEG36" i="3"/>
  <c r="AEG26" i="3"/>
  <c r="AEG16" i="3"/>
  <c r="AEF15" i="3"/>
  <c r="AEF22" i="3"/>
  <c r="AEG34" i="3"/>
  <c r="AEG15" i="3"/>
  <c r="AEG24" i="3"/>
  <c r="AEF41" i="3"/>
  <c r="AEF26" i="3"/>
  <c r="AEG29" i="3"/>
  <c r="AEF20" i="3"/>
  <c r="AEG13" i="3"/>
  <c r="AEG41" i="3"/>
  <c r="AEG28" i="3"/>
  <c r="AEF37" i="3"/>
  <c r="AEF13" i="3"/>
  <c r="AEF19" i="3"/>
  <c r="AEF14" i="3"/>
  <c r="AEG19" i="3"/>
  <c r="AEG42" i="3"/>
  <c r="AEG20" i="3"/>
  <c r="AEG32" i="3"/>
  <c r="AEG25" i="3"/>
  <c r="AEF18" i="3"/>
  <c r="AEF32" i="3"/>
  <c r="AEG31" i="3"/>
  <c r="AEF29" i="3"/>
  <c r="AEF24" i="3"/>
  <c r="AEG23" i="3"/>
  <c r="AEG17" i="3"/>
  <c r="AEG14" i="3"/>
  <c r="AFL38" i="3"/>
  <c r="AFL19" i="3"/>
  <c r="AFM22" i="3"/>
  <c r="AFL17" i="3"/>
  <c r="AFM35" i="3"/>
  <c r="AFM36" i="3"/>
  <c r="AFM23" i="3"/>
  <c r="AFL21" i="3"/>
  <c r="AFM18" i="3"/>
  <c r="AFM15" i="3"/>
  <c r="AFL30" i="3"/>
  <c r="AFL34" i="3"/>
  <c r="AFM26" i="3"/>
  <c r="AFM20" i="3"/>
  <c r="AFM14" i="3"/>
  <c r="AFL28" i="3"/>
  <c r="AFM39" i="3"/>
  <c r="AFM13" i="3"/>
  <c r="AFM16" i="3"/>
  <c r="AFM37" i="3"/>
  <c r="AFM41" i="3"/>
  <c r="AFL16" i="3"/>
  <c r="AFL31" i="3"/>
  <c r="AFL27" i="3"/>
  <c r="AFM33" i="3"/>
  <c r="AFM19" i="3"/>
  <c r="AFM28" i="3"/>
  <c r="AFM38" i="3"/>
  <c r="AFL12" i="3"/>
  <c r="AFL37" i="3"/>
  <c r="AFL24" i="3"/>
  <c r="AFL36" i="3"/>
  <c r="AFL40" i="3"/>
  <c r="AFM31" i="3"/>
  <c r="AFL15" i="3"/>
  <c r="AFL23" i="3"/>
  <c r="AFL14" i="3"/>
  <c r="AFM17" i="3"/>
  <c r="AFM21" i="3"/>
  <c r="O32" i="3"/>
  <c r="O37" i="3"/>
  <c r="O24" i="3"/>
  <c r="O23" i="3"/>
  <c r="O14" i="3"/>
  <c r="O15" i="3"/>
  <c r="O29" i="3"/>
  <c r="O19" i="3"/>
  <c r="O35" i="3"/>
  <c r="O16" i="3"/>
  <c r="O17" i="3"/>
  <c r="O20" i="3"/>
  <c r="O33" i="3"/>
  <c r="O26" i="3"/>
  <c r="O30" i="3"/>
  <c r="O36" i="3"/>
  <c r="O18" i="3"/>
  <c r="O34" i="3"/>
  <c r="O28" i="3"/>
  <c r="CR36" i="3"/>
  <c r="CR24" i="3"/>
  <c r="CR41" i="3"/>
  <c r="CR25" i="3"/>
  <c r="CR31" i="3"/>
  <c r="CP39" i="3"/>
  <c r="CR12" i="3"/>
  <c r="CR22" i="3"/>
  <c r="CR27" i="3"/>
  <c r="CO10" i="3"/>
  <c r="CP10" i="3" s="1"/>
  <c r="CR19" i="3"/>
  <c r="CR13" i="3"/>
  <c r="CR30" i="3"/>
  <c r="CR42" i="3"/>
  <c r="CR26" i="3"/>
  <c r="CR37" i="3"/>
  <c r="CR15" i="3"/>
  <c r="CR21" i="3"/>
  <c r="CO11" i="3"/>
  <c r="CP11" i="3" s="1"/>
  <c r="CR18" i="3"/>
  <c r="CP14" i="3"/>
  <c r="DX33" i="3"/>
  <c r="DX36" i="3"/>
  <c r="DX25" i="3"/>
  <c r="DX16" i="3"/>
  <c r="DX29" i="3"/>
  <c r="DX34" i="3"/>
  <c r="DX24" i="3"/>
  <c r="DV42" i="3"/>
  <c r="DV33" i="3"/>
  <c r="DV28" i="3"/>
  <c r="DV13" i="3"/>
  <c r="DX37" i="3"/>
  <c r="DX15" i="3"/>
  <c r="DX13" i="3"/>
  <c r="DX32" i="3"/>
  <c r="DX41" i="3"/>
  <c r="DX22" i="3"/>
  <c r="DV30" i="3"/>
  <c r="DV14" i="3"/>
  <c r="DX28" i="3"/>
  <c r="DX23" i="3"/>
  <c r="DX20" i="3"/>
  <c r="DX42" i="3"/>
  <c r="DX30" i="3"/>
  <c r="DX17" i="3"/>
  <c r="DV23" i="3"/>
  <c r="DV12" i="3"/>
  <c r="DV41" i="3"/>
  <c r="QO35" i="3"/>
  <c r="QO21" i="3"/>
  <c r="QO30" i="3"/>
  <c r="QO37" i="3"/>
  <c r="QN23" i="3"/>
  <c r="QN19" i="3"/>
  <c r="QO34" i="3"/>
  <c r="QO14" i="3"/>
  <c r="QO31" i="3"/>
  <c r="QN35" i="3"/>
  <c r="QO42" i="3"/>
  <c r="QO22" i="3"/>
  <c r="QO16" i="3"/>
  <c r="QN40" i="3"/>
  <c r="QN42" i="3"/>
  <c r="QN26" i="3"/>
  <c r="QO15" i="3"/>
  <c r="QN32" i="3"/>
  <c r="QO26" i="3"/>
  <c r="QO36" i="3"/>
  <c r="QO17" i="3"/>
  <c r="QN12" i="3"/>
  <c r="QO23" i="3"/>
  <c r="QN31" i="3"/>
  <c r="QN41" i="3"/>
  <c r="QN36" i="3"/>
  <c r="QO25" i="3"/>
  <c r="QN18" i="3"/>
  <c r="QO32" i="3"/>
  <c r="QN13" i="3"/>
  <c r="QN27" i="3"/>
  <c r="QN37" i="3"/>
  <c r="QN15" i="3"/>
  <c r="QN33" i="3"/>
  <c r="QN17" i="3"/>
  <c r="QN16" i="3"/>
  <c r="SK38" i="3"/>
  <c r="SJ23" i="3"/>
  <c r="SK27" i="3"/>
  <c r="SK37" i="3"/>
  <c r="SJ36" i="3"/>
  <c r="SJ40" i="3"/>
  <c r="SJ37" i="3"/>
  <c r="SK32" i="3"/>
  <c r="SK26" i="3"/>
  <c r="SJ30" i="3"/>
  <c r="SJ41" i="3"/>
  <c r="SJ24" i="3"/>
  <c r="SK13" i="3"/>
  <c r="SK20" i="3"/>
  <c r="SK17" i="3"/>
  <c r="SJ32" i="3"/>
  <c r="SJ29" i="3"/>
  <c r="SJ19" i="3"/>
  <c r="SJ25" i="3"/>
  <c r="SJ28" i="3"/>
  <c r="SK14" i="3"/>
  <c r="SK39" i="3"/>
  <c r="SK33" i="3"/>
  <c r="SJ14" i="3"/>
  <c r="SJ12" i="3"/>
  <c r="SK15" i="3"/>
  <c r="SJ18" i="3"/>
  <c r="SK18" i="3"/>
  <c r="SK41" i="3"/>
  <c r="SK36" i="3"/>
  <c r="UF39" i="3"/>
  <c r="UG37" i="3"/>
  <c r="UF34" i="3"/>
  <c r="UF13" i="3"/>
  <c r="UG40" i="3"/>
  <c r="UG32" i="3"/>
  <c r="UG16" i="3"/>
  <c r="UG19" i="3"/>
  <c r="UF22" i="3"/>
  <c r="UG36" i="3"/>
  <c r="UG31" i="3"/>
  <c r="UF26" i="3"/>
  <c r="UG30" i="3"/>
  <c r="UG34" i="3"/>
  <c r="UF17" i="3"/>
  <c r="UG13" i="3"/>
  <c r="UF23" i="3"/>
  <c r="UF41" i="3"/>
  <c r="UG27" i="3"/>
  <c r="UF29" i="3"/>
  <c r="UG20" i="3"/>
  <c r="UG28" i="3"/>
  <c r="UG35" i="3"/>
  <c r="UG25" i="3"/>
  <c r="UF19" i="3"/>
  <c r="UF33" i="3"/>
  <c r="UG29" i="3"/>
  <c r="UF18" i="3"/>
  <c r="UG26" i="3"/>
  <c r="UG22" i="3"/>
  <c r="UF21" i="3"/>
  <c r="UF27" i="3"/>
  <c r="UF12" i="3"/>
  <c r="UG39" i="3"/>
  <c r="XH39" i="3"/>
  <c r="XH41" i="3"/>
  <c r="XH31" i="3"/>
  <c r="XI18" i="3"/>
  <c r="XH37" i="3"/>
  <c r="XI33" i="3"/>
  <c r="XI36" i="3"/>
  <c r="XI30" i="3"/>
  <c r="XH29" i="3"/>
  <c r="XI40" i="3"/>
  <c r="XH30" i="3"/>
  <c r="XH13" i="3"/>
  <c r="XI25" i="3"/>
  <c r="XH33" i="3"/>
  <c r="XH32" i="3"/>
  <c r="XI35" i="3"/>
  <c r="XI34" i="3"/>
  <c r="XI37" i="3"/>
  <c r="XI15" i="3"/>
  <c r="XH12" i="3"/>
  <c r="XI17" i="3"/>
  <c r="XI20" i="3"/>
  <c r="XH19" i="3"/>
  <c r="XH15" i="3"/>
  <c r="XH21" i="3"/>
  <c r="XH25" i="3"/>
  <c r="XH36" i="3"/>
  <c r="XH28" i="3"/>
  <c r="XI24" i="3"/>
  <c r="XH34" i="3"/>
  <c r="ACF39" i="3"/>
  <c r="ACG12" i="3"/>
  <c r="ACF17" i="3"/>
  <c r="ACF22" i="3"/>
  <c r="ACF30" i="3"/>
  <c r="ACF21" i="3"/>
  <c r="ACG23" i="3"/>
  <c r="ACF23" i="3"/>
  <c r="ACF37" i="3"/>
  <c r="ACF24" i="3"/>
  <c r="ACG18" i="3"/>
  <c r="ACF36" i="3"/>
  <c r="ACG14" i="3"/>
  <c r="ACG25" i="3"/>
  <c r="ACG26" i="3"/>
  <c r="ACF42" i="3"/>
  <c r="ACG34" i="3"/>
  <c r="ACG17" i="3"/>
  <c r="ACF26" i="3"/>
  <c r="ACF19" i="3"/>
  <c r="ACF20" i="3"/>
  <c r="ACF33" i="3"/>
  <c r="ACF13" i="3"/>
  <c r="ACF32" i="3"/>
  <c r="ACG29" i="3"/>
  <c r="ACF41" i="3"/>
  <c r="ACF29" i="3"/>
  <c r="ACG13" i="3"/>
  <c r="ACG31" i="3"/>
  <c r="ACF31" i="3"/>
  <c r="AEB39" i="3"/>
  <c r="AEB32" i="3"/>
  <c r="AEB21" i="3"/>
  <c r="AEC40" i="3"/>
  <c r="AEB20" i="3"/>
  <c r="AEB13" i="3"/>
  <c r="AEC34" i="3"/>
  <c r="AEC25" i="3"/>
  <c r="AEC20" i="3"/>
  <c r="AEB19" i="3"/>
  <c r="AEB36" i="3"/>
  <c r="AEB12" i="3"/>
  <c r="AEC26" i="3"/>
  <c r="AEC13" i="3"/>
  <c r="AEC18" i="3"/>
  <c r="AEC29" i="3"/>
  <c r="AEB30" i="3"/>
  <c r="AEC32" i="3"/>
  <c r="AEB22" i="3"/>
  <c r="AEB28" i="3"/>
  <c r="AEC42" i="3"/>
  <c r="AEB41" i="3"/>
  <c r="AEC21" i="3"/>
  <c r="AEC16" i="3"/>
  <c r="AEC33" i="3"/>
  <c r="AEC36" i="3"/>
  <c r="AEB27" i="3"/>
  <c r="AEB35" i="3"/>
  <c r="AEB14" i="3"/>
  <c r="AEB15" i="3"/>
  <c r="AFH39" i="3"/>
  <c r="AFI18" i="3"/>
  <c r="AFI42" i="3"/>
  <c r="AFI31" i="3"/>
  <c r="AFI25" i="3"/>
  <c r="AFH22" i="3"/>
  <c r="AFI36" i="3"/>
  <c r="AFI14" i="3"/>
  <c r="AFH31" i="3"/>
  <c r="AFH12" i="3"/>
  <c r="AFI17" i="3"/>
  <c r="AFH32" i="3"/>
  <c r="AFI32" i="3"/>
  <c r="AFI15" i="3"/>
  <c r="AFI27" i="3"/>
  <c r="AFH17" i="3"/>
  <c r="AFI20" i="3"/>
  <c r="AFI12" i="3"/>
  <c r="AFH41" i="3"/>
  <c r="AFI24" i="3"/>
  <c r="AFH21" i="3"/>
  <c r="AFI19" i="3"/>
  <c r="AFH20" i="3"/>
  <c r="AFI21" i="3"/>
  <c r="AFH25" i="3"/>
  <c r="AFI35" i="3"/>
  <c r="AFI13" i="3"/>
  <c r="AFH18" i="3"/>
  <c r="AFI33" i="3"/>
  <c r="AFH16" i="3"/>
  <c r="AFH36" i="3"/>
  <c r="AGN38" i="3"/>
  <c r="AGN22" i="3"/>
  <c r="AGN24" i="3"/>
  <c r="AGN14" i="3"/>
  <c r="AGO19" i="3"/>
  <c r="AGO25" i="3"/>
  <c r="AGO30" i="3"/>
  <c r="AGO18" i="3"/>
  <c r="AGO17" i="3"/>
  <c r="AGN25" i="3"/>
  <c r="AGN16" i="3"/>
  <c r="AGN15" i="3"/>
  <c r="AGN20" i="3"/>
  <c r="AGN26" i="3"/>
  <c r="AGO24" i="3"/>
  <c r="AGO31" i="3"/>
  <c r="AGO29" i="3"/>
  <c r="AGN18" i="3"/>
  <c r="AGN12" i="3"/>
  <c r="AGO37" i="3"/>
  <c r="AGN37" i="3"/>
  <c r="AGN31" i="3"/>
  <c r="AGO32" i="3"/>
  <c r="AGO23" i="3"/>
  <c r="AGO21" i="3"/>
  <c r="AGN13" i="3"/>
  <c r="AGO13" i="3"/>
  <c r="AGO40" i="3"/>
  <c r="AGN17" i="3"/>
  <c r="AGW27" i="3"/>
  <c r="AGW13" i="3"/>
  <c r="AGW25" i="3"/>
  <c r="AGW36" i="3"/>
  <c r="AGW29" i="3"/>
  <c r="AGW14" i="3"/>
  <c r="AGW15" i="3"/>
  <c r="AGW24" i="3"/>
  <c r="AGW30" i="3"/>
  <c r="AGW17" i="3"/>
  <c r="AGW12" i="3"/>
  <c r="AGW20" i="3"/>
  <c r="AGW40" i="3"/>
  <c r="AGW19" i="3"/>
  <c r="AGW33" i="3"/>
  <c r="AGW18" i="3"/>
  <c r="AGW32" i="3"/>
  <c r="AGW31" i="3"/>
  <c r="AGW23" i="3"/>
  <c r="AGW16" i="3"/>
  <c r="AGW26" i="3"/>
  <c r="AGW37" i="3"/>
  <c r="AGW41" i="3"/>
  <c r="AGW35" i="3"/>
  <c r="W39" i="3"/>
  <c r="V18" i="3"/>
  <c r="V23" i="3"/>
  <c r="V30" i="3"/>
  <c r="V27" i="3"/>
  <c r="V14" i="3"/>
  <c r="W12" i="3"/>
  <c r="V35" i="3"/>
  <c r="V32" i="3"/>
  <c r="V17" i="3"/>
  <c r="W30" i="3"/>
  <c r="V19" i="3"/>
  <c r="W35" i="3"/>
  <c r="W26" i="3"/>
  <c r="V29" i="3"/>
  <c r="W22" i="3"/>
  <c r="W18" i="3"/>
  <c r="V22" i="3"/>
  <c r="W19" i="3"/>
  <c r="W17" i="3"/>
  <c r="V41" i="3"/>
  <c r="W42" i="3"/>
  <c r="V36" i="3"/>
  <c r="V42" i="3"/>
  <c r="V26" i="3"/>
  <c r="V33" i="3"/>
  <c r="W20" i="3"/>
  <c r="W27" i="3"/>
  <c r="V13" i="3"/>
  <c r="V34" i="3"/>
  <c r="W13" i="3"/>
  <c r="W16" i="3"/>
  <c r="V40" i="3"/>
  <c r="V24" i="3"/>
  <c r="W28" i="3"/>
  <c r="W31" i="3"/>
  <c r="V38" i="3"/>
  <c r="BB39" i="3"/>
  <c r="BD28" i="3"/>
  <c r="BD26" i="3"/>
  <c r="BD40" i="3"/>
  <c r="BD14" i="3"/>
  <c r="BD27" i="3"/>
  <c r="BD34" i="3"/>
  <c r="BD22" i="3"/>
  <c r="BD30" i="3"/>
  <c r="BD21" i="3"/>
  <c r="BD16" i="3"/>
  <c r="BD12" i="3"/>
  <c r="BD24" i="3"/>
  <c r="BD20" i="3"/>
  <c r="BB38" i="3"/>
  <c r="BD41" i="3"/>
  <c r="BD25" i="3"/>
  <c r="BD18" i="3"/>
  <c r="BD32" i="3"/>
  <c r="BD23" i="3"/>
  <c r="BD29" i="3"/>
  <c r="BD31" i="3"/>
  <c r="BD19" i="3"/>
  <c r="BD13" i="3"/>
  <c r="BD33" i="3"/>
  <c r="BD15" i="3"/>
  <c r="BD42" i="3"/>
  <c r="BR38" i="3"/>
  <c r="BT24" i="3"/>
  <c r="BT18" i="3"/>
  <c r="BT37" i="3"/>
  <c r="BT13" i="3"/>
  <c r="BT25" i="3"/>
  <c r="BT12" i="3"/>
  <c r="BT16" i="3"/>
  <c r="BT35" i="3"/>
  <c r="BT34" i="3"/>
  <c r="BT23" i="3"/>
  <c r="BT31" i="3"/>
  <c r="BT41" i="3"/>
  <c r="BT29" i="3"/>
  <c r="BT33" i="3"/>
  <c r="BT40" i="3"/>
  <c r="BT32" i="3"/>
  <c r="BT20" i="3"/>
  <c r="BT36" i="3"/>
  <c r="BT27" i="3"/>
  <c r="BT19" i="3"/>
  <c r="BT26" i="3"/>
  <c r="BT15" i="3"/>
  <c r="BT14" i="3"/>
  <c r="BT28" i="3"/>
  <c r="BQ11" i="3"/>
  <c r="N18" i="1" s="1"/>
  <c r="BQ10" i="3"/>
  <c r="BR10" i="3" s="1"/>
  <c r="BT30" i="3"/>
  <c r="CY25" i="3"/>
  <c r="CX37" i="3"/>
  <c r="CX42" i="3"/>
  <c r="CX18" i="3"/>
  <c r="CX13" i="3"/>
  <c r="CY35" i="3"/>
  <c r="CX14" i="3"/>
  <c r="CX28" i="3"/>
  <c r="CY18" i="3"/>
  <c r="CY38" i="3"/>
  <c r="CX15" i="3"/>
  <c r="CX27" i="3"/>
  <c r="CX24" i="3"/>
  <c r="CY34" i="3"/>
  <c r="CY19" i="3"/>
  <c r="CY31" i="3"/>
  <c r="CY22" i="3"/>
  <c r="CX20" i="3"/>
  <c r="CY24" i="3"/>
  <c r="CX34" i="3"/>
  <c r="CY42" i="3"/>
  <c r="CY30" i="3"/>
  <c r="CY37" i="3"/>
  <c r="CY26" i="3"/>
  <c r="CY36" i="3"/>
  <c r="CX31" i="3"/>
  <c r="CX40" i="3"/>
  <c r="CY17" i="3"/>
  <c r="CX38" i="3"/>
  <c r="CX32" i="3"/>
  <c r="CX21" i="3"/>
  <c r="CY23" i="3"/>
  <c r="CY29" i="3"/>
  <c r="CY12" i="3"/>
  <c r="CX23" i="3"/>
  <c r="CY28" i="3"/>
  <c r="CX25" i="3"/>
  <c r="CY32" i="3"/>
  <c r="CY27" i="3"/>
  <c r="CX33" i="3"/>
  <c r="CX12" i="3"/>
  <c r="CY33" i="3"/>
  <c r="CX41" i="3"/>
  <c r="CX16" i="3"/>
  <c r="CY41" i="3"/>
  <c r="CX35" i="3"/>
  <c r="CX29" i="3"/>
  <c r="CX17" i="3"/>
  <c r="CY14" i="3"/>
  <c r="CY40" i="3"/>
  <c r="CX26" i="3"/>
  <c r="CX30" i="3"/>
  <c r="CX22" i="3"/>
  <c r="FN29" i="3"/>
  <c r="FN13" i="3"/>
  <c r="FN34" i="3"/>
  <c r="FN37" i="3"/>
  <c r="FN14" i="3"/>
  <c r="FN16" i="3"/>
  <c r="FN27" i="3"/>
  <c r="FN31" i="3"/>
  <c r="FN26" i="3"/>
  <c r="FN36" i="3"/>
  <c r="FN15" i="3"/>
  <c r="FN28" i="3"/>
  <c r="FN40" i="3"/>
  <c r="FN19" i="3"/>
  <c r="FK11" i="3"/>
  <c r="FN23" i="3"/>
  <c r="FN30" i="3"/>
  <c r="FN20" i="3"/>
  <c r="FN25" i="3"/>
  <c r="FN32" i="3"/>
  <c r="FN22" i="3"/>
  <c r="FN24" i="3"/>
  <c r="FN35" i="3"/>
  <c r="GZ42" i="3"/>
  <c r="GZ29" i="3"/>
  <c r="GZ36" i="3"/>
  <c r="GZ14" i="3"/>
  <c r="GZ28" i="3"/>
  <c r="GZ12" i="3"/>
  <c r="GZ20" i="3"/>
  <c r="GZ40" i="3"/>
  <c r="GZ23" i="3"/>
  <c r="GZ13" i="3"/>
  <c r="GZ34" i="3"/>
  <c r="GW10" i="3"/>
  <c r="GX10" i="3" s="1"/>
  <c r="GZ24" i="3"/>
  <c r="GZ19" i="3"/>
  <c r="GZ22" i="3"/>
  <c r="GZ37" i="3"/>
  <c r="GZ31" i="3"/>
  <c r="GW11" i="3"/>
  <c r="GX11" i="3" s="1"/>
  <c r="GZ32" i="3"/>
  <c r="GZ16" i="3"/>
  <c r="GZ21" i="3"/>
  <c r="GZ41" i="3"/>
  <c r="GZ17" i="3"/>
  <c r="GZ18" i="3"/>
  <c r="GZ30" i="3"/>
  <c r="LN38" i="3"/>
  <c r="LN37" i="3"/>
  <c r="LN30" i="3"/>
  <c r="LO15" i="3"/>
  <c r="LO25" i="3"/>
  <c r="LO35" i="3"/>
  <c r="LO18" i="3"/>
  <c r="LN16" i="3"/>
  <c r="LN24" i="3"/>
  <c r="LN15" i="3"/>
  <c r="LO16" i="3"/>
  <c r="LN29" i="3"/>
  <c r="LO41" i="3"/>
  <c r="LO17" i="3"/>
  <c r="LN19" i="3"/>
  <c r="LN27" i="3"/>
  <c r="LN32" i="3"/>
  <c r="LN26" i="3"/>
  <c r="LO23" i="3"/>
  <c r="LN14" i="3"/>
  <c r="LN40" i="3"/>
  <c r="LN13" i="3"/>
  <c r="LN36" i="3"/>
  <c r="LO30" i="3"/>
  <c r="LN33" i="3"/>
  <c r="LO27" i="3"/>
  <c r="LO20" i="3"/>
  <c r="LO32" i="3"/>
  <c r="LO40" i="3"/>
  <c r="LO13" i="3"/>
  <c r="LN18" i="3"/>
  <c r="LO38" i="3"/>
  <c r="LO34" i="3"/>
  <c r="LO28" i="3"/>
  <c r="LN28" i="3"/>
  <c r="LO33" i="3"/>
  <c r="LN42" i="3"/>
  <c r="LO26" i="3"/>
  <c r="LN35" i="3"/>
  <c r="LN41" i="3"/>
  <c r="LN21" i="3"/>
  <c r="LN31" i="3"/>
  <c r="LO31" i="3"/>
  <c r="LN25" i="3"/>
  <c r="LO12" i="3"/>
  <c r="LO21" i="3"/>
  <c r="LO39" i="3"/>
  <c r="OP34" i="3"/>
  <c r="OP25" i="3"/>
  <c r="OP13" i="3"/>
  <c r="OP16" i="3"/>
  <c r="OQ31" i="3"/>
  <c r="OQ14" i="3"/>
  <c r="OP33" i="3"/>
  <c r="OQ16" i="3"/>
  <c r="OP32" i="3"/>
  <c r="OQ29" i="3"/>
  <c r="OP22" i="3"/>
  <c r="OP24" i="3"/>
  <c r="OQ34" i="3"/>
  <c r="OP28" i="3"/>
  <c r="OQ13" i="3"/>
  <c r="OP39" i="3"/>
  <c r="OP29" i="3"/>
  <c r="OQ23" i="3"/>
  <c r="OP36" i="3"/>
  <c r="OQ19" i="3"/>
  <c r="OQ33" i="3"/>
  <c r="OP21" i="3"/>
  <c r="OQ15" i="3"/>
  <c r="OQ25" i="3"/>
  <c r="OQ27" i="3"/>
  <c r="OP18" i="3"/>
  <c r="OP38" i="3"/>
  <c r="OQ41" i="3"/>
  <c r="OP40" i="3"/>
  <c r="OQ28" i="3"/>
  <c r="OQ35" i="3"/>
  <c r="OQ22" i="3"/>
  <c r="OP27" i="3"/>
  <c r="OP14" i="3"/>
  <c r="OP15" i="3"/>
  <c r="OQ17" i="3"/>
  <c r="OQ42" i="3"/>
  <c r="OQ20" i="3"/>
  <c r="OQ32" i="3"/>
  <c r="OQ12" i="3"/>
  <c r="OP17" i="3"/>
  <c r="OP42" i="3"/>
  <c r="OQ18" i="3"/>
  <c r="OP37" i="3"/>
  <c r="OQ21" i="3"/>
  <c r="OP26" i="3"/>
  <c r="OP23" i="3"/>
  <c r="OQ40" i="3"/>
  <c r="OP41" i="3"/>
  <c r="RM42" i="3"/>
  <c r="RM32" i="3"/>
  <c r="RM14" i="3"/>
  <c r="RM16" i="3"/>
  <c r="RM17" i="3"/>
  <c r="RM41" i="3"/>
  <c r="RM40" i="3"/>
  <c r="RM18" i="3"/>
  <c r="RM19" i="3"/>
  <c r="RM20" i="3"/>
  <c r="RM22" i="3"/>
  <c r="RM25" i="3"/>
  <c r="RM29" i="3"/>
  <c r="RM24" i="3"/>
  <c r="RM15" i="3"/>
  <c r="RM36" i="3"/>
  <c r="RM37" i="3"/>
  <c r="RM30" i="3"/>
  <c r="RM35" i="3"/>
  <c r="RM27" i="3"/>
  <c r="RM21" i="3"/>
  <c r="RM13" i="3"/>
  <c r="ADE22" i="3"/>
  <c r="ADE21" i="3"/>
  <c r="ADE28" i="3"/>
  <c r="ADE35" i="3"/>
  <c r="ADE41" i="3"/>
  <c r="ADD16" i="3"/>
  <c r="ADE42" i="3"/>
  <c r="ADE12" i="3"/>
  <c r="ADE20" i="3"/>
  <c r="ADE27" i="3"/>
  <c r="ADE24" i="3"/>
  <c r="ADD13" i="3"/>
  <c r="ADE17" i="3"/>
  <c r="ADE15" i="3"/>
  <c r="ADE13" i="3"/>
  <c r="ADE26" i="3"/>
  <c r="ADE34" i="3"/>
  <c r="AEK41" i="3"/>
  <c r="AEK13" i="3"/>
  <c r="AEK30" i="3"/>
  <c r="AEK32" i="3"/>
  <c r="AEK21" i="3"/>
  <c r="AEK16" i="3"/>
  <c r="AEK18" i="3"/>
  <c r="AEJ31" i="3"/>
  <c r="AEJ40" i="3"/>
  <c r="AEJ30" i="3"/>
  <c r="AEK26" i="3"/>
  <c r="AEK37" i="3"/>
  <c r="AEJ20" i="3"/>
  <c r="AEJ27" i="3"/>
  <c r="AEK24" i="3"/>
  <c r="AEJ22" i="3"/>
  <c r="AEJ42" i="3"/>
  <c r="AEJ37" i="3"/>
  <c r="AEK34" i="3"/>
  <c r="AEK23" i="3"/>
  <c r="AEJ41" i="3"/>
  <c r="AEK31" i="3"/>
  <c r="AEK22" i="3"/>
  <c r="AEK15" i="3"/>
  <c r="AEJ33" i="3"/>
  <c r="AEK27" i="3"/>
  <c r="AEJ14" i="3"/>
  <c r="AEK39" i="3"/>
  <c r="AEJ29" i="3"/>
  <c r="AEK14" i="3"/>
  <c r="AEK25" i="3"/>
  <c r="AEK17" i="3"/>
  <c r="AEK42" i="3"/>
  <c r="AEK20" i="3"/>
  <c r="AEJ32" i="3"/>
  <c r="AEJ16" i="3"/>
  <c r="AFQ38" i="3"/>
  <c r="AFP39" i="3"/>
  <c r="AFP17" i="3"/>
  <c r="AFQ14" i="3"/>
  <c r="AFP14" i="3"/>
  <c r="AFQ32" i="3"/>
  <c r="AFP28" i="3"/>
  <c r="AFP27" i="3"/>
  <c r="AFQ22" i="3"/>
  <c r="AFP35" i="3"/>
  <c r="AFQ41" i="3"/>
  <c r="AFQ31" i="3"/>
  <c r="AFP20" i="3"/>
  <c r="AFQ18" i="3"/>
  <c r="AFP37" i="3"/>
  <c r="AFP19" i="3"/>
  <c r="AFP38" i="3"/>
  <c r="AFP33" i="3"/>
  <c r="AFP41" i="3"/>
  <c r="AFP34" i="3"/>
  <c r="AFQ30" i="3"/>
  <c r="AFQ33" i="3"/>
  <c r="AFP42" i="3"/>
  <c r="AFP36" i="3"/>
  <c r="AFQ29" i="3"/>
  <c r="AFP22" i="3"/>
  <c r="AFP18" i="3"/>
  <c r="AFQ42" i="3"/>
  <c r="AFQ39" i="3"/>
  <c r="AFP25" i="3"/>
  <c r="AFQ17" i="3"/>
  <c r="AFP15" i="3"/>
  <c r="AFQ37" i="3"/>
  <c r="AFP40" i="3"/>
  <c r="AFQ34" i="3"/>
  <c r="AFQ40" i="3"/>
  <c r="AFP29" i="3"/>
  <c r="AFP21" i="3"/>
  <c r="AFQ13" i="3"/>
  <c r="AFP13" i="3"/>
  <c r="AFQ28" i="3"/>
  <c r="AFP26" i="3"/>
  <c r="AFQ24" i="3"/>
  <c r="AFQ19" i="3"/>
  <c r="AFQ16" i="3"/>
  <c r="AFQ26" i="3"/>
  <c r="AFP30" i="3"/>
  <c r="AFQ12" i="3"/>
  <c r="AFQ23" i="3"/>
  <c r="AFP12" i="3"/>
  <c r="AFQ25" i="3"/>
  <c r="AJE17" i="3"/>
  <c r="AJE18" i="3"/>
  <c r="AJD20" i="3"/>
  <c r="AJD36" i="3"/>
  <c r="AJD19" i="3"/>
  <c r="AJE41" i="3"/>
  <c r="AJD21" i="3"/>
  <c r="AJD26" i="3"/>
  <c r="AJD29" i="3"/>
  <c r="AJD25" i="3"/>
  <c r="AJE32" i="3"/>
  <c r="AJE34" i="3"/>
  <c r="AJD30" i="3"/>
  <c r="AJE13" i="3"/>
  <c r="AJE27" i="3"/>
  <c r="AHM25" i="3"/>
  <c r="AHM34" i="3"/>
  <c r="AHM32" i="3"/>
  <c r="EJ19" i="3"/>
  <c r="LA37" i="3"/>
  <c r="AJX37" i="3"/>
  <c r="FD31" i="3"/>
  <c r="AJT18" i="3"/>
  <c r="DN26" i="3"/>
  <c r="AHH36" i="3"/>
  <c r="FV20" i="3"/>
  <c r="GP29" i="3"/>
  <c r="CP16" i="3"/>
  <c r="ADD27" i="3"/>
  <c r="AA42" i="3"/>
  <c r="AA35" i="3"/>
  <c r="AA32" i="3"/>
  <c r="AA41" i="3"/>
  <c r="AA40" i="3"/>
  <c r="AA29" i="3"/>
  <c r="AA30" i="3"/>
  <c r="AA31" i="3"/>
  <c r="AA22" i="3"/>
  <c r="AA18" i="3"/>
  <c r="AA33" i="3"/>
  <c r="AA24" i="3"/>
  <c r="AA17" i="3"/>
  <c r="AA23" i="3"/>
  <c r="AA27" i="3"/>
  <c r="AA19" i="3"/>
  <c r="AA12" i="3"/>
  <c r="AA13" i="3"/>
  <c r="AA15" i="3"/>
  <c r="AA34" i="3"/>
  <c r="AA26" i="3"/>
  <c r="AA21" i="3"/>
  <c r="AA16" i="3"/>
  <c r="AA37" i="3"/>
  <c r="AA25" i="3"/>
  <c r="AA28" i="3"/>
  <c r="WE10" i="3"/>
  <c r="WF10" i="3" s="1"/>
  <c r="WH12" i="3"/>
  <c r="WE11" i="3"/>
  <c r="WF11" i="3" s="1"/>
  <c r="WH16" i="3"/>
  <c r="WH42" i="3"/>
  <c r="WH23" i="3"/>
  <c r="WF31" i="3"/>
  <c r="WF19" i="3"/>
  <c r="WF24" i="3"/>
  <c r="WH21" i="3"/>
  <c r="WH13" i="3"/>
  <c r="WH20" i="3"/>
  <c r="WH34" i="3"/>
  <c r="WH36" i="3"/>
  <c r="WF32" i="3"/>
  <c r="WH25" i="3"/>
  <c r="WF30" i="3"/>
  <c r="WH14" i="3"/>
  <c r="WH17" i="3"/>
  <c r="WF39" i="3"/>
  <c r="WH41" i="3"/>
  <c r="WF38" i="3"/>
  <c r="WF29" i="3"/>
  <c r="WH28" i="3"/>
  <c r="WH32" i="3"/>
  <c r="WH27" i="3"/>
  <c r="WH35" i="3"/>
  <c r="WH22" i="3"/>
  <c r="WF15" i="3"/>
  <c r="DG18" i="3"/>
  <c r="DG25" i="3"/>
  <c r="DG26" i="3"/>
  <c r="DG30" i="3"/>
  <c r="DG32" i="3"/>
  <c r="DG40" i="3"/>
  <c r="DG31" i="3"/>
  <c r="DG28" i="3"/>
  <c r="DG21" i="3"/>
  <c r="DG14" i="3"/>
  <c r="DG35" i="3"/>
  <c r="DG41" i="3"/>
  <c r="DG12" i="3"/>
  <c r="DG29" i="3"/>
  <c r="DG15" i="3"/>
  <c r="DG20" i="3"/>
  <c r="DG33" i="3"/>
  <c r="DG24" i="3"/>
  <c r="DG36" i="3"/>
  <c r="DG23" i="3"/>
  <c r="DG22" i="3"/>
  <c r="DG13" i="3"/>
  <c r="DG19" i="3"/>
  <c r="DG27" i="3"/>
  <c r="DG42" i="3"/>
  <c r="DG17" i="3"/>
  <c r="ABQ38" i="3"/>
  <c r="ABP39" i="3"/>
  <c r="ABQ39" i="3"/>
  <c r="ABP38" i="3"/>
  <c r="ABQ35" i="3"/>
  <c r="ABP21" i="3"/>
  <c r="ABQ42" i="3"/>
  <c r="ABP23" i="3"/>
  <c r="ABP30" i="3"/>
  <c r="ABP33" i="3"/>
  <c r="ABP22" i="3"/>
  <c r="ABP14" i="3"/>
  <c r="ABQ19" i="3"/>
  <c r="ABP37" i="3"/>
  <c r="ABQ25" i="3"/>
  <c r="ABQ13" i="3"/>
  <c r="ABQ22" i="3"/>
  <c r="ABP40" i="3"/>
  <c r="ABQ32" i="3"/>
  <c r="ABP12" i="3"/>
  <c r="ABQ28" i="3"/>
  <c r="ABQ12" i="3"/>
  <c r="ABP19" i="3"/>
  <c r="ABP27" i="3"/>
  <c r="ABQ31" i="3"/>
  <c r="ABP13" i="3"/>
  <c r="ABQ27" i="3"/>
  <c r="ABP32" i="3"/>
  <c r="ABQ21" i="3"/>
  <c r="ABP28" i="3"/>
  <c r="ABQ40" i="3"/>
  <c r="ABQ15" i="3"/>
  <c r="ABQ20" i="3"/>
  <c r="ABQ29" i="3"/>
  <c r="ABP34" i="3"/>
  <c r="ABP35" i="3"/>
  <c r="ABQ17" i="3"/>
  <c r="ABQ41" i="3"/>
  <c r="ABQ18" i="3"/>
  <c r="ABP20" i="3"/>
  <c r="ABP29" i="3"/>
  <c r="ABP18" i="3"/>
  <c r="ABQ16" i="3"/>
  <c r="ABP15" i="3"/>
  <c r="ABP26" i="3"/>
  <c r="ABP41" i="3"/>
  <c r="ABQ34" i="3"/>
  <c r="ABP16" i="3"/>
  <c r="ABP25" i="3"/>
  <c r="ABP17" i="3"/>
  <c r="ABQ14" i="3"/>
  <c r="AHT41" i="3"/>
  <c r="AHT42" i="3"/>
  <c r="AHT15" i="3"/>
  <c r="AHT12" i="3"/>
  <c r="AHT36" i="3"/>
  <c r="AHT27" i="3"/>
  <c r="AHT14" i="3"/>
  <c r="AHT24" i="3"/>
  <c r="AHT34" i="3"/>
  <c r="AHT37" i="3"/>
  <c r="WS39" i="3"/>
  <c r="WR39" i="3"/>
  <c r="WS42" i="3"/>
  <c r="WS32" i="3"/>
  <c r="WS40" i="3"/>
  <c r="WS20" i="3"/>
  <c r="WR30" i="3"/>
  <c r="WR23" i="3"/>
  <c r="WR40" i="3"/>
  <c r="WS23" i="3"/>
  <c r="WR17" i="3"/>
  <c r="WS30" i="3"/>
  <c r="WR18" i="3"/>
  <c r="WS33" i="3"/>
  <c r="WS25" i="3"/>
  <c r="WR26" i="3"/>
  <c r="WS15" i="3"/>
  <c r="WR14" i="3"/>
  <c r="WS28" i="3"/>
  <c r="WR36" i="3"/>
  <c r="WS31" i="3"/>
  <c r="WR29" i="3"/>
  <c r="WR24" i="3"/>
  <c r="WS14" i="3"/>
  <c r="WS35" i="3"/>
  <c r="WR37" i="3"/>
  <c r="WS38" i="3"/>
  <c r="WS27" i="3"/>
  <c r="WS19" i="3"/>
  <c r="WR32" i="3"/>
  <c r="WR13" i="3"/>
  <c r="WR35" i="3"/>
  <c r="WS24" i="3"/>
  <c r="WS34" i="3"/>
  <c r="WS37" i="3"/>
  <c r="WR33" i="3"/>
  <c r="WR42" i="3"/>
  <c r="WS18" i="3"/>
  <c r="WS22" i="3"/>
  <c r="WS36" i="3"/>
  <c r="WR12" i="3"/>
  <c r="WR20" i="3"/>
  <c r="WR25" i="3"/>
  <c r="WS17" i="3"/>
  <c r="WR22" i="3"/>
  <c r="WR16" i="3"/>
  <c r="WS16" i="3"/>
  <c r="WR28" i="3"/>
  <c r="WR41" i="3"/>
  <c r="WS21" i="3"/>
  <c r="WR21" i="3"/>
  <c r="WS29" i="3"/>
  <c r="WR34" i="3"/>
  <c r="WS41" i="3"/>
  <c r="WR38" i="3"/>
  <c r="WR31" i="3"/>
  <c r="WS13" i="3"/>
  <c r="BC17" i="3"/>
  <c r="BC20" i="3"/>
  <c r="BC21" i="3"/>
  <c r="BC37" i="3"/>
  <c r="BC24" i="3"/>
  <c r="BC31" i="3"/>
  <c r="BC25" i="3"/>
  <c r="BC22" i="3"/>
  <c r="BC23" i="3"/>
  <c r="BC35" i="3"/>
  <c r="BC19" i="3"/>
  <c r="BC12" i="3"/>
  <c r="BC30" i="3"/>
  <c r="BC14" i="3"/>
  <c r="BC40" i="3"/>
  <c r="BC13" i="3"/>
  <c r="BB31" i="3"/>
  <c r="BB19" i="3"/>
  <c r="BB33" i="3"/>
  <c r="BC29" i="3"/>
  <c r="BB41" i="3"/>
  <c r="BC41" i="3"/>
  <c r="BC15" i="3"/>
  <c r="BC18" i="3"/>
  <c r="BB22" i="3"/>
  <c r="BB20" i="3"/>
  <c r="BB18" i="3"/>
  <c r="BB35" i="3"/>
  <c r="BB26" i="3"/>
  <c r="BC42" i="3"/>
  <c r="BB24" i="3"/>
  <c r="BB30" i="3"/>
  <c r="BB23" i="3"/>
  <c r="BB42" i="3"/>
  <c r="BB12" i="3"/>
  <c r="BC33" i="3"/>
  <c r="BB17" i="3"/>
  <c r="BC28" i="3"/>
  <c r="BC27" i="3"/>
  <c r="BB13" i="3"/>
  <c r="BC26" i="3"/>
  <c r="BC36" i="3"/>
  <c r="BB34" i="3"/>
  <c r="BC32" i="3"/>
  <c r="BB14" i="3"/>
  <c r="BB36" i="3"/>
  <c r="KA42" i="3"/>
  <c r="KA32" i="3"/>
  <c r="KA25" i="3"/>
  <c r="KA17" i="3"/>
  <c r="JZ42" i="3"/>
  <c r="KA21" i="3"/>
  <c r="KA23" i="3"/>
  <c r="KA31" i="3"/>
  <c r="KA24" i="3"/>
  <c r="JZ27" i="3"/>
  <c r="KA34" i="3"/>
  <c r="JZ40" i="3"/>
  <c r="JZ29" i="3"/>
  <c r="JZ26" i="3"/>
  <c r="KA30" i="3"/>
  <c r="JZ41" i="3"/>
  <c r="KA22" i="3"/>
  <c r="JZ17" i="3"/>
  <c r="JZ30" i="3"/>
  <c r="JZ19" i="3"/>
  <c r="JZ32" i="3"/>
  <c r="KA41" i="3"/>
  <c r="JZ14" i="3"/>
  <c r="JZ23" i="3"/>
  <c r="JZ15" i="3"/>
  <c r="KA33" i="3"/>
  <c r="KA35" i="3"/>
  <c r="KA27" i="3"/>
  <c r="KA13" i="3"/>
  <c r="JZ25" i="3"/>
  <c r="KA14" i="3"/>
  <c r="KA19" i="3"/>
  <c r="KA36" i="3"/>
  <c r="JZ31" i="3"/>
  <c r="JZ13" i="3"/>
  <c r="JZ33" i="3"/>
  <c r="KA18" i="3"/>
  <c r="KA39" i="3"/>
  <c r="JZ20" i="3"/>
  <c r="KA29" i="3"/>
  <c r="JZ22" i="3"/>
  <c r="KA26" i="3"/>
  <c r="KA15" i="3"/>
  <c r="JZ28" i="3"/>
  <c r="KA20" i="3"/>
  <c r="JZ36" i="3"/>
  <c r="JZ12" i="3"/>
  <c r="JZ21" i="3"/>
  <c r="JZ16" i="3"/>
  <c r="JZ18" i="3"/>
  <c r="KA12" i="3"/>
  <c r="KA40" i="3"/>
  <c r="JZ34" i="3"/>
  <c r="JZ37" i="3"/>
  <c r="AIB35" i="3"/>
  <c r="AIB42" i="3"/>
  <c r="AIB16" i="3"/>
  <c r="AIB41" i="3"/>
  <c r="AIB20" i="3"/>
  <c r="AIB15" i="3"/>
  <c r="AIA11" i="3"/>
  <c r="AIB11" i="3" s="1"/>
  <c r="AIB22" i="3"/>
  <c r="AID15" i="3"/>
  <c r="AID40" i="3"/>
  <c r="AID28" i="3"/>
  <c r="AID36" i="3"/>
  <c r="AID16" i="3"/>
  <c r="AID42" i="3"/>
  <c r="AID12" i="3"/>
  <c r="AID31" i="3"/>
  <c r="AIB26" i="3"/>
  <c r="AID26" i="3"/>
  <c r="AID20" i="3"/>
  <c r="AID23" i="3"/>
  <c r="AID37" i="3"/>
  <c r="AIB27" i="3"/>
  <c r="AIB33" i="3"/>
  <c r="AID27" i="3"/>
  <c r="AID18" i="3"/>
  <c r="AID13" i="3"/>
  <c r="AID32" i="3"/>
  <c r="AIA10" i="3"/>
  <c r="AIB10" i="3" s="1"/>
  <c r="AID34" i="3"/>
  <c r="AIB34" i="3"/>
  <c r="AID33" i="3"/>
  <c r="AID30" i="3"/>
  <c r="AID29" i="3"/>
  <c r="AID24" i="3"/>
  <c r="AIB24" i="3"/>
  <c r="AID17" i="3"/>
  <c r="AID19" i="3"/>
  <c r="AID41" i="3"/>
  <c r="AID35" i="3"/>
  <c r="AID25" i="3"/>
  <c r="MJ12" i="3"/>
  <c r="MJ17" i="3"/>
  <c r="MJ27" i="3"/>
  <c r="MJ41" i="3"/>
  <c r="F24" i="3"/>
  <c r="AIJ23" i="3"/>
  <c r="AIJ32" i="3"/>
  <c r="AIK14" i="3"/>
  <c r="ABQ24" i="3"/>
  <c r="ABP42" i="3"/>
  <c r="AAJ24" i="3"/>
  <c r="AAK15" i="3"/>
  <c r="ZD13" i="3"/>
  <c r="ZD30" i="3"/>
  <c r="ZE27" i="3"/>
  <c r="XL20" i="3"/>
  <c r="XL35" i="3"/>
  <c r="WF17" i="3"/>
  <c r="WH26" i="3"/>
  <c r="UJ18" i="3"/>
  <c r="UJ20" i="3"/>
  <c r="AA14" i="3"/>
  <c r="MR40" i="3"/>
  <c r="MR15" i="3"/>
  <c r="JQ23" i="3"/>
  <c r="JQ19" i="3"/>
  <c r="DG16" i="3"/>
  <c r="CB29" i="3"/>
  <c r="P35" i="3"/>
  <c r="N42" i="3"/>
  <c r="P33" i="3"/>
  <c r="ZY32" i="3"/>
  <c r="ZY42" i="3"/>
  <c r="AJH20" i="3"/>
  <c r="AJH42" i="3"/>
  <c r="AGV42" i="3"/>
  <c r="NW13" i="3"/>
  <c r="KA28" i="3"/>
  <c r="JZ24" i="3"/>
  <c r="BS26" i="3"/>
  <c r="WR27" i="3"/>
  <c r="WR15" i="3"/>
  <c r="ABH40" i="3"/>
  <c r="ZM24" i="3"/>
  <c r="ACW15" i="3"/>
  <c r="AT25" i="3"/>
  <c r="AT42" i="3"/>
  <c r="AT29" i="3"/>
  <c r="AT33" i="3"/>
  <c r="AT28" i="3"/>
  <c r="AT37" i="3"/>
  <c r="AT34" i="3"/>
  <c r="AT13" i="3"/>
  <c r="AT30" i="3"/>
  <c r="AT15" i="3"/>
  <c r="AT40" i="3"/>
  <c r="AT36" i="3"/>
  <c r="AT19" i="3"/>
  <c r="AT24" i="3"/>
  <c r="AT16" i="3"/>
  <c r="AT12" i="3"/>
  <c r="AAJ33" i="3"/>
  <c r="AAK24" i="3"/>
  <c r="AAK40" i="3"/>
  <c r="AAK20" i="3"/>
  <c r="AAJ20" i="3"/>
  <c r="AAJ16" i="3"/>
  <c r="AAJ26" i="3"/>
  <c r="AAK30" i="3"/>
  <c r="AAJ31" i="3"/>
  <c r="AAJ28" i="3"/>
  <c r="AAK35" i="3"/>
  <c r="AAK12" i="3"/>
  <c r="AAK17" i="3"/>
  <c r="AAK18" i="3"/>
  <c r="AAK38" i="3"/>
  <c r="AAJ13" i="3"/>
  <c r="AAK19" i="3"/>
  <c r="AAK34" i="3"/>
  <c r="AAK27" i="3"/>
  <c r="AAK14" i="3"/>
  <c r="AAJ35" i="3"/>
  <c r="AAK26" i="3"/>
  <c r="AAJ41" i="3"/>
  <c r="AAJ14" i="3"/>
  <c r="AAJ15" i="3"/>
  <c r="AAK16" i="3"/>
  <c r="AAJ34" i="3"/>
  <c r="AAK22" i="3"/>
  <c r="AAK36" i="3"/>
  <c r="AAJ32" i="3"/>
  <c r="AAK32" i="3"/>
  <c r="AAJ37" i="3"/>
  <c r="AAK21" i="3"/>
  <c r="AAJ22" i="3"/>
  <c r="AAJ25" i="3"/>
  <c r="AAJ30" i="3"/>
  <c r="AAK29" i="3"/>
  <c r="AAK25" i="3"/>
  <c r="AAJ21" i="3"/>
  <c r="AAJ23" i="3"/>
  <c r="AAK41" i="3"/>
  <c r="AAJ12" i="3"/>
  <c r="AAK37" i="3"/>
  <c r="AAJ42" i="3"/>
  <c r="AAJ27" i="3"/>
  <c r="AAJ19" i="3"/>
  <c r="AAK42" i="3"/>
  <c r="AAK33" i="3"/>
  <c r="HH38" i="3"/>
  <c r="HI42" i="3"/>
  <c r="HI33" i="3"/>
  <c r="HI19" i="3"/>
  <c r="HI14" i="3"/>
  <c r="HH35" i="3"/>
  <c r="HI20" i="3"/>
  <c r="HH16" i="3"/>
  <c r="HH25" i="3"/>
  <c r="HI18" i="3"/>
  <c r="HH22" i="3"/>
  <c r="HH30" i="3"/>
  <c r="HH34" i="3"/>
  <c r="HI41" i="3"/>
  <c r="HH15" i="3"/>
  <c r="HI40" i="3"/>
  <c r="HH40" i="3"/>
  <c r="HH28" i="3"/>
  <c r="HI29" i="3"/>
  <c r="HI17" i="3"/>
  <c r="HI34" i="3"/>
  <c r="HI28" i="3"/>
  <c r="HH42" i="3"/>
  <c r="HI21" i="3"/>
  <c r="HH41" i="3"/>
  <c r="HH17" i="3"/>
  <c r="HI22" i="3"/>
  <c r="HI32" i="3"/>
  <c r="HI35" i="3"/>
  <c r="HI31" i="3"/>
  <c r="HH21" i="3"/>
  <c r="HI37" i="3"/>
  <c r="HH18" i="3"/>
  <c r="HH27" i="3"/>
  <c r="HI36" i="3"/>
  <c r="HH32" i="3"/>
  <c r="HI15" i="3"/>
  <c r="HI24" i="3"/>
  <c r="HH33" i="3"/>
  <c r="HH13" i="3"/>
  <c r="HI25" i="3"/>
  <c r="HH31" i="3"/>
  <c r="HH26" i="3"/>
  <c r="HH14" i="3"/>
  <c r="HI26" i="3"/>
  <c r="HI13" i="3"/>
  <c r="HI27" i="3"/>
  <c r="HI30" i="3"/>
  <c r="HH24" i="3"/>
  <c r="HH12" i="3"/>
  <c r="HI38" i="3"/>
  <c r="HH37" i="3"/>
  <c r="HI12" i="3"/>
  <c r="HH20" i="3"/>
  <c r="HI39" i="3"/>
  <c r="HH19" i="3"/>
  <c r="HI16" i="3"/>
  <c r="OF38" i="3"/>
  <c r="OF39" i="3"/>
  <c r="OG37" i="3"/>
  <c r="OF24" i="3"/>
  <c r="OG14" i="3"/>
  <c r="OF15" i="3"/>
  <c r="OF29" i="3"/>
  <c r="OF13" i="3"/>
  <c r="OF37" i="3"/>
  <c r="OG31" i="3"/>
  <c r="OF40" i="3"/>
  <c r="OF18" i="3"/>
  <c r="OG30" i="3"/>
  <c r="OG15" i="3"/>
  <c r="OG22" i="3"/>
  <c r="OG12" i="3"/>
  <c r="OF32" i="3"/>
  <c r="OF23" i="3"/>
  <c r="OF17" i="3"/>
  <c r="OF42" i="3"/>
  <c r="OG25" i="3"/>
  <c r="OG28" i="3"/>
  <c r="OF35" i="3"/>
  <c r="OF12" i="3"/>
  <c r="OG33" i="3"/>
  <c r="OG13" i="3"/>
  <c r="OG27" i="3"/>
  <c r="OG41" i="3"/>
  <c r="OG40" i="3"/>
  <c r="OF22" i="3"/>
  <c r="OG42" i="3"/>
  <c r="OG19" i="3"/>
  <c r="OG36" i="3"/>
  <c r="OF19" i="3"/>
  <c r="OG23" i="3"/>
  <c r="OF34" i="3"/>
  <c r="OF31" i="3"/>
  <c r="OG29" i="3"/>
  <c r="OF41" i="3"/>
  <c r="OF20" i="3"/>
  <c r="OG34" i="3"/>
  <c r="OF14" i="3"/>
  <c r="OF16" i="3"/>
  <c r="OF26" i="3"/>
  <c r="OG20" i="3"/>
  <c r="OF33" i="3"/>
  <c r="OG39" i="3"/>
  <c r="OG32" i="3"/>
  <c r="OG21" i="3"/>
  <c r="OF25" i="3"/>
  <c r="OF30" i="3"/>
  <c r="OF36" i="3"/>
  <c r="OG38" i="3"/>
  <c r="OF28" i="3"/>
  <c r="OF21" i="3"/>
  <c r="OG18" i="3"/>
  <c r="OG16" i="3"/>
  <c r="OG26" i="3"/>
  <c r="OF27" i="3"/>
  <c r="FL41" i="3"/>
  <c r="FL24" i="3"/>
  <c r="FL34" i="3"/>
  <c r="FL29" i="3"/>
  <c r="FL33" i="3"/>
  <c r="FL26" i="3"/>
  <c r="FM38" i="3"/>
  <c r="FM29" i="3"/>
  <c r="FM16" i="3"/>
  <c r="FM26" i="3"/>
  <c r="FM30" i="3"/>
  <c r="FM24" i="3"/>
  <c r="FM31" i="3"/>
  <c r="FM17" i="3"/>
  <c r="FL20" i="3"/>
  <c r="FL42" i="3"/>
  <c r="FM37" i="3"/>
  <c r="FM13" i="3"/>
  <c r="FM14" i="3"/>
  <c r="FM21" i="3"/>
  <c r="FM18" i="3"/>
  <c r="FM32" i="3"/>
  <c r="FL36" i="3"/>
  <c r="FL23" i="3"/>
  <c r="FM33" i="3"/>
  <c r="FM42" i="3"/>
  <c r="FM15" i="3"/>
  <c r="FM35" i="3"/>
  <c r="FM20" i="3"/>
  <c r="FM12" i="3"/>
  <c r="FL40" i="3"/>
  <c r="FM34" i="3"/>
  <c r="FM22" i="3"/>
  <c r="FM23" i="3"/>
  <c r="FL27" i="3"/>
  <c r="FL12" i="3"/>
  <c r="FM39" i="3"/>
  <c r="FM28" i="3"/>
  <c r="FM41" i="3"/>
  <c r="FM36" i="3"/>
  <c r="FL35" i="3"/>
  <c r="FM40" i="3"/>
  <c r="ABX19" i="3"/>
  <c r="ABX28" i="3"/>
  <c r="ABX17" i="3"/>
  <c r="ABX32" i="3"/>
  <c r="ABX15" i="3"/>
  <c r="ABX22" i="3"/>
  <c r="ABX14" i="3"/>
  <c r="ABX13" i="3"/>
  <c r="ABX23" i="3"/>
  <c r="ABX33" i="3"/>
  <c r="ABX21" i="3"/>
  <c r="ABX41" i="3"/>
  <c r="ABX35" i="3"/>
  <c r="ABX36" i="3"/>
  <c r="ABX34" i="3"/>
  <c r="ABX26" i="3"/>
  <c r="ZL38" i="3"/>
  <c r="ZL29" i="3"/>
  <c r="ZL22" i="3"/>
  <c r="ZL21" i="3"/>
  <c r="ZL34" i="3"/>
  <c r="ZM42" i="3"/>
  <c r="ZL41" i="3"/>
  <c r="ZL26" i="3"/>
  <c r="ZL42" i="3"/>
  <c r="ZM33" i="3"/>
  <c r="ZM12" i="3"/>
  <c r="ZL18" i="3"/>
  <c r="ZL13" i="3"/>
  <c r="ZL36" i="3"/>
  <c r="ZM13" i="3"/>
  <c r="ZM39" i="3"/>
  <c r="ZL39" i="3"/>
  <c r="ZL30" i="3"/>
  <c r="ZL31" i="3"/>
  <c r="ZL28" i="3"/>
  <c r="ZL35" i="3"/>
  <c r="ZM27" i="3"/>
  <c r="ZM20" i="3"/>
  <c r="ZM28" i="3"/>
  <c r="ZL24" i="3"/>
  <c r="ZM18" i="3"/>
  <c r="ZM25" i="3"/>
  <c r="ZM22" i="3"/>
  <c r="ZL12" i="3"/>
  <c r="ZM32" i="3"/>
  <c r="ZL15" i="3"/>
  <c r="ZM14" i="3"/>
  <c r="ZM17" i="3"/>
  <c r="ZL33" i="3"/>
  <c r="ZM37" i="3"/>
  <c r="ZM16" i="3"/>
  <c r="ZL23" i="3"/>
  <c r="ZM36" i="3"/>
  <c r="ZM31" i="3"/>
  <c r="ZL25" i="3"/>
  <c r="ZL19" i="3"/>
  <c r="ZL17" i="3"/>
  <c r="ZM26" i="3"/>
  <c r="ZM41" i="3"/>
  <c r="ZL40" i="3"/>
  <c r="ZM35" i="3"/>
  <c r="ZM38" i="3"/>
  <c r="ZM29" i="3"/>
  <c r="ZM21" i="3"/>
  <c r="ZM40" i="3"/>
  <c r="ZL32" i="3"/>
  <c r="ZM23" i="3"/>
  <c r="ZM19" i="3"/>
  <c r="ZM34" i="3"/>
  <c r="ZM15" i="3"/>
  <c r="ZL37" i="3"/>
  <c r="ZM30" i="3"/>
  <c r="ACO38" i="3"/>
  <c r="ACN41" i="3"/>
  <c r="ACO14" i="3"/>
  <c r="ACN42" i="3"/>
  <c r="ACN14" i="3"/>
  <c r="ACN31" i="3"/>
  <c r="ACO27" i="3"/>
  <c r="ACN17" i="3"/>
  <c r="ACO20" i="3"/>
  <c r="ACO18" i="3"/>
  <c r="ACO12" i="3"/>
  <c r="ACO26" i="3"/>
  <c r="ACO13" i="3"/>
  <c r="ACN26" i="3"/>
  <c r="ACN16" i="3"/>
  <c r="ACO23" i="3"/>
  <c r="ACO39" i="3"/>
  <c r="ACO33" i="3"/>
  <c r="ACO30" i="3"/>
  <c r="ACO21" i="3"/>
  <c r="ACO42" i="3"/>
  <c r="ACN19" i="3"/>
  <c r="ACN12" i="3"/>
  <c r="ACN35" i="3"/>
  <c r="ACN21" i="3"/>
  <c r="ACN40" i="3"/>
  <c r="ACN32" i="3"/>
  <c r="ACN29" i="3"/>
  <c r="ACO29" i="3"/>
  <c r="ACN30" i="3"/>
  <c r="ACN25" i="3"/>
  <c r="ACO24" i="3"/>
  <c r="ACO36" i="3"/>
  <c r="ACO28" i="3"/>
  <c r="ACO32" i="3"/>
  <c r="ACN37" i="3"/>
  <c r="ACN13" i="3"/>
  <c r="ACN33" i="3"/>
  <c r="ACN39" i="3"/>
  <c r="ACN34" i="3"/>
  <c r="ACN15" i="3"/>
  <c r="ACO34" i="3"/>
  <c r="ACO31" i="3"/>
  <c r="ACN24" i="3"/>
  <c r="ACO37" i="3"/>
  <c r="ACN22" i="3"/>
  <c r="ACO40" i="3"/>
  <c r="ACO22" i="3"/>
  <c r="ACN27" i="3"/>
  <c r="ACN28" i="3"/>
  <c r="ACO41" i="3"/>
  <c r="ACN23" i="3"/>
  <c r="ACO15" i="3"/>
  <c r="ACN20" i="3"/>
  <c r="ACO19" i="3"/>
  <c r="ACO35" i="3"/>
  <c r="AJX16" i="3"/>
  <c r="AIK35" i="3"/>
  <c r="ABP31" i="3"/>
  <c r="ABQ23" i="3"/>
  <c r="ABQ30" i="3"/>
  <c r="AAJ36" i="3"/>
  <c r="AAJ29" i="3"/>
  <c r="AAK13" i="3"/>
  <c r="ZD40" i="3"/>
  <c r="AT35" i="3"/>
  <c r="XM12" i="3"/>
  <c r="WH37" i="3"/>
  <c r="UK33" i="3"/>
  <c r="AHT18" i="3"/>
  <c r="MR32" i="3"/>
  <c r="JP33" i="3"/>
  <c r="BY10" i="3"/>
  <c r="N29" i="3"/>
  <c r="ZY20" i="3"/>
  <c r="AA20" i="3"/>
  <c r="AIB21" i="3"/>
  <c r="KA16" i="3"/>
  <c r="FM27" i="3"/>
  <c r="WR19" i="3"/>
  <c r="ACO25" i="3"/>
  <c r="ZL27" i="3"/>
  <c r="ABX25" i="3"/>
  <c r="ABX18" i="3"/>
  <c r="OG35" i="3"/>
  <c r="HI23" i="3"/>
  <c r="BB21" i="3"/>
  <c r="HH39" i="3"/>
  <c r="BC16" i="3"/>
  <c r="UK38" i="3"/>
  <c r="UJ38" i="3"/>
  <c r="UK39" i="3"/>
  <c r="UK36" i="3"/>
  <c r="UJ16" i="3"/>
  <c r="UK17" i="3"/>
  <c r="UJ19" i="3"/>
  <c r="UJ31" i="3"/>
  <c r="UJ24" i="3"/>
  <c r="UJ35" i="3"/>
  <c r="UJ41" i="3"/>
  <c r="UJ26" i="3"/>
  <c r="UK16" i="3"/>
  <c r="UK26" i="3"/>
  <c r="UK22" i="3"/>
  <c r="UK31" i="3"/>
  <c r="UK34" i="3"/>
  <c r="UJ39" i="3"/>
  <c r="UK13" i="3"/>
  <c r="UK29" i="3"/>
  <c r="UJ12" i="3"/>
  <c r="UJ29" i="3"/>
  <c r="UJ32" i="3"/>
  <c r="UK24" i="3"/>
  <c r="UK12" i="3"/>
  <c r="UK18" i="3"/>
  <c r="UK41" i="3"/>
  <c r="UJ25" i="3"/>
  <c r="UJ14" i="3"/>
  <c r="UK40" i="3"/>
  <c r="UJ34" i="3"/>
  <c r="UK23" i="3"/>
  <c r="UK42" i="3"/>
  <c r="UJ13" i="3"/>
  <c r="UK27" i="3"/>
  <c r="UK25" i="3"/>
  <c r="UJ22" i="3"/>
  <c r="UJ17" i="3"/>
  <c r="UJ21" i="3"/>
  <c r="UJ36" i="3"/>
  <c r="UJ37" i="3"/>
  <c r="UJ23" i="3"/>
  <c r="UK21" i="3"/>
  <c r="UJ40" i="3"/>
  <c r="UK30" i="3"/>
  <c r="UJ27" i="3"/>
  <c r="UK20" i="3"/>
  <c r="UK28" i="3"/>
  <c r="UK35" i="3"/>
  <c r="UJ33" i="3"/>
  <c r="UJ15" i="3"/>
  <c r="UK15" i="3"/>
  <c r="UJ28" i="3"/>
  <c r="UJ42" i="3"/>
  <c r="XM39" i="3"/>
  <c r="XM32" i="3"/>
  <c r="XM17" i="3"/>
  <c r="XM23" i="3"/>
  <c r="XM21" i="3"/>
  <c r="XM41" i="3"/>
  <c r="XL28" i="3"/>
  <c r="XL33" i="3"/>
  <c r="XL27" i="3"/>
  <c r="XL14" i="3"/>
  <c r="XM37" i="3"/>
  <c r="XL24" i="3"/>
  <c r="XM13" i="3"/>
  <c r="XL23" i="3"/>
  <c r="XL17" i="3"/>
  <c r="XL19" i="3"/>
  <c r="XM19" i="3"/>
  <c r="XL32" i="3"/>
  <c r="XL37" i="3"/>
  <c r="XM33" i="3"/>
  <c r="XM18" i="3"/>
  <c r="XL18" i="3"/>
  <c r="XL15" i="3"/>
  <c r="XM36" i="3"/>
  <c r="XM20" i="3"/>
  <c r="XL42" i="3"/>
  <c r="XL39" i="3"/>
  <c r="XL26" i="3"/>
  <c r="XM16" i="3"/>
  <c r="XM27" i="3"/>
  <c r="XL40" i="3"/>
  <c r="XM14" i="3"/>
  <c r="XM34" i="3"/>
  <c r="XM26" i="3"/>
  <c r="XM31" i="3"/>
  <c r="XM29" i="3"/>
  <c r="XL30" i="3"/>
  <c r="XM15" i="3"/>
  <c r="XL36" i="3"/>
  <c r="XL41" i="3"/>
  <c r="XM22" i="3"/>
  <c r="XM28" i="3"/>
  <c r="XM30" i="3"/>
  <c r="XL16" i="3"/>
  <c r="XL12" i="3"/>
  <c r="XM35" i="3"/>
  <c r="XL34" i="3"/>
  <c r="XM24" i="3"/>
  <c r="XL29" i="3"/>
  <c r="XL13" i="3"/>
  <c r="XL25" i="3"/>
  <c r="XL31" i="3"/>
  <c r="ZY38" i="3"/>
  <c r="ZX38" i="3"/>
  <c r="ZY39" i="3"/>
  <c r="ZX27" i="3"/>
  <c r="ZX31" i="3"/>
  <c r="ZY35" i="3"/>
  <c r="ZX28" i="3"/>
  <c r="ZX15" i="3"/>
  <c r="ZX34" i="3"/>
  <c r="ZY36" i="3"/>
  <c r="ZX29" i="3"/>
  <c r="ZX23" i="3"/>
  <c r="ZY16" i="3"/>
  <c r="ZX30" i="3"/>
  <c r="ZX18" i="3"/>
  <c r="ZX32" i="3"/>
  <c r="ZY23" i="3"/>
  <c r="ZX41" i="3"/>
  <c r="ZY28" i="3"/>
  <c r="ZX16" i="3"/>
  <c r="ZX35" i="3"/>
  <c r="ZY37" i="3"/>
  <c r="ZX22" i="3"/>
  <c r="ZY17" i="3"/>
  <c r="ZX13" i="3"/>
  <c r="ZY27" i="3"/>
  <c r="ZX26" i="3"/>
  <c r="ZX40" i="3"/>
  <c r="ZY18" i="3"/>
  <c r="ZY40" i="3"/>
  <c r="ZX21" i="3"/>
  <c r="ZY33" i="3"/>
  <c r="ZY21" i="3"/>
  <c r="ZX20" i="3"/>
  <c r="ZX17" i="3"/>
  <c r="ZY13" i="3"/>
  <c r="ZY41" i="3"/>
  <c r="ZY26" i="3"/>
  <c r="ZY12" i="3"/>
  <c r="ZX37" i="3"/>
  <c r="ZY22" i="3"/>
  <c r="ZX36" i="3"/>
  <c r="ZY34" i="3"/>
  <c r="ZY15" i="3"/>
  <c r="ZX24" i="3"/>
  <c r="ZY29" i="3"/>
  <c r="ZY30" i="3"/>
  <c r="ZY25" i="3"/>
  <c r="ZX39" i="3"/>
  <c r="ZY14" i="3"/>
  <c r="ZX33" i="3"/>
  <c r="ZY24" i="3"/>
  <c r="ZX42" i="3"/>
  <c r="ZX25" i="3"/>
  <c r="N38" i="3"/>
  <c r="P31" i="3"/>
  <c r="N25" i="3"/>
  <c r="N35" i="3"/>
  <c r="N14" i="3"/>
  <c r="N12" i="3"/>
  <c r="N22" i="3"/>
  <c r="N28" i="3"/>
  <c r="P27" i="3"/>
  <c r="N17" i="3"/>
  <c r="P40" i="3"/>
  <c r="N27" i="3"/>
  <c r="N18" i="3"/>
  <c r="M10" i="3"/>
  <c r="M4" i="1" s="1"/>
  <c r="N15" i="3"/>
  <c r="P32" i="3"/>
  <c r="M11" i="3"/>
  <c r="N11" i="3" s="1"/>
  <c r="P42" i="3"/>
  <c r="N40" i="3"/>
  <c r="P13" i="3"/>
  <c r="P22" i="3"/>
  <c r="N24" i="3"/>
  <c r="P25" i="3"/>
  <c r="P41" i="3"/>
  <c r="P16" i="3"/>
  <c r="N37" i="3"/>
  <c r="N39" i="3"/>
  <c r="N16" i="3"/>
  <c r="N20" i="3"/>
  <c r="P15" i="3"/>
  <c r="P34" i="3"/>
  <c r="P19" i="3"/>
  <c r="P29" i="3"/>
  <c r="N19" i="3"/>
  <c r="P21" i="3"/>
  <c r="N32" i="3"/>
  <c r="P12" i="3"/>
  <c r="N23" i="3"/>
  <c r="N13" i="3"/>
  <c r="N33" i="3"/>
  <c r="P37" i="3"/>
  <c r="N31" i="3"/>
  <c r="N30" i="3"/>
  <c r="P30" i="3"/>
  <c r="P14" i="3"/>
  <c r="N21" i="3"/>
  <c r="N41" i="3"/>
  <c r="P20" i="3"/>
  <c r="P23" i="3"/>
  <c r="P26" i="3"/>
  <c r="P18" i="3"/>
  <c r="BZ38" i="3"/>
  <c r="CB34" i="3"/>
  <c r="CB12" i="3"/>
  <c r="BZ40" i="3"/>
  <c r="CB15" i="3"/>
  <c r="CB28" i="3"/>
  <c r="BZ22" i="3"/>
  <c r="BZ29" i="3"/>
  <c r="BZ20" i="3"/>
  <c r="CB13" i="3"/>
  <c r="BZ25" i="3"/>
  <c r="CB37" i="3"/>
  <c r="BZ36" i="3"/>
  <c r="CB31" i="3"/>
  <c r="CB27" i="3"/>
  <c r="CB21" i="3"/>
  <c r="CB41" i="3"/>
  <c r="CB20" i="3"/>
  <c r="CB18" i="3"/>
  <c r="BZ15" i="3"/>
  <c r="CB35" i="3"/>
  <c r="CB26" i="3"/>
  <c r="BZ35" i="3"/>
  <c r="CB42" i="3"/>
  <c r="BZ39" i="3"/>
  <c r="CB22" i="3"/>
  <c r="CB23" i="3"/>
  <c r="CB32" i="3"/>
  <c r="BZ34" i="3"/>
  <c r="BZ32" i="3"/>
  <c r="CB17" i="3"/>
  <c r="BZ27" i="3"/>
  <c r="CB36" i="3"/>
  <c r="CB24" i="3"/>
  <c r="BZ26" i="3"/>
  <c r="BZ28" i="3"/>
  <c r="BZ12" i="3"/>
  <c r="CB14" i="3"/>
  <c r="BZ41" i="3"/>
  <c r="BZ31" i="3"/>
  <c r="BZ19" i="3"/>
  <c r="BY11" i="3"/>
  <c r="BZ21" i="3"/>
  <c r="CB16" i="3"/>
  <c r="BZ33" i="3"/>
  <c r="CB19" i="3"/>
  <c r="CB25" i="3"/>
  <c r="BZ16" i="3"/>
  <c r="JP39" i="3"/>
  <c r="JQ38" i="3"/>
  <c r="JP38" i="3"/>
  <c r="JP41" i="3"/>
  <c r="JP27" i="3"/>
  <c r="JP34" i="3"/>
  <c r="JP22" i="3"/>
  <c r="JQ35" i="3"/>
  <c r="JQ36" i="3"/>
  <c r="JQ16" i="3"/>
  <c r="JP15" i="3"/>
  <c r="JQ32" i="3"/>
  <c r="JP37" i="3"/>
  <c r="JP14" i="3"/>
  <c r="JP18" i="3"/>
  <c r="JQ17" i="3"/>
  <c r="JQ26" i="3"/>
  <c r="JQ13" i="3"/>
  <c r="JP31" i="3"/>
  <c r="JP32" i="3"/>
  <c r="JP12" i="3"/>
  <c r="JQ40" i="3"/>
  <c r="JQ29" i="3"/>
  <c r="JP29" i="3"/>
  <c r="JP16" i="3"/>
  <c r="JP42" i="3"/>
  <c r="JQ24" i="3"/>
  <c r="JQ34" i="3"/>
  <c r="JQ39" i="3"/>
  <c r="JQ25" i="3"/>
  <c r="JP23" i="3"/>
  <c r="JQ12" i="3"/>
  <c r="JQ18" i="3"/>
  <c r="JQ28" i="3"/>
  <c r="JQ30" i="3"/>
  <c r="JP13" i="3"/>
  <c r="JQ33" i="3"/>
  <c r="JQ27" i="3"/>
  <c r="JP28" i="3"/>
  <c r="JQ42" i="3"/>
  <c r="JQ21" i="3"/>
  <c r="JQ31" i="3"/>
  <c r="JP30" i="3"/>
  <c r="JQ14" i="3"/>
  <c r="JP17" i="3"/>
  <c r="JP25" i="3"/>
  <c r="JQ41" i="3"/>
  <c r="JQ20" i="3"/>
  <c r="JQ37" i="3"/>
  <c r="JP24" i="3"/>
  <c r="JQ15" i="3"/>
  <c r="JP40" i="3"/>
  <c r="JP36" i="3"/>
  <c r="JP20" i="3"/>
  <c r="MR38" i="3"/>
  <c r="MS34" i="3"/>
  <c r="MS20" i="3"/>
  <c r="MS23" i="3"/>
  <c r="MS36" i="3"/>
  <c r="MS19" i="3"/>
  <c r="MR14" i="3"/>
  <c r="MR31" i="3"/>
  <c r="MS26" i="3"/>
  <c r="MR29" i="3"/>
  <c r="MR16" i="3"/>
  <c r="MR12" i="3"/>
  <c r="MS27" i="3"/>
  <c r="MR25" i="3"/>
  <c r="MR36" i="3"/>
  <c r="MS40" i="3"/>
  <c r="MR26" i="3"/>
  <c r="MS29" i="3"/>
  <c r="MS33" i="3"/>
  <c r="MS35" i="3"/>
  <c r="MR33" i="3"/>
  <c r="MS13" i="3"/>
  <c r="MS15" i="3"/>
  <c r="MR23" i="3"/>
  <c r="MS32" i="3"/>
  <c r="MS30" i="3"/>
  <c r="MS39" i="3"/>
  <c r="MS38" i="3"/>
  <c r="MR30" i="3"/>
  <c r="MS31" i="3"/>
  <c r="MS25" i="3"/>
  <c r="MR42" i="3"/>
  <c r="MS42" i="3"/>
  <c r="MS41" i="3"/>
  <c r="MS21" i="3"/>
  <c r="MS28" i="3"/>
  <c r="MR37" i="3"/>
  <c r="MS22" i="3"/>
  <c r="MR19" i="3"/>
  <c r="MS24" i="3"/>
  <c r="MS12" i="3"/>
  <c r="MS16" i="3"/>
  <c r="MR24" i="3"/>
  <c r="MS37" i="3"/>
  <c r="MR35" i="3"/>
  <c r="MR21" i="3"/>
  <c r="MS17" i="3"/>
  <c r="MR20" i="3"/>
  <c r="MS18" i="3"/>
  <c r="MR17" i="3"/>
  <c r="MR41" i="3"/>
  <c r="MR22" i="3"/>
  <c r="MR27" i="3"/>
  <c r="VL21" i="3"/>
  <c r="VL34" i="3"/>
  <c r="VL23" i="3"/>
  <c r="VL40" i="3"/>
  <c r="VL17" i="3"/>
  <c r="VL24" i="3"/>
  <c r="VL25" i="3"/>
  <c r="VL16" i="3"/>
  <c r="VL15" i="3"/>
  <c r="ZE39" i="3"/>
  <c r="ZE19" i="3"/>
  <c r="ZD18" i="3"/>
  <c r="ZD28" i="3"/>
  <c r="ZE28" i="3"/>
  <c r="ZD19" i="3"/>
  <c r="ZD34" i="3"/>
  <c r="ZE35" i="3"/>
  <c r="ZD42" i="3"/>
  <c r="ZE42" i="3"/>
  <c r="ZD22" i="3"/>
  <c r="ZD25" i="3"/>
  <c r="ZE24" i="3"/>
  <c r="ZE16" i="3"/>
  <c r="ZD31" i="3"/>
  <c r="ZE25" i="3"/>
  <c r="ZE14" i="3"/>
  <c r="ZE22" i="3"/>
  <c r="ZD23" i="3"/>
  <c r="ZE20" i="3"/>
  <c r="ZD14" i="3"/>
  <c r="ZD33" i="3"/>
  <c r="ZD21" i="3"/>
  <c r="ZE21" i="3"/>
  <c r="ZE32" i="3"/>
  <c r="ZD15" i="3"/>
  <c r="ZD41" i="3"/>
  <c r="ZE13" i="3"/>
  <c r="ZD24" i="3"/>
  <c r="ZE29" i="3"/>
  <c r="ZE34" i="3"/>
  <c r="ZE40" i="3"/>
  <c r="ZE37" i="3"/>
  <c r="ZD37" i="3"/>
  <c r="ZE31" i="3"/>
  <c r="ZD26" i="3"/>
  <c r="ZE30" i="3"/>
  <c r="ZD35" i="3"/>
  <c r="ZD20" i="3"/>
  <c r="ZE15" i="3"/>
  <c r="ZD29" i="3"/>
  <c r="ZE36" i="3"/>
  <c r="ZE26" i="3"/>
  <c r="ZD16" i="3"/>
  <c r="ZD12" i="3"/>
  <c r="ZE33" i="3"/>
  <c r="ZE23" i="3"/>
  <c r="ZE18" i="3"/>
  <c r="ZE41" i="3"/>
  <c r="AIJ38" i="3"/>
  <c r="AIJ39" i="3"/>
  <c r="AIK39" i="3"/>
  <c r="AIK38" i="3"/>
  <c r="AIK19" i="3"/>
  <c r="AIK26" i="3"/>
  <c r="AIK22" i="3"/>
  <c r="AIK12" i="3"/>
  <c r="AIJ29" i="3"/>
  <c r="AIJ20" i="3"/>
  <c r="AIJ34" i="3"/>
  <c r="AIJ33" i="3"/>
  <c r="AIJ16" i="3"/>
  <c r="AIK27" i="3"/>
  <c r="AIJ22" i="3"/>
  <c r="AIJ31" i="3"/>
  <c r="AIK15" i="3"/>
  <c r="AIJ14" i="3"/>
  <c r="AIK42" i="3"/>
  <c r="AIJ18" i="3"/>
  <c r="AIJ36" i="3"/>
  <c r="AIK21" i="3"/>
  <c r="AIJ30" i="3"/>
  <c r="AIK16" i="3"/>
  <c r="AIJ27" i="3"/>
  <c r="AIK28" i="3"/>
  <c r="AIJ41" i="3"/>
  <c r="AIK30" i="3"/>
  <c r="AIK13" i="3"/>
  <c r="AIK18" i="3"/>
  <c r="AIJ37" i="3"/>
  <c r="AIJ12" i="3"/>
  <c r="AIJ40" i="3"/>
  <c r="AIK31" i="3"/>
  <c r="AIK29" i="3"/>
  <c r="AIK25" i="3"/>
  <c r="AIK32" i="3"/>
  <c r="AIJ13" i="3"/>
  <c r="AIK20" i="3"/>
  <c r="AIJ21" i="3"/>
  <c r="AIJ15" i="3"/>
  <c r="AIJ17" i="3"/>
  <c r="AIK37" i="3"/>
  <c r="AIJ24" i="3"/>
  <c r="AIK33" i="3"/>
  <c r="AIK41" i="3"/>
  <c r="AIK24" i="3"/>
  <c r="AIK40" i="3"/>
  <c r="AIJ42" i="3"/>
  <c r="AIJ28" i="3"/>
  <c r="AIJ26" i="3"/>
  <c r="ACW38" i="3"/>
  <c r="ACW19" i="3"/>
  <c r="ACW14" i="3"/>
  <c r="ACV20" i="3"/>
  <c r="ACW29" i="3"/>
  <c r="ACV23" i="3"/>
  <c r="ACW13" i="3"/>
  <c r="ACW41" i="3"/>
  <c r="ACW32" i="3"/>
  <c r="ACV19" i="3"/>
  <c r="ACW27" i="3"/>
  <c r="ACW22" i="3"/>
  <c r="ACV29" i="3"/>
  <c r="ACV35" i="3"/>
  <c r="ACW17" i="3"/>
  <c r="ACV39" i="3"/>
  <c r="ACV24" i="3"/>
  <c r="ACW12" i="3"/>
  <c r="ACV36" i="3"/>
  <c r="ACW35" i="3"/>
  <c r="ACW21" i="3"/>
  <c r="ACV26" i="3"/>
  <c r="ACV12" i="3"/>
  <c r="ACV22" i="3"/>
  <c r="ACW28" i="3"/>
  <c r="ACW33" i="3"/>
  <c r="ACW18" i="3"/>
  <c r="ACV32" i="3"/>
  <c r="ACV30" i="3"/>
  <c r="ACW36" i="3"/>
  <c r="ACW39" i="3"/>
  <c r="ACV27" i="3"/>
  <c r="ACW30" i="3"/>
  <c r="ACW16" i="3"/>
  <c r="ACW42" i="3"/>
  <c r="ACV13" i="3"/>
  <c r="ACV42" i="3"/>
  <c r="ACW40" i="3"/>
  <c r="ACW25" i="3"/>
  <c r="ACV17" i="3"/>
  <c r="ACW31" i="3"/>
  <c r="ACW24" i="3"/>
  <c r="ACW26" i="3"/>
  <c r="ACV37" i="3"/>
  <c r="ACW34" i="3"/>
  <c r="ACV31" i="3"/>
  <c r="ACW20" i="3"/>
  <c r="ACV38" i="3"/>
  <c r="ACV18" i="3"/>
  <c r="ACV40" i="3"/>
  <c r="ACV33" i="3"/>
  <c r="ACV21" i="3"/>
  <c r="ACV25" i="3"/>
  <c r="ACV15" i="3"/>
  <c r="ACV16" i="3"/>
  <c r="ACV41" i="3"/>
  <c r="ACW37" i="3"/>
  <c r="ACV34" i="3"/>
  <c r="BR25" i="3"/>
  <c r="BR15" i="3"/>
  <c r="BR29" i="3"/>
  <c r="BR41" i="3"/>
  <c r="BR40" i="3"/>
  <c r="BR20" i="3"/>
  <c r="BR30" i="3"/>
  <c r="BR34" i="3"/>
  <c r="BR36" i="3"/>
  <c r="BR28" i="3"/>
  <c r="BS23" i="3"/>
  <c r="BS24" i="3"/>
  <c r="BS33" i="3"/>
  <c r="BS31" i="3"/>
  <c r="BS12" i="3"/>
  <c r="BS36" i="3"/>
  <c r="BS13" i="3"/>
  <c r="BR16" i="3"/>
  <c r="BS14" i="3"/>
  <c r="BS35" i="3"/>
  <c r="BS34" i="3"/>
  <c r="BS27" i="3"/>
  <c r="BS20" i="3"/>
  <c r="BS21" i="3"/>
  <c r="BS22" i="3"/>
  <c r="BS40" i="3"/>
  <c r="BS30" i="3"/>
  <c r="BS32" i="3"/>
  <c r="BS25" i="3"/>
  <c r="BR33" i="3"/>
  <c r="BR35" i="3"/>
  <c r="BS37" i="3"/>
  <c r="BS28" i="3"/>
  <c r="BS29" i="3"/>
  <c r="BS17" i="3"/>
  <c r="BR23" i="3"/>
  <c r="BR17" i="3"/>
  <c r="BS41" i="3"/>
  <c r="BS16" i="3"/>
  <c r="BR13" i="3"/>
  <c r="BS42" i="3"/>
  <c r="BS18" i="3"/>
  <c r="GX13" i="3"/>
  <c r="GX35" i="3"/>
  <c r="GX21" i="3"/>
  <c r="GX41" i="3"/>
  <c r="GX40" i="3"/>
  <c r="GX16" i="3"/>
  <c r="GX12" i="3"/>
  <c r="GX27" i="3"/>
  <c r="GX36" i="3"/>
  <c r="GX26" i="3"/>
  <c r="GX20" i="3"/>
  <c r="MF10" i="3"/>
  <c r="MH10" i="3" s="1"/>
  <c r="MF11" i="3"/>
  <c r="MH11" i="3" s="1"/>
  <c r="NV39" i="3"/>
  <c r="NW38" i="3"/>
  <c r="NV38" i="3"/>
  <c r="NV33" i="3"/>
  <c r="NV22" i="3"/>
  <c r="NW16" i="3"/>
  <c r="NV41" i="3"/>
  <c r="NV23" i="3"/>
  <c r="NV21" i="3"/>
  <c r="NV36" i="3"/>
  <c r="NV31" i="3"/>
  <c r="NV42" i="3"/>
  <c r="NW28" i="3"/>
  <c r="NV40" i="3"/>
  <c r="NW27" i="3"/>
  <c r="NW41" i="3"/>
  <c r="NW14" i="3"/>
  <c r="NW34" i="3"/>
  <c r="NW26" i="3"/>
  <c r="NV14" i="3"/>
  <c r="NW29" i="3"/>
  <c r="NW12" i="3"/>
  <c r="NW20" i="3"/>
  <c r="NV32" i="3"/>
  <c r="NV13" i="3"/>
  <c r="NW21" i="3"/>
  <c r="NW19" i="3"/>
  <c r="NV25" i="3"/>
  <c r="NW39" i="3"/>
  <c r="NV30" i="3"/>
  <c r="NW23" i="3"/>
  <c r="NV34" i="3"/>
  <c r="NV35" i="3"/>
  <c r="NW42" i="3"/>
  <c r="NW15" i="3"/>
  <c r="NW31" i="3"/>
  <c r="NV15" i="3"/>
  <c r="NV18" i="3"/>
  <c r="NW35" i="3"/>
  <c r="NW24" i="3"/>
  <c r="NV26" i="3"/>
  <c r="NW33" i="3"/>
  <c r="NW36" i="3"/>
  <c r="NV24" i="3"/>
  <c r="NV20" i="3"/>
  <c r="NV12" i="3"/>
  <c r="NW37" i="3"/>
  <c r="NW18" i="3"/>
  <c r="NV28" i="3"/>
  <c r="NV27" i="3"/>
  <c r="NW22" i="3"/>
  <c r="NV17" i="3"/>
  <c r="NW17" i="3"/>
  <c r="NW32" i="3"/>
  <c r="NW40" i="3"/>
  <c r="NV19" i="3"/>
  <c r="RL26" i="3"/>
  <c r="RL32" i="3"/>
  <c r="RL28" i="3"/>
  <c r="RL33" i="3"/>
  <c r="RL17" i="3"/>
  <c r="RL21" i="3"/>
  <c r="RL27" i="3"/>
  <c r="RL18" i="3"/>
  <c r="RL41" i="3"/>
  <c r="RL22" i="3"/>
  <c r="RL12" i="3"/>
  <c r="RL36" i="3"/>
  <c r="RL25" i="3"/>
  <c r="RL15" i="3"/>
  <c r="RL19" i="3"/>
  <c r="RL37" i="3"/>
  <c r="RL31" i="3"/>
  <c r="RL34" i="3"/>
  <c r="RL29" i="3"/>
  <c r="RL13" i="3"/>
  <c r="RL35" i="3"/>
  <c r="RL42" i="3"/>
  <c r="AGV38" i="3"/>
  <c r="AGX42" i="3"/>
  <c r="AGV33" i="3"/>
  <c r="AGV29" i="3"/>
  <c r="AGV35" i="3"/>
  <c r="AGV37" i="3"/>
  <c r="AGV17" i="3"/>
  <c r="AGU11" i="3"/>
  <c r="AGV11" i="3" s="1"/>
  <c r="AGX41" i="3"/>
  <c r="AGV14" i="3"/>
  <c r="AGV18" i="3"/>
  <c r="AGV21" i="3"/>
  <c r="AGV25" i="3"/>
  <c r="AGV27" i="3"/>
  <c r="AGV23" i="3"/>
  <c r="AGV40" i="3"/>
  <c r="AGU10" i="3"/>
  <c r="AGV10" i="3" s="1"/>
  <c r="AGV32" i="3"/>
  <c r="AGV36" i="3"/>
  <c r="AGV19" i="3"/>
  <c r="AGV15" i="3"/>
  <c r="AGV16" i="3"/>
  <c r="AGV31" i="3"/>
  <c r="AGV39" i="3"/>
  <c r="AGV12" i="3"/>
  <c r="AGV22" i="3"/>
  <c r="AGV20" i="3"/>
  <c r="AGV24" i="3"/>
  <c r="AGV41" i="3"/>
  <c r="AGV30" i="3"/>
  <c r="AGV28" i="3"/>
  <c r="AGV26" i="3"/>
  <c r="AGV13" i="3"/>
  <c r="AGX40" i="3"/>
  <c r="AJH39" i="3"/>
  <c r="AJI39" i="3"/>
  <c r="AJH31" i="3"/>
  <c r="AJI37" i="3"/>
  <c r="AJI33" i="3"/>
  <c r="AJH25" i="3"/>
  <c r="AJH32" i="3"/>
  <c r="AJI26" i="3"/>
  <c r="AJI22" i="3"/>
  <c r="AJH30" i="3"/>
  <c r="AJH22" i="3"/>
  <c r="AJI14" i="3"/>
  <c r="AJH14" i="3"/>
  <c r="AJI27" i="3"/>
  <c r="AJI25" i="3"/>
  <c r="AJI13" i="3"/>
  <c r="AJI36" i="3"/>
  <c r="AJH13" i="3"/>
  <c r="AJH37" i="3"/>
  <c r="AJI42" i="3"/>
  <c r="AJH12" i="3"/>
  <c r="AJH41" i="3"/>
  <c r="AJH24" i="3"/>
  <c r="AJH23" i="3"/>
  <c r="AJH40" i="3"/>
  <c r="AJH17" i="3"/>
  <c r="AJH15" i="3"/>
  <c r="AJH38" i="3"/>
  <c r="AJI38" i="3"/>
  <c r="AJI20" i="3"/>
  <c r="AJH28" i="3"/>
  <c r="AJH16" i="3"/>
  <c r="AJI19" i="3"/>
  <c r="AJI28" i="3"/>
  <c r="AJH33" i="3"/>
  <c r="AJH27" i="3"/>
  <c r="AJI35" i="3"/>
  <c r="AJH19" i="3"/>
  <c r="AJI30" i="3"/>
  <c r="AJI29" i="3"/>
  <c r="AJH21" i="3"/>
  <c r="AJH34" i="3"/>
  <c r="AJH29" i="3"/>
  <c r="AJI17" i="3"/>
  <c r="AJH35" i="3"/>
  <c r="AJI31" i="3"/>
  <c r="AJI40" i="3"/>
  <c r="AJI34" i="3"/>
  <c r="AJI24" i="3"/>
  <c r="AJI32" i="3"/>
  <c r="AJI16" i="3"/>
  <c r="AJI21" i="3"/>
  <c r="AJI41" i="3"/>
  <c r="AJH36" i="3"/>
  <c r="AJI18" i="3"/>
  <c r="AJH26" i="3"/>
  <c r="AJI23" i="3"/>
  <c r="G39" i="3"/>
  <c r="G17" i="3"/>
  <c r="G25" i="3"/>
  <c r="G41" i="3"/>
  <c r="G36" i="3"/>
  <c r="G15" i="3"/>
  <c r="G21" i="3"/>
  <c r="G29" i="3"/>
  <c r="G13" i="3"/>
  <c r="G27" i="3"/>
  <c r="G33" i="3"/>
  <c r="G34" i="3"/>
  <c r="G12" i="3"/>
  <c r="G22" i="3"/>
  <c r="G23" i="3"/>
  <c r="G40" i="3"/>
  <c r="G18" i="3"/>
  <c r="G19" i="3"/>
  <c r="G42" i="3"/>
  <c r="G14" i="3"/>
  <c r="G35" i="3"/>
  <c r="G24" i="3"/>
  <c r="F29" i="3"/>
  <c r="F12" i="3"/>
  <c r="F37" i="3"/>
  <c r="F41" i="3"/>
  <c r="F26" i="3"/>
  <c r="G28" i="3"/>
  <c r="G37" i="3"/>
  <c r="G26" i="3"/>
  <c r="F33" i="3"/>
  <c r="F27" i="3"/>
  <c r="F17" i="3"/>
  <c r="G16" i="3"/>
  <c r="G32" i="3"/>
  <c r="CH29" i="3"/>
  <c r="CH35" i="3"/>
  <c r="CH25" i="3"/>
  <c r="CH40" i="3"/>
  <c r="ABH39" i="3"/>
  <c r="ABI35" i="3"/>
  <c r="ABH12" i="3"/>
  <c r="ABI20" i="3"/>
  <c r="ABH24" i="3"/>
  <c r="ABH30" i="3"/>
  <c r="ABH22" i="3"/>
  <c r="ABH19" i="3"/>
  <c r="ABI37" i="3"/>
  <c r="ABH25" i="3"/>
  <c r="ABI15" i="3"/>
  <c r="ABI32" i="3"/>
  <c r="ABI41" i="3"/>
  <c r="ABH23" i="3"/>
  <c r="ABH34" i="3"/>
  <c r="ABI19" i="3"/>
  <c r="ABI22" i="3"/>
  <c r="ABI31" i="3"/>
  <c r="ABH27" i="3"/>
  <c r="ABH33" i="3"/>
  <c r="ABI26" i="3"/>
  <c r="ABI28" i="3"/>
  <c r="ABI13" i="3"/>
  <c r="ABH37" i="3"/>
  <c r="ABH20" i="3"/>
  <c r="ABH18" i="3"/>
  <c r="ABI14" i="3"/>
  <c r="ABI40" i="3"/>
  <c r="ABH41" i="3"/>
  <c r="ABH29" i="3"/>
  <c r="ABI18" i="3"/>
  <c r="ABH14" i="3"/>
  <c r="ABH31" i="3"/>
  <c r="ABI34" i="3"/>
  <c r="ABH42" i="3"/>
  <c r="ABH13" i="3"/>
  <c r="ABI33" i="3"/>
  <c r="ABI21" i="3"/>
  <c r="ABH32" i="3"/>
  <c r="ABI27" i="3"/>
  <c r="ABI30" i="3"/>
  <c r="AHL22" i="3"/>
  <c r="AHL28" i="3"/>
  <c r="AHL24" i="3"/>
  <c r="AHL36" i="3"/>
  <c r="AHL16" i="3"/>
  <c r="AHL21" i="3"/>
  <c r="AHL33" i="3"/>
  <c r="AHL17" i="3"/>
  <c r="AHL42" i="3"/>
  <c r="FH33" i="3"/>
  <c r="WF37" i="3"/>
  <c r="EK24" i="3"/>
  <c r="EK21" i="3"/>
  <c r="EJ22" i="3"/>
  <c r="LA29" i="3"/>
  <c r="LA36" i="3"/>
  <c r="LA27" i="3"/>
  <c r="LA18" i="3"/>
  <c r="LF32" i="3"/>
  <c r="K25" i="3"/>
  <c r="K22" i="3"/>
  <c r="F21" i="3"/>
  <c r="F14" i="3"/>
  <c r="F30" i="3"/>
  <c r="AP32" i="3"/>
  <c r="F31" i="3"/>
  <c r="F20" i="3"/>
  <c r="F28" i="3"/>
  <c r="AIJ35" i="3"/>
  <c r="AIK23" i="3"/>
  <c r="AIK34" i="3"/>
  <c r="ABQ37" i="3"/>
  <c r="ABQ26" i="3"/>
  <c r="ABQ33" i="3"/>
  <c r="AAK23" i="3"/>
  <c r="AAJ17" i="3"/>
  <c r="AAK31" i="3"/>
  <c r="ZD17" i="3"/>
  <c r="ZD36" i="3"/>
  <c r="XM42" i="3"/>
  <c r="XM25" i="3"/>
  <c r="WH40" i="3"/>
  <c r="UK37" i="3"/>
  <c r="UK14" i="3"/>
  <c r="AHT33" i="3"/>
  <c r="MR18" i="3"/>
  <c r="MS14" i="3"/>
  <c r="JP21" i="3"/>
  <c r="JP26" i="3"/>
  <c r="CB33" i="3"/>
  <c r="BZ13" i="3"/>
  <c r="P24" i="3"/>
  <c r="N34" i="3"/>
  <c r="ZY19" i="3"/>
  <c r="ZX12" i="3"/>
  <c r="AJH18" i="3"/>
  <c r="AID21" i="3"/>
  <c r="AGV34" i="3"/>
  <c r="NW30" i="3"/>
  <c r="NW25" i="3"/>
  <c r="KA37" i="3"/>
  <c r="FM25" i="3"/>
  <c r="BS19" i="3"/>
  <c r="DG34" i="3"/>
  <c r="WS12" i="3"/>
  <c r="ACO16" i="3"/>
  <c r="ACN18" i="3"/>
  <c r="ABH15" i="3"/>
  <c r="ZL20" i="3"/>
  <c r="G30" i="3"/>
  <c r="RL16" i="3"/>
  <c r="ACV14" i="3"/>
  <c r="OG17" i="3"/>
  <c r="HH23" i="3"/>
  <c r="AHL35" i="3"/>
  <c r="AIB12" i="3"/>
  <c r="BC34" i="3"/>
  <c r="EM11" i="3"/>
  <c r="EO18" i="3"/>
  <c r="EO34" i="3"/>
  <c r="EO27" i="3"/>
  <c r="EO21" i="3"/>
  <c r="EO17" i="3"/>
  <c r="EO42" i="3"/>
  <c r="EO41" i="3"/>
  <c r="EO20" i="3"/>
  <c r="EO19" i="3"/>
  <c r="EO24" i="3"/>
  <c r="EO36" i="3"/>
  <c r="EO15" i="3"/>
  <c r="EO33" i="3"/>
  <c r="EO28" i="3"/>
  <c r="GA20" i="3"/>
  <c r="GL35" i="3"/>
  <c r="DN20" i="3"/>
  <c r="DM10" i="3"/>
  <c r="DN10" i="3" s="1"/>
  <c r="DP30" i="3"/>
  <c r="DP21" i="3"/>
  <c r="DN38" i="3"/>
  <c r="FV14" i="3"/>
  <c r="GL23" i="3"/>
  <c r="GA32" i="3"/>
  <c r="GA42" i="3"/>
  <c r="GA19" i="3"/>
  <c r="GA24" i="3"/>
  <c r="DN40" i="3"/>
  <c r="DN37" i="3"/>
  <c r="DN32" i="3"/>
  <c r="DN28" i="3"/>
  <c r="DP32" i="3"/>
  <c r="DP17" i="3"/>
  <c r="DP33" i="3"/>
  <c r="DP28" i="3"/>
  <c r="DP36" i="3"/>
  <c r="DP16" i="3"/>
  <c r="DN31" i="3"/>
  <c r="GL42" i="3"/>
  <c r="GL30" i="3"/>
  <c r="GL19" i="3"/>
  <c r="GL41" i="3"/>
  <c r="GL12" i="3"/>
  <c r="GL15" i="3"/>
  <c r="GL17" i="3"/>
  <c r="GL21" i="3"/>
  <c r="GL24" i="3"/>
  <c r="GL40" i="3"/>
  <c r="GL32" i="3"/>
  <c r="GL16" i="3"/>
  <c r="GA40" i="3"/>
  <c r="GA17" i="3"/>
  <c r="GL26" i="3"/>
  <c r="DP26" i="3"/>
  <c r="DP25" i="3"/>
  <c r="DP35" i="3"/>
  <c r="DP24" i="3"/>
  <c r="DN33" i="3"/>
  <c r="DN12" i="3"/>
  <c r="DN13" i="3"/>
  <c r="DN21" i="3"/>
  <c r="GL37" i="3"/>
  <c r="EJ17" i="3"/>
  <c r="BB28" i="3"/>
  <c r="AIS19" i="3"/>
  <c r="AIS22" i="3"/>
  <c r="AIS15" i="3"/>
  <c r="AIS33" i="3"/>
  <c r="AIS23" i="3"/>
  <c r="AIS26" i="3"/>
  <c r="CJ29" i="3"/>
  <c r="CJ19" i="3"/>
  <c r="CH23" i="3"/>
  <c r="AHL32" i="3"/>
  <c r="AJD13" i="3"/>
  <c r="AJE25" i="3"/>
  <c r="AJE36" i="3"/>
  <c r="AJE30" i="3"/>
  <c r="AHM19" i="3"/>
  <c r="AHM27" i="3"/>
  <c r="VX12" i="3"/>
  <c r="EE33" i="3"/>
  <c r="FV19" i="3"/>
  <c r="AJL16" i="3"/>
  <c r="AHL20" i="3"/>
  <c r="QZ24" i="3"/>
  <c r="RA35" i="3"/>
  <c r="RA28" i="3"/>
  <c r="RA19" i="3"/>
  <c r="QZ29" i="3"/>
  <c r="RA16" i="3"/>
  <c r="RA26" i="3"/>
  <c r="QZ40" i="3"/>
  <c r="QZ26" i="3"/>
  <c r="QZ13" i="3"/>
  <c r="RA20" i="3"/>
  <c r="RA18" i="3"/>
  <c r="QZ14" i="3"/>
  <c r="QZ39" i="3"/>
  <c r="RA27" i="3"/>
  <c r="RA25" i="3"/>
  <c r="RA22" i="3"/>
  <c r="RA29" i="3"/>
  <c r="RA37" i="3"/>
  <c r="QZ21" i="3"/>
  <c r="QZ34" i="3"/>
  <c r="RA23" i="3"/>
  <c r="QZ32" i="3"/>
  <c r="QZ19" i="3"/>
  <c r="QZ12" i="3"/>
  <c r="RA15" i="3"/>
  <c r="QZ22" i="3"/>
  <c r="RA30" i="3"/>
  <c r="QZ42" i="3"/>
  <c r="RA13" i="3"/>
  <c r="QZ27" i="3"/>
  <c r="RA42" i="3"/>
  <c r="RA24" i="3"/>
  <c r="QZ25" i="3"/>
  <c r="QZ33" i="3"/>
  <c r="QZ38" i="3"/>
  <c r="RA12" i="3"/>
  <c r="RA41" i="3"/>
  <c r="QZ36" i="3"/>
  <c r="RA36" i="3"/>
  <c r="QZ18" i="3"/>
  <c r="RA39" i="3"/>
  <c r="RA17" i="3"/>
  <c r="RA33" i="3"/>
  <c r="QZ37" i="3"/>
  <c r="QZ30" i="3"/>
  <c r="QZ35" i="3"/>
  <c r="QZ23" i="3"/>
  <c r="RA31" i="3"/>
  <c r="QZ41" i="3"/>
  <c r="QZ16" i="3"/>
  <c r="QZ31" i="3"/>
  <c r="QZ15" i="3"/>
  <c r="RA21" i="3"/>
  <c r="QZ20" i="3"/>
  <c r="RA34" i="3"/>
  <c r="RA38" i="3"/>
  <c r="RA40" i="3"/>
  <c r="RA14" i="3"/>
  <c r="QZ28" i="3"/>
  <c r="RA32" i="3"/>
  <c r="QZ17" i="3"/>
  <c r="IC41" i="3"/>
  <c r="IC15" i="3"/>
  <c r="IC24" i="3"/>
  <c r="IC35" i="3"/>
  <c r="IC14" i="3"/>
  <c r="IC21" i="3"/>
  <c r="IC36" i="3"/>
  <c r="IC31" i="3"/>
  <c r="IC23" i="3"/>
  <c r="IC18" i="3"/>
  <c r="IC37" i="3"/>
  <c r="IC28" i="3"/>
  <c r="IC19" i="3"/>
  <c r="IC20" i="3"/>
  <c r="IC33" i="3"/>
  <c r="IC34" i="3"/>
  <c r="IC32" i="3"/>
  <c r="IC17" i="3"/>
  <c r="IC26" i="3"/>
  <c r="IC29" i="3"/>
  <c r="IC30" i="3"/>
  <c r="IC25" i="3"/>
  <c r="IC40" i="3"/>
  <c r="IC27" i="3"/>
  <c r="IC16" i="3"/>
  <c r="IC13" i="3"/>
  <c r="IC22" i="3"/>
  <c r="IC12" i="3"/>
  <c r="AQ23" i="3"/>
  <c r="AQ27" i="3"/>
  <c r="AQ34" i="3"/>
  <c r="AQ26" i="3"/>
  <c r="AQ22" i="3"/>
  <c r="AQ31" i="3"/>
  <c r="AQ24" i="3"/>
  <c r="AQ17" i="3"/>
  <c r="AQ25" i="3"/>
  <c r="AQ19" i="3"/>
  <c r="AQ39" i="3"/>
  <c r="AQ37" i="3"/>
  <c r="AQ20" i="3"/>
  <c r="AQ40" i="3"/>
  <c r="AQ21" i="3"/>
  <c r="AQ38" i="3"/>
  <c r="AQ36" i="3"/>
  <c r="AQ32" i="3"/>
  <c r="AQ41" i="3"/>
  <c r="AQ15" i="3"/>
  <c r="AQ42" i="3"/>
  <c r="AQ29" i="3"/>
  <c r="AQ35" i="3"/>
  <c r="AQ28" i="3"/>
  <c r="AQ13" i="3"/>
  <c r="AQ12" i="3"/>
  <c r="AQ33" i="3"/>
  <c r="AQ18" i="3"/>
  <c r="AQ16" i="3"/>
  <c r="AQ30" i="3"/>
  <c r="MJ23" i="3"/>
  <c r="MJ33" i="3"/>
  <c r="AP20" i="3"/>
  <c r="EJ25" i="3"/>
  <c r="EE19" i="3"/>
  <c r="EE14" i="3"/>
  <c r="EE24" i="3"/>
  <c r="EE34" i="3"/>
  <c r="FV17" i="3"/>
  <c r="FV37" i="3"/>
  <c r="FV30" i="3"/>
  <c r="FV28" i="3"/>
  <c r="GT37" i="3"/>
  <c r="WF34" i="3"/>
  <c r="FD32" i="3"/>
  <c r="FH21" i="3"/>
  <c r="FH36" i="3"/>
  <c r="EJ35" i="3"/>
  <c r="LA16" i="3"/>
  <c r="LA34" i="3"/>
  <c r="AP38" i="3"/>
  <c r="AP14" i="3"/>
  <c r="AP42" i="3"/>
  <c r="EU22" i="3"/>
  <c r="EU29" i="3"/>
  <c r="EU40" i="3"/>
  <c r="EU24" i="3"/>
  <c r="ET38" i="3"/>
  <c r="ET16" i="3"/>
  <c r="EU38" i="3"/>
  <c r="EU36" i="3"/>
  <c r="EU23" i="3"/>
  <c r="K41" i="3"/>
  <c r="K33" i="3"/>
  <c r="FV36" i="3"/>
  <c r="FV27" i="3"/>
  <c r="FV23" i="3"/>
  <c r="FV15" i="3"/>
  <c r="FV26" i="3"/>
  <c r="FV29" i="3"/>
  <c r="FV41" i="3"/>
  <c r="FV22" i="3"/>
  <c r="FV12" i="3"/>
  <c r="FV32" i="3"/>
  <c r="FV40" i="3"/>
  <c r="FV34" i="3"/>
  <c r="AX12" i="3"/>
  <c r="AY12" i="3"/>
  <c r="FI42" i="3"/>
  <c r="WF42" i="3"/>
  <c r="WF23" i="3"/>
  <c r="WF22" i="3"/>
  <c r="WF28" i="3"/>
  <c r="WF12" i="3"/>
  <c r="WF35" i="3"/>
  <c r="WF16" i="3"/>
  <c r="EK38" i="3"/>
  <c r="EK39" i="3"/>
  <c r="EK15" i="3"/>
  <c r="EK25" i="3"/>
  <c r="EK16" i="3"/>
  <c r="EK36" i="3"/>
  <c r="EK19" i="3"/>
  <c r="EK42" i="3"/>
  <c r="EK28" i="3"/>
  <c r="EK29" i="3"/>
  <c r="EK27" i="3"/>
  <c r="EK20" i="3"/>
  <c r="EK31" i="3"/>
  <c r="EK41" i="3"/>
  <c r="EK34" i="3"/>
  <c r="EK14" i="3"/>
  <c r="EK37" i="3"/>
  <c r="EK35" i="3"/>
  <c r="EK22" i="3"/>
  <c r="EK12" i="3"/>
  <c r="EK30" i="3"/>
  <c r="EK33" i="3"/>
  <c r="EK32" i="3"/>
  <c r="EK13" i="3"/>
  <c r="EK40" i="3"/>
  <c r="EK18" i="3"/>
  <c r="AJX22" i="3"/>
  <c r="AJX14" i="3"/>
  <c r="AJX40" i="3"/>
  <c r="AJX32" i="3"/>
  <c r="QJ32" i="3"/>
  <c r="QI21" i="3"/>
  <c r="QI15" i="3"/>
  <c r="QI25" i="3"/>
  <c r="QJ37" i="3"/>
  <c r="QI22" i="3"/>
  <c r="QI37" i="3"/>
  <c r="QJ13" i="3"/>
  <c r="QJ21" i="3"/>
  <c r="QI29" i="3"/>
  <c r="QJ25" i="3"/>
  <c r="QJ12" i="3"/>
  <c r="QI40" i="3"/>
  <c r="QJ34" i="3"/>
  <c r="QI41" i="3"/>
  <c r="QJ36" i="3"/>
  <c r="QI35" i="3"/>
  <c r="QJ35" i="3"/>
  <c r="QI16" i="3"/>
  <c r="QI32" i="3"/>
  <c r="QJ33" i="3"/>
  <c r="QJ16" i="3"/>
  <c r="QJ40" i="3"/>
  <c r="QI14" i="3"/>
  <c r="QI26" i="3"/>
  <c r="QI18" i="3"/>
  <c r="QI23" i="3"/>
  <c r="QI38" i="3"/>
  <c r="QI24" i="3"/>
  <c r="QJ22" i="3"/>
  <c r="QI27" i="3"/>
  <c r="QI17" i="3"/>
  <c r="QJ26" i="3"/>
  <c r="QJ23" i="3"/>
  <c r="QI42" i="3"/>
  <c r="QI34" i="3"/>
  <c r="QJ20" i="3"/>
  <c r="QI20" i="3"/>
  <c r="QJ30" i="3"/>
  <c r="QJ14" i="3"/>
  <c r="QJ18" i="3"/>
  <c r="QI28" i="3"/>
  <c r="QJ17" i="3"/>
  <c r="QJ27" i="3"/>
  <c r="QI13" i="3"/>
  <c r="QJ31" i="3"/>
  <c r="QJ39" i="3"/>
  <c r="QJ38" i="3"/>
  <c r="QI33" i="3"/>
  <c r="QJ42" i="3"/>
  <c r="QI30" i="3"/>
  <c r="QJ15" i="3"/>
  <c r="QJ41" i="3"/>
  <c r="QI36" i="3"/>
  <c r="QJ24" i="3"/>
  <c r="QI31" i="3"/>
  <c r="QJ19" i="3"/>
  <c r="QJ29" i="3"/>
  <c r="QJ28" i="3"/>
  <c r="QI19" i="3"/>
  <c r="QI12" i="3"/>
  <c r="QI39" i="3"/>
  <c r="NG33" i="3"/>
  <c r="NH21" i="3"/>
  <c r="NG36" i="3"/>
  <c r="NG32" i="3"/>
  <c r="NH22" i="3"/>
  <c r="NG41" i="3"/>
  <c r="NH33" i="3"/>
  <c r="NH17" i="3"/>
  <c r="NH23" i="3"/>
  <c r="NG18" i="3"/>
  <c r="NH16" i="3"/>
  <c r="NH34" i="3"/>
  <c r="NG17" i="3"/>
  <c r="NH38" i="3"/>
  <c r="NG31" i="3"/>
  <c r="NH32" i="3"/>
  <c r="NH31" i="3"/>
  <c r="NH42" i="3"/>
  <c r="NH19" i="3"/>
  <c r="NH15" i="3"/>
  <c r="NG39" i="3"/>
  <c r="NG22" i="3"/>
  <c r="NG40" i="3"/>
  <c r="NG15" i="3"/>
  <c r="NH14" i="3"/>
  <c r="NG37" i="3"/>
  <c r="NG12" i="3"/>
  <c r="NG42" i="3"/>
  <c r="NG24" i="3"/>
  <c r="NH36" i="3"/>
  <c r="NG34" i="3"/>
  <c r="NH25" i="3"/>
  <c r="NG38" i="3"/>
  <c r="NH40" i="3"/>
  <c r="NH28" i="3"/>
  <c r="NG14" i="3"/>
  <c r="NG30" i="3"/>
  <c r="NG35" i="3"/>
  <c r="NH24" i="3"/>
  <c r="NG29" i="3"/>
  <c r="NG20" i="3"/>
  <c r="NG21" i="3"/>
  <c r="NH30" i="3"/>
  <c r="NH41" i="3"/>
  <c r="NG13" i="3"/>
  <c r="NH29" i="3"/>
  <c r="NH37" i="3"/>
  <c r="NG26" i="3"/>
  <c r="NG27" i="3"/>
  <c r="NH13" i="3"/>
  <c r="NH26" i="3"/>
  <c r="NH18" i="3"/>
  <c r="NG25" i="3"/>
  <c r="NH35" i="3"/>
  <c r="NH20" i="3"/>
  <c r="NG19" i="3"/>
  <c r="NH27" i="3"/>
  <c r="NH12" i="3"/>
  <c r="NH39" i="3"/>
  <c r="NG23" i="3"/>
  <c r="NG28" i="3"/>
  <c r="NG16" i="3"/>
  <c r="KE27" i="3"/>
  <c r="KF25" i="3"/>
  <c r="KF28" i="3"/>
  <c r="KF30" i="3"/>
  <c r="KF12" i="3"/>
  <c r="KF26" i="3"/>
  <c r="KE23" i="3"/>
  <c r="KF35" i="3"/>
  <c r="KE12" i="3"/>
  <c r="KF19" i="3"/>
  <c r="KF16" i="3"/>
  <c r="KE35" i="3"/>
  <c r="KF42" i="3"/>
  <c r="KF37" i="3"/>
  <c r="KF21" i="3"/>
  <c r="KE18" i="3"/>
  <c r="KF17" i="3"/>
  <c r="KE31" i="3"/>
  <c r="KE19" i="3"/>
  <c r="KE40" i="3"/>
  <c r="KF41" i="3"/>
  <c r="KF20" i="3"/>
  <c r="KF23" i="3"/>
  <c r="KF14" i="3"/>
  <c r="KE26" i="3"/>
  <c r="KF31" i="3"/>
  <c r="KE14" i="3"/>
  <c r="KE41" i="3"/>
  <c r="KE17" i="3"/>
  <c r="KE39" i="3"/>
  <c r="KE34" i="3"/>
  <c r="KF27" i="3"/>
  <c r="KE20" i="3"/>
  <c r="KE15" i="3"/>
  <c r="KF22" i="3"/>
  <c r="KE16" i="3"/>
  <c r="KE25" i="3"/>
  <c r="KE29" i="3"/>
  <c r="KF32" i="3"/>
  <c r="KF38" i="3"/>
  <c r="KE42" i="3"/>
  <c r="KF24" i="3"/>
  <c r="KF40" i="3"/>
  <c r="KE33" i="3"/>
  <c r="KF36" i="3"/>
  <c r="KE36" i="3"/>
  <c r="KE21" i="3"/>
  <c r="KE37" i="3"/>
  <c r="KE13" i="3"/>
  <c r="KF39" i="3"/>
  <c r="KF18" i="3"/>
  <c r="KE32" i="3"/>
  <c r="KE24" i="3"/>
  <c r="KF15" i="3"/>
  <c r="KF29" i="3"/>
  <c r="KF33" i="3"/>
  <c r="KE30" i="3"/>
  <c r="KF34" i="3"/>
  <c r="KF13" i="3"/>
  <c r="KE22" i="3"/>
  <c r="KE28" i="3"/>
  <c r="KE38" i="3"/>
  <c r="JK41" i="3"/>
  <c r="JK13" i="3"/>
  <c r="JK34" i="3"/>
  <c r="JL35" i="3"/>
  <c r="JL42" i="3"/>
  <c r="JL30" i="3"/>
  <c r="JL25" i="3"/>
  <c r="JK26" i="3"/>
  <c r="JK20" i="3"/>
  <c r="JK30" i="3"/>
  <c r="JK12" i="3"/>
  <c r="JL26" i="3"/>
  <c r="JL17" i="3"/>
  <c r="JL23" i="3"/>
  <c r="JK18" i="3"/>
  <c r="JL31" i="3"/>
  <c r="JL19" i="3"/>
  <c r="JK15" i="3"/>
  <c r="JL29" i="3"/>
  <c r="JK35" i="3"/>
  <c r="JL12" i="3"/>
  <c r="JL14" i="3"/>
  <c r="JK31" i="3"/>
  <c r="JL32" i="3"/>
  <c r="JK21" i="3"/>
  <c r="JK38" i="3"/>
  <c r="JK39" i="3"/>
  <c r="JL36" i="3"/>
  <c r="JL37" i="3"/>
  <c r="JL34" i="3"/>
  <c r="JK40" i="3"/>
  <c r="JL18" i="3"/>
  <c r="JK14" i="3"/>
  <c r="JK33" i="3"/>
  <c r="JK27" i="3"/>
  <c r="JK24" i="3"/>
  <c r="JL38" i="3"/>
  <c r="JK37" i="3"/>
  <c r="JL16" i="3"/>
  <c r="JL13" i="3"/>
  <c r="JK36" i="3"/>
  <c r="JL28" i="3"/>
  <c r="JK22" i="3"/>
  <c r="JL41" i="3"/>
  <c r="JL27" i="3"/>
  <c r="JL15" i="3"/>
  <c r="JL33" i="3"/>
  <c r="JL39" i="3"/>
  <c r="JK28" i="3"/>
  <c r="JK19" i="3"/>
  <c r="JL24" i="3"/>
  <c r="JL21" i="3"/>
  <c r="JL20" i="3"/>
  <c r="JK16" i="3"/>
  <c r="JK17" i="3"/>
  <c r="JL40" i="3"/>
  <c r="JK29" i="3"/>
  <c r="JL22" i="3"/>
  <c r="JK23" i="3"/>
  <c r="JK42" i="3"/>
  <c r="JK25" i="3"/>
  <c r="JK32" i="3"/>
  <c r="CM39" i="3"/>
  <c r="CL34" i="3"/>
  <c r="CM29" i="3"/>
  <c r="CM41" i="3"/>
  <c r="CL41" i="3"/>
  <c r="CL32" i="3"/>
  <c r="CL25" i="3"/>
  <c r="CL20" i="3"/>
  <c r="CL35" i="3"/>
  <c r="CL27" i="3"/>
  <c r="CM17" i="3"/>
  <c r="CL37" i="3"/>
  <c r="CL26" i="3"/>
  <c r="CL19" i="3"/>
  <c r="CM14" i="3"/>
  <c r="CL30" i="3"/>
  <c r="CL39" i="3"/>
  <c r="CL33" i="3"/>
  <c r="CM31" i="3"/>
  <c r="CL22" i="3"/>
  <c r="CM13" i="3"/>
  <c r="CL24" i="3"/>
  <c r="CL13" i="3"/>
  <c r="CM28" i="3"/>
  <c r="CM18" i="3"/>
  <c r="CL12" i="3"/>
  <c r="CM37" i="3"/>
  <c r="CM42" i="3"/>
  <c r="CM36" i="3"/>
  <c r="CL28" i="3"/>
  <c r="CL18" i="3"/>
  <c r="CM30" i="3"/>
  <c r="CM12" i="3"/>
  <c r="CM22" i="3"/>
  <c r="CL15" i="3"/>
  <c r="CM35" i="3"/>
  <c r="CM21" i="3"/>
  <c r="CM23" i="3"/>
  <c r="CL29" i="3"/>
  <c r="CL14" i="3"/>
  <c r="CM19" i="3"/>
  <c r="CL42" i="3"/>
  <c r="CM27" i="3"/>
  <c r="CL31" i="3"/>
  <c r="CM25" i="3"/>
  <c r="CL40" i="3"/>
  <c r="CL16" i="3"/>
  <c r="CM32" i="3"/>
  <c r="CM38" i="3"/>
  <c r="CM26" i="3"/>
  <c r="CM40" i="3"/>
  <c r="CM34" i="3"/>
  <c r="CM20" i="3"/>
  <c r="CL23" i="3"/>
  <c r="CM24" i="3"/>
  <c r="CL17" i="3"/>
  <c r="CL21" i="3"/>
  <c r="CL38" i="3"/>
  <c r="CL36" i="3"/>
  <c r="CM15" i="3"/>
  <c r="MJ15" i="3"/>
  <c r="MJ19" i="3"/>
  <c r="MJ25" i="3"/>
  <c r="MJ31" i="3"/>
  <c r="MJ35" i="3"/>
  <c r="AP33" i="3"/>
  <c r="AP40" i="3"/>
  <c r="AJX31" i="3"/>
  <c r="AJX41" i="3"/>
  <c r="AJX34" i="3"/>
  <c r="AJX27" i="3"/>
  <c r="EJ23" i="3"/>
  <c r="EJ24" i="3"/>
  <c r="AP19" i="3"/>
  <c r="AP12" i="3"/>
  <c r="AJX33" i="3"/>
  <c r="AJX36" i="3"/>
  <c r="AJX21" i="3"/>
  <c r="AJX24" i="3"/>
  <c r="AJX17" i="3"/>
  <c r="EE12" i="3"/>
  <c r="EE30" i="3"/>
  <c r="EE25" i="3"/>
  <c r="FV18" i="3"/>
  <c r="FV21" i="3"/>
  <c r="FV25" i="3"/>
  <c r="WF21" i="3"/>
  <c r="WF13" i="3"/>
  <c r="WF18" i="3"/>
  <c r="FH35" i="3"/>
  <c r="FH26" i="3"/>
  <c r="BJ29" i="3"/>
  <c r="LA35" i="3"/>
  <c r="LA31" i="3"/>
  <c r="MJ16" i="3"/>
  <c r="EU31" i="3"/>
  <c r="EU27" i="3"/>
  <c r="EK26" i="3"/>
  <c r="EJ33" i="3"/>
  <c r="EJ30" i="3"/>
  <c r="EJ18" i="3"/>
  <c r="EJ16" i="3"/>
  <c r="EJ28" i="3"/>
  <c r="EE18" i="3"/>
  <c r="EE41" i="3"/>
  <c r="EE17" i="3"/>
  <c r="EE22" i="3"/>
  <c r="EE13" i="3"/>
  <c r="EE26" i="3"/>
  <c r="EE32" i="3"/>
  <c r="EE37" i="3"/>
  <c r="EE42" i="3"/>
  <c r="WW25" i="3"/>
  <c r="WW27" i="3"/>
  <c r="WW32" i="3"/>
  <c r="WW40" i="3"/>
  <c r="LA22" i="3"/>
  <c r="LF28" i="3"/>
  <c r="LF18" i="3"/>
  <c r="LF41" i="3"/>
  <c r="LF12" i="3"/>
  <c r="OA35" i="3"/>
  <c r="OA40" i="3"/>
  <c r="OB32" i="3"/>
  <c r="OB18" i="3"/>
  <c r="OA30" i="3"/>
  <c r="OA20" i="3"/>
  <c r="OA32" i="3"/>
  <c r="OA18" i="3"/>
  <c r="OB23" i="3"/>
  <c r="OB27" i="3"/>
  <c r="OB16" i="3"/>
  <c r="OB37" i="3"/>
  <c r="OA15" i="3"/>
  <c r="OB35" i="3"/>
  <c r="OB22" i="3"/>
  <c r="OB34" i="3"/>
  <c r="OB12" i="3"/>
  <c r="OA21" i="3"/>
  <c r="OA16" i="3"/>
  <c r="OB15" i="3"/>
  <c r="OA39" i="3"/>
  <c r="OA31" i="3"/>
  <c r="OB20" i="3"/>
  <c r="OB24" i="3"/>
  <c r="OA38" i="3"/>
  <c r="OA23" i="3"/>
  <c r="OA19" i="3"/>
  <c r="OB26" i="3"/>
  <c r="OB21" i="3"/>
  <c r="OB33" i="3"/>
  <c r="OA22" i="3"/>
  <c r="OA42" i="3"/>
  <c r="OB36" i="3"/>
  <c r="OB25" i="3"/>
  <c r="OA33" i="3"/>
  <c r="OA34" i="3"/>
  <c r="OB41" i="3"/>
  <c r="OA14" i="3"/>
  <c r="OA37" i="3"/>
  <c r="OA27" i="3"/>
  <c r="OA28" i="3"/>
  <c r="OB14" i="3"/>
  <c r="OA17" i="3"/>
  <c r="OA26" i="3"/>
  <c r="OA25" i="3"/>
  <c r="OA29" i="3"/>
  <c r="OB28" i="3"/>
  <c r="OB38" i="3"/>
  <c r="OA12" i="3"/>
  <c r="OA41" i="3"/>
  <c r="OB31" i="3"/>
  <c r="OB42" i="3"/>
  <c r="OA36" i="3"/>
  <c r="OB13" i="3"/>
  <c r="OA13" i="3"/>
  <c r="OB40" i="3"/>
  <c r="OB29" i="3"/>
  <c r="OA24" i="3"/>
  <c r="OB19" i="3"/>
  <c r="OB17" i="3"/>
  <c r="OB30" i="3"/>
  <c r="OB39" i="3"/>
  <c r="IR21" i="3"/>
  <c r="IQ37" i="3"/>
  <c r="IQ25" i="3"/>
  <c r="IR16" i="3"/>
  <c r="IQ24" i="3"/>
  <c r="IR12" i="3"/>
  <c r="IR35" i="3"/>
  <c r="IR32" i="3"/>
  <c r="IR13" i="3"/>
  <c r="IQ33" i="3"/>
  <c r="IR26" i="3"/>
  <c r="IQ16" i="3"/>
  <c r="IQ18" i="3"/>
  <c r="IQ35" i="3"/>
  <c r="IQ31" i="3"/>
  <c r="IQ27" i="3"/>
  <c r="IR27" i="3"/>
  <c r="IQ28" i="3"/>
  <c r="IQ20" i="3"/>
  <c r="IQ34" i="3"/>
  <c r="IR33" i="3"/>
  <c r="IQ21" i="3"/>
  <c r="IR17" i="3"/>
  <c r="IR39" i="3"/>
  <c r="IQ22" i="3"/>
  <c r="IQ14" i="3"/>
  <c r="IR19" i="3"/>
  <c r="IQ40" i="3"/>
  <c r="IQ36" i="3"/>
  <c r="IQ23" i="3"/>
  <c r="IR40" i="3"/>
  <c r="IR28" i="3"/>
  <c r="IQ12" i="3"/>
  <c r="IR30" i="3"/>
  <c r="IQ32" i="3"/>
  <c r="IR29" i="3"/>
  <c r="IR37" i="3"/>
  <c r="IR41" i="3"/>
  <c r="IQ30" i="3"/>
  <c r="IR25" i="3"/>
  <c r="IR18" i="3"/>
  <c r="IQ42" i="3"/>
  <c r="IR31" i="3"/>
  <c r="IQ41" i="3"/>
  <c r="IR24" i="3"/>
  <c r="IQ19" i="3"/>
  <c r="IR42" i="3"/>
  <c r="IR20" i="3"/>
  <c r="IQ17" i="3"/>
  <c r="IR14" i="3"/>
  <c r="IR15" i="3"/>
  <c r="IQ15" i="3"/>
  <c r="IQ13" i="3"/>
  <c r="IQ39" i="3"/>
  <c r="IQ38" i="3"/>
  <c r="IR36" i="3"/>
  <c r="IQ26" i="3"/>
  <c r="IR38" i="3"/>
  <c r="IR34" i="3"/>
  <c r="IR23" i="3"/>
  <c r="IR22" i="3"/>
  <c r="K16" i="3"/>
  <c r="K34" i="3"/>
  <c r="K31" i="3"/>
  <c r="K29" i="3"/>
  <c r="K32" i="3"/>
  <c r="K35" i="3"/>
  <c r="K21" i="3"/>
  <c r="K24" i="3"/>
  <c r="K13" i="3"/>
  <c r="K14" i="3"/>
  <c r="K42" i="3"/>
  <c r="K18" i="3"/>
  <c r="K17" i="3"/>
  <c r="K19" i="3"/>
  <c r="K20" i="3"/>
  <c r="K12" i="3"/>
  <c r="K28" i="3"/>
  <c r="K26" i="3"/>
  <c r="K15" i="3"/>
  <c r="K27" i="3"/>
  <c r="K37" i="3"/>
  <c r="K30" i="3"/>
  <c r="K40" i="3"/>
  <c r="K23" i="3"/>
  <c r="K36" i="3"/>
  <c r="MJ14" i="3"/>
  <c r="MJ42" i="3"/>
  <c r="MJ20" i="3"/>
  <c r="MJ26" i="3"/>
  <c r="MJ13" i="3"/>
  <c r="MJ32" i="3"/>
  <c r="MJ34" i="3"/>
  <c r="MJ40" i="3"/>
  <c r="MJ18" i="3"/>
  <c r="MJ22" i="3"/>
  <c r="MJ21" i="3"/>
  <c r="MJ29" i="3"/>
  <c r="MJ37" i="3"/>
  <c r="AJX26" i="3"/>
  <c r="AJX35" i="3"/>
  <c r="EJ12" i="3"/>
  <c r="EJ36" i="3"/>
  <c r="AJX38" i="3"/>
  <c r="EE20" i="3"/>
  <c r="EE21" i="3"/>
  <c r="EE35" i="3"/>
  <c r="FV31" i="3"/>
  <c r="FV16" i="3"/>
  <c r="FV24" i="3"/>
  <c r="EE39" i="3"/>
  <c r="WF40" i="3"/>
  <c r="WF14" i="3"/>
  <c r="WF27" i="3"/>
  <c r="FH24" i="3"/>
  <c r="FH39" i="3"/>
  <c r="LA28" i="3"/>
  <c r="FV35" i="3"/>
  <c r="LA40" i="3"/>
  <c r="LA19" i="3"/>
  <c r="LA14" i="3"/>
  <c r="LA20" i="3"/>
  <c r="MJ28" i="3"/>
  <c r="MJ24" i="3"/>
  <c r="EK23" i="3"/>
  <c r="EK17" i="3"/>
  <c r="F36" i="3"/>
  <c r="F13" i="3"/>
  <c r="F35" i="3"/>
  <c r="F16" i="3"/>
  <c r="F38" i="3"/>
  <c r="CM16" i="3"/>
  <c r="FW24" i="3"/>
  <c r="FW18" i="3"/>
  <c r="FW29" i="3"/>
  <c r="FW42" i="3"/>
  <c r="FW17" i="3"/>
  <c r="FW37" i="3"/>
  <c r="FW22" i="3"/>
  <c r="FW15" i="3"/>
  <c r="FW19" i="3"/>
  <c r="FW14" i="3"/>
  <c r="FW13" i="3"/>
  <c r="FW12" i="3"/>
  <c r="FW36" i="3"/>
  <c r="AJQ32" i="3"/>
  <c r="AJQ40" i="3"/>
  <c r="FH15" i="3"/>
  <c r="FJ42" i="3"/>
  <c r="FJ28" i="3"/>
  <c r="FH12" i="3"/>
  <c r="FJ29" i="3"/>
  <c r="FH16" i="3"/>
  <c r="FG11" i="3"/>
  <c r="N40" i="1" s="1"/>
  <c r="FJ21" i="3"/>
  <c r="FJ25" i="3"/>
  <c r="FJ17" i="3"/>
  <c r="FJ19" i="3"/>
  <c r="FJ41" i="3"/>
  <c r="FJ32" i="3"/>
  <c r="FJ16" i="3"/>
  <c r="FJ22" i="3"/>
  <c r="FH18" i="3"/>
  <c r="FJ18" i="3"/>
  <c r="FH34" i="3"/>
  <c r="FJ30" i="3"/>
  <c r="JA38" i="3"/>
  <c r="JB38" i="3"/>
  <c r="JB41" i="3"/>
  <c r="JA29" i="3"/>
  <c r="JB20" i="3"/>
  <c r="JB15" i="3"/>
  <c r="JA34" i="3"/>
  <c r="JB22" i="3"/>
  <c r="JB23" i="3"/>
  <c r="JB30" i="3"/>
  <c r="JA12" i="3"/>
  <c r="JB29" i="3"/>
  <c r="JA15" i="3"/>
  <c r="JB13" i="3"/>
  <c r="JA14" i="3"/>
  <c r="JB16" i="3"/>
  <c r="JB31" i="3"/>
  <c r="JA35" i="3"/>
  <c r="JB28" i="3"/>
  <c r="JA19" i="3"/>
  <c r="JA31" i="3"/>
  <c r="JA20" i="3"/>
  <c r="JA30" i="3"/>
  <c r="JA37" i="3"/>
  <c r="JA25" i="3"/>
  <c r="JA22" i="3"/>
  <c r="JB12" i="3"/>
  <c r="JA41" i="3"/>
  <c r="QR38" i="3"/>
  <c r="QS38" i="3"/>
  <c r="QS16" i="3"/>
  <c r="QS18" i="3"/>
  <c r="QR34" i="3"/>
  <c r="QS41" i="3"/>
  <c r="QR41" i="3"/>
  <c r="QR42" i="3"/>
  <c r="QR40" i="3"/>
  <c r="QS30" i="3"/>
  <c r="QR24" i="3"/>
  <c r="QS42" i="3"/>
  <c r="QR21" i="3"/>
  <c r="QR32" i="3"/>
  <c r="QR14" i="3"/>
  <c r="QS23" i="3"/>
  <c r="QR13" i="3"/>
  <c r="QS39" i="3"/>
  <c r="QS26" i="3"/>
  <c r="QS31" i="3"/>
  <c r="QR29" i="3"/>
  <c r="QR28" i="3"/>
  <c r="QR33" i="3"/>
  <c r="QS17" i="3"/>
  <c r="QR12" i="3"/>
  <c r="QS13" i="3"/>
  <c r="QS29" i="3"/>
  <c r="QR27" i="3"/>
  <c r="VQ16" i="3"/>
  <c r="VQ23" i="3"/>
  <c r="VQ27" i="3"/>
  <c r="VQ21" i="3"/>
  <c r="VQ35" i="3"/>
  <c r="VQ40" i="3"/>
  <c r="VQ18" i="3"/>
  <c r="VQ15" i="3"/>
  <c r="VQ29" i="3"/>
  <c r="VQ13" i="3"/>
  <c r="VQ14" i="3"/>
  <c r="VQ37" i="3"/>
  <c r="VQ24" i="3"/>
  <c r="ADP38" i="3"/>
  <c r="ADP35" i="3"/>
  <c r="ADP16" i="3"/>
  <c r="ADP23" i="3"/>
  <c r="ADP26" i="3"/>
  <c r="ADQ30" i="3"/>
  <c r="ADP31" i="3"/>
  <c r="ADP32" i="3"/>
  <c r="ADQ14" i="3"/>
  <c r="ADQ29" i="3"/>
  <c r="ADP24" i="3"/>
  <c r="ADQ15" i="3"/>
  <c r="ADP29" i="3"/>
  <c r="ADP30" i="3"/>
  <c r="ADP42" i="3"/>
  <c r="ADP15" i="3"/>
  <c r="ADQ39" i="3"/>
  <c r="ADQ23" i="3"/>
  <c r="ADP12" i="3"/>
  <c r="ADQ37" i="3"/>
  <c r="ADQ36" i="3"/>
  <c r="ADP13" i="3"/>
  <c r="ADP33" i="3"/>
  <c r="ADQ31" i="3"/>
  <c r="ADQ20" i="3"/>
  <c r="ADQ28" i="3"/>
  <c r="ADQ34" i="3"/>
  <c r="ADP27" i="3"/>
  <c r="AEW38" i="3"/>
  <c r="AEW17" i="3"/>
  <c r="AEV20" i="3"/>
  <c r="AEW24" i="3"/>
  <c r="AEV19" i="3"/>
  <c r="AEW28" i="3"/>
  <c r="AEV30" i="3"/>
  <c r="AEW31" i="3"/>
  <c r="AEV16" i="3"/>
  <c r="AEW13" i="3"/>
  <c r="AEW35" i="3"/>
  <c r="AEV36" i="3"/>
  <c r="AEW30" i="3"/>
  <c r="AEW15" i="3"/>
  <c r="AEV33" i="3"/>
  <c r="AEV37" i="3"/>
  <c r="AEV38" i="3"/>
  <c r="AEW33" i="3"/>
  <c r="AEW19" i="3"/>
  <c r="AEW21" i="3"/>
  <c r="AEV26" i="3"/>
  <c r="AEV27" i="3"/>
  <c r="AEW25" i="3"/>
  <c r="AEV21" i="3"/>
  <c r="AEW34" i="3"/>
  <c r="AEV32" i="3"/>
  <c r="AEV12" i="3"/>
  <c r="AEW40" i="3"/>
  <c r="AJR24" i="3"/>
  <c r="AJR27" i="3"/>
  <c r="AJR37" i="3"/>
  <c r="AJR15" i="3"/>
  <c r="AJR21" i="3"/>
  <c r="AJR42" i="3"/>
  <c r="AJR23" i="3"/>
  <c r="AJR40" i="3"/>
  <c r="AJP40" i="3"/>
  <c r="AJR34" i="3"/>
  <c r="AJR12" i="3"/>
  <c r="AJO11" i="3"/>
  <c r="AJP11" i="3" s="1"/>
  <c r="AJR19" i="3"/>
  <c r="AJT42" i="3"/>
  <c r="AJU36" i="3"/>
  <c r="AJU12" i="3"/>
  <c r="AJU25" i="3"/>
  <c r="AJU17" i="3"/>
  <c r="AJU23" i="3"/>
  <c r="AJU29" i="3"/>
  <c r="AJU18" i="3"/>
  <c r="AJU33" i="3"/>
  <c r="AJU40" i="3"/>
  <c r="AJU34" i="3"/>
  <c r="AU41" i="3"/>
  <c r="AU35" i="3"/>
  <c r="AU32" i="3"/>
  <c r="AU19" i="3"/>
  <c r="AU28" i="3"/>
  <c r="AU34" i="3"/>
  <c r="AU33" i="3"/>
  <c r="AU29" i="3"/>
  <c r="AU14" i="3"/>
  <c r="AU26" i="3"/>
  <c r="AU13" i="3"/>
  <c r="AU21" i="3"/>
  <c r="AU16" i="3"/>
  <c r="DH42" i="3"/>
  <c r="DH36" i="3"/>
  <c r="DH26" i="3"/>
  <c r="DH41" i="3"/>
  <c r="DH16" i="3"/>
  <c r="DH28" i="3"/>
  <c r="DH40" i="3"/>
  <c r="DH37" i="3"/>
  <c r="DH23" i="3"/>
  <c r="DH29" i="3"/>
  <c r="DE11" i="3"/>
  <c r="DH15" i="3"/>
  <c r="DH13" i="3"/>
  <c r="DH34" i="3"/>
  <c r="IV38" i="3"/>
  <c r="IW38" i="3"/>
  <c r="IV34" i="3"/>
  <c r="IW24" i="3"/>
  <c r="IV17" i="3"/>
  <c r="IW40" i="3"/>
  <c r="IV24" i="3"/>
  <c r="IW15" i="3"/>
  <c r="IV35" i="3"/>
  <c r="IW28" i="3"/>
  <c r="IW36" i="3"/>
  <c r="IV14" i="3"/>
  <c r="IV22" i="3"/>
  <c r="IW30" i="3"/>
  <c r="IW33" i="3"/>
  <c r="IW25" i="3"/>
  <c r="IW39" i="3"/>
  <c r="IW34" i="3"/>
  <c r="IV20" i="3"/>
  <c r="IV15" i="3"/>
  <c r="IW22" i="3"/>
  <c r="IW13" i="3"/>
  <c r="IW19" i="3"/>
  <c r="IV28" i="3"/>
  <c r="IV37" i="3"/>
  <c r="IV26" i="3"/>
  <c r="IV18" i="3"/>
  <c r="IW21" i="3"/>
  <c r="PU40" i="3"/>
  <c r="PT30" i="3"/>
  <c r="PT21" i="3"/>
  <c r="PT17" i="3"/>
  <c r="PT32" i="3"/>
  <c r="PU35" i="3"/>
  <c r="PT16" i="3"/>
  <c r="PT24" i="3"/>
  <c r="PU17" i="3"/>
  <c r="PU31" i="3"/>
  <c r="PU33" i="3"/>
  <c r="PT33" i="3"/>
  <c r="PU18" i="3"/>
  <c r="PT28" i="3"/>
  <c r="PT20" i="3"/>
  <c r="PU34" i="3"/>
  <c r="PU16" i="3"/>
  <c r="PU41" i="3"/>
  <c r="PT22" i="3"/>
  <c r="PT42" i="3"/>
  <c r="PU30" i="3"/>
  <c r="PT23" i="3"/>
  <c r="PU21" i="3"/>
  <c r="PU29" i="3"/>
  <c r="PU14" i="3"/>
  <c r="PU42" i="3"/>
  <c r="RE39" i="3"/>
  <c r="RE38" i="3"/>
  <c r="RD39" i="3"/>
  <c r="RD20" i="3"/>
  <c r="RE27" i="3"/>
  <c r="RD31" i="3"/>
  <c r="RE42" i="3"/>
  <c r="RE25" i="3"/>
  <c r="RE21" i="3"/>
  <c r="RD35" i="3"/>
  <c r="RD41" i="3"/>
  <c r="RD19" i="3"/>
  <c r="RE16" i="3"/>
  <c r="RE37" i="3"/>
  <c r="RE40" i="3"/>
  <c r="RD30" i="3"/>
  <c r="RD26" i="3"/>
  <c r="RD38" i="3"/>
  <c r="RD13" i="3"/>
  <c r="RD17" i="3"/>
  <c r="RD21" i="3"/>
  <c r="RE13" i="3"/>
  <c r="RD27" i="3"/>
  <c r="RE28" i="3"/>
  <c r="RD29" i="3"/>
  <c r="RE31" i="3"/>
  <c r="RE20" i="3"/>
  <c r="RD37" i="3"/>
  <c r="RE24" i="3"/>
  <c r="SZ38" i="3"/>
  <c r="TA39" i="3"/>
  <c r="SZ32" i="3"/>
  <c r="SZ28" i="3"/>
  <c r="TA35" i="3"/>
  <c r="SZ20" i="3"/>
  <c r="SZ37" i="3"/>
  <c r="SZ36" i="3"/>
  <c r="SZ18" i="3"/>
  <c r="TA42" i="3"/>
  <c r="TA31" i="3"/>
  <c r="SZ22" i="3"/>
  <c r="TA26" i="3"/>
  <c r="SZ29" i="3"/>
  <c r="SZ34" i="3"/>
  <c r="TA12" i="3"/>
  <c r="TA36" i="3"/>
  <c r="TA38" i="3"/>
  <c r="SZ39" i="3"/>
  <c r="SZ41" i="3"/>
  <c r="TA30" i="3"/>
  <c r="TA23" i="3"/>
  <c r="TA13" i="3"/>
  <c r="SZ27" i="3"/>
  <c r="TA28" i="3"/>
  <c r="SZ16" i="3"/>
  <c r="TA21" i="3"/>
  <c r="SZ23" i="3"/>
  <c r="TA20" i="3"/>
  <c r="VL12" i="3"/>
  <c r="VL35" i="3"/>
  <c r="VL14" i="3"/>
  <c r="VL33" i="3"/>
  <c r="VL38" i="3"/>
  <c r="VL18" i="3"/>
  <c r="VL28" i="3"/>
  <c r="VL37" i="3"/>
  <c r="VL19" i="3"/>
  <c r="VN20" i="3"/>
  <c r="VL42" i="3"/>
  <c r="VN13" i="3"/>
  <c r="VN24" i="3"/>
  <c r="VN17" i="3"/>
  <c r="VN28" i="3"/>
  <c r="VN19" i="3"/>
  <c r="VK11" i="3"/>
  <c r="VL11" i="3" s="1"/>
  <c r="VN42" i="3"/>
  <c r="VL13" i="3"/>
  <c r="VL22" i="3"/>
  <c r="VN31" i="3"/>
  <c r="VN26" i="3"/>
  <c r="VN18" i="3"/>
  <c r="VN23" i="3"/>
  <c r="VN33" i="3"/>
  <c r="VN40" i="3"/>
  <c r="VN22" i="3"/>
  <c r="ADL26" i="3"/>
  <c r="ADM37" i="3"/>
  <c r="ADM32" i="3"/>
  <c r="ADM41" i="3"/>
  <c r="ADM27" i="3"/>
  <c r="ADL28" i="3"/>
  <c r="ADM33" i="3"/>
  <c r="ADM24" i="3"/>
  <c r="ADM42" i="3"/>
  <c r="ADM18" i="3"/>
  <c r="ADL40" i="3"/>
  <c r="ADL15" i="3"/>
  <c r="ADM40" i="3"/>
  <c r="ADL23" i="3"/>
  <c r="ADM28" i="3"/>
  <c r="ADM39" i="3"/>
  <c r="ADM34" i="3"/>
  <c r="ADL33" i="3"/>
  <c r="ADM22" i="3"/>
  <c r="ADM15" i="3"/>
  <c r="ADM23" i="3"/>
  <c r="ADL17" i="3"/>
  <c r="ADM21" i="3"/>
  <c r="ADM19" i="3"/>
  <c r="ADL36" i="3"/>
  <c r="ADM16" i="3"/>
  <c r="AER14" i="3"/>
  <c r="AES32" i="3"/>
  <c r="AES14" i="3"/>
  <c r="AES23" i="3"/>
  <c r="AES19" i="3"/>
  <c r="AER20" i="3"/>
  <c r="AER33" i="3"/>
  <c r="AES42" i="3"/>
  <c r="AER28" i="3"/>
  <c r="AER41" i="3"/>
  <c r="AES26" i="3"/>
  <c r="AES38" i="3"/>
  <c r="AER19" i="3"/>
  <c r="AER36" i="3"/>
  <c r="AES28" i="3"/>
  <c r="AES13" i="3"/>
  <c r="AER21" i="3"/>
  <c r="AER34" i="3"/>
  <c r="AES27" i="3"/>
  <c r="AER15" i="3"/>
  <c r="AES37" i="3"/>
  <c r="AFX39" i="3"/>
  <c r="AFX33" i="3"/>
  <c r="AFY25" i="3"/>
  <c r="AFX40" i="3"/>
  <c r="AFX23" i="3"/>
  <c r="AFY17" i="3"/>
  <c r="AFY23" i="3"/>
  <c r="AFY37" i="3"/>
  <c r="AFX21" i="3"/>
  <c r="AFX41" i="3"/>
  <c r="AFX35" i="3"/>
  <c r="AFY15" i="3"/>
  <c r="AFY27" i="3"/>
  <c r="AFY41" i="3"/>
  <c r="AFX13" i="3"/>
  <c r="AFX19" i="3"/>
  <c r="AFY34" i="3"/>
  <c r="AFY35" i="3"/>
  <c r="AFY16" i="3"/>
  <c r="AFX36" i="3"/>
  <c r="AFY36" i="3"/>
  <c r="AFX42" i="3"/>
  <c r="AFY40" i="3"/>
  <c r="AFY13" i="3"/>
  <c r="AFX29" i="3"/>
  <c r="AFY14" i="3"/>
  <c r="AHU16" i="3"/>
  <c r="AHU37" i="3"/>
  <c r="AHU42" i="3"/>
  <c r="AHU41" i="3"/>
  <c r="AHU29" i="3"/>
  <c r="AHU13" i="3"/>
  <c r="AHU23" i="3"/>
  <c r="AHU40" i="3"/>
  <c r="AHU24" i="3"/>
  <c r="AHU35" i="3"/>
  <c r="AHU22" i="3"/>
  <c r="AHU36" i="3"/>
  <c r="AHU26" i="3"/>
  <c r="EF23" i="3"/>
  <c r="EF41" i="3"/>
  <c r="EF36" i="3"/>
  <c r="EF15" i="3"/>
  <c r="EF26" i="3"/>
  <c r="EF18" i="3"/>
  <c r="EF27" i="3"/>
  <c r="EF32" i="3"/>
  <c r="EF13" i="3"/>
  <c r="EF22" i="3"/>
  <c r="BK22" i="3"/>
  <c r="BK23" i="3"/>
  <c r="BK25" i="3"/>
  <c r="BK19" i="3"/>
  <c r="BK17" i="3"/>
  <c r="BK21" i="3"/>
  <c r="BK33" i="3"/>
  <c r="BK28" i="3"/>
  <c r="BK41" i="3"/>
  <c r="BK27" i="3"/>
  <c r="BK32" i="3"/>
  <c r="BK35" i="3"/>
  <c r="BB16" i="3"/>
  <c r="BB40" i="3"/>
  <c r="BB25" i="3"/>
  <c r="BR27" i="3"/>
  <c r="BR32" i="3"/>
  <c r="BR22" i="3"/>
  <c r="BR31" i="3"/>
  <c r="BR14" i="3"/>
  <c r="BR42" i="3"/>
  <c r="BR24" i="3"/>
  <c r="BR37" i="3"/>
  <c r="FL37" i="3"/>
  <c r="FL25" i="3"/>
  <c r="FL15" i="3"/>
  <c r="FL18" i="3"/>
  <c r="FL32" i="3"/>
  <c r="FL16" i="3"/>
  <c r="FL17" i="3"/>
  <c r="FL13" i="3"/>
  <c r="FL39" i="3"/>
  <c r="FL22" i="3"/>
  <c r="FL14" i="3"/>
  <c r="FL28" i="3"/>
  <c r="FL21" i="3"/>
  <c r="GX23" i="3"/>
  <c r="GX30" i="3"/>
  <c r="GX17" i="3"/>
  <c r="GX14" i="3"/>
  <c r="GX15" i="3"/>
  <c r="GX25" i="3"/>
  <c r="GX37" i="3"/>
  <c r="GX29" i="3"/>
  <c r="JG39" i="3"/>
  <c r="JF31" i="3"/>
  <c r="JG15" i="3"/>
  <c r="JF42" i="3"/>
  <c r="JG29" i="3"/>
  <c r="JG34" i="3"/>
  <c r="JF22" i="3"/>
  <c r="JF24" i="3"/>
  <c r="JG37" i="3"/>
  <c r="JG31" i="3"/>
  <c r="JF40" i="3"/>
  <c r="JF35" i="3"/>
  <c r="JF14" i="3"/>
  <c r="JG22" i="3"/>
  <c r="JF28" i="3"/>
  <c r="JF34" i="3"/>
  <c r="JF20" i="3"/>
  <c r="JF17" i="3"/>
  <c r="JG25" i="3"/>
  <c r="NC38" i="3"/>
  <c r="NC39" i="3"/>
  <c r="NC35" i="3"/>
  <c r="NC21" i="3"/>
  <c r="NB12" i="3"/>
  <c r="NB36" i="3"/>
  <c r="NB31" i="3"/>
  <c r="NB19" i="3"/>
  <c r="NB35" i="3"/>
  <c r="NC14" i="3"/>
  <c r="NC31" i="3"/>
  <c r="NB14" i="3"/>
  <c r="NC18" i="3"/>
  <c r="NC33" i="3"/>
  <c r="NB15" i="3"/>
  <c r="NC20" i="3"/>
  <c r="NB33" i="3"/>
  <c r="NC30" i="3"/>
  <c r="NB16" i="3"/>
  <c r="NB29" i="3"/>
  <c r="NB17" i="3"/>
  <c r="NB22" i="3"/>
  <c r="NB34" i="3"/>
  <c r="NB37" i="3"/>
  <c r="NC22" i="3"/>
  <c r="NB13" i="3"/>
  <c r="NC40" i="3"/>
  <c r="RL40" i="3"/>
  <c r="RL20" i="3"/>
  <c r="RL23" i="3"/>
  <c r="RL30" i="3"/>
  <c r="RL14" i="3"/>
  <c r="WK22" i="3"/>
  <c r="WJ28" i="3"/>
  <c r="WJ14" i="3"/>
  <c r="WK24" i="3"/>
  <c r="WJ36" i="3"/>
  <c r="WK40" i="3"/>
  <c r="WK41" i="3"/>
  <c r="WJ18" i="3"/>
  <c r="WK20" i="3"/>
  <c r="WK36" i="3"/>
  <c r="WJ33" i="3"/>
  <c r="WJ23" i="3"/>
  <c r="WJ25" i="3"/>
  <c r="WK31" i="3"/>
  <c r="WJ27" i="3"/>
  <c r="WK38" i="3"/>
  <c r="WJ37" i="3"/>
  <c r="WJ19" i="3"/>
  <c r="WK26" i="3"/>
  <c r="WK37" i="3"/>
  <c r="WK13" i="3"/>
  <c r="WJ21" i="3"/>
  <c r="WK28" i="3"/>
  <c r="WJ17" i="3"/>
  <c r="WJ29" i="3"/>
  <c r="WJ30" i="3"/>
  <c r="WJ15" i="3"/>
  <c r="XQ20" i="3"/>
  <c r="XP41" i="3"/>
  <c r="XQ33" i="3"/>
  <c r="XP26" i="3"/>
  <c r="XP40" i="3"/>
  <c r="XP34" i="3"/>
  <c r="XP22" i="3"/>
  <c r="XP24" i="3"/>
  <c r="XQ30" i="3"/>
  <c r="XP35" i="3"/>
  <c r="XP21" i="3"/>
  <c r="XQ41" i="3"/>
  <c r="XP14" i="3"/>
  <c r="XQ18" i="3"/>
  <c r="XQ13" i="3"/>
  <c r="XQ24" i="3"/>
  <c r="XP23" i="3"/>
  <c r="XP25" i="3"/>
  <c r="XQ40" i="3"/>
  <c r="XP15" i="3"/>
  <c r="XP19" i="3"/>
  <c r="XQ23" i="3"/>
  <c r="XP36" i="3"/>
  <c r="XP29" i="3"/>
  <c r="XP30" i="3"/>
  <c r="XQ32" i="3"/>
  <c r="YV38" i="3"/>
  <c r="YW38" i="3"/>
  <c r="YV18" i="3"/>
  <c r="YV16" i="3"/>
  <c r="YW25" i="3"/>
  <c r="YV23" i="3"/>
  <c r="YV40" i="3"/>
  <c r="YV31" i="3"/>
  <c r="YV12" i="3"/>
  <c r="YW41" i="3"/>
  <c r="YW19" i="3"/>
  <c r="YW24" i="3"/>
  <c r="YV32" i="3"/>
  <c r="YW37" i="3"/>
  <c r="YW18" i="3"/>
  <c r="YW17" i="3"/>
  <c r="YV28" i="3"/>
  <c r="YW20" i="3"/>
  <c r="YW34" i="3"/>
  <c r="YV26" i="3"/>
  <c r="YW27" i="3"/>
  <c r="YW21" i="3"/>
  <c r="YV22" i="3"/>
  <c r="YV36" i="3"/>
  <c r="YV13" i="3"/>
  <c r="YW31" i="3"/>
  <c r="YV17" i="3"/>
  <c r="YW13" i="3"/>
  <c r="AAB38" i="3"/>
  <c r="AAC38" i="3"/>
  <c r="AAB32" i="3"/>
  <c r="AAC15" i="3"/>
  <c r="AAB33" i="3"/>
  <c r="AAC16" i="3"/>
  <c r="AAC31" i="3"/>
  <c r="AAC41" i="3"/>
  <c r="AAB34" i="3"/>
  <c r="AAB29" i="3"/>
  <c r="AAC14" i="3"/>
  <c r="AAB37" i="3"/>
  <c r="AAC32" i="3"/>
  <c r="AAB24" i="3"/>
  <c r="AAC21" i="3"/>
  <c r="AAB36" i="3"/>
  <c r="AAB21" i="3"/>
  <c r="AAB39" i="3"/>
  <c r="AAB42" i="3"/>
  <c r="AAB22" i="3"/>
  <c r="AAC34" i="3"/>
  <c r="AAC12" i="3"/>
  <c r="AAB14" i="3"/>
  <c r="AAB27" i="3"/>
  <c r="AAB25" i="3"/>
  <c r="AAB28" i="3"/>
  <c r="AAB17" i="3"/>
  <c r="AAC36" i="3"/>
  <c r="AAR23" i="3"/>
  <c r="AAS29" i="3"/>
  <c r="AAR12" i="3"/>
  <c r="AAR34" i="3"/>
  <c r="AAS35" i="3"/>
  <c r="AAR40" i="3"/>
  <c r="AAS13" i="3"/>
  <c r="AAS22" i="3"/>
  <c r="AAR37" i="3"/>
  <c r="AAR30" i="3"/>
  <c r="AAR27" i="3"/>
  <c r="AAS20" i="3"/>
  <c r="AAR26" i="3"/>
  <c r="AAS42" i="3"/>
  <c r="AAS38" i="3"/>
  <c r="AAS39" i="3"/>
  <c r="AAR17" i="3"/>
  <c r="AAR41" i="3"/>
  <c r="AAR29" i="3"/>
  <c r="AAS23" i="3"/>
  <c r="AAR35" i="3"/>
  <c r="AAS36" i="3"/>
  <c r="AAR20" i="3"/>
  <c r="AAR22" i="3"/>
  <c r="AAR19" i="3"/>
  <c r="AAR24" i="3"/>
  <c r="AAS15" i="3"/>
  <c r="ABX38" i="3"/>
  <c r="ABZ20" i="3"/>
  <c r="ABX16" i="3"/>
  <c r="ABX27" i="3"/>
  <c r="ABX30" i="3"/>
  <c r="ABX31" i="3"/>
  <c r="ABZ24" i="3"/>
  <c r="ABZ42" i="3"/>
  <c r="ABZ12" i="3"/>
  <c r="ABZ31" i="3"/>
  <c r="ABZ25" i="3"/>
  <c r="ABX37" i="3"/>
  <c r="ABW11" i="3"/>
  <c r="ABX11" i="3" s="1"/>
  <c r="ABZ13" i="3"/>
  <c r="ABZ22" i="3"/>
  <c r="ABZ16" i="3"/>
  <c r="ABZ26" i="3"/>
  <c r="ABX12" i="3"/>
  <c r="ABZ18" i="3"/>
  <c r="ABX20" i="3"/>
  <c r="ABZ21" i="3"/>
  <c r="ABX40" i="3"/>
  <c r="ABZ17" i="3"/>
  <c r="ABX42" i="3"/>
  <c r="ABZ28" i="3"/>
  <c r="ABZ14" i="3"/>
  <c r="ABX24" i="3"/>
  <c r="ADU38" i="3"/>
  <c r="ADT39" i="3"/>
  <c r="ADT19" i="3"/>
  <c r="ADU29" i="3"/>
  <c r="ADU25" i="3"/>
  <c r="ADU14" i="3"/>
  <c r="ADT22" i="3"/>
  <c r="ADT35" i="3"/>
  <c r="ADT42" i="3"/>
  <c r="ADT24" i="3"/>
  <c r="ADT21" i="3"/>
  <c r="ADU42" i="3"/>
  <c r="ADU30" i="3"/>
  <c r="ADT12" i="3"/>
  <c r="ADU16" i="3"/>
  <c r="ADU34" i="3"/>
  <c r="ADT28" i="3"/>
  <c r="ADT27" i="3"/>
  <c r="ADT41" i="3"/>
  <c r="ADT18" i="3"/>
  <c r="ADU13" i="3"/>
  <c r="ADU15" i="3"/>
  <c r="ADU24" i="3"/>
  <c r="ADT25" i="3"/>
  <c r="ADT33" i="3"/>
  <c r="ADU20" i="3"/>
  <c r="ADU40" i="3"/>
  <c r="ADU41" i="3"/>
  <c r="AFA38" i="3"/>
  <c r="AFA39" i="3"/>
  <c r="AFA30" i="3"/>
  <c r="AFA13" i="3"/>
  <c r="AEZ41" i="3"/>
  <c r="AEZ36" i="3"/>
  <c r="AEZ26" i="3"/>
  <c r="AEZ24" i="3"/>
  <c r="AFA35" i="3"/>
  <c r="AEZ18" i="3"/>
  <c r="AEZ12" i="3"/>
  <c r="AEZ16" i="3"/>
  <c r="AEZ15" i="3"/>
  <c r="AFA24" i="3"/>
  <c r="AFA33" i="3"/>
  <c r="AFA29" i="3"/>
  <c r="AFA26" i="3"/>
  <c r="AEZ28" i="3"/>
  <c r="AEZ13" i="3"/>
  <c r="AEZ29" i="3"/>
  <c r="AFA12" i="3"/>
  <c r="AFA27" i="3"/>
  <c r="AFA16" i="3"/>
  <c r="AFA42" i="3"/>
  <c r="AEZ33" i="3"/>
  <c r="AFA32" i="3"/>
  <c r="AEZ20" i="3"/>
  <c r="AGG36" i="3"/>
  <c r="AGG37" i="3"/>
  <c r="AGF31" i="3"/>
  <c r="AGG41" i="3"/>
  <c r="AGF29" i="3"/>
  <c r="AGF40" i="3"/>
  <c r="AGF27" i="3"/>
  <c r="AGF19" i="3"/>
  <c r="AGG40" i="3"/>
  <c r="AGF15" i="3"/>
  <c r="AGG34" i="3"/>
  <c r="AGG26" i="3"/>
  <c r="AGF26" i="3"/>
  <c r="AGF35" i="3"/>
  <c r="AGG19" i="3"/>
  <c r="AGG15" i="3"/>
  <c r="AGF24" i="3"/>
  <c r="AGF32" i="3"/>
  <c r="AGF17" i="3"/>
  <c r="AIB32" i="3"/>
  <c r="AIB19" i="3"/>
  <c r="AIB18" i="3"/>
  <c r="AIB36" i="3"/>
  <c r="AIB25" i="3"/>
  <c r="AIB23" i="3"/>
  <c r="AIB39" i="3"/>
  <c r="AIB14" i="3"/>
  <c r="AIB38" i="3"/>
  <c r="AIB30" i="3"/>
  <c r="AIB13" i="3"/>
  <c r="AIR28" i="3"/>
  <c r="AIR42" i="3"/>
  <c r="AIR36" i="3"/>
  <c r="AIR20" i="3"/>
  <c r="AIR15" i="3"/>
  <c r="CH41" i="3"/>
  <c r="CH22" i="3"/>
  <c r="CH32" i="3"/>
  <c r="CH15" i="3"/>
  <c r="CH24" i="3"/>
  <c r="CH14" i="3"/>
  <c r="CH34" i="3"/>
  <c r="CH36" i="3"/>
  <c r="CH33" i="3"/>
  <c r="CH16" i="3"/>
  <c r="QE38" i="3"/>
  <c r="QE40" i="3"/>
  <c r="QE31" i="3"/>
  <c r="QD37" i="3"/>
  <c r="QD25" i="3"/>
  <c r="QE16" i="3"/>
  <c r="QE41" i="3"/>
  <c r="QE19" i="3"/>
  <c r="QD17" i="3"/>
  <c r="QD29" i="3"/>
  <c r="QE22" i="3"/>
  <c r="QD21" i="3"/>
  <c r="QE24" i="3"/>
  <c r="QE15" i="3"/>
  <c r="QD13" i="3"/>
  <c r="QE26" i="3"/>
  <c r="QD38" i="3"/>
  <c r="QD39" i="3"/>
  <c r="QD33" i="3"/>
  <c r="QD31" i="3"/>
  <c r="QD30" i="3"/>
  <c r="QD12" i="3"/>
  <c r="QE33" i="3"/>
  <c r="QD19" i="3"/>
  <c r="QD22" i="3"/>
  <c r="QE32" i="3"/>
  <c r="QD28" i="3"/>
  <c r="QD14" i="3"/>
  <c r="QD24" i="3"/>
  <c r="SC39" i="3"/>
  <c r="SB38" i="3"/>
  <c r="SB39" i="3"/>
  <c r="SB40" i="3"/>
  <c r="SC18" i="3"/>
  <c r="SB16" i="3"/>
  <c r="SC13" i="3"/>
  <c r="SC29" i="3"/>
  <c r="SB36" i="3"/>
  <c r="SB19" i="3"/>
  <c r="SC37" i="3"/>
  <c r="SC23" i="3"/>
  <c r="SC24" i="3"/>
  <c r="SC40" i="3"/>
  <c r="SC35" i="3"/>
  <c r="SB24" i="3"/>
  <c r="SC41" i="3"/>
  <c r="SB31" i="3"/>
  <c r="SB13" i="3"/>
  <c r="SB35" i="3"/>
  <c r="SB37" i="3"/>
  <c r="SB15" i="3"/>
  <c r="SC34" i="3"/>
  <c r="SB18" i="3"/>
  <c r="SC21" i="3"/>
  <c r="SC27" i="3"/>
  <c r="SC16" i="3"/>
  <c r="SC19" i="3"/>
  <c r="TH38" i="3"/>
  <c r="TH41" i="3"/>
  <c r="TH40" i="3"/>
  <c r="TH19" i="3"/>
  <c r="TH37" i="3"/>
  <c r="TI18" i="3"/>
  <c r="TH25" i="3"/>
  <c r="TI29" i="3"/>
  <c r="TI36" i="3"/>
  <c r="TH15" i="3"/>
  <c r="TI25" i="3"/>
  <c r="TH20" i="3"/>
  <c r="TI42" i="3"/>
  <c r="TI34" i="3"/>
  <c r="TH30" i="3"/>
  <c r="TH27" i="3"/>
  <c r="TH23" i="3"/>
  <c r="TH29" i="3"/>
  <c r="TI14" i="3"/>
  <c r="TH13" i="3"/>
  <c r="TI31" i="3"/>
  <c r="TI16" i="3"/>
  <c r="TH35" i="3"/>
  <c r="TH28" i="3"/>
  <c r="TI41" i="3"/>
  <c r="TI23" i="3"/>
  <c r="TI38" i="3"/>
  <c r="UO39" i="3"/>
  <c r="UN23" i="3"/>
  <c r="UO21" i="3"/>
  <c r="UO41" i="3"/>
  <c r="UO42" i="3"/>
  <c r="UO17" i="3"/>
  <c r="UN24" i="3"/>
  <c r="UO24" i="3"/>
  <c r="UN32" i="3"/>
  <c r="UO28" i="3"/>
  <c r="UO34" i="3"/>
  <c r="UN33" i="3"/>
  <c r="UN29" i="3"/>
  <c r="UN14" i="3"/>
  <c r="UN22" i="3"/>
  <c r="UN41" i="3"/>
  <c r="UO38" i="3"/>
  <c r="UN13" i="3"/>
  <c r="UO15" i="3"/>
  <c r="UO37" i="3"/>
  <c r="UN35" i="3"/>
  <c r="UO25" i="3"/>
  <c r="UO22" i="3"/>
  <c r="UN20" i="3"/>
  <c r="UO19" i="3"/>
  <c r="UN12" i="3"/>
  <c r="UN26" i="3"/>
  <c r="VT39" i="3"/>
  <c r="VT27" i="3"/>
  <c r="VT17" i="3"/>
  <c r="VU24" i="3"/>
  <c r="VU40" i="3"/>
  <c r="VT36" i="3"/>
  <c r="VU15" i="3"/>
  <c r="VU34" i="3"/>
  <c r="VU12" i="3"/>
  <c r="VT20" i="3"/>
  <c r="VU25" i="3"/>
  <c r="VT24" i="3"/>
  <c r="VU14" i="3"/>
  <c r="VT35" i="3"/>
  <c r="VT33" i="3"/>
  <c r="VT29" i="3"/>
  <c r="VT41" i="3"/>
  <c r="VT34" i="3"/>
  <c r="VU32" i="3"/>
  <c r="XA38" i="3"/>
  <c r="WZ40" i="3"/>
  <c r="WZ15" i="3"/>
  <c r="WZ21" i="3"/>
  <c r="WZ13" i="3"/>
  <c r="XA12" i="3"/>
  <c r="XA32" i="3"/>
  <c r="WZ29" i="3"/>
  <c r="XA37" i="3"/>
  <c r="XA27" i="3"/>
  <c r="XA25" i="3"/>
  <c r="XA31" i="3"/>
  <c r="XA36" i="3"/>
  <c r="WZ30" i="3"/>
  <c r="XA18" i="3"/>
  <c r="WZ26" i="3"/>
  <c r="XA39" i="3"/>
  <c r="XA41" i="3"/>
  <c r="WZ20" i="3"/>
  <c r="WZ24" i="3"/>
  <c r="XA33" i="3"/>
  <c r="XA35" i="3"/>
  <c r="XA30" i="3"/>
  <c r="XA21" i="3"/>
  <c r="XA14" i="3"/>
  <c r="XA23" i="3"/>
  <c r="WZ25" i="3"/>
  <c r="WZ42" i="3"/>
  <c r="YF38" i="3"/>
  <c r="YG27" i="3"/>
  <c r="YG23" i="3"/>
  <c r="YG14" i="3"/>
  <c r="YF20" i="3"/>
  <c r="YF18" i="3"/>
  <c r="YG18" i="3"/>
  <c r="YG19" i="3"/>
  <c r="YG25" i="3"/>
  <c r="YF15" i="3"/>
  <c r="YF41" i="3"/>
  <c r="YG42" i="3"/>
  <c r="YF16" i="3"/>
  <c r="YG28" i="3"/>
  <c r="YG21" i="3"/>
  <c r="YG22" i="3"/>
  <c r="YG39" i="3"/>
  <c r="YG15" i="3"/>
  <c r="YG40" i="3"/>
  <c r="YF40" i="3"/>
  <c r="YG36" i="3"/>
  <c r="YF21" i="3"/>
  <c r="YF19" i="3"/>
  <c r="YF22" i="3"/>
  <c r="YG13" i="3"/>
  <c r="YG35" i="3"/>
  <c r="YF37" i="3"/>
  <c r="YG31" i="3"/>
  <c r="YG38" i="3"/>
  <c r="GU38" i="3"/>
  <c r="GU31" i="3"/>
  <c r="GU39" i="3"/>
  <c r="GU30" i="3"/>
  <c r="GU22" i="3"/>
  <c r="GU12" i="3"/>
  <c r="GU18" i="3"/>
  <c r="GU19" i="3"/>
  <c r="GU41" i="3"/>
  <c r="GU27" i="3"/>
  <c r="GU35" i="3"/>
  <c r="GU15" i="3"/>
  <c r="GU36" i="3"/>
  <c r="GU20" i="3"/>
  <c r="LJ38" i="3"/>
  <c r="LI38" i="3"/>
  <c r="LJ39" i="3"/>
  <c r="LI30" i="3"/>
  <c r="LJ19" i="3"/>
  <c r="LJ14" i="3"/>
  <c r="LI35" i="3"/>
  <c r="LJ21" i="3"/>
  <c r="LI21" i="3"/>
  <c r="LI29" i="3"/>
  <c r="LI19" i="3"/>
  <c r="LJ36" i="3"/>
  <c r="LI40" i="3"/>
  <c r="LJ23" i="3"/>
  <c r="LJ15" i="3"/>
  <c r="LI15" i="3"/>
  <c r="LI14" i="3"/>
  <c r="LI42" i="3"/>
  <c r="LJ29" i="3"/>
  <c r="LJ22" i="3"/>
  <c r="LI31" i="3"/>
  <c r="LI18" i="3"/>
  <c r="LJ35" i="3"/>
  <c r="LJ18" i="3"/>
  <c r="LJ17" i="3"/>
  <c r="LJ24" i="3"/>
  <c r="LI34" i="3"/>
  <c r="LI28" i="3"/>
  <c r="VP39" i="3"/>
  <c r="VR42" i="3"/>
  <c r="VR32" i="3"/>
  <c r="VR34" i="3"/>
  <c r="VR31" i="3"/>
  <c r="VR14" i="3"/>
  <c r="VR41" i="3"/>
  <c r="VR24" i="3"/>
  <c r="VP31" i="3"/>
  <c r="VP41" i="3"/>
  <c r="VP42" i="3"/>
  <c r="VP26" i="3"/>
  <c r="VP36" i="3"/>
  <c r="VP25" i="3"/>
  <c r="VP38" i="3"/>
  <c r="VO10" i="3"/>
  <c r="VP10" i="3" s="1"/>
  <c r="VR27" i="3"/>
  <c r="VR15" i="3"/>
  <c r="VR17" i="3"/>
  <c r="VR29" i="3"/>
  <c r="VR25" i="3"/>
  <c r="VP29" i="3"/>
  <c r="VP13" i="3"/>
  <c r="VP35" i="3"/>
  <c r="YC38" i="3"/>
  <c r="YC40" i="3"/>
  <c r="YC37" i="3"/>
  <c r="YC36" i="3"/>
  <c r="YB29" i="3"/>
  <c r="YB20" i="3"/>
  <c r="YB28" i="3"/>
  <c r="YB14" i="3"/>
  <c r="YB36" i="3"/>
  <c r="YC26" i="3"/>
  <c r="YC18" i="3"/>
  <c r="YC15" i="3"/>
  <c r="YB41" i="3"/>
  <c r="YC25" i="3"/>
  <c r="YC23" i="3"/>
  <c r="YC42" i="3"/>
  <c r="YC39" i="3"/>
  <c r="YC41" i="3"/>
  <c r="YB30" i="3"/>
  <c r="YB21" i="3"/>
  <c r="YC14" i="3"/>
  <c r="YC24" i="3"/>
  <c r="YB32" i="3"/>
  <c r="YC34" i="3"/>
  <c r="YC27" i="3"/>
  <c r="YB34" i="3"/>
  <c r="YC12" i="3"/>
  <c r="YC21" i="3"/>
  <c r="ZH38" i="3"/>
  <c r="ZI39" i="3"/>
  <c r="ZH35" i="3"/>
  <c r="ZI22" i="3"/>
  <c r="ZH42" i="3"/>
  <c r="ZI30" i="3"/>
  <c r="ZH14" i="3"/>
  <c r="ZH15" i="3"/>
  <c r="ZH13" i="3"/>
  <c r="ZH40" i="3"/>
  <c r="ZH34" i="3"/>
  <c r="ZI24" i="3"/>
  <c r="ZH41" i="3"/>
  <c r="ZH33" i="3"/>
  <c r="ZH19" i="3"/>
  <c r="ZH27" i="3"/>
  <c r="ZH25" i="3"/>
  <c r="ZH31" i="3"/>
  <c r="ZI17" i="3"/>
  <c r="ZI36" i="3"/>
  <c r="ZI14" i="3"/>
  <c r="ZH30" i="3"/>
  <c r="ZH20" i="3"/>
  <c r="ZH12" i="3"/>
  <c r="ZH23" i="3"/>
  <c r="ZI13" i="3"/>
  <c r="ZI16" i="3"/>
  <c r="AAN38" i="3"/>
  <c r="AAO39" i="3"/>
  <c r="AAN25" i="3"/>
  <c r="AAN23" i="3"/>
  <c r="AAO20" i="3"/>
  <c r="AAN34" i="3"/>
  <c r="AAO16" i="3"/>
  <c r="AAO24" i="3"/>
  <c r="AAO12" i="3"/>
  <c r="AAO42" i="3"/>
  <c r="AAO31" i="3"/>
  <c r="AAO15" i="3"/>
  <c r="AAN27" i="3"/>
  <c r="AAN15" i="3"/>
  <c r="AAO28" i="3"/>
  <c r="AAO36" i="3"/>
  <c r="AAO25" i="3"/>
  <c r="AAO13" i="3"/>
  <c r="AAN14" i="3"/>
  <c r="AAN17" i="3"/>
  <c r="AAO37" i="3"/>
  <c r="AAN13" i="3"/>
  <c r="AAN22" i="3"/>
  <c r="AAN26" i="3"/>
  <c r="AAN40" i="3"/>
  <c r="AAN35" i="3"/>
  <c r="AAO22" i="3"/>
  <c r="AAO17" i="3"/>
  <c r="AGC27" i="3"/>
  <c r="AGC37" i="3"/>
  <c r="AGC23" i="3"/>
  <c r="AGB24" i="3"/>
  <c r="AGB16" i="3"/>
  <c r="AGB18" i="3"/>
  <c r="AGC26" i="3"/>
  <c r="AGB20" i="3"/>
  <c r="AGC12" i="3"/>
  <c r="AGB35" i="3"/>
  <c r="AGC29" i="3"/>
  <c r="AGC38" i="3"/>
  <c r="AGC28" i="3"/>
  <c r="AGC17" i="3"/>
  <c r="AGB15" i="3"/>
  <c r="AGC35" i="3"/>
  <c r="AGB13" i="3"/>
  <c r="AGB40" i="3"/>
  <c r="AGB29" i="3"/>
  <c r="AGB31" i="3"/>
  <c r="AHH39" i="3"/>
  <c r="AHJ22" i="3"/>
  <c r="AHJ32" i="3"/>
  <c r="AHJ26" i="3"/>
  <c r="AHG10" i="3"/>
  <c r="AHH10" i="3" s="1"/>
  <c r="AHJ15" i="3"/>
  <c r="AHJ30" i="3"/>
  <c r="AHJ33" i="3"/>
  <c r="AHJ35" i="3"/>
  <c r="AHJ18" i="3"/>
  <c r="AHJ34" i="3"/>
  <c r="AHG11" i="3"/>
  <c r="AHH11" i="3" s="1"/>
  <c r="AV37" i="3"/>
  <c r="AV34" i="3"/>
  <c r="AT27" i="3"/>
  <c r="AT21" i="3"/>
  <c r="AT23" i="3"/>
  <c r="AV15" i="3"/>
  <c r="AT26" i="3"/>
  <c r="AT22" i="3"/>
  <c r="AT31" i="3"/>
  <c r="AV42" i="3"/>
  <c r="AT41" i="3"/>
  <c r="AV18" i="3"/>
  <c r="AV20" i="3"/>
  <c r="AT32" i="3"/>
  <c r="AV41" i="3"/>
  <c r="AV24" i="3"/>
  <c r="AV22" i="3"/>
  <c r="AV28" i="3"/>
  <c r="AT17" i="3"/>
  <c r="AS10" i="3"/>
  <c r="AV17" i="3"/>
  <c r="AT20" i="3"/>
  <c r="AV36" i="3"/>
  <c r="AV13" i="3"/>
  <c r="AV40" i="3"/>
  <c r="AT14" i="3"/>
  <c r="AV27" i="3"/>
  <c r="CP12" i="3"/>
  <c r="CP20" i="3"/>
  <c r="CP35" i="3"/>
  <c r="CP37" i="3"/>
  <c r="CP21" i="3"/>
  <c r="DV19" i="3"/>
  <c r="DV34" i="3"/>
  <c r="DV18" i="3"/>
  <c r="DV36" i="3"/>
  <c r="DV16" i="3"/>
  <c r="DV20" i="3"/>
  <c r="DV21" i="3"/>
  <c r="DV27" i="3"/>
  <c r="DV40" i="3"/>
  <c r="DV32" i="3"/>
  <c r="DV29" i="3"/>
  <c r="DV17" i="3"/>
  <c r="KK39" i="3"/>
  <c r="KJ38" i="3"/>
  <c r="KK38" i="3"/>
  <c r="KK36" i="3"/>
  <c r="KK32" i="3"/>
  <c r="KK26" i="3"/>
  <c r="KK12" i="3"/>
  <c r="KJ30" i="3"/>
  <c r="KK28" i="3"/>
  <c r="KJ41" i="3"/>
  <c r="KK20" i="3"/>
  <c r="KK42" i="3"/>
  <c r="KK29" i="3"/>
  <c r="KK25" i="3"/>
  <c r="KK34" i="3"/>
  <c r="KJ26" i="3"/>
  <c r="KJ21" i="3"/>
  <c r="KK41" i="3"/>
  <c r="KJ27" i="3"/>
  <c r="KK15" i="3"/>
  <c r="KJ36" i="3"/>
  <c r="KJ22" i="3"/>
  <c r="KJ34" i="3"/>
  <c r="KJ12" i="3"/>
  <c r="KK22" i="3"/>
  <c r="KJ18" i="3"/>
  <c r="KJ17" i="3"/>
  <c r="KK18" i="3"/>
  <c r="PA38" i="3"/>
  <c r="PA41" i="3"/>
  <c r="PA33" i="3"/>
  <c r="PA19" i="3"/>
  <c r="PA30" i="3"/>
  <c r="PA37" i="3"/>
  <c r="OZ22" i="3"/>
  <c r="OZ18" i="3"/>
  <c r="OZ31" i="3"/>
  <c r="OZ17" i="3"/>
  <c r="PA31" i="3"/>
  <c r="PA40" i="3"/>
  <c r="PA17" i="3"/>
  <c r="PA22" i="3"/>
  <c r="OZ34" i="3"/>
  <c r="OZ12" i="3"/>
  <c r="OZ38" i="3"/>
  <c r="OZ40" i="3"/>
  <c r="OZ24" i="3"/>
  <c r="PA15" i="3"/>
  <c r="PA35" i="3"/>
  <c r="PA26" i="3"/>
  <c r="OZ36" i="3"/>
  <c r="OZ19" i="3"/>
  <c r="PA16" i="3"/>
  <c r="PA27" i="3"/>
  <c r="OZ14" i="3"/>
  <c r="OZ13" i="3"/>
  <c r="XX38" i="3"/>
  <c r="XX20" i="3"/>
  <c r="XY26" i="3"/>
  <c r="XX18" i="3"/>
  <c r="XY34" i="3"/>
  <c r="XX40" i="3"/>
  <c r="XX25" i="3"/>
  <c r="XX27" i="3"/>
  <c r="XX42" i="3"/>
  <c r="XX13" i="3"/>
  <c r="XX24" i="3"/>
  <c r="XY24" i="3"/>
  <c r="XX35" i="3"/>
  <c r="XY35" i="3"/>
  <c r="XY14" i="3"/>
  <c r="XX22" i="3"/>
  <c r="XX17" i="3"/>
  <c r="XY18" i="3"/>
  <c r="XY17" i="3"/>
  <c r="XY29" i="3"/>
  <c r="ZU38" i="3"/>
  <c r="ZU40" i="3"/>
  <c r="ZU14" i="3"/>
  <c r="ZT18" i="3"/>
  <c r="ZU36" i="3"/>
  <c r="ZT27" i="3"/>
  <c r="ZT32" i="3"/>
  <c r="ZU12" i="3"/>
  <c r="ZT15" i="3"/>
  <c r="ZU19" i="3"/>
  <c r="ZU25" i="3"/>
  <c r="ZU31" i="3"/>
  <c r="ZT33" i="3"/>
  <c r="ZU41" i="3"/>
  <c r="ZU18" i="3"/>
  <c r="ZT37" i="3"/>
  <c r="ZT26" i="3"/>
  <c r="ZT41" i="3"/>
  <c r="ZU24" i="3"/>
  <c r="ZT42" i="3"/>
  <c r="ZT14" i="3"/>
  <c r="ZU42" i="3"/>
  <c r="ZU34" i="3"/>
  <c r="ZT31" i="3"/>
  <c r="ZU23" i="3"/>
  <c r="ZT28" i="3"/>
  <c r="ZU16" i="3"/>
  <c r="AAZ39" i="3"/>
  <c r="AAZ38" i="3"/>
  <c r="ABA36" i="3"/>
  <c r="AAZ33" i="3"/>
  <c r="ABA20" i="3"/>
  <c r="AAZ12" i="3"/>
  <c r="ABA16" i="3"/>
  <c r="AAZ30" i="3"/>
  <c r="ABA17" i="3"/>
  <c r="AAZ22" i="3"/>
  <c r="AAZ16" i="3"/>
  <c r="ABA27" i="3"/>
  <c r="ABA12" i="3"/>
  <c r="AAZ40" i="3"/>
  <c r="AAZ24" i="3"/>
  <c r="AAZ18" i="3"/>
  <c r="AAZ28" i="3"/>
  <c r="AAZ15" i="3"/>
  <c r="ABA41" i="3"/>
  <c r="ABA31" i="3"/>
  <c r="ABA35" i="3"/>
  <c r="AAZ21" i="3"/>
  <c r="AAZ23" i="3"/>
  <c r="AAZ36" i="3"/>
  <c r="AAZ17" i="3"/>
  <c r="AAZ25" i="3"/>
  <c r="ABA28" i="3"/>
  <c r="AAZ27" i="3"/>
  <c r="AHT38" i="3"/>
  <c r="AHV30" i="3"/>
  <c r="AHT26" i="3"/>
  <c r="AHV32" i="3"/>
  <c r="AHV40" i="3"/>
  <c r="AHV33" i="3"/>
  <c r="AHV36" i="3"/>
  <c r="AHT30" i="3"/>
  <c r="AHT32" i="3"/>
  <c r="AHT31" i="3"/>
  <c r="AHT22" i="3"/>
  <c r="AHV27" i="3"/>
  <c r="AHV24" i="3"/>
  <c r="AHV14" i="3"/>
  <c r="AHV20" i="3"/>
  <c r="AHT21" i="3"/>
  <c r="AHT28" i="3"/>
  <c r="AHV25" i="3"/>
  <c r="AHV37" i="3"/>
  <c r="AHV28" i="3"/>
  <c r="AHT16" i="3"/>
  <c r="AHV23" i="3"/>
  <c r="AHT40" i="3"/>
  <c r="AHV29" i="3"/>
  <c r="LA25" i="3"/>
  <c r="KW11" i="3"/>
  <c r="KY11" i="3" s="1"/>
  <c r="KW10" i="3"/>
  <c r="KY10" i="3" s="1"/>
  <c r="LA21" i="3"/>
  <c r="LA24" i="3"/>
  <c r="LA33" i="3"/>
  <c r="LA13" i="3"/>
  <c r="LA42" i="3"/>
  <c r="LA26" i="3"/>
  <c r="LA15" i="3"/>
  <c r="LA32" i="3"/>
  <c r="DD42" i="3"/>
  <c r="DD33" i="3"/>
  <c r="DD17" i="3"/>
  <c r="DD29" i="3"/>
  <c r="DD14" i="3"/>
  <c r="DD24" i="3"/>
  <c r="DD36" i="3"/>
  <c r="DD18" i="3"/>
  <c r="DR39" i="3"/>
  <c r="DT30" i="3"/>
  <c r="DT36" i="3"/>
  <c r="DT16" i="3"/>
  <c r="DT27" i="3"/>
  <c r="DT15" i="3"/>
  <c r="DT28" i="3"/>
  <c r="TQ23" i="3"/>
  <c r="TQ14" i="3"/>
  <c r="TQ31" i="3"/>
  <c r="TQ15" i="3"/>
  <c r="TQ22" i="3"/>
  <c r="TQ32" i="3"/>
  <c r="TQ17" i="3"/>
  <c r="DT42" i="3"/>
  <c r="DT24" i="3"/>
  <c r="DT19" i="3"/>
  <c r="DT12" i="3"/>
  <c r="DT40" i="3"/>
  <c r="DD22" i="3"/>
  <c r="DD15" i="3"/>
  <c r="DA11" i="3"/>
  <c r="DB11" i="3" s="1"/>
  <c r="DD37" i="3"/>
  <c r="DD23" i="3"/>
  <c r="DD35" i="3"/>
  <c r="TQ36" i="3"/>
  <c r="TQ20" i="3"/>
  <c r="AHL31" i="3"/>
  <c r="TQ29" i="3"/>
  <c r="TQ19" i="3"/>
  <c r="AR15" i="3"/>
  <c r="AR18" i="3"/>
  <c r="AR17" i="3"/>
  <c r="AR26" i="3"/>
  <c r="AP28" i="3"/>
  <c r="AP17" i="3"/>
  <c r="AP22" i="3"/>
  <c r="AIZ26" i="3"/>
  <c r="AIZ36" i="3"/>
  <c r="AIZ27" i="3"/>
  <c r="AJY38" i="3"/>
  <c r="AJY33" i="3"/>
  <c r="AJY27" i="3"/>
  <c r="AJY29" i="3"/>
  <c r="AJY12" i="3"/>
  <c r="AJY42" i="3"/>
  <c r="AJY23" i="3"/>
  <c r="AJX39" i="3"/>
  <c r="AJZ37" i="3"/>
  <c r="AJX20" i="3"/>
  <c r="AJZ32" i="3"/>
  <c r="AJX29" i="3"/>
  <c r="AJX13" i="3"/>
  <c r="AJZ22" i="3"/>
  <c r="AJZ12" i="3"/>
  <c r="AJZ16" i="3"/>
  <c r="AJX15" i="3"/>
  <c r="AJZ38" i="3"/>
  <c r="AJX23" i="3"/>
  <c r="ET30" i="3"/>
  <c r="E11" i="3"/>
  <c r="H31" i="3"/>
  <c r="H37" i="3"/>
  <c r="E10" i="3"/>
  <c r="M2" i="1" s="1"/>
  <c r="H12" i="3"/>
  <c r="H30" i="3"/>
  <c r="H35" i="3"/>
  <c r="F40" i="3"/>
  <c r="F32" i="3"/>
  <c r="F22" i="3"/>
  <c r="F15" i="3"/>
  <c r="F23" i="3"/>
  <c r="F42" i="3"/>
  <c r="F34" i="3"/>
  <c r="AJD35" i="3"/>
  <c r="AJD17" i="3"/>
  <c r="AJE20" i="3"/>
  <c r="AJE31" i="3"/>
  <c r="AJE12" i="3"/>
  <c r="ADD17" i="3"/>
  <c r="ADD29" i="3"/>
  <c r="CD11" i="3"/>
  <c r="N21" i="1"/>
  <c r="AJE37" i="3"/>
  <c r="AJE21" i="3"/>
  <c r="AJE28" i="3"/>
  <c r="AJD15" i="3"/>
  <c r="AJE26" i="3"/>
  <c r="AJD12" i="3"/>
  <c r="AJD34" i="3"/>
  <c r="AJD42" i="3"/>
  <c r="AJD33" i="3"/>
  <c r="AJE24" i="3"/>
  <c r="AJE40" i="3"/>
  <c r="AJD23" i="3"/>
  <c r="AJE16" i="3"/>
  <c r="AJE14" i="3"/>
  <c r="AJD16" i="3"/>
  <c r="AJD24" i="3"/>
  <c r="AHM41" i="3"/>
  <c r="AHM15" i="3"/>
  <c r="AHM28" i="3"/>
  <c r="AHM31" i="3"/>
  <c r="AHM35" i="3"/>
  <c r="AHM42" i="3"/>
  <c r="AHM16" i="3"/>
  <c r="AHL26" i="3"/>
  <c r="AHL34" i="3"/>
  <c r="AI37" i="3"/>
  <c r="EO38" i="3"/>
  <c r="EO30" i="3"/>
  <c r="EO40" i="3"/>
  <c r="EO25" i="3"/>
  <c r="EO37" i="3"/>
  <c r="EO35" i="3"/>
  <c r="EO12" i="3"/>
  <c r="EO14" i="3"/>
  <c r="EO22" i="3"/>
  <c r="EO23" i="3"/>
  <c r="MA10" i="3"/>
  <c r="MC10" i="3" s="1"/>
  <c r="AJM20" i="3"/>
  <c r="AJM22" i="3"/>
  <c r="AE29" i="3"/>
  <c r="DO34" i="3"/>
  <c r="DG37" i="3"/>
  <c r="MJ36" i="3"/>
  <c r="AHE25" i="3"/>
  <c r="VM15" i="3"/>
  <c r="CA23" i="3"/>
  <c r="VY17" i="3"/>
  <c r="DW25" i="3"/>
  <c r="FO5" i="3"/>
  <c r="FR18" i="3" s="1"/>
  <c r="FO6" i="3"/>
  <c r="BJ28" i="3"/>
  <c r="GQ33" i="3"/>
  <c r="GQ36" i="3"/>
  <c r="GQ35" i="3"/>
  <c r="GQ40" i="3"/>
  <c r="GQ26" i="3"/>
  <c r="GQ19" i="3"/>
  <c r="GP41" i="3"/>
  <c r="GP33" i="3"/>
  <c r="GP13" i="3"/>
  <c r="GP19" i="3"/>
  <c r="GP16" i="3"/>
  <c r="GP35" i="3"/>
  <c r="GP12" i="3"/>
  <c r="GP32" i="3"/>
  <c r="GP40" i="3"/>
  <c r="GP27" i="3"/>
  <c r="GP37" i="3"/>
  <c r="GP14" i="3"/>
  <c r="GP21" i="3"/>
  <c r="GP23" i="3"/>
  <c r="LU13" i="3"/>
  <c r="LU22" i="3"/>
  <c r="LU24" i="3"/>
  <c r="LU18" i="3"/>
  <c r="LU17" i="3"/>
  <c r="LU14" i="3"/>
  <c r="LU16" i="3"/>
  <c r="LU26" i="3"/>
  <c r="LU37" i="3"/>
  <c r="LU21" i="3"/>
  <c r="LU42" i="3"/>
  <c r="LU29" i="3"/>
  <c r="LU41" i="3"/>
  <c r="LU36" i="3"/>
  <c r="LU19" i="3"/>
  <c r="LU34" i="3"/>
  <c r="LU32" i="3"/>
  <c r="LU27" i="3"/>
  <c r="LU25" i="3"/>
  <c r="LU20" i="3"/>
  <c r="LU33" i="3"/>
  <c r="LQ10" i="3"/>
  <c r="LS10" i="3" s="1"/>
  <c r="LU12" i="3"/>
  <c r="LU40" i="3"/>
  <c r="LU15" i="3"/>
  <c r="LQ11" i="3"/>
  <c r="LS11" i="3" s="1"/>
  <c r="LU35" i="3"/>
  <c r="LU31" i="3"/>
  <c r="LU28" i="3"/>
  <c r="AHT19" i="3"/>
  <c r="AHT35" i="3"/>
  <c r="AHT25" i="3"/>
  <c r="AHT13" i="3"/>
  <c r="AHT23" i="3"/>
  <c r="AHT29" i="3"/>
  <c r="GT26" i="3"/>
  <c r="GT18" i="3"/>
  <c r="GT34" i="3"/>
  <c r="GT13" i="3"/>
  <c r="GT29" i="3"/>
  <c r="GT28" i="3"/>
  <c r="GT21" i="3"/>
  <c r="GT40" i="3"/>
  <c r="GT15" i="3"/>
  <c r="GT42" i="3"/>
  <c r="GT16" i="3"/>
  <c r="GT33" i="3"/>
  <c r="GT12" i="3"/>
  <c r="AJP41" i="3"/>
  <c r="AJP18" i="3"/>
  <c r="AJP37" i="3"/>
  <c r="AJQ15" i="3"/>
  <c r="GP31" i="3"/>
  <c r="BJ25" i="3"/>
  <c r="BJ33" i="3"/>
  <c r="GP36" i="3"/>
  <c r="AJQ12" i="3"/>
  <c r="AJQ34" i="3"/>
  <c r="AJQ31" i="3"/>
  <c r="AJQ18" i="3"/>
  <c r="AJQ29" i="3"/>
  <c r="AJQ26" i="3"/>
  <c r="AJQ19" i="3"/>
  <c r="AJQ21" i="3"/>
  <c r="AJP39" i="3"/>
  <c r="AJP12" i="3"/>
  <c r="AJP28" i="3"/>
  <c r="AJP36" i="3"/>
  <c r="AJP34" i="3"/>
  <c r="AJQ42" i="3"/>
  <c r="AJQ37" i="3"/>
  <c r="AJQ22" i="3"/>
  <c r="AJQ13" i="3"/>
  <c r="AJQ35" i="3"/>
  <c r="AJQ30" i="3"/>
  <c r="AJQ17" i="3"/>
  <c r="AJQ38" i="3"/>
  <c r="AJQ14" i="3"/>
  <c r="AJQ28" i="3"/>
  <c r="AJQ25" i="3"/>
  <c r="AJQ41" i="3"/>
  <c r="AJQ33" i="3"/>
  <c r="AJQ20" i="3"/>
  <c r="AJQ24" i="3"/>
  <c r="AJP23" i="3"/>
  <c r="AJP14" i="3"/>
  <c r="AJP27" i="3"/>
  <c r="AJP24" i="3"/>
  <c r="AJQ27" i="3"/>
  <c r="AJQ39" i="3"/>
  <c r="BJ22" i="3"/>
  <c r="AJP31" i="3"/>
  <c r="AJP38" i="3"/>
  <c r="AJP19" i="3"/>
  <c r="AJP35" i="3"/>
  <c r="AJV41" i="3"/>
  <c r="AJV33" i="3"/>
  <c r="AJV35" i="3"/>
  <c r="AJT15" i="3"/>
  <c r="AJV34" i="3"/>
  <c r="AJT17" i="3"/>
  <c r="AJV26" i="3"/>
  <c r="LU23" i="3"/>
  <c r="AHA28" i="3"/>
  <c r="AHA29" i="3"/>
  <c r="AHA40" i="3"/>
  <c r="AHA26" i="3"/>
  <c r="AHA13" i="3"/>
  <c r="AHA42" i="3"/>
  <c r="AHA37" i="3"/>
  <c r="AHA21" i="3"/>
  <c r="AHA30" i="3"/>
  <c r="AHA16" i="3"/>
  <c r="AHA34" i="3"/>
  <c r="AHA33" i="3"/>
  <c r="AHA17" i="3"/>
  <c r="AHA27" i="3"/>
  <c r="AHA18" i="3"/>
  <c r="AHA22" i="3"/>
  <c r="AHA14" i="3"/>
  <c r="AHA15" i="3"/>
  <c r="AHA25" i="3"/>
  <c r="AHA24" i="3"/>
  <c r="AHA12" i="3"/>
  <c r="AHA31" i="3"/>
  <c r="AHA36" i="3"/>
  <c r="AHA23" i="3"/>
  <c r="AHA41" i="3"/>
  <c r="AHA20" i="3"/>
  <c r="AHA32" i="3"/>
  <c r="BJ23" i="3"/>
  <c r="BJ26" i="3"/>
  <c r="BJ15" i="3"/>
  <c r="BJ32" i="3"/>
  <c r="BJ35" i="3"/>
  <c r="BJ27" i="3"/>
  <c r="BJ40" i="3"/>
  <c r="BJ19" i="3"/>
  <c r="BJ18" i="3"/>
  <c r="BJ21" i="3"/>
  <c r="BJ36" i="3"/>
  <c r="BJ34" i="3"/>
  <c r="BJ37" i="3"/>
  <c r="BJ30" i="3"/>
  <c r="BJ24" i="3"/>
  <c r="BJ13" i="3"/>
  <c r="BJ31" i="3"/>
  <c r="BJ14" i="3"/>
  <c r="BJ20" i="3"/>
  <c r="BJ41" i="3"/>
  <c r="BJ17" i="3"/>
  <c r="BJ42" i="3"/>
  <c r="ME27" i="3"/>
  <c r="AJP33" i="3"/>
  <c r="AJP25" i="3"/>
  <c r="AJP15" i="3"/>
  <c r="AJQ23" i="3"/>
  <c r="AJQ16" i="3"/>
  <c r="GT36" i="3"/>
  <c r="AHT20" i="3"/>
  <c r="BJ12" i="3"/>
  <c r="ET40" i="3"/>
  <c r="AL22" i="3"/>
  <c r="AY21" i="3"/>
  <c r="AY16" i="3"/>
  <c r="BR19" i="3"/>
  <c r="FL38" i="3"/>
  <c r="AHE36" i="3"/>
  <c r="AHE16" i="3"/>
  <c r="VM13" i="3"/>
  <c r="VM41" i="3"/>
  <c r="VM21" i="3"/>
  <c r="VM14" i="3"/>
  <c r="AJM41" i="3"/>
  <c r="AJM28" i="3"/>
  <c r="AJL22" i="3"/>
  <c r="VX34" i="3"/>
  <c r="VX26" i="3"/>
  <c r="VX42" i="3"/>
  <c r="VZ41" i="3"/>
  <c r="VZ24" i="3"/>
  <c r="VX39" i="3"/>
  <c r="VZ15" i="3"/>
  <c r="VZ14" i="3"/>
  <c r="VZ19" i="3"/>
  <c r="VZ23" i="3"/>
  <c r="VZ37" i="3"/>
  <c r="VX25" i="3"/>
  <c r="VX31" i="3"/>
  <c r="VX29" i="3"/>
  <c r="VX17" i="3"/>
  <c r="VX20" i="3"/>
  <c r="VX28" i="3"/>
  <c r="VX21" i="3"/>
  <c r="VW11" i="3"/>
  <c r="VX11" i="3" s="1"/>
  <c r="VZ31" i="3"/>
  <c r="VZ16" i="3"/>
  <c r="VZ26" i="3"/>
  <c r="VZ29" i="3"/>
  <c r="VZ32" i="3"/>
  <c r="VZ34" i="3"/>
  <c r="VZ25" i="3"/>
  <c r="DB17" i="3"/>
  <c r="DB19" i="3"/>
  <c r="DB15" i="3"/>
  <c r="DB42" i="3"/>
  <c r="DB13" i="3"/>
  <c r="DB36" i="3"/>
  <c r="DB27" i="3"/>
  <c r="DB29" i="3"/>
  <c r="DB32" i="3"/>
  <c r="DB33" i="3"/>
  <c r="DB18" i="3"/>
  <c r="DB16" i="3"/>
  <c r="DB25" i="3"/>
  <c r="DB23" i="3"/>
  <c r="DB22" i="3"/>
  <c r="DS32" i="3"/>
  <c r="DS22" i="3"/>
  <c r="DS23" i="3"/>
  <c r="DS36" i="3"/>
  <c r="DS15" i="3"/>
  <c r="DS27" i="3"/>
  <c r="DS42" i="3"/>
  <c r="DS18" i="3"/>
  <c r="DS33" i="3"/>
  <c r="DS13" i="3"/>
  <c r="DS34" i="3"/>
  <c r="DS17" i="3"/>
  <c r="DS24" i="3"/>
  <c r="DS37" i="3"/>
  <c r="DS41" i="3"/>
  <c r="DS31" i="3"/>
  <c r="DS30" i="3"/>
  <c r="DS14" i="3"/>
  <c r="DS29" i="3"/>
  <c r="DS16" i="3"/>
  <c r="TP37" i="3"/>
  <c r="TP19" i="3"/>
  <c r="TP33" i="3"/>
  <c r="TP18" i="3"/>
  <c r="TP30" i="3"/>
  <c r="TP35" i="3"/>
  <c r="TP20" i="3"/>
  <c r="TP14" i="3"/>
  <c r="TP12" i="3"/>
  <c r="TP41" i="3"/>
  <c r="TP40" i="3"/>
  <c r="TP32" i="3"/>
  <c r="TP42" i="3"/>
  <c r="TP15" i="3"/>
  <c r="WC21" i="3"/>
  <c r="WC42" i="3"/>
  <c r="WC23" i="3"/>
  <c r="WC18" i="3"/>
  <c r="WC12" i="3"/>
  <c r="WC36" i="3"/>
  <c r="WC15" i="3"/>
  <c r="WC22" i="3"/>
  <c r="WC35" i="3"/>
  <c r="WC28" i="3"/>
  <c r="WC32" i="3"/>
  <c r="WC33" i="3"/>
  <c r="WC29" i="3"/>
  <c r="WC20" i="3"/>
  <c r="WC31" i="3"/>
  <c r="WC37" i="3"/>
  <c r="WC17" i="3"/>
  <c r="WC40" i="3"/>
  <c r="WC27" i="3"/>
  <c r="WC25" i="3"/>
  <c r="WC26" i="3"/>
  <c r="WC19" i="3"/>
  <c r="WC24" i="3"/>
  <c r="GK36" i="3"/>
  <c r="GK19" i="3"/>
  <c r="GK32" i="3"/>
  <c r="GK17" i="3"/>
  <c r="GK23" i="3"/>
  <c r="GK20" i="3"/>
  <c r="GK15" i="3"/>
  <c r="GK42" i="3"/>
  <c r="GK25" i="3"/>
  <c r="GK27" i="3"/>
  <c r="GK31" i="3"/>
  <c r="GK41" i="3"/>
  <c r="AL26" i="3"/>
  <c r="WC41" i="3"/>
  <c r="VX30" i="3"/>
  <c r="VZ22" i="3"/>
  <c r="VZ12" i="3"/>
  <c r="VZ42" i="3"/>
  <c r="DS12" i="3"/>
  <c r="DS25" i="3"/>
  <c r="VX32" i="3"/>
  <c r="DS28" i="3"/>
  <c r="DS35" i="3"/>
  <c r="TP24" i="3"/>
  <c r="WC16" i="3"/>
  <c r="VW10" i="3"/>
  <c r="VX10" i="3" s="1"/>
  <c r="VZ13" i="3"/>
  <c r="VZ33" i="3"/>
  <c r="VZ20" i="3"/>
  <c r="VX38" i="3"/>
  <c r="GK40" i="3"/>
  <c r="GK26" i="3"/>
  <c r="VX37" i="3"/>
  <c r="VX18" i="3"/>
  <c r="DS26" i="3"/>
  <c r="DS19" i="3"/>
  <c r="VZ18" i="3"/>
  <c r="VZ27" i="3"/>
  <c r="VZ21" i="3"/>
  <c r="VZ28" i="3"/>
  <c r="GK33" i="3"/>
  <c r="DS21" i="3"/>
  <c r="TP31" i="3"/>
  <c r="DS20" i="3"/>
  <c r="DB40" i="3"/>
  <c r="WC14" i="3"/>
  <c r="JV38" i="3"/>
  <c r="JU38" i="3"/>
  <c r="CP26" i="3"/>
  <c r="CP28" i="3"/>
  <c r="CP22" i="3"/>
  <c r="CP24" i="3"/>
  <c r="CP18" i="3"/>
  <c r="CP41" i="3"/>
  <c r="CP42" i="3"/>
  <c r="CP17" i="3"/>
  <c r="CP36" i="3"/>
  <c r="CP23" i="3"/>
  <c r="CP29" i="3"/>
  <c r="CP19" i="3"/>
  <c r="CP34" i="3"/>
  <c r="CP31" i="3"/>
  <c r="CP25" i="3"/>
  <c r="CP30" i="3"/>
  <c r="CP27" i="3"/>
  <c r="CP15" i="3"/>
  <c r="QN38" i="3"/>
  <c r="QO39" i="3"/>
  <c r="AEC39" i="3"/>
  <c r="AEB38" i="3"/>
  <c r="BB27" i="3"/>
  <c r="BB15" i="3"/>
  <c r="BB37" i="3"/>
  <c r="BB32" i="3"/>
  <c r="BB29" i="3"/>
  <c r="GY39" i="3"/>
  <c r="GX42" i="3"/>
  <c r="GX24" i="3"/>
  <c r="GX33" i="3"/>
  <c r="IM38" i="3"/>
  <c r="IL39" i="3"/>
  <c r="IL38" i="3"/>
  <c r="PK39" i="3"/>
  <c r="PK38" i="3"/>
  <c r="SR38" i="3"/>
  <c r="SR39" i="3"/>
  <c r="SS38" i="3"/>
  <c r="TY39" i="3"/>
  <c r="TY38" i="3"/>
  <c r="TX38" i="3"/>
  <c r="VD39" i="3"/>
  <c r="VD38" i="3"/>
  <c r="CP32" i="3"/>
  <c r="CR20" i="3"/>
  <c r="AEF38" i="3"/>
  <c r="CP40" i="3"/>
  <c r="AEC38" i="3"/>
  <c r="XI39" i="3"/>
  <c r="QO38" i="3"/>
  <c r="CP33" i="3"/>
  <c r="ADD32" i="3"/>
  <c r="ADD21" i="3"/>
  <c r="ADD31" i="3"/>
  <c r="ADD33" i="3"/>
  <c r="CJ23" i="3"/>
  <c r="GQ41" i="3"/>
  <c r="GQ24" i="3"/>
  <c r="GQ13" i="3"/>
  <c r="GQ20" i="3"/>
  <c r="GQ27" i="3"/>
  <c r="GQ31" i="3"/>
  <c r="GQ18" i="3"/>
  <c r="GQ21" i="3"/>
  <c r="GQ32" i="3"/>
  <c r="GQ25" i="3"/>
  <c r="GQ16" i="3"/>
  <c r="GQ29" i="3"/>
  <c r="GQ22" i="3"/>
  <c r="GA35" i="3"/>
  <c r="VX33" i="3"/>
  <c r="TP21" i="3"/>
  <c r="AIZ41" i="3"/>
  <c r="ET23" i="3"/>
  <c r="ET19" i="3"/>
  <c r="ET21" i="3"/>
  <c r="WG16" i="3"/>
  <c r="WG21" i="3"/>
  <c r="GI10" i="3"/>
  <c r="GK10" i="3" s="1"/>
  <c r="GI11" i="3"/>
  <c r="GK11" i="3" s="1"/>
  <c r="AJD41" i="3"/>
  <c r="AJE29" i="3"/>
  <c r="AJD37" i="3"/>
  <c r="AJD27" i="3"/>
  <c r="AJE42" i="3"/>
  <c r="AJE33" i="3"/>
  <c r="AJE19" i="3"/>
  <c r="AJE15" i="3"/>
  <c r="AJE22" i="3"/>
  <c r="AJD18" i="3"/>
  <c r="AJE35" i="3"/>
  <c r="AJD22" i="3"/>
  <c r="AJD28" i="3"/>
  <c r="AJD40" i="3"/>
  <c r="AJD31" i="3"/>
  <c r="AHM21" i="3"/>
  <c r="AHM14" i="3"/>
  <c r="AHM29" i="3"/>
  <c r="AHM40" i="3"/>
  <c r="AHM24" i="3"/>
  <c r="AHM23" i="3"/>
  <c r="AHM20" i="3"/>
  <c r="AHM13" i="3"/>
  <c r="AHM18" i="3"/>
  <c r="WW17" i="3"/>
  <c r="WW28" i="3"/>
  <c r="WW18" i="3"/>
  <c r="WW35" i="3"/>
  <c r="WW42" i="3"/>
  <c r="WW36" i="3"/>
  <c r="WW22" i="3"/>
  <c r="WW24" i="3"/>
  <c r="EO39" i="3"/>
  <c r="AHE31" i="3"/>
  <c r="AHE32" i="3"/>
  <c r="AY22" i="3"/>
  <c r="AY26" i="3"/>
  <c r="VM25" i="3"/>
  <c r="VM31" i="3"/>
  <c r="VM16" i="3"/>
  <c r="VM27" i="3"/>
  <c r="VM18" i="3"/>
  <c r="VM32" i="3"/>
  <c r="VM23" i="3"/>
  <c r="FT10" i="3"/>
  <c r="FT11" i="3"/>
  <c r="DN27" i="3"/>
  <c r="ME13" i="3"/>
  <c r="XM38" i="3"/>
  <c r="XL38" i="3"/>
  <c r="AJP17" i="3"/>
  <c r="AJT13" i="3"/>
  <c r="ET25" i="3"/>
  <c r="VL29" i="3"/>
  <c r="AY17" i="3"/>
  <c r="AY24" i="3"/>
  <c r="ADJ28" i="3"/>
  <c r="ADH42" i="3"/>
  <c r="AY34" i="3"/>
  <c r="AY42" i="3"/>
  <c r="AY41" i="3"/>
  <c r="AY14" i="3"/>
  <c r="AY18" i="3"/>
  <c r="AY15" i="3"/>
  <c r="AY35" i="3"/>
  <c r="VM20" i="3"/>
  <c r="VM42" i="3"/>
  <c r="VM12" i="3"/>
  <c r="GQ28" i="3"/>
  <c r="GQ17" i="3"/>
  <c r="GQ30" i="3"/>
  <c r="GQ15" i="3"/>
  <c r="GQ42" i="3"/>
  <c r="AJL17" i="3"/>
  <c r="VM24" i="3"/>
  <c r="VM37" i="3"/>
  <c r="VM34" i="3"/>
  <c r="VM35" i="3"/>
  <c r="EM10" i="3"/>
  <c r="AJL37" i="3"/>
  <c r="AJL19" i="3"/>
  <c r="ME19" i="3"/>
  <c r="AP26" i="3"/>
  <c r="AP35" i="3"/>
  <c r="AR12" i="3"/>
  <c r="AP36" i="3"/>
  <c r="AP41" i="3"/>
  <c r="AR36" i="3"/>
  <c r="AR32" i="3"/>
  <c r="AP21" i="3"/>
  <c r="AR22" i="3"/>
  <c r="AP30" i="3"/>
  <c r="AR37" i="3"/>
  <c r="AR24" i="3"/>
  <c r="AIZ24" i="3"/>
  <c r="AIZ34" i="3"/>
  <c r="AIZ17" i="3"/>
  <c r="AIZ12" i="3"/>
  <c r="AIZ30" i="3"/>
  <c r="GA12" i="3"/>
  <c r="GA22" i="3"/>
  <c r="GA26" i="3"/>
  <c r="GA34" i="3"/>
  <c r="GA30" i="3"/>
  <c r="AJZ30" i="3"/>
  <c r="AJZ27" i="3"/>
  <c r="AJX25" i="3"/>
  <c r="AJZ19" i="3"/>
  <c r="AJX12" i="3"/>
  <c r="AJZ39" i="3"/>
  <c r="AJX30" i="3"/>
  <c r="AJZ20" i="3"/>
  <c r="AJX42" i="3"/>
  <c r="AJZ35" i="3"/>
  <c r="AJZ28" i="3"/>
  <c r="AJX18" i="3"/>
  <c r="AJX19" i="3"/>
  <c r="AJX28" i="3"/>
  <c r="AJZ42" i="3"/>
  <c r="AO10" i="3"/>
  <c r="AR28" i="3"/>
  <c r="AR21" i="3"/>
  <c r="AP29" i="3"/>
  <c r="AR14" i="3"/>
  <c r="AR35" i="3"/>
  <c r="AP37" i="3"/>
  <c r="AP18" i="3"/>
  <c r="AR38" i="3"/>
  <c r="AP27" i="3"/>
  <c r="AR41" i="3"/>
  <c r="AIZ19" i="3"/>
  <c r="AIZ35" i="3"/>
  <c r="AIZ25" i="3"/>
  <c r="AIZ21" i="3"/>
  <c r="GA21" i="3"/>
  <c r="GA27" i="3"/>
  <c r="GA16" i="3"/>
  <c r="GA41" i="3"/>
  <c r="AL38" i="3"/>
  <c r="AL34" i="3"/>
  <c r="AK11" i="3"/>
  <c r="AL23" i="3"/>
  <c r="AL19" i="3"/>
  <c r="AL17" i="3"/>
  <c r="AL24" i="3"/>
  <c r="AL15" i="3"/>
  <c r="AN39" i="3"/>
  <c r="AN21" i="3"/>
  <c r="AL29" i="3"/>
  <c r="AK10" i="3"/>
  <c r="AL30" i="3"/>
  <c r="AN19" i="3"/>
  <c r="AL37" i="3"/>
  <c r="AN23" i="3"/>
  <c r="AJA25" i="3"/>
  <c r="AJA28" i="3"/>
  <c r="AJA36" i="3"/>
  <c r="AJA41" i="3"/>
  <c r="AJA40" i="3"/>
  <c r="AJA37" i="3"/>
  <c r="AJA23" i="3"/>
  <c r="AHX20" i="3"/>
  <c r="AHX32" i="3"/>
  <c r="EJ39" i="3"/>
  <c r="EJ27" i="3"/>
  <c r="EJ14" i="3"/>
  <c r="EJ21" i="3"/>
  <c r="EJ32" i="3"/>
  <c r="EJ26" i="3"/>
  <c r="EJ13" i="3"/>
  <c r="AP39" i="3"/>
  <c r="AR40" i="3"/>
  <c r="AR29" i="3"/>
  <c r="AP13" i="3"/>
  <c r="AO11" i="3"/>
  <c r="AR33" i="3"/>
  <c r="AP16" i="3"/>
  <c r="AP34" i="3"/>
  <c r="AR34" i="3"/>
  <c r="AR30" i="3"/>
  <c r="AP23" i="3"/>
  <c r="AP25" i="3"/>
  <c r="AR31" i="3"/>
  <c r="AP24" i="3"/>
  <c r="AR20" i="3"/>
  <c r="AP15" i="3"/>
  <c r="AIZ38" i="3"/>
  <c r="AIZ22" i="3"/>
  <c r="AIZ28" i="3"/>
  <c r="AIZ42" i="3"/>
  <c r="AIZ33" i="3"/>
  <c r="AIZ23" i="3"/>
  <c r="AIZ31" i="3"/>
  <c r="AIZ37" i="3"/>
  <c r="AIZ15" i="3"/>
  <c r="GA15" i="3"/>
  <c r="GA13" i="3"/>
  <c r="GA29" i="3"/>
  <c r="GA37" i="3"/>
  <c r="GA33" i="3"/>
  <c r="GA14" i="3"/>
  <c r="GA28" i="3"/>
  <c r="BO40" i="3"/>
  <c r="BO25" i="3"/>
  <c r="BN26" i="3"/>
  <c r="BO35" i="3"/>
  <c r="BO41" i="3"/>
  <c r="BN42" i="3"/>
  <c r="BN41" i="3"/>
  <c r="BO32" i="3"/>
  <c r="BO31" i="3"/>
  <c r="BO23" i="3"/>
  <c r="BO19" i="3"/>
  <c r="BN40" i="3"/>
  <c r="BN22" i="3"/>
  <c r="BO12" i="3"/>
  <c r="BO34" i="3"/>
  <c r="BN18" i="3"/>
  <c r="BN29" i="3"/>
  <c r="BN28" i="3"/>
  <c r="BN15" i="3"/>
  <c r="BO30" i="3"/>
  <c r="BN23" i="3"/>
  <c r="BN32" i="3"/>
  <c r="BN33" i="3"/>
  <c r="BN17" i="3"/>
  <c r="AI19" i="3"/>
  <c r="AI30" i="3"/>
  <c r="AI25" i="3"/>
  <c r="AI34" i="3"/>
  <c r="AI12" i="3"/>
  <c r="AI28" i="3"/>
  <c r="AI14" i="3"/>
  <c r="AI16" i="3"/>
  <c r="AI41" i="3"/>
  <c r="AI42" i="3"/>
  <c r="AI13" i="3"/>
  <c r="AI17" i="3"/>
  <c r="AI21" i="3"/>
  <c r="AI24" i="3"/>
  <c r="N36" i="3"/>
  <c r="N26" i="3"/>
  <c r="VP23" i="3"/>
  <c r="VP34" i="3"/>
  <c r="VP21" i="3"/>
  <c r="VP22" i="3"/>
  <c r="VP40" i="3"/>
  <c r="VP17" i="3"/>
  <c r="VP19" i="3"/>
  <c r="CA29" i="3"/>
  <c r="CA13" i="3"/>
  <c r="CA22" i="3"/>
  <c r="CA25" i="3"/>
  <c r="BZ30" i="3"/>
  <c r="BZ24" i="3"/>
  <c r="BZ37" i="3"/>
  <c r="BZ42" i="3"/>
  <c r="BZ23" i="3"/>
  <c r="BZ18" i="3"/>
  <c r="BZ14" i="3"/>
  <c r="AD32" i="3"/>
  <c r="AD23" i="3"/>
  <c r="AD29" i="3"/>
  <c r="AD26" i="3"/>
  <c r="AD30" i="3"/>
  <c r="AD12" i="3"/>
  <c r="AD41" i="3"/>
  <c r="WF25" i="3"/>
  <c r="WF41" i="3"/>
  <c r="WF26" i="3"/>
  <c r="AX41" i="3"/>
  <c r="AX36" i="3"/>
  <c r="AX37" i="3"/>
  <c r="AX29" i="3"/>
  <c r="AX21" i="3"/>
  <c r="AX24" i="3"/>
  <c r="AX19" i="3"/>
  <c r="AX27" i="3"/>
  <c r="AX23" i="3"/>
  <c r="AX16" i="3"/>
  <c r="AX17" i="3"/>
  <c r="DC16" i="3"/>
  <c r="DC19" i="3"/>
  <c r="DB26" i="3"/>
  <c r="DB28" i="3"/>
  <c r="DB24" i="3"/>
  <c r="DB35" i="3"/>
  <c r="DB12" i="3"/>
  <c r="DC18" i="3"/>
  <c r="DC23" i="3"/>
  <c r="DC22" i="3"/>
  <c r="DC28" i="3"/>
  <c r="DC34" i="3"/>
  <c r="DC26" i="3"/>
  <c r="BK36" i="3"/>
  <c r="BK34" i="3"/>
  <c r="BK42" i="3"/>
  <c r="BK14" i="3"/>
  <c r="BK20" i="3"/>
  <c r="BK37" i="3"/>
  <c r="CJ36" i="3"/>
  <c r="CJ34" i="3"/>
  <c r="CH17" i="3"/>
  <c r="CH27" i="3"/>
  <c r="ADD19" i="3"/>
  <c r="ADD20" i="3"/>
  <c r="ADD18" i="3"/>
  <c r="ADD30" i="3"/>
  <c r="AJU26" i="3"/>
  <c r="AJU21" i="3"/>
  <c r="AJU42" i="3"/>
  <c r="AJU37" i="3"/>
  <c r="AJU27" i="3"/>
  <c r="AJU28" i="3"/>
  <c r="AJU16" i="3"/>
  <c r="AJU38" i="3"/>
  <c r="AJT19" i="3"/>
  <c r="AJT14" i="3"/>
  <c r="AJT41" i="3"/>
  <c r="AJR13" i="3"/>
  <c r="AJR30" i="3"/>
  <c r="AJP32" i="3"/>
  <c r="AJP13" i="3"/>
  <c r="AJR22" i="3"/>
  <c r="AJP29" i="3"/>
  <c r="AJR26" i="3"/>
  <c r="AJP22" i="3"/>
  <c r="AJR31" i="3"/>
  <c r="AJR35" i="3"/>
  <c r="AJP21" i="3"/>
  <c r="AJP20" i="3"/>
  <c r="AJP26" i="3"/>
  <c r="AJP42" i="3"/>
  <c r="AJR18" i="3"/>
  <c r="AJY21" i="3"/>
  <c r="AJY31" i="3"/>
  <c r="AJY20" i="3"/>
  <c r="AJY36" i="3"/>
  <c r="AJY40" i="3"/>
  <c r="AJY13" i="3"/>
  <c r="AJY15" i="3"/>
  <c r="M277" i="1"/>
  <c r="WD31" i="3"/>
  <c r="WD24" i="3"/>
  <c r="WD21" i="3"/>
  <c r="WD16" i="3"/>
  <c r="WD14" i="3"/>
  <c r="WD33" i="3"/>
  <c r="WD19" i="3"/>
  <c r="TR36" i="3"/>
  <c r="TO10" i="3"/>
  <c r="TP10" i="3" s="1"/>
  <c r="TR24" i="3"/>
  <c r="TR16" i="3"/>
  <c r="TR40" i="3"/>
  <c r="TR23" i="3"/>
  <c r="TR13" i="3"/>
  <c r="TR29" i="3"/>
  <c r="DP19" i="3"/>
  <c r="DP22" i="3"/>
  <c r="DP18" i="3"/>
  <c r="DP12" i="3"/>
  <c r="DP34" i="3"/>
  <c r="DP15" i="3"/>
  <c r="DP27" i="3"/>
  <c r="DN39" i="3"/>
  <c r="GK28" i="3"/>
  <c r="GK34" i="3"/>
  <c r="GK30" i="3"/>
  <c r="GK18" i="3"/>
  <c r="GK29" i="3"/>
  <c r="FE28" i="3"/>
  <c r="FE30" i="3"/>
  <c r="FE32" i="3"/>
  <c r="FE34" i="3"/>
  <c r="FE17" i="3"/>
  <c r="FE25" i="3"/>
  <c r="FE33" i="3"/>
  <c r="DN15" i="3"/>
  <c r="DN42" i="3"/>
  <c r="TP34" i="3"/>
  <c r="DN35" i="3"/>
  <c r="WF20" i="3"/>
  <c r="WF36" i="3"/>
  <c r="VX22" i="3"/>
  <c r="DN19" i="3"/>
  <c r="DN29" i="3"/>
  <c r="DN36" i="3"/>
  <c r="TP26" i="3"/>
  <c r="TP16" i="3"/>
  <c r="VX14" i="3"/>
  <c r="VX36" i="3"/>
  <c r="GK16" i="3"/>
  <c r="DB14" i="3"/>
  <c r="TP13" i="3"/>
  <c r="VX27" i="3"/>
  <c r="DB31" i="3"/>
  <c r="ET42" i="3"/>
  <c r="DC25" i="3"/>
  <c r="DC33" i="3"/>
  <c r="DC32" i="3"/>
  <c r="DC17" i="3"/>
  <c r="DB30" i="3"/>
  <c r="ET18" i="3"/>
  <c r="DB34" i="3"/>
  <c r="DB41" i="3"/>
  <c r="DB37" i="3"/>
  <c r="DC15" i="3"/>
  <c r="BK31" i="3"/>
  <c r="EU17" i="3"/>
  <c r="EU12" i="3"/>
  <c r="WG26" i="3"/>
  <c r="WG25" i="3"/>
  <c r="WG20" i="3"/>
  <c r="WG32" i="3"/>
  <c r="WG27" i="3"/>
  <c r="WG42" i="3"/>
  <c r="WG37" i="3"/>
  <c r="WG14" i="3"/>
  <c r="WG41" i="3"/>
  <c r="WG13" i="3"/>
  <c r="WG40" i="3"/>
  <c r="WG18" i="3"/>
  <c r="WG35" i="3"/>
  <c r="WG36" i="3"/>
  <c r="WG17" i="3"/>
  <c r="WG22" i="3"/>
  <c r="WG34" i="3"/>
  <c r="WG23" i="3"/>
  <c r="WG28" i="3"/>
  <c r="WG12" i="3"/>
  <c r="DB21" i="3"/>
  <c r="AJM29" i="3"/>
  <c r="AJM19" i="3"/>
  <c r="AJM36" i="3"/>
  <c r="AJM32" i="3"/>
  <c r="AJM26" i="3"/>
  <c r="AJM34" i="3"/>
  <c r="AJM24" i="3"/>
  <c r="AJM25" i="3"/>
  <c r="AJM27" i="3"/>
  <c r="AJM14" i="3"/>
  <c r="AJM35" i="3"/>
  <c r="AJM18" i="3"/>
  <c r="AJM42" i="3"/>
  <c r="AJM30" i="3"/>
  <c r="AJM40" i="3"/>
  <c r="AJM12" i="3"/>
  <c r="AE26" i="3"/>
  <c r="AE23" i="3"/>
  <c r="AE13" i="3"/>
  <c r="AE32" i="3"/>
  <c r="AE35" i="3"/>
  <c r="AE21" i="3"/>
  <c r="AE18" i="3"/>
  <c r="AE27" i="3"/>
  <c r="AE40" i="3"/>
  <c r="BN16" i="3"/>
  <c r="BN21" i="3"/>
  <c r="AJN24" i="3"/>
  <c r="AJN31" i="3"/>
  <c r="AJN19" i="3"/>
  <c r="AJN13" i="3"/>
  <c r="AJN21" i="3"/>
  <c r="AJN33" i="3"/>
  <c r="AJN23" i="3"/>
  <c r="AJN37" i="3"/>
  <c r="AJN12" i="3"/>
  <c r="AJN32" i="3"/>
  <c r="AJN15" i="3"/>
  <c r="AJN18" i="3"/>
  <c r="AJN27" i="3"/>
  <c r="AJK11" i="3"/>
  <c r="AJL11" i="3" s="1"/>
  <c r="AJK10" i="3"/>
  <c r="AJL10" i="3" s="1"/>
  <c r="AJN29" i="3"/>
  <c r="AJN28" i="3"/>
  <c r="AJN36" i="3"/>
  <c r="AJN25" i="3"/>
  <c r="AJL26" i="3"/>
  <c r="AJL21" i="3"/>
  <c r="AJL27" i="3"/>
  <c r="AJL29" i="3"/>
  <c r="AJL12" i="3"/>
  <c r="AJL31" i="3"/>
  <c r="AJN41" i="3"/>
  <c r="AJN20" i="3"/>
  <c r="AJN30" i="3"/>
  <c r="AJN26" i="3"/>
  <c r="AJN17" i="3"/>
  <c r="AJN14" i="3"/>
  <c r="AJN22" i="3"/>
  <c r="AJL25" i="3"/>
  <c r="AJL15" i="3"/>
  <c r="AJL30" i="3"/>
  <c r="AJN42" i="3"/>
  <c r="AJL36" i="3"/>
  <c r="AJL38" i="3"/>
  <c r="AJN35" i="3"/>
  <c r="AJN34" i="3"/>
  <c r="AJL41" i="3"/>
  <c r="AJL40" i="3"/>
  <c r="AIG34" i="3"/>
  <c r="AIG42" i="3"/>
  <c r="AIG14" i="3"/>
  <c r="AIG22" i="3"/>
  <c r="AIG16" i="3"/>
  <c r="AIF19" i="3"/>
  <c r="AIG27" i="3"/>
  <c r="AIG28" i="3"/>
  <c r="AIG26" i="3"/>
  <c r="AIG35" i="3"/>
  <c r="AIG19" i="3"/>
  <c r="AIF14" i="3"/>
  <c r="AIF12" i="3"/>
  <c r="AIF18" i="3"/>
  <c r="AIG17" i="3"/>
  <c r="AIF15" i="3"/>
  <c r="AIF42" i="3"/>
  <c r="AIG12" i="3"/>
  <c r="AIF36" i="3"/>
  <c r="AIF27" i="3"/>
  <c r="AIF22" i="3"/>
  <c r="AIG33" i="3"/>
  <c r="AIG18" i="3"/>
  <c r="AIF25" i="3"/>
  <c r="AIG36" i="3"/>
  <c r="AIF31" i="3"/>
  <c r="AIF32" i="3"/>
  <c r="AIF41" i="3"/>
  <c r="AIG20" i="3"/>
  <c r="AIF30" i="3"/>
  <c r="AIG29" i="3"/>
  <c r="AIF35" i="3"/>
  <c r="AIF16" i="3"/>
  <c r="AIF26" i="3"/>
  <c r="AIF38" i="3"/>
  <c r="AIG23" i="3"/>
  <c r="AIG41" i="3"/>
  <c r="AIG31" i="3"/>
  <c r="AIF13" i="3"/>
  <c r="AIG37" i="3"/>
  <c r="AIG25" i="3"/>
  <c r="AIG15" i="3"/>
  <c r="AIF40" i="3"/>
  <c r="AIG13" i="3"/>
  <c r="AIF29" i="3"/>
  <c r="AIG24" i="3"/>
  <c r="AIG30" i="3"/>
  <c r="AIF37" i="3"/>
  <c r="AIF24" i="3"/>
  <c r="AIF17" i="3"/>
  <c r="AIF28" i="3"/>
  <c r="AIG21" i="3"/>
  <c r="AIF34" i="3"/>
  <c r="AIF23" i="3"/>
  <c r="ADA18" i="3"/>
  <c r="ADA28" i="3"/>
  <c r="ACZ13" i="3"/>
  <c r="ADA36" i="3"/>
  <c r="ACZ24" i="3"/>
  <c r="ADA34" i="3"/>
  <c r="ADA41" i="3"/>
  <c r="ADA31" i="3"/>
  <c r="ADA42" i="3"/>
  <c r="ACZ26" i="3"/>
  <c r="ADA27" i="3"/>
  <c r="ADA24" i="3"/>
  <c r="ADA37" i="3"/>
  <c r="ADA30" i="3"/>
  <c r="ADA40" i="3"/>
  <c r="ADA19" i="3"/>
  <c r="ACZ15" i="3"/>
  <c r="ADA35" i="3"/>
  <c r="ACZ19" i="3"/>
  <c r="ACZ35" i="3"/>
  <c r="ACZ18" i="3"/>
  <c r="ACZ31" i="3"/>
  <c r="ACZ22" i="3"/>
  <c r="ACZ32" i="3"/>
  <c r="ACZ28" i="3"/>
  <c r="ADA25" i="3"/>
  <c r="ADA13" i="3"/>
  <c r="ACZ12" i="3"/>
  <c r="ADA29" i="3"/>
  <c r="ACZ30" i="3"/>
  <c r="ADA12" i="3"/>
  <c r="ADA32" i="3"/>
  <c r="ADA23" i="3"/>
  <c r="ACZ37" i="3"/>
  <c r="ACZ34" i="3"/>
  <c r="ACZ41" i="3"/>
  <c r="ADA22" i="3"/>
  <c r="ADA21" i="3"/>
  <c r="ACZ36" i="3"/>
  <c r="ACZ40" i="3"/>
  <c r="ADA15" i="3"/>
  <c r="ACZ23" i="3"/>
  <c r="ACZ29" i="3"/>
  <c r="ACZ39" i="3"/>
  <c r="ACZ25" i="3"/>
  <c r="ADA33" i="3"/>
  <c r="ACZ33" i="3"/>
  <c r="ADA26" i="3"/>
  <c r="ACZ21" i="3"/>
  <c r="ACZ20" i="3"/>
  <c r="ACZ16" i="3"/>
  <c r="AJM33" i="3"/>
  <c r="AJL34" i="3"/>
  <c r="AE37" i="3"/>
  <c r="AE17" i="3"/>
  <c r="GX31" i="3"/>
  <c r="AHE12" i="3"/>
  <c r="AHE30" i="3"/>
  <c r="AHE33" i="3"/>
  <c r="AHE27" i="3"/>
  <c r="AHE15" i="3"/>
  <c r="AHE35" i="3"/>
  <c r="AHE22" i="3"/>
  <c r="AHE23" i="3"/>
  <c r="WW20" i="3"/>
  <c r="WW37" i="3"/>
  <c r="WW26" i="3"/>
  <c r="WW13" i="3"/>
  <c r="WW21" i="3"/>
  <c r="TT39" i="3"/>
  <c r="TU20" i="3"/>
  <c r="TU34" i="3"/>
  <c r="TU35" i="3"/>
  <c r="TT41" i="3"/>
  <c r="TT21" i="3"/>
  <c r="TT22" i="3"/>
  <c r="TU15" i="3"/>
  <c r="TT26" i="3"/>
  <c r="TU21" i="3"/>
  <c r="TT37" i="3"/>
  <c r="TU30" i="3"/>
  <c r="TT36" i="3"/>
  <c r="TD39" i="3"/>
  <c r="TD34" i="3"/>
  <c r="TD22" i="3"/>
  <c r="TD29" i="3"/>
  <c r="TE23" i="3"/>
  <c r="TE31" i="3"/>
  <c r="TE33" i="3"/>
  <c r="TD31" i="3"/>
  <c r="TD36" i="3"/>
  <c r="TD18" i="3"/>
  <c r="TD19" i="3"/>
  <c r="TE12" i="3"/>
  <c r="TD40" i="3"/>
  <c r="TE14" i="3"/>
  <c r="TD32" i="3"/>
  <c r="TE25" i="3"/>
  <c r="TD23" i="3"/>
  <c r="SO39" i="3"/>
  <c r="SO31" i="3"/>
  <c r="SN29" i="3"/>
  <c r="SO17" i="3"/>
  <c r="SN41" i="3"/>
  <c r="SO27" i="3"/>
  <c r="SO25" i="3"/>
  <c r="SO26" i="3"/>
  <c r="SN32" i="3"/>
  <c r="SN27" i="3"/>
  <c r="SN20" i="3"/>
  <c r="SN42" i="3"/>
  <c r="SO34" i="3"/>
  <c r="SO36" i="3"/>
  <c r="SN19" i="3"/>
  <c r="RY39" i="3"/>
  <c r="RX13" i="3"/>
  <c r="RY30" i="3"/>
  <c r="RX35" i="3"/>
  <c r="RX26" i="3"/>
  <c r="RX34" i="3"/>
  <c r="RY36" i="3"/>
  <c r="RX27" i="3"/>
  <c r="RX19" i="3"/>
  <c r="RX18" i="3"/>
  <c r="RY27" i="3"/>
  <c r="RX28" i="3"/>
  <c r="RY24" i="3"/>
  <c r="RY41" i="3"/>
  <c r="RX24" i="3"/>
  <c r="RX41" i="3"/>
  <c r="RY28" i="3"/>
  <c r="RY33" i="3"/>
  <c r="RX17" i="3"/>
  <c r="AHH37" i="3"/>
  <c r="N236" i="1"/>
  <c r="WV26" i="3"/>
  <c r="WV40" i="3"/>
  <c r="WV16" i="3"/>
  <c r="WV12" i="3"/>
  <c r="WV13" i="3"/>
  <c r="WV36" i="3"/>
  <c r="WV21" i="3"/>
  <c r="WV25" i="3"/>
  <c r="WV27" i="3"/>
  <c r="WV22" i="3"/>
  <c r="WV35" i="3"/>
  <c r="WV37" i="3"/>
  <c r="WV24" i="3"/>
  <c r="WV41" i="3"/>
  <c r="WV32" i="3"/>
  <c r="WV17" i="3"/>
  <c r="DV31" i="3"/>
  <c r="DV15" i="3"/>
  <c r="DV37" i="3"/>
  <c r="FH29" i="3"/>
  <c r="FH14" i="3"/>
  <c r="FH13" i="3"/>
  <c r="FH27" i="3"/>
  <c r="FH30" i="3"/>
  <c r="FH25" i="3"/>
  <c r="FH41" i="3"/>
  <c r="FH22" i="3"/>
  <c r="FH40" i="3"/>
  <c r="FH17" i="3"/>
  <c r="L49" i="1"/>
  <c r="L46" i="1"/>
  <c r="GD8" i="3"/>
  <c r="L47" i="1"/>
  <c r="L48" i="1"/>
  <c r="L45" i="1"/>
  <c r="GD5" i="3"/>
  <c r="ME25" i="3"/>
  <c r="AHX29" i="3"/>
  <c r="AHX18" i="3"/>
  <c r="AHH12" i="3"/>
  <c r="AJV17" i="3"/>
  <c r="AJV19" i="3"/>
  <c r="AJV13" i="3"/>
  <c r="AJV38" i="3"/>
  <c r="AJV29" i="3"/>
  <c r="AJT12" i="3"/>
  <c r="AJT20" i="3"/>
  <c r="AJT24" i="3"/>
  <c r="AJV27" i="3"/>
  <c r="AJT28" i="3"/>
  <c r="AJV21" i="3"/>
  <c r="AJT25" i="3"/>
  <c r="AJT34" i="3"/>
  <c r="AJT40" i="3"/>
  <c r="AJT29" i="3"/>
  <c r="AJT38" i="3"/>
  <c r="AJT39" i="3"/>
  <c r="AJV39" i="3"/>
  <c r="AJV15" i="3"/>
  <c r="AJV22" i="3"/>
  <c r="AJV31" i="3"/>
  <c r="AJS10" i="3"/>
  <c r="AJT10" i="3" s="1"/>
  <c r="AJT33" i="3"/>
  <c r="AJT21" i="3"/>
  <c r="AJT22" i="3"/>
  <c r="AJT36" i="3"/>
  <c r="AJT35" i="3"/>
  <c r="AJV20" i="3"/>
  <c r="AJT27" i="3"/>
  <c r="AJT30" i="3"/>
  <c r="AJT23" i="3"/>
  <c r="AJT32" i="3"/>
  <c r="N226" i="1"/>
  <c r="AHX38" i="3"/>
  <c r="AHX39" i="3"/>
  <c r="AHX42" i="3"/>
  <c r="AHX21" i="3"/>
  <c r="AHX16" i="3"/>
  <c r="AHX41" i="3"/>
  <c r="AHX12" i="3"/>
  <c r="AHX36" i="3"/>
  <c r="AHX34" i="3"/>
  <c r="AHX15" i="3"/>
  <c r="AHX28" i="3"/>
  <c r="AHX13" i="3"/>
  <c r="AHX33" i="3"/>
  <c r="AHX27" i="3"/>
  <c r="AHX14" i="3"/>
  <c r="FH23" i="3"/>
  <c r="AHI12" i="3"/>
  <c r="AHI32" i="3"/>
  <c r="AHI34" i="3"/>
  <c r="AHI16" i="3"/>
  <c r="AHI21" i="3"/>
  <c r="AHI23" i="3"/>
  <c r="AHI24" i="3"/>
  <c r="AHI31" i="3"/>
  <c r="AHI28" i="3"/>
  <c r="AHI20" i="3"/>
  <c r="AHH14" i="3"/>
  <c r="AHH31" i="3"/>
  <c r="AHH19" i="3"/>
  <c r="AHH15" i="3"/>
  <c r="AHH18" i="3"/>
  <c r="AHH35" i="3"/>
  <c r="AHH22" i="3"/>
  <c r="AHH28" i="3"/>
  <c r="AHH26" i="3"/>
  <c r="AHH16" i="3"/>
  <c r="AHH17" i="3"/>
  <c r="AHH32" i="3"/>
  <c r="AHH21" i="3"/>
  <c r="AHH40" i="3"/>
  <c r="AHH25" i="3"/>
  <c r="ME12" i="3"/>
  <c r="ME18" i="3"/>
  <c r="ME15" i="3"/>
  <c r="ME35" i="3"/>
  <c r="N47" i="1"/>
  <c r="AHX24" i="3"/>
  <c r="AHX30" i="3"/>
  <c r="AHX23" i="3"/>
  <c r="AHH23" i="3"/>
  <c r="AHH30" i="3"/>
  <c r="AHH13" i="3"/>
  <c r="FH38" i="3"/>
  <c r="DV24" i="3"/>
  <c r="VX15" i="3"/>
  <c r="VX23" i="3"/>
  <c r="VX35" i="3"/>
  <c r="VX40" i="3"/>
  <c r="VX41" i="3"/>
  <c r="VX24" i="3"/>
  <c r="VX19" i="3"/>
  <c r="VX13" i="3"/>
  <c r="VX16" i="3"/>
  <c r="GP42" i="3"/>
  <c r="GP18" i="3"/>
  <c r="GP20" i="3"/>
  <c r="GP28" i="3"/>
  <c r="PT38" i="3"/>
  <c r="PU39" i="3"/>
  <c r="PU38" i="3"/>
  <c r="ZE38" i="3"/>
  <c r="ZD38" i="3"/>
  <c r="ZD39" i="3"/>
  <c r="AAK39" i="3"/>
  <c r="AAJ38" i="3"/>
  <c r="AAJ39" i="3"/>
  <c r="ACG38" i="3"/>
  <c r="ACF38" i="3"/>
  <c r="ACG39" i="3"/>
  <c r="AFI39" i="3"/>
  <c r="AFI38" i="3"/>
  <c r="AGO38" i="3"/>
  <c r="AGN39" i="3"/>
  <c r="AGO39" i="3"/>
  <c r="TQ37" i="3"/>
  <c r="TQ30" i="3"/>
  <c r="TQ27" i="3"/>
  <c r="TQ12" i="3"/>
  <c r="TP36" i="3"/>
  <c r="ET12" i="3"/>
  <c r="ET13" i="3"/>
  <c r="LA23" i="3"/>
  <c r="LA12" i="3"/>
  <c r="LA41" i="3"/>
  <c r="LA17" i="3"/>
  <c r="ADD12" i="3"/>
  <c r="ADD36" i="3"/>
  <c r="ADD26" i="3"/>
  <c r="ADD22" i="3"/>
  <c r="DR34" i="3"/>
  <c r="CA35" i="3"/>
  <c r="CA18" i="3"/>
  <c r="CA14" i="3"/>
  <c r="CA31" i="3"/>
  <c r="CA36" i="3"/>
  <c r="CA17" i="3"/>
  <c r="CA20" i="3"/>
  <c r="CA40" i="3"/>
  <c r="CA19" i="3"/>
  <c r="CA30" i="3"/>
  <c r="CA34" i="3"/>
  <c r="CA41" i="3"/>
  <c r="AD20" i="3"/>
  <c r="AD42" i="3"/>
  <c r="AD24" i="3"/>
  <c r="AD22" i="3"/>
  <c r="CA21" i="3"/>
  <c r="CA28" i="3"/>
  <c r="BO27" i="3"/>
  <c r="BO21" i="3"/>
  <c r="BO26" i="3"/>
  <c r="BO15" i="3"/>
  <c r="BN12" i="3"/>
  <c r="BO20" i="3"/>
  <c r="BO36" i="3"/>
  <c r="BO14" i="3"/>
  <c r="BO22" i="3"/>
  <c r="BO33" i="3"/>
  <c r="BO16" i="3"/>
  <c r="BO13" i="3"/>
  <c r="BO42" i="3"/>
  <c r="BN31" i="3"/>
  <c r="BN36" i="3"/>
  <c r="BN37" i="3"/>
  <c r="BN34" i="3"/>
  <c r="BN19" i="3"/>
  <c r="BN24" i="3"/>
  <c r="BO28" i="3"/>
  <c r="BO29" i="3"/>
  <c r="BN14" i="3"/>
  <c r="BO18" i="3"/>
  <c r="BN30" i="3"/>
  <c r="BO24" i="3"/>
  <c r="BO17" i="3"/>
  <c r="BO37" i="3"/>
  <c r="AI32" i="3"/>
  <c r="AI35" i="3"/>
  <c r="AI22" i="3"/>
  <c r="AI40" i="3"/>
  <c r="AI23" i="3"/>
  <c r="AI33" i="3"/>
  <c r="AI29" i="3"/>
  <c r="AI15" i="3"/>
  <c r="AI27" i="3"/>
  <c r="AI20" i="3"/>
  <c r="AI36" i="3"/>
  <c r="AI18" i="3"/>
  <c r="AHE28" i="3"/>
  <c r="AHE26" i="3"/>
  <c r="AHE21" i="3"/>
  <c r="AHE20" i="3"/>
  <c r="AHE17" i="3"/>
  <c r="AHE19" i="3"/>
  <c r="AHE34" i="3"/>
  <c r="AHE18" i="3"/>
  <c r="AHE37" i="3"/>
  <c r="AHE29" i="3"/>
  <c r="AHE24" i="3"/>
  <c r="AHE14" i="3"/>
  <c r="AHE41" i="3"/>
  <c r="AD37" i="3"/>
  <c r="AD33" i="3"/>
  <c r="AD25" i="3"/>
  <c r="CA42" i="3"/>
  <c r="CA24" i="3"/>
  <c r="CA15" i="3"/>
  <c r="AJD32" i="3"/>
  <c r="AJE23" i="3"/>
  <c r="UU5" i="3"/>
  <c r="UU7" i="3"/>
  <c r="UU6" i="3"/>
  <c r="RG6" i="3"/>
  <c r="RG8" i="3"/>
  <c r="PZ42" i="3"/>
  <c r="PY37" i="3"/>
  <c r="PY33" i="3"/>
  <c r="PY29" i="3"/>
  <c r="PZ30" i="3"/>
  <c r="PY23" i="3"/>
  <c r="PZ25" i="3"/>
  <c r="PZ23" i="3"/>
  <c r="PY20" i="3"/>
  <c r="PZ15" i="3"/>
  <c r="PY15" i="3"/>
  <c r="PZ40" i="3"/>
  <c r="PY35" i="3"/>
  <c r="PY30" i="3"/>
  <c r="PZ29" i="3"/>
  <c r="PZ20" i="3"/>
  <c r="PZ33" i="3"/>
  <c r="PY25" i="3"/>
  <c r="PY12" i="3"/>
  <c r="MK5" i="3"/>
  <c r="MK8" i="3"/>
  <c r="IE5" i="3"/>
  <c r="IE8" i="3"/>
  <c r="IE6" i="3"/>
  <c r="EW5" i="3"/>
  <c r="EW6" i="3"/>
  <c r="KM6" i="3"/>
  <c r="KM8" i="3"/>
  <c r="ABK5" i="3"/>
  <c r="ABK6" i="3"/>
  <c r="AAU5" i="3"/>
  <c r="AAU8" i="3"/>
  <c r="ZO5" i="3"/>
  <c r="ZO8" i="3"/>
  <c r="CS6" i="3"/>
  <c r="CS5" i="3"/>
  <c r="CS8" i="3"/>
  <c r="BU6" i="3"/>
  <c r="BV29" i="3" s="1"/>
  <c r="BU5" i="3"/>
  <c r="BE6" i="3"/>
  <c r="BE5" i="3"/>
  <c r="Y6" i="3"/>
  <c r="Y7" i="3"/>
  <c r="AJL28" i="3"/>
  <c r="L266" i="1"/>
  <c r="L296" i="1"/>
  <c r="AHC6" i="3"/>
  <c r="AHF28" i="3" s="1"/>
  <c r="AHC8" i="3"/>
  <c r="ADA39" i="3"/>
  <c r="ACZ14" i="3"/>
  <c r="ACZ42" i="3"/>
  <c r="ADA17" i="3"/>
  <c r="ADA16" i="3"/>
  <c r="DE8" i="3"/>
  <c r="DE7" i="3"/>
  <c r="FB10" i="3"/>
  <c r="FD38" i="3"/>
  <c r="FD30" i="3"/>
  <c r="FD22" i="3"/>
  <c r="FD14" i="3"/>
  <c r="FD37" i="3"/>
  <c r="FD29" i="3"/>
  <c r="FD21" i="3"/>
  <c r="FD13" i="3"/>
  <c r="FD36" i="3"/>
  <c r="FD28" i="3"/>
  <c r="FD20" i="3"/>
  <c r="FD12" i="3"/>
  <c r="FD35" i="3"/>
  <c r="FD27" i="3"/>
  <c r="FD19" i="3"/>
  <c r="FD42" i="3"/>
  <c r="FD34" i="3"/>
  <c r="FD26" i="3"/>
  <c r="FD18" i="3"/>
  <c r="FD41" i="3"/>
  <c r="FD33" i="3"/>
  <c r="FD25" i="3"/>
  <c r="FD17" i="3"/>
  <c r="WB37" i="3"/>
  <c r="WB28" i="3"/>
  <c r="WB32" i="3"/>
  <c r="WB25" i="3"/>
  <c r="WB12" i="3"/>
  <c r="WB14" i="3"/>
  <c r="WB24" i="3"/>
  <c r="WB35" i="3"/>
  <c r="WB36" i="3"/>
  <c r="WB42" i="3"/>
  <c r="WB20" i="3"/>
  <c r="WB34" i="3"/>
  <c r="WB17" i="3"/>
  <c r="WB40" i="3"/>
  <c r="WB18" i="3"/>
  <c r="WB22" i="3"/>
  <c r="WB16" i="3"/>
  <c r="WB15" i="3"/>
  <c r="WB23" i="3"/>
  <c r="WB21" i="3"/>
  <c r="WB41" i="3"/>
  <c r="WB33" i="3"/>
  <c r="WB19" i="3"/>
  <c r="WB13" i="3"/>
  <c r="WB31" i="3"/>
  <c r="GT41" i="3"/>
  <c r="GT24" i="3"/>
  <c r="GT19" i="3"/>
  <c r="GT23" i="3"/>
  <c r="GT22" i="3"/>
  <c r="GT32" i="3"/>
  <c r="GT38" i="3"/>
  <c r="GT30" i="3"/>
  <c r="GT31" i="3"/>
  <c r="GT27" i="3"/>
  <c r="GT14" i="3"/>
  <c r="GT20" i="3"/>
  <c r="HK8" i="3"/>
  <c r="N217" i="1"/>
  <c r="L53" i="1"/>
  <c r="L223" i="1"/>
  <c r="L130" i="1"/>
  <c r="L132" i="1"/>
  <c r="L206" i="1"/>
  <c r="L222" i="1"/>
  <c r="L52" i="1"/>
  <c r="L131" i="1"/>
  <c r="L140" i="1"/>
  <c r="L218" i="1"/>
  <c r="L208" i="1"/>
  <c r="L220" i="1"/>
  <c r="L210" i="1"/>
  <c r="L211" i="1"/>
  <c r="L152" i="1"/>
  <c r="L77" i="1"/>
  <c r="L135" i="1"/>
  <c r="L209" i="1"/>
  <c r="L70" i="1"/>
  <c r="L213" i="1"/>
  <c r="L217" i="1"/>
  <c r="L71" i="1"/>
  <c r="L162" i="1"/>
  <c r="L225" i="1"/>
  <c r="L76" i="1"/>
  <c r="L173" i="1"/>
  <c r="L207" i="1"/>
  <c r="HK6" i="3"/>
  <c r="L74" i="1"/>
  <c r="L69" i="1"/>
  <c r="L224" i="1"/>
  <c r="HK5" i="3"/>
  <c r="L219" i="1"/>
  <c r="L212" i="1"/>
  <c r="L68" i="1"/>
  <c r="L134" i="1"/>
  <c r="L105" i="1"/>
  <c r="L136" i="1"/>
  <c r="L75" i="1"/>
  <c r="L205" i="1"/>
  <c r="L119" i="1"/>
  <c r="M211" i="1"/>
  <c r="GT17" i="3"/>
  <c r="GT25" i="3"/>
  <c r="GT35" i="3"/>
  <c r="FD39" i="3"/>
  <c r="FD40" i="3"/>
  <c r="WB29" i="3"/>
  <c r="TP25" i="3"/>
  <c r="TP23" i="3"/>
  <c r="TP22" i="3"/>
  <c r="TP27" i="3"/>
  <c r="TP28" i="3"/>
  <c r="TP29" i="3"/>
  <c r="TP17" i="3"/>
  <c r="ME26" i="3"/>
  <c r="ME29" i="3"/>
  <c r="ME34" i="3"/>
  <c r="ME20" i="3"/>
  <c r="ME36" i="3"/>
  <c r="ME24" i="3"/>
  <c r="ME42" i="3"/>
  <c r="ME16" i="3"/>
  <c r="N293" i="1"/>
  <c r="FD15" i="3"/>
  <c r="FD16" i="3"/>
  <c r="WB27" i="3"/>
  <c r="DR19" i="3"/>
  <c r="FD23" i="3"/>
  <c r="FD24" i="3"/>
  <c r="WB26" i="3"/>
  <c r="AHX35" i="3"/>
  <c r="AHX25" i="3"/>
  <c r="AHX40" i="3"/>
  <c r="AHX31" i="3"/>
  <c r="AHX37" i="3"/>
  <c r="AHX26" i="3"/>
  <c r="EH11" i="3"/>
  <c r="EJ37" i="3"/>
  <c r="EJ38" i="3"/>
  <c r="EJ31" i="3"/>
  <c r="EJ20" i="3"/>
  <c r="EJ42" i="3"/>
  <c r="EJ15" i="3"/>
  <c r="EJ40" i="3"/>
  <c r="EJ29" i="3"/>
  <c r="EJ34" i="3"/>
  <c r="EJ41" i="3"/>
  <c r="EH10" i="3"/>
  <c r="H38" i="3"/>
  <c r="H39" i="3"/>
  <c r="F39" i="3"/>
  <c r="SJ39" i="3"/>
  <c r="SK28" i="3"/>
  <c r="SK35" i="3"/>
  <c r="SK31" i="3"/>
  <c r="SK40" i="3"/>
  <c r="SJ15" i="3"/>
  <c r="SJ26" i="3"/>
  <c r="SK19" i="3"/>
  <c r="SK29" i="3"/>
  <c r="SK24" i="3"/>
  <c r="SK30" i="3"/>
  <c r="SJ17" i="3"/>
  <c r="SK34" i="3"/>
  <c r="SJ16" i="3"/>
  <c r="SJ35" i="3"/>
  <c r="SJ38" i="3"/>
  <c r="UF38" i="3"/>
  <c r="UG38" i="3"/>
  <c r="UF28" i="3"/>
  <c r="UG17" i="3"/>
  <c r="UF31" i="3"/>
  <c r="UF15" i="3"/>
  <c r="UF20" i="3"/>
  <c r="UF42" i="3"/>
  <c r="UF16" i="3"/>
  <c r="UG18" i="3"/>
  <c r="XH38" i="3"/>
  <c r="XI38" i="3"/>
  <c r="AEK38" i="3"/>
  <c r="AEJ38" i="3"/>
  <c r="AEK28" i="3"/>
  <c r="AEJ34" i="3"/>
  <c r="AEJ19" i="3"/>
  <c r="AEJ12" i="3"/>
  <c r="AEJ25" i="3"/>
  <c r="AEJ15" i="3"/>
  <c r="AEJ13" i="3"/>
  <c r="AEJ18" i="3"/>
  <c r="AEJ28" i="3"/>
  <c r="AEK12" i="3"/>
  <c r="AEJ21" i="3"/>
  <c r="AEK19" i="3"/>
  <c r="AEK33" i="3"/>
  <c r="AEK40" i="3"/>
  <c r="AEJ35" i="3"/>
  <c r="AHL13" i="3"/>
  <c r="AHL27" i="3"/>
  <c r="AHL23" i="3"/>
  <c r="AHL12" i="3"/>
  <c r="AHL30" i="3"/>
  <c r="AHL15" i="3"/>
  <c r="AHL18" i="3"/>
  <c r="AHL25" i="3"/>
  <c r="AHL40" i="3"/>
  <c r="AHL39" i="3"/>
  <c r="AHN28" i="3"/>
  <c r="AHN26" i="3"/>
  <c r="AHN13" i="3"/>
  <c r="AHN33" i="3"/>
  <c r="AHK11" i="3"/>
  <c r="AHN12" i="3"/>
  <c r="AHN29" i="3"/>
  <c r="AHL37" i="3"/>
  <c r="AHL14" i="3"/>
  <c r="AHL41" i="3"/>
  <c r="EU13" i="3"/>
  <c r="EU25" i="3"/>
  <c r="EU14" i="3"/>
  <c r="EU35" i="3"/>
  <c r="EU26" i="3"/>
  <c r="EU19" i="3"/>
  <c r="EU30" i="3"/>
  <c r="EO16" i="3"/>
  <c r="EO29" i="3"/>
  <c r="EP28" i="3"/>
  <c r="EP17" i="3"/>
  <c r="EO31" i="3"/>
  <c r="EO13" i="3"/>
  <c r="EP29" i="3"/>
  <c r="DN14" i="3"/>
  <c r="DN34" i="3"/>
  <c r="DN16" i="3"/>
  <c r="DP20" i="3"/>
  <c r="GL14" i="3"/>
  <c r="GL20" i="3"/>
  <c r="GL36" i="3"/>
  <c r="GL25" i="3"/>
  <c r="ET32" i="3"/>
  <c r="ET35" i="3"/>
  <c r="ET24" i="3"/>
  <c r="ET29" i="3"/>
  <c r="N76" i="1"/>
  <c r="WC34" i="3"/>
  <c r="WC13" i="3"/>
  <c r="TQ18" i="3"/>
  <c r="TQ35" i="3"/>
  <c r="TQ26" i="3"/>
  <c r="TQ21" i="3"/>
  <c r="JZ38" i="3"/>
  <c r="KA38" i="3"/>
  <c r="JZ39" i="3"/>
  <c r="AHI25" i="3"/>
  <c r="AHI29" i="3"/>
  <c r="AHI14" i="3"/>
  <c r="AHI36" i="3"/>
  <c r="AHI40" i="3"/>
  <c r="AHI27" i="3"/>
  <c r="AHI18" i="3"/>
  <c r="AE28" i="3"/>
  <c r="AE16" i="3"/>
  <c r="AE30" i="3"/>
  <c r="AE15" i="3"/>
  <c r="AE24" i="3"/>
  <c r="AD27" i="3"/>
  <c r="AE12" i="3"/>
  <c r="AD17" i="3"/>
  <c r="AE34" i="3"/>
  <c r="AD35" i="3"/>
  <c r="AD16" i="3"/>
  <c r="AE42" i="3"/>
  <c r="AD19" i="3"/>
  <c r="AD18" i="3"/>
  <c r="AD36" i="3"/>
  <c r="AD14" i="3"/>
  <c r="AD40" i="3"/>
  <c r="AE25" i="3"/>
  <c r="AD21" i="3"/>
  <c r="AD15" i="3"/>
  <c r="AD34" i="3"/>
  <c r="AE19" i="3"/>
  <c r="AHI33" i="3"/>
  <c r="AHI26" i="3"/>
  <c r="AHI15" i="3"/>
  <c r="AD28" i="3"/>
  <c r="AJL13" i="3"/>
  <c r="AE36" i="3"/>
  <c r="AD13" i="3"/>
  <c r="AE41" i="3"/>
  <c r="AE20" i="3"/>
  <c r="AE14" i="3"/>
  <c r="AE33" i="3"/>
  <c r="AE22" i="3"/>
  <c r="ADJ27" i="3"/>
  <c r="ADJ33" i="3"/>
  <c r="ADJ22" i="3"/>
  <c r="ADJ37" i="3"/>
  <c r="ADJ40" i="3"/>
  <c r="AY29" i="3"/>
  <c r="AY13" i="3"/>
  <c r="AY27" i="3"/>
  <c r="AY30" i="3"/>
  <c r="AY37" i="3"/>
  <c r="AY33" i="3"/>
  <c r="AY32" i="3"/>
  <c r="AY19" i="3"/>
  <c r="AY20" i="3"/>
  <c r="AY31" i="3"/>
  <c r="AY25" i="3"/>
  <c r="AY23" i="3"/>
  <c r="AY36" i="3"/>
  <c r="AY28" i="3"/>
  <c r="AX25" i="3"/>
  <c r="AX30" i="3"/>
  <c r="AX40" i="3"/>
  <c r="AX32" i="3"/>
  <c r="GQ14" i="3"/>
  <c r="GQ12" i="3"/>
  <c r="GQ37" i="3"/>
  <c r="AY40" i="3"/>
  <c r="BN20" i="3"/>
  <c r="BN13" i="3"/>
  <c r="BN27" i="3"/>
  <c r="BN35" i="3"/>
  <c r="BN25" i="3"/>
  <c r="HP11" i="3"/>
  <c r="HR11" i="3" s="1"/>
  <c r="HP10" i="3"/>
  <c r="HR10" i="3" s="1"/>
  <c r="AJD14" i="3"/>
  <c r="AHA19" i="3"/>
  <c r="AHA35" i="3"/>
  <c r="CA37" i="3"/>
  <c r="CA33" i="3"/>
  <c r="CA27" i="3"/>
  <c r="CA12" i="3"/>
  <c r="CA26" i="3"/>
  <c r="CA16" i="3"/>
  <c r="CA32" i="3"/>
  <c r="AX28" i="3"/>
  <c r="AX13" i="3"/>
  <c r="HP8" i="3"/>
  <c r="HP5" i="3"/>
  <c r="HS18" i="3" s="1"/>
  <c r="L319" i="1"/>
  <c r="L309" i="1"/>
  <c r="L313" i="1"/>
  <c r="L263" i="1"/>
  <c r="AHO6" i="3"/>
  <c r="AHO5" i="3"/>
  <c r="AHO8" i="3"/>
  <c r="AGY6" i="3"/>
  <c r="AGY8" i="3"/>
  <c r="AGY7" i="3"/>
  <c r="ABU24" i="3"/>
  <c r="ABT22" i="3"/>
  <c r="ABT31" i="3"/>
  <c r="ABT15" i="3"/>
  <c r="ABU20" i="3"/>
  <c r="ABU29" i="3"/>
  <c r="ABU27" i="3"/>
  <c r="ABT21" i="3"/>
  <c r="ABT41" i="3"/>
  <c r="ABU16" i="3"/>
  <c r="ABU12" i="3"/>
  <c r="ABU42" i="3"/>
  <c r="ABU34" i="3"/>
  <c r="ABU31" i="3"/>
  <c r="ABT25" i="3"/>
  <c r="ABU35" i="3"/>
  <c r="ABT18" i="3"/>
  <c r="ABT42" i="3"/>
  <c r="ABU30" i="3"/>
  <c r="ABT14" i="3"/>
  <c r="ABT17" i="3"/>
  <c r="ABU23" i="3"/>
  <c r="ABU22" i="3"/>
  <c r="ABT35" i="3"/>
  <c r="ABT37" i="3"/>
  <c r="ABT40" i="3"/>
  <c r="ABU19" i="3"/>
  <c r="VG6" i="3"/>
  <c r="VG5" i="3"/>
  <c r="VG7" i="3"/>
  <c r="AAI8" i="3"/>
  <c r="AAI6" i="3"/>
  <c r="PM5" i="3"/>
  <c r="PM8" i="3"/>
  <c r="OS5" i="3"/>
  <c r="OS8" i="3"/>
  <c r="LV5" i="3"/>
  <c r="LV6" i="3"/>
  <c r="AF32" i="3"/>
  <c r="AF16" i="3"/>
  <c r="AC11" i="3"/>
  <c r="AD11" i="3" s="1"/>
  <c r="AF23" i="3"/>
  <c r="AF22" i="3"/>
  <c r="AF20" i="3"/>
  <c r="AF14" i="3"/>
  <c r="AF35" i="3"/>
  <c r="AFG7" i="3"/>
  <c r="AFG6" i="3"/>
  <c r="SI7" i="3"/>
  <c r="SI6" i="3"/>
  <c r="RG5" i="3"/>
  <c r="RI24" i="3" s="1"/>
  <c r="RG7" i="3"/>
  <c r="PZ39" i="3"/>
  <c r="PZ41" i="3"/>
  <c r="PY40" i="3"/>
  <c r="PZ35" i="3"/>
  <c r="PY31" i="3"/>
  <c r="PY28" i="3"/>
  <c r="PZ36" i="3"/>
  <c r="PZ27" i="3"/>
  <c r="PZ21" i="3"/>
  <c r="PZ24" i="3"/>
  <c r="PZ32" i="3"/>
  <c r="PZ17" i="3"/>
  <c r="PY24" i="3"/>
  <c r="PZ14" i="3"/>
  <c r="PY16" i="3"/>
  <c r="PZ12" i="3"/>
  <c r="KR6" i="3"/>
  <c r="KR8" i="3"/>
  <c r="UY5" i="3"/>
  <c r="UY7" i="3"/>
  <c r="PC5" i="3"/>
  <c r="PC8" i="3"/>
  <c r="MU5" i="3"/>
  <c r="MU8" i="3"/>
  <c r="HZ8" i="3"/>
  <c r="HZ6" i="3"/>
  <c r="PC6" i="3"/>
  <c r="JI8" i="3"/>
  <c r="HU6" i="3"/>
  <c r="HU11" i="3" s="1"/>
  <c r="HW11" i="3" s="1"/>
  <c r="HU8" i="3"/>
  <c r="CC5" i="3"/>
  <c r="CC7" i="3"/>
  <c r="CC8" i="3"/>
  <c r="AG6" i="3"/>
  <c r="AG8" i="3"/>
  <c r="ME31" i="3"/>
  <c r="ME21" i="3"/>
  <c r="ME22" i="3"/>
  <c r="ME28" i="3"/>
  <c r="ME41" i="3"/>
  <c r="ME14" i="3"/>
  <c r="ME23" i="3"/>
  <c r="ME33" i="3"/>
  <c r="ME32" i="3"/>
  <c r="ME37" i="3"/>
  <c r="ME40" i="3"/>
  <c r="ME17" i="3"/>
  <c r="DR41" i="3"/>
  <c r="DR28" i="3"/>
  <c r="DR33" i="3"/>
  <c r="DR18" i="3"/>
  <c r="DR17" i="3"/>
  <c r="DR40" i="3"/>
  <c r="DR30" i="3"/>
  <c r="DR15" i="3"/>
  <c r="DR22" i="3"/>
  <c r="DR13" i="3"/>
  <c r="DR23" i="3"/>
  <c r="DR26" i="3"/>
  <c r="DR25" i="3"/>
  <c r="DR36" i="3"/>
  <c r="DR12" i="3"/>
  <c r="DR32" i="3"/>
  <c r="DR20" i="3"/>
  <c r="DR31" i="3"/>
  <c r="AIR24" i="3"/>
  <c r="AIR34" i="3"/>
  <c r="AIR41" i="3"/>
  <c r="AIR19" i="3"/>
  <c r="AIR25" i="3"/>
  <c r="AIR21" i="3"/>
  <c r="AIR27" i="3"/>
  <c r="AIR31" i="3"/>
  <c r="AIR40" i="3"/>
  <c r="AIR37" i="3"/>
  <c r="AIR33" i="3"/>
  <c r="AIR32" i="3"/>
  <c r="AIR16" i="3"/>
  <c r="AIR13" i="3"/>
  <c r="AIR35" i="3"/>
  <c r="AIR17" i="3"/>
  <c r="AIR22" i="3"/>
  <c r="AIR14" i="3"/>
  <c r="AIR30" i="3"/>
  <c r="AIR23" i="3"/>
  <c r="DR37" i="3"/>
  <c r="DR27" i="3"/>
  <c r="DR16" i="3"/>
  <c r="FI26" i="3"/>
  <c r="FI35" i="3"/>
  <c r="FI36" i="3"/>
  <c r="FI28" i="3"/>
  <c r="FI15" i="3"/>
  <c r="FI27" i="3"/>
  <c r="FI21" i="3"/>
  <c r="FI20" i="3"/>
  <c r="FI14" i="3"/>
  <c r="FI32" i="3"/>
  <c r="FI41" i="3"/>
  <c r="FI16" i="3"/>
  <c r="FI25" i="3"/>
  <c r="FI17" i="3"/>
  <c r="FI33" i="3"/>
  <c r="FI12" i="3"/>
  <c r="FI13" i="3"/>
  <c r="FI30" i="3"/>
  <c r="FI40" i="3"/>
  <c r="FI38" i="3"/>
  <c r="FI31" i="3"/>
  <c r="FI34" i="3"/>
  <c r="FI23" i="3"/>
  <c r="FI37" i="3"/>
  <c r="FI18" i="3"/>
  <c r="FI29" i="3"/>
  <c r="FI22" i="3"/>
  <c r="FH31" i="3"/>
  <c r="FH19" i="3"/>
  <c r="FH28" i="3"/>
  <c r="FH32" i="3"/>
  <c r="FH20" i="3"/>
  <c r="FH37" i="3"/>
  <c r="FI24" i="3"/>
  <c r="FI19" i="3"/>
  <c r="FI39" i="3"/>
  <c r="FH42" i="3"/>
  <c r="EF38" i="3"/>
  <c r="EF12" i="3"/>
  <c r="EF42" i="3"/>
  <c r="EF19" i="3"/>
  <c r="EF37" i="3"/>
  <c r="EF33" i="3"/>
  <c r="EF40" i="3"/>
  <c r="EF29" i="3"/>
  <c r="EE38" i="3"/>
  <c r="EE36" i="3"/>
  <c r="EE15" i="3"/>
  <c r="EE29" i="3"/>
  <c r="EE16" i="3"/>
  <c r="EE27" i="3"/>
  <c r="EE28" i="3"/>
  <c r="LF19" i="3"/>
  <c r="LF25" i="3"/>
  <c r="LF42" i="3"/>
  <c r="LF13" i="3"/>
  <c r="LF23" i="3"/>
  <c r="LF15" i="3"/>
  <c r="LF24" i="3"/>
  <c r="LF37" i="3"/>
  <c r="LF34" i="3"/>
  <c r="LF33" i="3"/>
  <c r="LF16" i="3"/>
  <c r="LF21" i="3"/>
  <c r="LF36" i="3"/>
  <c r="LF35" i="3"/>
  <c r="LF14" i="3"/>
  <c r="LF31" i="3"/>
  <c r="LF17" i="3"/>
  <c r="LF20" i="3"/>
  <c r="LF40" i="3"/>
  <c r="LF26" i="3"/>
  <c r="LB11" i="3"/>
  <c r="LF22" i="3"/>
  <c r="LB10" i="3"/>
  <c r="LF29" i="3"/>
  <c r="LF27" i="3"/>
  <c r="VU38" i="3"/>
  <c r="VT25" i="3"/>
  <c r="VT15" i="3"/>
  <c r="VU28" i="3"/>
  <c r="VT26" i="3"/>
  <c r="VU21" i="3"/>
  <c r="VU26" i="3"/>
  <c r="VT22" i="3"/>
  <c r="VU17" i="3"/>
  <c r="VT18" i="3"/>
  <c r="VU29" i="3"/>
  <c r="VT21" i="3"/>
  <c r="VT14" i="3"/>
  <c r="VU41" i="3"/>
  <c r="VU23" i="3"/>
  <c r="VU31" i="3"/>
  <c r="ABH38" i="3"/>
  <c r="ABI38" i="3"/>
  <c r="ABI39" i="3"/>
  <c r="ABI24" i="3"/>
  <c r="ABH21" i="3"/>
  <c r="ABI36" i="3"/>
  <c r="ABI25" i="3"/>
  <c r="ABH36" i="3"/>
  <c r="ABH28" i="3"/>
  <c r="ABI12" i="3"/>
  <c r="ABI23" i="3"/>
  <c r="ABH17" i="3"/>
  <c r="ABI17" i="3"/>
  <c r="ABH26" i="3"/>
  <c r="ABI42" i="3"/>
  <c r="ABH35" i="3"/>
  <c r="ABI16" i="3"/>
  <c r="ADD23" i="3"/>
  <c r="ADD39" i="3"/>
  <c r="ADD24" i="3"/>
  <c r="ADD40" i="3"/>
  <c r="ADD41" i="3"/>
  <c r="ADD42" i="3"/>
  <c r="ADD37" i="3"/>
  <c r="ADD38" i="3"/>
  <c r="ADE14" i="3"/>
  <c r="ADE30" i="3"/>
  <c r="ADE16" i="3"/>
  <c r="ADE37" i="3"/>
  <c r="ADE33" i="3"/>
  <c r="ADE19" i="3"/>
  <c r="ADE40" i="3"/>
  <c r="ADE31" i="3"/>
  <c r="ADD15" i="3"/>
  <c r="ADD35" i="3"/>
  <c r="ADD28" i="3"/>
  <c r="ADD25" i="3"/>
  <c r="ADD34" i="3"/>
  <c r="ADD14" i="3"/>
  <c r="ADE18" i="3"/>
  <c r="ADE38" i="3"/>
  <c r="ADE32" i="3"/>
  <c r="ADE39" i="3"/>
  <c r="ADE29" i="3"/>
  <c r="ADE25" i="3"/>
  <c r="AHL19" i="3"/>
  <c r="AHL29" i="3"/>
  <c r="AGC39" i="3"/>
  <c r="AGB22" i="3"/>
  <c r="AGC20" i="3"/>
  <c r="AGC30" i="3"/>
  <c r="AGB28" i="3"/>
  <c r="AGB12" i="3"/>
  <c r="AGB41" i="3"/>
  <c r="AGC25" i="3"/>
  <c r="AGC41" i="3"/>
  <c r="AGB37" i="3"/>
  <c r="AGB19" i="3"/>
  <c r="AGC15" i="3"/>
  <c r="AGC14" i="3"/>
  <c r="AGC34" i="3"/>
  <c r="AGB30" i="3"/>
  <c r="AHJ37" i="3"/>
  <c r="AHJ14" i="3"/>
  <c r="AHJ36" i="3"/>
  <c r="AHJ28" i="3"/>
  <c r="AHJ13" i="3"/>
  <c r="AHJ27" i="3"/>
  <c r="AHJ42" i="3"/>
  <c r="AHH34" i="3"/>
  <c r="AHH27" i="3"/>
  <c r="AHH41" i="3"/>
  <c r="AHH42" i="3"/>
  <c r="AHH33" i="3"/>
  <c r="AHH20" i="3"/>
  <c r="AHH29" i="3"/>
  <c r="AHH24" i="3"/>
  <c r="XX39" i="3"/>
  <c r="XY38" i="3"/>
  <c r="XY32" i="3"/>
  <c r="XX12" i="3"/>
  <c r="XX14" i="3"/>
  <c r="XY40" i="3"/>
  <c r="XY37" i="3"/>
  <c r="XX21" i="3"/>
  <c r="XX28" i="3"/>
  <c r="XX34" i="3"/>
  <c r="XX30" i="3"/>
  <c r="XY36" i="3"/>
  <c r="XY41" i="3"/>
  <c r="XY20" i="3"/>
  <c r="XX31" i="3"/>
  <c r="XX29" i="3"/>
  <c r="AER39" i="3"/>
  <c r="AES30" i="3"/>
  <c r="AER12" i="3"/>
  <c r="AES20" i="3"/>
  <c r="AER23" i="3"/>
  <c r="AER22" i="3"/>
  <c r="AES12" i="3"/>
  <c r="AES22" i="3"/>
  <c r="AES29" i="3"/>
  <c r="AES41" i="3"/>
  <c r="AER42" i="3"/>
  <c r="AER31" i="3"/>
  <c r="AER37" i="3"/>
  <c r="AER27" i="3"/>
  <c r="AES34" i="3"/>
  <c r="W38" i="3"/>
  <c r="V39" i="3"/>
  <c r="V25" i="3"/>
  <c r="V20" i="3"/>
  <c r="W14" i="3"/>
  <c r="W40" i="3"/>
  <c r="W25" i="3"/>
  <c r="V31" i="3"/>
  <c r="V28" i="3"/>
  <c r="V12" i="3"/>
  <c r="W41" i="3"/>
  <c r="W34" i="3"/>
  <c r="W37" i="3"/>
  <c r="W29" i="3"/>
  <c r="W36" i="3"/>
  <c r="W23" i="3"/>
  <c r="BR21" i="3"/>
  <c r="BR26" i="3"/>
  <c r="BR18" i="3"/>
  <c r="BR12" i="3"/>
  <c r="FL30" i="3"/>
  <c r="FL31" i="3"/>
  <c r="FL19" i="3"/>
  <c r="GX19" i="3"/>
  <c r="GX32" i="3"/>
  <c r="GX34" i="3"/>
  <c r="GX22" i="3"/>
  <c r="GX28" i="3"/>
  <c r="GX18" i="3"/>
  <c r="GY42" i="3"/>
  <c r="GY21" i="3"/>
  <c r="GY30" i="3"/>
  <c r="GY40" i="3"/>
  <c r="GY14" i="3"/>
  <c r="GY36" i="3"/>
  <c r="GY19" i="3"/>
  <c r="GY34" i="3"/>
  <c r="JG38" i="3"/>
  <c r="JF39" i="3"/>
  <c r="JF36" i="3"/>
  <c r="JF27" i="3"/>
  <c r="JG24" i="3"/>
  <c r="JF16" i="3"/>
  <c r="JG32" i="3"/>
  <c r="JG18" i="3"/>
  <c r="JF41" i="3"/>
  <c r="JG26" i="3"/>
  <c r="JG40" i="3"/>
  <c r="JG30" i="3"/>
  <c r="JF37" i="3"/>
  <c r="JG27" i="3"/>
  <c r="JG41" i="3"/>
  <c r="JG33" i="3"/>
  <c r="JF21" i="3"/>
  <c r="AGG38" i="3"/>
  <c r="AGG39" i="3"/>
  <c r="AGG30" i="3"/>
  <c r="AGF18" i="3"/>
  <c r="AGG33" i="3"/>
  <c r="AGF16" i="3"/>
  <c r="AGF30" i="3"/>
  <c r="AGF36" i="3"/>
  <c r="AGG13" i="3"/>
  <c r="AGF23" i="3"/>
  <c r="AGG14" i="3"/>
  <c r="AGG17" i="3"/>
  <c r="AGG22" i="3"/>
  <c r="AGF42" i="3"/>
  <c r="AGG32" i="3"/>
  <c r="AGF37" i="3"/>
  <c r="AIB17" i="3"/>
  <c r="AIB37" i="3"/>
  <c r="AIB40" i="3"/>
  <c r="AIB28" i="3"/>
  <c r="AIB29" i="3"/>
  <c r="AIB31" i="3"/>
  <c r="EU20" i="3"/>
  <c r="EU21" i="3"/>
  <c r="EU32" i="3"/>
  <c r="EU34" i="3"/>
  <c r="EU42" i="3"/>
  <c r="EU41" i="3"/>
  <c r="DR24" i="3"/>
  <c r="DR29" i="3"/>
  <c r="DR42" i="3"/>
  <c r="DR21" i="3"/>
  <c r="DR14" i="3"/>
  <c r="DR35" i="3"/>
  <c r="DT35" i="3"/>
  <c r="DT23" i="3"/>
  <c r="DT37" i="3"/>
  <c r="DT22" i="3"/>
  <c r="DQ11" i="3"/>
  <c r="GP17" i="3"/>
  <c r="GP34" i="3"/>
  <c r="GP22" i="3"/>
  <c r="GP30" i="3"/>
  <c r="GP24" i="3"/>
  <c r="GP26" i="3"/>
  <c r="GP15" i="3"/>
  <c r="GK13" i="3"/>
  <c r="GK22" i="3"/>
  <c r="GK12" i="3"/>
  <c r="GK14" i="3"/>
  <c r="GK21" i="3"/>
  <c r="GK24" i="3"/>
  <c r="GK35" i="3"/>
  <c r="ET39" i="3"/>
  <c r="ET20" i="3"/>
  <c r="ET22" i="3"/>
  <c r="ET41" i="3"/>
  <c r="ET36" i="3"/>
  <c r="ET37" i="3"/>
  <c r="ET33" i="3"/>
  <c r="ET14" i="3"/>
  <c r="ET27" i="3"/>
  <c r="DN25" i="3"/>
  <c r="DN23" i="3"/>
  <c r="ET17" i="3"/>
  <c r="AHM26" i="3"/>
  <c r="AHM12" i="3"/>
  <c r="AHM36" i="3"/>
  <c r="AHM17" i="3"/>
  <c r="AHM33" i="3"/>
  <c r="AHM37" i="3"/>
  <c r="AHM30" i="3"/>
  <c r="AHM22" i="3"/>
  <c r="ADG11" i="3"/>
  <c r="ADH11" i="3" s="1"/>
  <c r="ADJ41" i="3"/>
  <c r="ADJ23" i="3"/>
  <c r="ADJ30" i="3"/>
  <c r="ADJ14" i="3"/>
  <c r="ADJ25" i="3"/>
  <c r="ADJ36" i="3"/>
  <c r="ADJ20" i="3"/>
  <c r="ADJ19" i="3"/>
  <c r="ADJ34" i="3"/>
  <c r="ADJ29" i="3"/>
  <c r="ADJ24" i="3"/>
  <c r="ADH38" i="3"/>
  <c r="ADJ35" i="3"/>
  <c r="ADJ15" i="3"/>
  <c r="ADJ26" i="3"/>
  <c r="ADJ21" i="3"/>
  <c r="ADJ16" i="3"/>
  <c r="ADG10" i="3"/>
  <c r="ADH10" i="3" s="1"/>
  <c r="ADJ31" i="3"/>
  <c r="ADH39" i="3"/>
  <c r="ADJ17" i="3"/>
  <c r="ADJ32" i="3"/>
  <c r="GD6" i="3"/>
  <c r="ADJ12" i="3"/>
  <c r="ADJ13" i="3"/>
  <c r="ADJ18" i="3"/>
  <c r="AHI17" i="3"/>
  <c r="AHI35" i="3"/>
  <c r="AHI37" i="3"/>
  <c r="AHI22" i="3"/>
  <c r="AHI42" i="3"/>
  <c r="AHI41" i="3"/>
  <c r="AHI30" i="3"/>
  <c r="AHI13" i="3"/>
  <c r="AHI19" i="3"/>
  <c r="AJL14" i="3"/>
  <c r="AJL42" i="3"/>
  <c r="AJM16" i="3"/>
  <c r="AJM23" i="3"/>
  <c r="AJL33" i="3"/>
  <c r="AJL20" i="3"/>
  <c r="AJL18" i="3"/>
  <c r="AJL23" i="3"/>
  <c r="AJM17" i="3"/>
  <c r="AJM15" i="3"/>
  <c r="AJL24" i="3"/>
  <c r="AJL32" i="3"/>
  <c r="AJM31" i="3"/>
  <c r="AJM37" i="3"/>
  <c r="AJM21" i="3"/>
  <c r="AJM13" i="3"/>
  <c r="AJL35" i="3"/>
  <c r="WW23" i="3"/>
  <c r="WW16" i="3"/>
  <c r="WW41" i="3"/>
  <c r="WW14" i="3"/>
  <c r="WV18" i="3"/>
  <c r="WW12" i="3"/>
  <c r="WV14" i="3"/>
  <c r="WV28" i="3"/>
  <c r="WV42" i="3"/>
  <c r="WV23" i="3"/>
  <c r="WV20" i="3"/>
  <c r="AX33" i="3"/>
  <c r="AX26" i="3"/>
  <c r="AX35" i="3"/>
  <c r="AX14" i="3"/>
  <c r="AX31" i="3"/>
  <c r="AX42" i="3"/>
  <c r="AX20" i="3"/>
  <c r="AX18" i="3"/>
  <c r="AX34" i="3"/>
  <c r="AX15" i="3"/>
  <c r="AX22" i="3"/>
  <c r="L353" i="1"/>
  <c r="L272" i="1"/>
  <c r="L242" i="1"/>
  <c r="L267" i="1"/>
  <c r="L273" i="1"/>
  <c r="L270" i="1"/>
  <c r="L241" i="1"/>
  <c r="L291" i="1"/>
  <c r="N295" i="1"/>
  <c r="L278" i="1"/>
  <c r="L289" i="1"/>
  <c r="L257" i="1"/>
  <c r="L230" i="1"/>
  <c r="L285" i="1"/>
  <c r="L297" i="1"/>
  <c r="L245" i="1"/>
  <c r="L284" i="1"/>
  <c r="ABC5" i="3"/>
  <c r="ABC6" i="3"/>
  <c r="ABC8" i="3"/>
  <c r="ABC7" i="3"/>
  <c r="YQ7" i="3"/>
  <c r="YQ5" i="3"/>
  <c r="YQ6" i="3"/>
  <c r="UE7" i="3"/>
  <c r="UE6" i="3"/>
  <c r="SY6" i="3"/>
  <c r="SY8" i="3"/>
  <c r="Q6" i="3"/>
  <c r="Q7" i="3"/>
  <c r="Q5" i="3"/>
  <c r="Q8" i="3"/>
  <c r="L32" i="1"/>
  <c r="M217" i="1"/>
  <c r="L12" i="1"/>
  <c r="L10" i="1"/>
  <c r="L20" i="1"/>
  <c r="L24" i="1"/>
  <c r="L7" i="1"/>
  <c r="L30" i="1"/>
  <c r="L15" i="1"/>
  <c r="L28" i="1"/>
  <c r="L19" i="1"/>
  <c r="GQ23" i="3"/>
  <c r="GQ34" i="3"/>
  <c r="UQ8" i="3"/>
  <c r="UQ5" i="3"/>
  <c r="DI6" i="3"/>
  <c r="DI5" i="3"/>
  <c r="DI8" i="3"/>
  <c r="DI7" i="3"/>
  <c r="L310" i="1"/>
  <c r="AIU6" i="3"/>
  <c r="AIU5" i="3"/>
  <c r="AII6" i="3"/>
  <c r="AII7" i="3"/>
  <c r="AFC7" i="3"/>
  <c r="AFC5" i="3"/>
  <c r="AAE5" i="3"/>
  <c r="AAE6" i="3"/>
  <c r="XS6" i="3"/>
  <c r="XS5" i="3"/>
  <c r="L352" i="1"/>
  <c r="AGI5" i="3"/>
  <c r="AGI7" i="3"/>
  <c r="L281" i="1"/>
  <c r="ADG5" i="3"/>
  <c r="ADG8" i="3"/>
  <c r="L38" i="1"/>
  <c r="I6" i="3"/>
  <c r="L39" i="1"/>
  <c r="ADG7" i="3"/>
  <c r="L181" i="1"/>
  <c r="L182" i="1"/>
  <c r="L54" i="1"/>
  <c r="N181" i="1"/>
  <c r="L55" i="1"/>
  <c r="M181" i="1"/>
  <c r="HU5" i="3"/>
  <c r="ADF13" i="3" l="1"/>
  <c r="ADF17" i="3"/>
  <c r="ADF21" i="3"/>
  <c r="ADF25" i="3"/>
  <c r="ADF29" i="3"/>
  <c r="ADF33" i="3"/>
  <c r="ADF37" i="3"/>
  <c r="ADF41" i="3"/>
  <c r="ADF14" i="3"/>
  <c r="ADF18" i="3"/>
  <c r="ADF22" i="3"/>
  <c r="ADF26" i="3"/>
  <c r="ADF30" i="3"/>
  <c r="ADF34" i="3"/>
  <c r="ADF38" i="3"/>
  <c r="ADF42" i="3"/>
  <c r="ADF15" i="3"/>
  <c r="ADF19" i="3"/>
  <c r="ADF23" i="3"/>
  <c r="ADF27" i="3"/>
  <c r="ADF31" i="3"/>
  <c r="ADF35" i="3"/>
  <c r="ADF12" i="3"/>
  <c r="ADF16" i="3"/>
  <c r="ADF20" i="3"/>
  <c r="ADF24" i="3"/>
  <c r="ADF28" i="3"/>
  <c r="ADF32" i="3"/>
  <c r="ADF36" i="3"/>
  <c r="ADF40" i="3"/>
  <c r="ADF39" i="3"/>
  <c r="AKH32" i="3"/>
  <c r="AKH18" i="3"/>
  <c r="AKH21" i="3"/>
  <c r="AKH15" i="3"/>
  <c r="CD10" i="3"/>
  <c r="AKH28" i="3"/>
  <c r="AKH37" i="3"/>
  <c r="AKH34" i="3"/>
  <c r="AKH39" i="3"/>
  <c r="BN11" i="3"/>
  <c r="AKH24" i="3"/>
  <c r="AKH30" i="3"/>
  <c r="AKH13" i="3"/>
  <c r="AKH35" i="3"/>
  <c r="AKH29" i="3"/>
  <c r="AD10" i="3"/>
  <c r="EE11" i="3"/>
  <c r="AKH31" i="3"/>
  <c r="AT11" i="3"/>
  <c r="AKH40" i="3"/>
  <c r="ET10" i="3"/>
  <c r="M40" i="1"/>
  <c r="N105" i="1"/>
  <c r="M105" i="1"/>
  <c r="N140" i="1"/>
  <c r="AKH36" i="3"/>
  <c r="BN10" i="3"/>
  <c r="M22" i="1"/>
  <c r="AKH26" i="3"/>
  <c r="N278" i="1"/>
  <c r="M47" i="1"/>
  <c r="M13" i="1"/>
  <c r="N219" i="1"/>
  <c r="M234" i="1"/>
  <c r="N212" i="1"/>
  <c r="M267" i="1"/>
  <c r="M280" i="1"/>
  <c r="AKH41" i="3"/>
  <c r="AKH33" i="3"/>
  <c r="N16" i="1"/>
  <c r="AHF24" i="3"/>
  <c r="M208" i="1"/>
  <c r="M239" i="1"/>
  <c r="M246" i="1"/>
  <c r="M223" i="1"/>
  <c r="M30" i="1"/>
  <c r="M16" i="1"/>
  <c r="M18" i="1"/>
  <c r="M228" i="1"/>
  <c r="N37" i="1"/>
  <c r="AKH12" i="3"/>
  <c r="M219" i="1"/>
  <c r="M173" i="1"/>
  <c r="N135" i="1"/>
  <c r="AKH19" i="3"/>
  <c r="AKH22" i="3"/>
  <c r="BB10" i="3"/>
  <c r="AHF40" i="3"/>
  <c r="FR29" i="3"/>
  <c r="M212" i="1"/>
  <c r="N10" i="3"/>
  <c r="N313" i="1"/>
  <c r="N267" i="1"/>
  <c r="N228" i="1"/>
  <c r="M131" i="1"/>
  <c r="N22" i="1"/>
  <c r="N13" i="1"/>
  <c r="AX11" i="3"/>
  <c r="AKH20" i="3"/>
  <c r="BV13" i="3"/>
  <c r="M209" i="1"/>
  <c r="N288" i="1"/>
  <c r="N259" i="1"/>
  <c r="BV16" i="3"/>
  <c r="N132" i="1"/>
  <c r="N275" i="1"/>
  <c r="N225" i="1"/>
  <c r="N49" i="1"/>
  <c r="N352" i="1"/>
  <c r="M135" i="1"/>
  <c r="N211" i="1"/>
  <c r="M140" i="1"/>
  <c r="M132" i="1"/>
  <c r="M24" i="1"/>
  <c r="M273" i="1"/>
  <c r="AHF42" i="3"/>
  <c r="AHF20" i="3"/>
  <c r="AHF30" i="3"/>
  <c r="FQ31" i="3"/>
  <c r="N353" i="1"/>
  <c r="N70" i="1"/>
  <c r="N119" i="1"/>
  <c r="N237" i="1"/>
  <c r="M225" i="1"/>
  <c r="N220" i="1"/>
  <c r="N284" i="1"/>
  <c r="N48" i="1"/>
  <c r="AHF16" i="3"/>
  <c r="AHF29" i="3"/>
  <c r="AHF22" i="3"/>
  <c r="AHF17" i="3"/>
  <c r="AHF18" i="3"/>
  <c r="AHF36" i="3"/>
  <c r="AHF19" i="3"/>
  <c r="AHF37" i="3"/>
  <c r="AHF34" i="3"/>
  <c r="AHC11" i="3"/>
  <c r="N207" i="1" s="1"/>
  <c r="M213" i="1"/>
  <c r="N257" i="1"/>
  <c r="BV28" i="3"/>
  <c r="N287" i="1"/>
  <c r="M313" i="1"/>
  <c r="AHF32" i="3"/>
  <c r="AHF21" i="3"/>
  <c r="AHF15" i="3"/>
  <c r="AHF35" i="3"/>
  <c r="M136" i="1"/>
  <c r="M352" i="1"/>
  <c r="N32" i="1"/>
  <c r="M220" i="1"/>
  <c r="EE10" i="3"/>
  <c r="M34" i="1"/>
  <c r="HS40" i="3"/>
  <c r="BV27" i="3"/>
  <c r="HR36" i="3"/>
  <c r="N208" i="1"/>
  <c r="N263" i="1"/>
  <c r="N231" i="1"/>
  <c r="N223" i="1"/>
  <c r="N131" i="1"/>
  <c r="M182" i="1"/>
  <c r="BR11" i="3"/>
  <c r="AHD36" i="3"/>
  <c r="FR36" i="3"/>
  <c r="FR25" i="3"/>
  <c r="GA11" i="3"/>
  <c r="FX12" i="3"/>
  <c r="FR28" i="3"/>
  <c r="FQ35" i="3"/>
  <c r="FR27" i="3"/>
  <c r="FR31" i="3"/>
  <c r="N243" i="1"/>
  <c r="N74" i="1"/>
  <c r="M74" i="1"/>
  <c r="N277" i="1"/>
  <c r="N4" i="1"/>
  <c r="FR23" i="3"/>
  <c r="M76" i="1"/>
  <c r="M242" i="1"/>
  <c r="N273" i="1"/>
  <c r="BB44" i="3"/>
  <c r="FX15" i="3"/>
  <c r="M309" i="1"/>
  <c r="M222" i="1"/>
  <c r="HS28" i="3"/>
  <c r="N134" i="1"/>
  <c r="GC17" i="3"/>
  <c r="GA10" i="3"/>
  <c r="M269" i="1"/>
  <c r="M46" i="1"/>
  <c r="M291" i="1"/>
  <c r="FR17" i="3"/>
  <c r="M77" i="1"/>
  <c r="N224" i="1"/>
  <c r="FQ24" i="3"/>
  <c r="FR32" i="3"/>
  <c r="FR33" i="3"/>
  <c r="FR35" i="3"/>
  <c r="FR21" i="3"/>
  <c r="FR13" i="3"/>
  <c r="M257" i="1"/>
  <c r="FR12" i="3"/>
  <c r="DR10" i="3"/>
  <c r="IB26" i="3"/>
  <c r="N222" i="1"/>
  <c r="AH24" i="3"/>
  <c r="N24" i="1"/>
  <c r="FQ13" i="3"/>
  <c r="FQ22" i="3"/>
  <c r="FR26" i="3"/>
  <c r="FR19" i="3"/>
  <c r="FR40" i="3"/>
  <c r="FR34" i="3"/>
  <c r="FR14" i="3"/>
  <c r="M263" i="1"/>
  <c r="N30" i="1"/>
  <c r="N291" i="1"/>
  <c r="DF10" i="3"/>
  <c r="AGV43" i="3"/>
  <c r="FX20" i="3"/>
  <c r="M49" i="1"/>
  <c r="FQ12" i="3"/>
  <c r="FQ27" i="3"/>
  <c r="FR22" i="3"/>
  <c r="FR15" i="3"/>
  <c r="FR37" i="3"/>
  <c r="FR41" i="3"/>
  <c r="N235" i="1"/>
  <c r="AKZ40" i="3"/>
  <c r="AH29" i="3"/>
  <c r="HS15" i="3"/>
  <c r="FX17" i="3"/>
  <c r="AH36" i="3"/>
  <c r="M205" i="1"/>
  <c r="N213" i="1"/>
  <c r="AHD24" i="3"/>
  <c r="N27" i="1"/>
  <c r="BB11" i="3"/>
  <c r="F43" i="3"/>
  <c r="AT43" i="3"/>
  <c r="CH43" i="3"/>
  <c r="VL43" i="3"/>
  <c r="FX25" i="3"/>
  <c r="AKZ22" i="3"/>
  <c r="FX40" i="3"/>
  <c r="FX23" i="3"/>
  <c r="FX37" i="3"/>
  <c r="FX21" i="3"/>
  <c r="AGV44" i="3"/>
  <c r="RL43" i="3"/>
  <c r="N266" i="1"/>
  <c r="M266" i="1"/>
  <c r="M238" i="1"/>
  <c r="RH13" i="3"/>
  <c r="AH12" i="3"/>
  <c r="AHD40" i="3"/>
  <c r="BV30" i="3"/>
  <c r="M48" i="1"/>
  <c r="GC31" i="3"/>
  <c r="FL11" i="3"/>
  <c r="N41" i="1"/>
  <c r="M41" i="1"/>
  <c r="FL10" i="3"/>
  <c r="DB10" i="3"/>
  <c r="M27" i="1"/>
  <c r="IB33" i="3"/>
  <c r="AHD29" i="3"/>
  <c r="M224" i="1"/>
  <c r="AKZ36" i="3"/>
  <c r="FH11" i="3"/>
  <c r="N239" i="1"/>
  <c r="DV10" i="3"/>
  <c r="M32" i="1"/>
  <c r="DN43" i="3"/>
  <c r="N36" i="1"/>
  <c r="EO11" i="3"/>
  <c r="IB34" i="3"/>
  <c r="AX43" i="3"/>
  <c r="AKZ17" i="3"/>
  <c r="AIB43" i="3"/>
  <c r="IB18" i="3"/>
  <c r="GT43" i="3"/>
  <c r="WB43" i="3"/>
  <c r="FX16" i="3"/>
  <c r="M241" i="1"/>
  <c r="N77" i="1"/>
  <c r="AKZ27" i="3"/>
  <c r="BZ43" i="3"/>
  <c r="N241" i="1"/>
  <c r="AIB44" i="3"/>
  <c r="GX44" i="3"/>
  <c r="F44" i="3"/>
  <c r="M20" i="1"/>
  <c r="BZ10" i="3"/>
  <c r="EL16" i="3"/>
  <c r="AJD43" i="3"/>
  <c r="IB17" i="3"/>
  <c r="IB41" i="3"/>
  <c r="HR33" i="3"/>
  <c r="AH16" i="3"/>
  <c r="BR43" i="3"/>
  <c r="FX34" i="3"/>
  <c r="GC16" i="3"/>
  <c r="AHL43" i="3"/>
  <c r="N173" i="1"/>
  <c r="N136" i="1"/>
  <c r="N182" i="1"/>
  <c r="IB21" i="3"/>
  <c r="HZ11" i="3"/>
  <c r="IB11" i="3" s="1"/>
  <c r="IB16" i="3"/>
  <c r="N281" i="1"/>
  <c r="RI42" i="3"/>
  <c r="AH37" i="3"/>
  <c r="N8" i="1"/>
  <c r="AKZ32" i="3"/>
  <c r="AKZ23" i="3"/>
  <c r="BV12" i="3"/>
  <c r="BV41" i="3"/>
  <c r="FL43" i="3"/>
  <c r="FX26" i="3"/>
  <c r="FX42" i="3"/>
  <c r="GC15" i="3"/>
  <c r="GC18" i="3"/>
  <c r="M70" i="1"/>
  <c r="N205" i="1"/>
  <c r="M286" i="1"/>
  <c r="AKZ39" i="3"/>
  <c r="N244" i="1"/>
  <c r="M134" i="1"/>
  <c r="N46" i="1"/>
  <c r="GC33" i="3"/>
  <c r="AL44" i="3"/>
  <c r="M288" i="1"/>
  <c r="AKZ30" i="3"/>
  <c r="FQ34" i="3"/>
  <c r="VP44" i="3"/>
  <c r="CH44" i="3"/>
  <c r="ABX43" i="3"/>
  <c r="RL44" i="3"/>
  <c r="GX43" i="3"/>
  <c r="FL44" i="3"/>
  <c r="FH43" i="3"/>
  <c r="FX36" i="3"/>
  <c r="RI20" i="3"/>
  <c r="AKZ21" i="3"/>
  <c r="AKZ24" i="3"/>
  <c r="AKZ18" i="3"/>
  <c r="AKZ16" i="3"/>
  <c r="FX22" i="3"/>
  <c r="FX35" i="3"/>
  <c r="VX43" i="3"/>
  <c r="AHX43" i="3"/>
  <c r="AKZ38" i="3"/>
  <c r="AKZ25" i="3"/>
  <c r="DV44" i="3"/>
  <c r="N43" i="3"/>
  <c r="AIZ43" i="3"/>
  <c r="AKZ19" i="3"/>
  <c r="AJX43" i="3"/>
  <c r="GC12" i="3"/>
  <c r="GC35" i="3"/>
  <c r="CP43" i="3"/>
  <c r="AHT44" i="3"/>
  <c r="FX27" i="3"/>
  <c r="BZ11" i="3"/>
  <c r="N20" i="1"/>
  <c r="AHH44" i="3"/>
  <c r="AJL44" i="3"/>
  <c r="AL43" i="3"/>
  <c r="EO44" i="3"/>
  <c r="EO43" i="3"/>
  <c r="DN44" i="3"/>
  <c r="FV44" i="3"/>
  <c r="FV43" i="3"/>
  <c r="DR44" i="3"/>
  <c r="WV44" i="3"/>
  <c r="AJX44" i="3"/>
  <c r="HR31" i="3"/>
  <c r="HS21" i="3"/>
  <c r="HS23" i="3"/>
  <c r="AKZ37" i="3"/>
  <c r="AKZ15" i="3"/>
  <c r="AKZ20" i="3"/>
  <c r="AKZ42" i="3"/>
  <c r="FX19" i="3"/>
  <c r="FX13" i="3"/>
  <c r="FX33" i="3"/>
  <c r="GC13" i="3"/>
  <c r="GC40" i="3"/>
  <c r="FX29" i="3"/>
  <c r="FX41" i="3"/>
  <c r="FX31" i="3"/>
  <c r="FX30" i="3"/>
  <c r="BN44" i="3"/>
  <c r="AHX44" i="3"/>
  <c r="AKZ29" i="3"/>
  <c r="FQ23" i="3"/>
  <c r="FQ26" i="3"/>
  <c r="FQ28" i="3"/>
  <c r="FQ21" i="3"/>
  <c r="FQ19" i="3"/>
  <c r="FQ25" i="3"/>
  <c r="FQ41" i="3"/>
  <c r="DB44" i="3"/>
  <c r="AIZ44" i="3"/>
  <c r="M287" i="1"/>
  <c r="TP44" i="3"/>
  <c r="BJ44" i="3"/>
  <c r="AJP44" i="3"/>
  <c r="GP44" i="3"/>
  <c r="GP43" i="3"/>
  <c r="DV43" i="3"/>
  <c r="DR43" i="3"/>
  <c r="N44" i="3"/>
  <c r="ABX44" i="3"/>
  <c r="VX44" i="3"/>
  <c r="AT44" i="3"/>
  <c r="AP44" i="3"/>
  <c r="HU10" i="3"/>
  <c r="HW10" i="3" s="1"/>
  <c r="HR26" i="3"/>
  <c r="GK44" i="3"/>
  <c r="GK43" i="3"/>
  <c r="GC41" i="3"/>
  <c r="N289" i="1"/>
  <c r="GC30" i="3"/>
  <c r="FQ42" i="3"/>
  <c r="FX28" i="3"/>
  <c r="GC42" i="3"/>
  <c r="AJT44" i="3"/>
  <c r="FQ20" i="3"/>
  <c r="FQ36" i="3"/>
  <c r="FQ40" i="3"/>
  <c r="FQ14" i="3"/>
  <c r="FQ30" i="3"/>
  <c r="FQ33" i="3"/>
  <c r="FO10" i="3"/>
  <c r="M42" i="1" s="1"/>
  <c r="F10" i="3"/>
  <c r="GA44" i="3"/>
  <c r="GA43" i="3"/>
  <c r="M230" i="1"/>
  <c r="GT44" i="3"/>
  <c r="BB43" i="3"/>
  <c r="AJL43" i="3"/>
  <c r="AHH43" i="3"/>
  <c r="BN43" i="3"/>
  <c r="AHT43" i="3"/>
  <c r="WV43" i="3"/>
  <c r="EE44" i="3"/>
  <c r="EE43" i="3"/>
  <c r="WF44" i="3"/>
  <c r="BZ44" i="3"/>
  <c r="AP43" i="3"/>
  <c r="N54" i="1"/>
  <c r="HR22" i="3"/>
  <c r="BR44" i="3"/>
  <c r="AHL44" i="3"/>
  <c r="N319" i="1"/>
  <c r="WB44" i="3"/>
  <c r="FD44" i="3"/>
  <c r="FD43" i="3"/>
  <c r="AKZ28" i="3"/>
  <c r="ADD44" i="3"/>
  <c r="ET44" i="3"/>
  <c r="ET43" i="3"/>
  <c r="FX24" i="3"/>
  <c r="FX14" i="3"/>
  <c r="FQ29" i="3"/>
  <c r="AKZ34" i="3"/>
  <c r="FQ17" i="3"/>
  <c r="FQ18" i="3"/>
  <c r="FQ32" i="3"/>
  <c r="FO11" i="3"/>
  <c r="N42" i="1" s="1"/>
  <c r="FQ37" i="3"/>
  <c r="FQ15" i="3"/>
  <c r="FQ16" i="3"/>
  <c r="FX18" i="3"/>
  <c r="AD44" i="3"/>
  <c r="FX32" i="3"/>
  <c r="ADD43" i="3"/>
  <c r="DB43" i="3"/>
  <c r="AD43" i="3"/>
  <c r="AJD44" i="3"/>
  <c r="F11" i="3"/>
  <c r="N2" i="1"/>
  <c r="TP43" i="3"/>
  <c r="CP44" i="3"/>
  <c r="AT10" i="3"/>
  <c r="M12" i="1"/>
  <c r="BJ43" i="3"/>
  <c r="VL44" i="3"/>
  <c r="DF11" i="3"/>
  <c r="N28" i="1"/>
  <c r="AJT43" i="3"/>
  <c r="VP43" i="3"/>
  <c r="FH44" i="3"/>
  <c r="AJP43" i="3"/>
  <c r="EJ44" i="3"/>
  <c r="EJ43" i="3"/>
  <c r="WF43" i="3"/>
  <c r="AX44" i="3"/>
  <c r="FR20" i="3"/>
  <c r="FR16" i="3"/>
  <c r="FR42" i="3"/>
  <c r="FR30" i="3"/>
  <c r="FR24" i="3"/>
  <c r="M119" i="1"/>
  <c r="N265" i="1"/>
  <c r="N238" i="1"/>
  <c r="N270" i="1"/>
  <c r="M270" i="1"/>
  <c r="HR34" i="3"/>
  <c r="N43" i="1"/>
  <c r="FV11" i="3"/>
  <c r="GC28" i="3"/>
  <c r="FV10" i="3"/>
  <c r="M43" i="1"/>
  <c r="BF30" i="3"/>
  <c r="EL34" i="3"/>
  <c r="IB27" i="3"/>
  <c r="AKZ41" i="3"/>
  <c r="GC29" i="3"/>
  <c r="FF34" i="3"/>
  <c r="AH32" i="3"/>
  <c r="EL13" i="3"/>
  <c r="GC27" i="3"/>
  <c r="EO10" i="3"/>
  <c r="M36" i="1"/>
  <c r="N233" i="1"/>
  <c r="M248" i="1"/>
  <c r="M353" i="1"/>
  <c r="AKZ26" i="3"/>
  <c r="N10" i="1"/>
  <c r="AL11" i="3"/>
  <c r="N296" i="1"/>
  <c r="IB13" i="3"/>
  <c r="IB37" i="3"/>
  <c r="IB40" i="3"/>
  <c r="IB36" i="3"/>
  <c r="RI36" i="3"/>
  <c r="RI37" i="3"/>
  <c r="HR18" i="3"/>
  <c r="HR28" i="3"/>
  <c r="AKZ35" i="3"/>
  <c r="AKZ31" i="3"/>
  <c r="AKZ33" i="3"/>
  <c r="AKZ14" i="3"/>
  <c r="BV19" i="3"/>
  <c r="BV33" i="3"/>
  <c r="GC23" i="3"/>
  <c r="GC24" i="3"/>
  <c r="GC32" i="3"/>
  <c r="AH42" i="3"/>
  <c r="IB28" i="3"/>
  <c r="GC22" i="3"/>
  <c r="FF16" i="3"/>
  <c r="GC20" i="3"/>
  <c r="GC37" i="3"/>
  <c r="AKZ12" i="3"/>
  <c r="N271" i="1"/>
  <c r="N11" i="1"/>
  <c r="AP11" i="3"/>
  <c r="M244" i="1"/>
  <c r="GC25" i="3"/>
  <c r="N280" i="1"/>
  <c r="M296" i="1"/>
  <c r="AKZ13" i="3"/>
  <c r="GC19" i="3"/>
  <c r="GC36" i="3"/>
  <c r="M233" i="1"/>
  <c r="N248" i="1"/>
  <c r="N269" i="1"/>
  <c r="AP10" i="3"/>
  <c r="M11" i="1"/>
  <c r="GC26" i="3"/>
  <c r="IB15" i="3"/>
  <c r="HR29" i="3"/>
  <c r="EL22" i="3"/>
  <c r="GC14" i="3"/>
  <c r="GC21" i="3"/>
  <c r="GC34" i="3"/>
  <c r="M271" i="1"/>
  <c r="M319" i="1"/>
  <c r="AL10" i="3"/>
  <c r="M10" i="1"/>
  <c r="N246" i="1"/>
  <c r="FF42" i="3"/>
  <c r="FF17" i="3"/>
  <c r="FF14" i="3"/>
  <c r="AHF23" i="3"/>
  <c r="AHF14" i="3"/>
  <c r="AHF13" i="3"/>
  <c r="AHF12" i="3"/>
  <c r="AHF33" i="3"/>
  <c r="AHC10" i="3"/>
  <c r="AHF27" i="3"/>
  <c r="AHF26" i="3"/>
  <c r="AHF31" i="3"/>
  <c r="AHD25" i="3"/>
  <c r="AHD30" i="3"/>
  <c r="AHD27" i="3"/>
  <c r="AHD17" i="3"/>
  <c r="AHD26" i="3"/>
  <c r="AHD12" i="3"/>
  <c r="AHD20" i="3"/>
  <c r="AHF25" i="3"/>
  <c r="AHD16" i="3"/>
  <c r="AHD31" i="3"/>
  <c r="AHD19" i="3"/>
  <c r="AHD13" i="3"/>
  <c r="AHD33" i="3"/>
  <c r="AHD39" i="3"/>
  <c r="AHD23" i="3"/>
  <c r="AHD15" i="3"/>
  <c r="AHD28" i="3"/>
  <c r="AHD37" i="3"/>
  <c r="AHD22" i="3"/>
  <c r="AHD41" i="3"/>
  <c r="AHD35" i="3"/>
  <c r="AHF41" i="3"/>
  <c r="AHD32" i="3"/>
  <c r="AHD34" i="3"/>
  <c r="AHD42" i="3"/>
  <c r="AHD21" i="3"/>
  <c r="AHD18" i="3"/>
  <c r="AHD14" i="3"/>
  <c r="AHD38" i="3"/>
  <c r="BW29" i="3"/>
  <c r="BW13" i="3"/>
  <c r="BW28" i="3"/>
  <c r="BW22" i="3"/>
  <c r="BW19" i="3"/>
  <c r="BW35" i="3"/>
  <c r="BW21" i="3"/>
  <c r="BW27" i="3"/>
  <c r="BW23" i="3"/>
  <c r="BW20" i="3"/>
  <c r="BW25" i="3"/>
  <c r="BW24" i="3"/>
  <c r="BW15" i="3"/>
  <c r="BW14" i="3"/>
  <c r="BW33" i="3"/>
  <c r="BW30" i="3"/>
  <c r="BW37" i="3"/>
  <c r="BW16" i="3"/>
  <c r="BW42" i="3"/>
  <c r="BW34" i="3"/>
  <c r="BW17" i="3"/>
  <c r="BW41" i="3"/>
  <c r="BW40" i="3"/>
  <c r="BW12" i="3"/>
  <c r="BW26" i="3"/>
  <c r="BW31" i="3"/>
  <c r="BW32" i="3"/>
  <c r="BW36" i="3"/>
  <c r="BW18" i="3"/>
  <c r="CV37" i="3"/>
  <c r="CV13" i="3"/>
  <c r="CV33" i="3"/>
  <c r="CV34" i="3"/>
  <c r="CV36" i="3"/>
  <c r="CS10" i="3"/>
  <c r="CV18" i="3"/>
  <c r="CV28" i="3"/>
  <c r="CV12" i="3"/>
  <c r="CV35" i="3"/>
  <c r="CV19" i="3"/>
  <c r="CV15" i="3"/>
  <c r="CV31" i="3"/>
  <c r="CV16" i="3"/>
  <c r="CV41" i="3"/>
  <c r="CS11" i="3"/>
  <c r="CV32" i="3"/>
  <c r="CV26" i="3"/>
  <c r="CT39" i="3"/>
  <c r="CV17" i="3"/>
  <c r="CT38" i="3"/>
  <c r="CV29" i="3"/>
  <c r="CV14" i="3"/>
  <c r="CV40" i="3"/>
  <c r="CT20" i="3"/>
  <c r="CV21" i="3"/>
  <c r="CV30" i="3"/>
  <c r="CV42" i="3"/>
  <c r="CT16" i="3"/>
  <c r="CT21" i="3"/>
  <c r="CT26" i="3"/>
  <c r="CT12" i="3"/>
  <c r="CT23" i="3"/>
  <c r="CT29" i="3"/>
  <c r="CT40" i="3"/>
  <c r="CT35" i="3"/>
  <c r="CT37" i="3"/>
  <c r="CV23" i="3"/>
  <c r="CV22" i="3"/>
  <c r="CT27" i="3"/>
  <c r="CT18" i="3"/>
  <c r="CT28" i="3"/>
  <c r="CT22" i="3"/>
  <c r="CT14" i="3"/>
  <c r="CT42" i="3"/>
  <c r="CT36" i="3"/>
  <c r="CV27" i="3"/>
  <c r="CV25" i="3"/>
  <c r="CV24" i="3"/>
  <c r="CT31" i="3"/>
  <c r="CT30" i="3"/>
  <c r="CT34" i="3"/>
  <c r="CT41" i="3"/>
  <c r="CT13" i="3"/>
  <c r="CT33" i="3"/>
  <c r="CT19" i="3"/>
  <c r="CT17" i="3"/>
  <c r="CT25" i="3"/>
  <c r="CT24" i="3"/>
  <c r="CT32" i="3"/>
  <c r="CT15" i="3"/>
  <c r="AAV12" i="3"/>
  <c r="AAV24" i="3"/>
  <c r="AAV32" i="3"/>
  <c r="AAW28" i="3"/>
  <c r="AAW31" i="3"/>
  <c r="AAW26" i="3"/>
  <c r="AAV23" i="3"/>
  <c r="AAV41" i="3"/>
  <c r="AAW19" i="3"/>
  <c r="AAW21" i="3"/>
  <c r="AAW35" i="3"/>
  <c r="AAW37" i="3"/>
  <c r="AAV18" i="3"/>
  <c r="AAV33" i="3"/>
  <c r="AAV13" i="3"/>
  <c r="AAW29" i="3"/>
  <c r="AAW33" i="3"/>
  <c r="AAW30" i="3"/>
  <c r="AAW16" i="3"/>
  <c r="AAW12" i="3"/>
  <c r="AAV26" i="3"/>
  <c r="AAV39" i="3"/>
  <c r="AAV28" i="3"/>
  <c r="AAW34" i="3"/>
  <c r="AAV29" i="3"/>
  <c r="AAV40" i="3"/>
  <c r="AAW40" i="3"/>
  <c r="AAW22" i="3"/>
  <c r="AAW36" i="3"/>
  <c r="AAV34" i="3"/>
  <c r="AAW13" i="3"/>
  <c r="AAV20" i="3"/>
  <c r="AAW41" i="3"/>
  <c r="AAW24" i="3"/>
  <c r="AAW25" i="3"/>
  <c r="AAW27" i="3"/>
  <c r="AAV36" i="3"/>
  <c r="AAW14" i="3"/>
  <c r="AAV22" i="3"/>
  <c r="AAW20" i="3"/>
  <c r="AAV21" i="3"/>
  <c r="AAV31" i="3"/>
  <c r="AAV42" i="3"/>
  <c r="AAV25" i="3"/>
  <c r="AAV35" i="3"/>
  <c r="AAW18" i="3"/>
  <c r="AAW42" i="3"/>
  <c r="AAV16" i="3"/>
  <c r="AAW32" i="3"/>
  <c r="AAV37" i="3"/>
  <c r="AAW39" i="3"/>
  <c r="AAV19" i="3"/>
  <c r="AAW17" i="3"/>
  <c r="AAV14" i="3"/>
  <c r="AAV15" i="3"/>
  <c r="AAW23" i="3"/>
  <c r="AAV27" i="3"/>
  <c r="AAV17" i="3"/>
  <c r="AAV30" i="3"/>
  <c r="AAV38" i="3"/>
  <c r="AAW38" i="3"/>
  <c r="AAW15" i="3"/>
  <c r="EZ42" i="3"/>
  <c r="EZ34" i="3"/>
  <c r="EZ26" i="3"/>
  <c r="EZ18" i="3"/>
  <c r="EZ41" i="3"/>
  <c r="EZ25" i="3"/>
  <c r="EZ37" i="3"/>
  <c r="EZ23" i="3"/>
  <c r="EZ40" i="3"/>
  <c r="EZ32" i="3"/>
  <c r="EZ24" i="3"/>
  <c r="EZ16" i="3"/>
  <c r="EZ33" i="3"/>
  <c r="EZ21" i="3"/>
  <c r="EZ29" i="3"/>
  <c r="EZ19" i="3"/>
  <c r="EZ28" i="3"/>
  <c r="EZ12" i="3"/>
  <c r="EZ13" i="3"/>
  <c r="EZ38" i="3"/>
  <c r="EZ22" i="3"/>
  <c r="EZ39" i="3"/>
  <c r="EZ35" i="3"/>
  <c r="EZ36" i="3"/>
  <c r="EZ20" i="3"/>
  <c r="EZ31" i="3"/>
  <c r="EZ27" i="3"/>
  <c r="EZ14" i="3"/>
  <c r="EZ17" i="3"/>
  <c r="EZ15" i="3"/>
  <c r="EZ30" i="3"/>
  <c r="M284" i="1"/>
  <c r="M265" i="1"/>
  <c r="IB29" i="3"/>
  <c r="IB22" i="3"/>
  <c r="IB32" i="3"/>
  <c r="AH19" i="3"/>
  <c r="AH33" i="3"/>
  <c r="EL35" i="3"/>
  <c r="M53" i="1"/>
  <c r="DF31" i="3"/>
  <c r="DF32" i="3"/>
  <c r="DF42" i="3"/>
  <c r="DF17" i="3"/>
  <c r="DF41" i="3"/>
  <c r="DF30" i="3"/>
  <c r="DF12" i="3"/>
  <c r="DF25" i="3"/>
  <c r="DF33" i="3"/>
  <c r="DF27" i="3"/>
  <c r="DF23" i="3"/>
  <c r="DF20" i="3"/>
  <c r="DF21" i="3"/>
  <c r="DF35" i="3"/>
  <c r="DF24" i="3"/>
  <c r="DF34" i="3"/>
  <c r="DF40" i="3"/>
  <c r="DF22" i="3"/>
  <c r="DF15" i="3"/>
  <c r="DF28" i="3"/>
  <c r="DF36" i="3"/>
  <c r="DF26" i="3"/>
  <c r="DF29" i="3"/>
  <c r="DF19" i="3"/>
  <c r="DF37" i="3"/>
  <c r="DF16" i="3"/>
  <c r="DF14" i="3"/>
  <c r="DF18" i="3"/>
  <c r="Y10" i="3"/>
  <c r="AB22" i="3"/>
  <c r="AB24" i="3"/>
  <c r="AB21" i="3"/>
  <c r="AB16" i="3"/>
  <c r="AB19" i="3"/>
  <c r="AB13" i="3"/>
  <c r="AB31" i="3"/>
  <c r="AB28" i="3"/>
  <c r="AB40" i="3"/>
  <c r="AB30" i="3"/>
  <c r="AB41" i="3"/>
  <c r="AB29" i="3"/>
  <c r="AB33" i="3"/>
  <c r="AB42" i="3"/>
  <c r="AB12" i="3"/>
  <c r="Z31" i="3"/>
  <c r="Z23" i="3"/>
  <c r="Z37" i="3"/>
  <c r="AB27" i="3"/>
  <c r="AB35" i="3"/>
  <c r="AB14" i="3"/>
  <c r="AB34" i="3"/>
  <c r="AB20" i="3"/>
  <c r="AB15" i="3"/>
  <c r="AB23" i="3"/>
  <c r="Z30" i="3"/>
  <c r="AB36" i="3"/>
  <c r="AB32" i="3"/>
  <c r="AB37" i="3"/>
  <c r="Y11" i="3"/>
  <c r="Z35" i="3"/>
  <c r="AB17" i="3"/>
  <c r="AB18" i="3"/>
  <c r="AB26" i="3"/>
  <c r="Z25" i="3"/>
  <c r="Z40" i="3"/>
  <c r="Z17" i="3"/>
  <c r="Z28" i="3"/>
  <c r="AB25" i="3"/>
  <c r="Z39" i="3"/>
  <c r="Z20" i="3"/>
  <c r="Z41" i="3"/>
  <c r="Z19" i="3"/>
  <c r="Z38" i="3"/>
  <c r="Z18" i="3"/>
  <c r="Z12" i="3"/>
  <c r="Z14" i="3"/>
  <c r="Z26" i="3"/>
  <c r="Z15" i="3"/>
  <c r="Z32" i="3"/>
  <c r="Z24" i="3"/>
  <c r="Z29" i="3"/>
  <c r="Z16" i="3"/>
  <c r="Z42" i="3"/>
  <c r="Z34" i="3"/>
  <c r="Z13" i="3"/>
  <c r="Z36" i="3"/>
  <c r="Z21" i="3"/>
  <c r="Z33" i="3"/>
  <c r="Z27" i="3"/>
  <c r="Z22" i="3"/>
  <c r="BX22" i="3"/>
  <c r="BU11" i="3"/>
  <c r="BX25" i="3"/>
  <c r="BX33" i="3"/>
  <c r="BX35" i="3"/>
  <c r="BX24" i="3"/>
  <c r="BX27" i="3"/>
  <c r="BX17" i="3"/>
  <c r="BU10" i="3"/>
  <c r="BX40" i="3"/>
  <c r="BX32" i="3"/>
  <c r="BX42" i="3"/>
  <c r="BX30" i="3"/>
  <c r="BV40" i="3"/>
  <c r="BV23" i="3"/>
  <c r="BV42" i="3"/>
  <c r="BV26" i="3"/>
  <c r="BX20" i="3"/>
  <c r="BX28" i="3"/>
  <c r="BX37" i="3"/>
  <c r="BX19" i="3"/>
  <c r="BX26" i="3"/>
  <c r="BX29" i="3"/>
  <c r="BX14" i="3"/>
  <c r="BX12" i="3"/>
  <c r="BX34" i="3"/>
  <c r="BV36" i="3"/>
  <c r="BV14" i="3"/>
  <c r="BV15" i="3"/>
  <c r="BX16" i="3"/>
  <c r="BX41" i="3"/>
  <c r="BX23" i="3"/>
  <c r="BX13" i="3"/>
  <c r="BX18" i="3"/>
  <c r="BV31" i="3"/>
  <c r="BV17" i="3"/>
  <c r="BV22" i="3"/>
  <c r="BX31" i="3"/>
  <c r="BX21" i="3"/>
  <c r="BV35" i="3"/>
  <c r="BV38" i="3"/>
  <c r="BV20" i="3"/>
  <c r="BV18" i="3"/>
  <c r="BV34" i="3"/>
  <c r="BV39" i="3"/>
  <c r="BX36" i="3"/>
  <c r="BX15" i="3"/>
  <c r="BV37" i="3"/>
  <c r="BV32" i="3"/>
  <c r="BV25" i="3"/>
  <c r="BV21" i="3"/>
  <c r="KQ37" i="3"/>
  <c r="KQ33" i="3"/>
  <c r="KQ28" i="3"/>
  <c r="KQ24" i="3"/>
  <c r="KQ20" i="3"/>
  <c r="KQ16" i="3"/>
  <c r="KQ12" i="3"/>
  <c r="KQ40" i="3"/>
  <c r="KQ32" i="3"/>
  <c r="KQ26" i="3"/>
  <c r="KQ21" i="3"/>
  <c r="KQ15" i="3"/>
  <c r="KM10" i="3"/>
  <c r="KQ42" i="3"/>
  <c r="KQ34" i="3"/>
  <c r="KQ25" i="3"/>
  <c r="KQ18" i="3"/>
  <c r="KM11" i="3"/>
  <c r="KQ41" i="3"/>
  <c r="KQ31" i="3"/>
  <c r="KQ23" i="3"/>
  <c r="KQ17" i="3"/>
  <c r="KQ36" i="3"/>
  <c r="KQ29" i="3"/>
  <c r="KQ22" i="3"/>
  <c r="KQ14" i="3"/>
  <c r="KQ35" i="3"/>
  <c r="KQ27" i="3"/>
  <c r="KQ19" i="3"/>
  <c r="KQ13" i="3"/>
  <c r="MN18" i="3"/>
  <c r="MN29" i="3"/>
  <c r="MN12" i="3"/>
  <c r="MN19" i="3"/>
  <c r="MM42" i="3"/>
  <c r="MN35" i="3"/>
  <c r="MM37" i="3"/>
  <c r="MN37" i="3"/>
  <c r="MM28" i="3"/>
  <c r="MN25" i="3"/>
  <c r="MM41" i="3"/>
  <c r="MM19" i="3"/>
  <c r="MN33" i="3"/>
  <c r="MN42" i="3"/>
  <c r="MM30" i="3"/>
  <c r="MN31" i="3"/>
  <c r="MM21" i="3"/>
  <c r="MN23" i="3"/>
  <c r="MM12" i="3"/>
  <c r="MM32" i="3"/>
  <c r="MN40" i="3"/>
  <c r="MM24" i="3"/>
  <c r="MM29" i="3"/>
  <c r="MM16" i="3"/>
  <c r="MN17" i="3"/>
  <c r="MN36" i="3"/>
  <c r="MM26" i="3"/>
  <c r="MM17" i="3"/>
  <c r="MM15" i="3"/>
  <c r="MN22" i="3"/>
  <c r="MM27" i="3"/>
  <c r="MM35" i="3"/>
  <c r="MN16" i="3"/>
  <c r="MN21" i="3"/>
  <c r="MM33" i="3"/>
  <c r="MM31" i="3"/>
  <c r="MM39" i="3"/>
  <c r="MN32" i="3"/>
  <c r="MN41" i="3"/>
  <c r="MM23" i="3"/>
  <c r="MM18" i="3"/>
  <c r="MM25" i="3"/>
  <c r="MN20" i="3"/>
  <c r="MN34" i="3"/>
  <c r="MN28" i="3"/>
  <c r="MN13" i="3"/>
  <c r="MM20" i="3"/>
  <c r="MN27" i="3"/>
  <c r="MM36" i="3"/>
  <c r="MM22" i="3"/>
  <c r="MN26" i="3"/>
  <c r="MM14" i="3"/>
  <c r="MM40" i="3"/>
  <c r="MN15" i="3"/>
  <c r="MM13" i="3"/>
  <c r="MN38" i="3"/>
  <c r="MN39" i="3"/>
  <c r="MN30" i="3"/>
  <c r="MM34" i="3"/>
  <c r="MN14" i="3"/>
  <c r="MN24" i="3"/>
  <c r="MM38" i="3"/>
  <c r="UV28" i="3"/>
  <c r="UW18" i="3"/>
  <c r="UW37" i="3"/>
  <c r="UV42" i="3"/>
  <c r="UV21" i="3"/>
  <c r="UW13" i="3"/>
  <c r="UV14" i="3"/>
  <c r="UV15" i="3"/>
  <c r="UW24" i="3"/>
  <c r="UW22" i="3"/>
  <c r="UV30" i="3"/>
  <c r="UW23" i="3"/>
  <c r="UW41" i="3"/>
  <c r="UV18" i="3"/>
  <c r="UW16" i="3"/>
  <c r="UW34" i="3"/>
  <c r="UW21" i="3"/>
  <c r="UV27" i="3"/>
  <c r="UV33" i="3"/>
  <c r="UV32" i="3"/>
  <c r="UV26" i="3"/>
  <c r="UW35" i="3"/>
  <c r="UW40" i="3"/>
  <c r="UW29" i="3"/>
  <c r="UV16" i="3"/>
  <c r="UV34" i="3"/>
  <c r="UV36" i="3"/>
  <c r="UW27" i="3"/>
  <c r="UV41" i="3"/>
  <c r="UW28" i="3"/>
  <c r="UV35" i="3"/>
  <c r="UV23" i="3"/>
  <c r="UV22" i="3"/>
  <c r="UV37" i="3"/>
  <c r="UW14" i="3"/>
  <c r="UW12" i="3"/>
  <c r="UW19" i="3"/>
  <c r="UW25" i="3"/>
  <c r="UW36" i="3"/>
  <c r="UW15" i="3"/>
  <c r="UV29" i="3"/>
  <c r="UV13" i="3"/>
  <c r="UW31" i="3"/>
  <c r="UV12" i="3"/>
  <c r="UW20" i="3"/>
  <c r="UV19" i="3"/>
  <c r="UV31" i="3"/>
  <c r="UV25" i="3"/>
  <c r="UW42" i="3"/>
  <c r="UV20" i="3"/>
  <c r="UV24" i="3"/>
  <c r="UW30" i="3"/>
  <c r="UW33" i="3"/>
  <c r="UW26" i="3"/>
  <c r="UV17" i="3"/>
  <c r="UV40" i="3"/>
  <c r="UW38" i="3"/>
  <c r="UW17" i="3"/>
  <c r="UW39" i="3"/>
  <c r="UV39" i="3"/>
  <c r="UV38" i="3"/>
  <c r="UW32" i="3"/>
  <c r="DF13" i="3"/>
  <c r="N286" i="1"/>
  <c r="M226" i="1"/>
  <c r="GG37" i="3"/>
  <c r="GG17" i="3"/>
  <c r="GG27" i="3"/>
  <c r="GG23" i="3"/>
  <c r="GG20" i="3"/>
  <c r="GG35" i="3"/>
  <c r="GG18" i="3"/>
  <c r="GG32" i="3"/>
  <c r="GG42" i="3"/>
  <c r="GG15" i="3"/>
  <c r="GG40" i="3"/>
  <c r="GG29" i="3"/>
  <c r="GG24" i="3"/>
  <c r="GG21" i="3"/>
  <c r="GG41" i="3"/>
  <c r="GG19" i="3"/>
  <c r="GG30" i="3"/>
  <c r="GG12" i="3"/>
  <c r="GG22" i="3"/>
  <c r="GG14" i="3"/>
  <c r="GG31" i="3"/>
  <c r="GG25" i="3"/>
  <c r="GG16" i="3"/>
  <c r="GG34" i="3"/>
  <c r="GG28" i="3"/>
  <c r="GG26" i="3"/>
  <c r="GG33" i="3"/>
  <c r="GG13" i="3"/>
  <c r="GG36" i="3"/>
  <c r="HR32" i="3"/>
  <c r="EL17" i="3"/>
  <c r="FF23" i="3"/>
  <c r="BG21" i="3"/>
  <c r="BG30" i="3"/>
  <c r="BG13" i="3"/>
  <c r="BG23" i="3"/>
  <c r="BG33" i="3"/>
  <c r="BG15" i="3"/>
  <c r="BG25" i="3"/>
  <c r="BG18" i="3"/>
  <c r="BG34" i="3"/>
  <c r="BG32" i="3"/>
  <c r="BG26" i="3"/>
  <c r="BG17" i="3"/>
  <c r="BG14" i="3"/>
  <c r="BG41" i="3"/>
  <c r="BG22" i="3"/>
  <c r="BG24" i="3"/>
  <c r="BG42" i="3"/>
  <c r="BG36" i="3"/>
  <c r="BG37" i="3"/>
  <c r="BG19" i="3"/>
  <c r="BG29" i="3"/>
  <c r="BG16" i="3"/>
  <c r="BG31" i="3"/>
  <c r="BG12" i="3"/>
  <c r="BG28" i="3"/>
  <c r="BG20" i="3"/>
  <c r="BG40" i="3"/>
  <c r="BG27" i="3"/>
  <c r="BG35" i="3"/>
  <c r="ZP22" i="3"/>
  <c r="ZP14" i="3"/>
  <c r="ZQ13" i="3"/>
  <c r="ZQ34" i="3"/>
  <c r="ZP20" i="3"/>
  <c r="ZP31" i="3"/>
  <c r="ZP33" i="3"/>
  <c r="ZQ21" i="3"/>
  <c r="ZQ31" i="3"/>
  <c r="ZQ16" i="3"/>
  <c r="ZQ36" i="3"/>
  <c r="ZP16" i="3"/>
  <c r="ZP32" i="3"/>
  <c r="ZQ32" i="3"/>
  <c r="ZQ19" i="3"/>
  <c r="ZQ22" i="3"/>
  <c r="ZQ23" i="3"/>
  <c r="ZP35" i="3"/>
  <c r="ZQ26" i="3"/>
  <c r="ZP12" i="3"/>
  <c r="ZQ41" i="3"/>
  <c r="ZP36" i="3"/>
  <c r="ZP24" i="3"/>
  <c r="ZP18" i="3"/>
  <c r="ZP21" i="3"/>
  <c r="ZP41" i="3"/>
  <c r="ZP37" i="3"/>
  <c r="ZP25" i="3"/>
  <c r="ZP27" i="3"/>
  <c r="ZQ24" i="3"/>
  <c r="ZQ20" i="3"/>
  <c r="ZP26" i="3"/>
  <c r="ZQ35" i="3"/>
  <c r="ZP39" i="3"/>
  <c r="ZQ37" i="3"/>
  <c r="ZP13" i="3"/>
  <c r="ZQ27" i="3"/>
  <c r="ZP42" i="3"/>
  <c r="ZQ40" i="3"/>
  <c r="ZP34" i="3"/>
  <c r="ZQ12" i="3"/>
  <c r="ZP40" i="3"/>
  <c r="ZQ25" i="3"/>
  <c r="ZP15" i="3"/>
  <c r="ZQ18" i="3"/>
  <c r="ZP17" i="3"/>
  <c r="ZP30" i="3"/>
  <c r="ZP23" i="3"/>
  <c r="ZQ42" i="3"/>
  <c r="ZP28" i="3"/>
  <c r="ZP19" i="3"/>
  <c r="ZQ17" i="3"/>
  <c r="ZQ33" i="3"/>
  <c r="ZQ14" i="3"/>
  <c r="ZQ30" i="3"/>
  <c r="ZQ15" i="3"/>
  <c r="ZQ28" i="3"/>
  <c r="ZQ29" i="3"/>
  <c r="ZP29" i="3"/>
  <c r="ZQ39" i="3"/>
  <c r="ZP38" i="3"/>
  <c r="ZQ38" i="3"/>
  <c r="ABM28" i="3"/>
  <c r="ABM30" i="3"/>
  <c r="ABM34" i="3"/>
  <c r="ABM35" i="3"/>
  <c r="ABM32" i="3"/>
  <c r="ABM24" i="3"/>
  <c r="ABM33" i="3"/>
  <c r="ABM40" i="3"/>
  <c r="ABL25" i="3"/>
  <c r="ABL36" i="3"/>
  <c r="ABL24" i="3"/>
  <c r="ABL21" i="3"/>
  <c r="ABM29" i="3"/>
  <c r="ABM22" i="3"/>
  <c r="ABM27" i="3"/>
  <c r="ABM17" i="3"/>
  <c r="ABM15" i="3"/>
  <c r="ABL32" i="3"/>
  <c r="ABM37" i="3"/>
  <c r="ABL33" i="3"/>
  <c r="ABL37" i="3"/>
  <c r="ABL29" i="3"/>
  <c r="ABM36" i="3"/>
  <c r="ABM21" i="3"/>
  <c r="ABL19" i="3"/>
  <c r="ABL30" i="3"/>
  <c r="ABL15" i="3"/>
  <c r="ABL23" i="3"/>
  <c r="ABM31" i="3"/>
  <c r="ABM20" i="3"/>
  <c r="ABL35" i="3"/>
  <c r="ABM23" i="3"/>
  <c r="ABM16" i="3"/>
  <c r="ABL13" i="3"/>
  <c r="ABL17" i="3"/>
  <c r="ABM14" i="3"/>
  <c r="ABM19" i="3"/>
  <c r="ABL42" i="3"/>
  <c r="ABL26" i="3"/>
  <c r="ABM42" i="3"/>
  <c r="ABL20" i="3"/>
  <c r="ABM26" i="3"/>
  <c r="ABL31" i="3"/>
  <c r="ABL40" i="3"/>
  <c r="ABL16" i="3"/>
  <c r="ABL14" i="3"/>
  <c r="ABM13" i="3"/>
  <c r="ABL41" i="3"/>
  <c r="ABL18" i="3"/>
  <c r="ABL12" i="3"/>
  <c r="ABL34" i="3"/>
  <c r="ABM25" i="3"/>
  <c r="ABL22" i="3"/>
  <c r="ABL27" i="3"/>
  <c r="ABM12" i="3"/>
  <c r="ABM41" i="3"/>
  <c r="ABM39" i="3"/>
  <c r="ABM18" i="3"/>
  <c r="ABL39" i="3"/>
  <c r="ABL38" i="3"/>
  <c r="ABM38" i="3"/>
  <c r="ABL28" i="3"/>
  <c r="BV24" i="3"/>
  <c r="M293" i="1"/>
  <c r="M289" i="1"/>
  <c r="BH24" i="3"/>
  <c r="BH32" i="3"/>
  <c r="BH22" i="3"/>
  <c r="BH19" i="3"/>
  <c r="BH28" i="3"/>
  <c r="BE10" i="3"/>
  <c r="BH23" i="3"/>
  <c r="BH13" i="3"/>
  <c r="BH33" i="3"/>
  <c r="BH37" i="3"/>
  <c r="BH31" i="3"/>
  <c r="BH27" i="3"/>
  <c r="BH18" i="3"/>
  <c r="BH42" i="3"/>
  <c r="BH26" i="3"/>
  <c r="BH30" i="3"/>
  <c r="BH16" i="3"/>
  <c r="BH17" i="3"/>
  <c r="BH36" i="3"/>
  <c r="BH15" i="3"/>
  <c r="BH12" i="3"/>
  <c r="BH35" i="3"/>
  <c r="BH29" i="3"/>
  <c r="BH20" i="3"/>
  <c r="BE11" i="3"/>
  <c r="BH40" i="3"/>
  <c r="BH21" i="3"/>
  <c r="BH25" i="3"/>
  <c r="BH34" i="3"/>
  <c r="BF38" i="3"/>
  <c r="BF39" i="3"/>
  <c r="BF40" i="3"/>
  <c r="BH14" i="3"/>
  <c r="BH41" i="3"/>
  <c r="BF21" i="3"/>
  <c r="BF34" i="3"/>
  <c r="BF13" i="3"/>
  <c r="BF18" i="3"/>
  <c r="BF42" i="3"/>
  <c r="BF41" i="3"/>
  <c r="BF28" i="3"/>
  <c r="BF29" i="3"/>
  <c r="BF26" i="3"/>
  <c r="BF36" i="3"/>
  <c r="BF23" i="3"/>
  <c r="BF31" i="3"/>
  <c r="BF33" i="3"/>
  <c r="BF17" i="3"/>
  <c r="BF25" i="3"/>
  <c r="BF37" i="3"/>
  <c r="BF14" i="3"/>
  <c r="BF32" i="3"/>
  <c r="BF15" i="3"/>
  <c r="BF12" i="3"/>
  <c r="BF16" i="3"/>
  <c r="BF27" i="3"/>
  <c r="BF35" i="3"/>
  <c r="BF19" i="3"/>
  <c r="BF24" i="3"/>
  <c r="BF22" i="3"/>
  <c r="BF20" i="3"/>
  <c r="CU20" i="3"/>
  <c r="CU13" i="3"/>
  <c r="CU31" i="3"/>
  <c r="CU27" i="3"/>
  <c r="CU37" i="3"/>
  <c r="CU15" i="3"/>
  <c r="CU19" i="3"/>
  <c r="CU24" i="3"/>
  <c r="CU36" i="3"/>
  <c r="CU42" i="3"/>
  <c r="CU16" i="3"/>
  <c r="CU14" i="3"/>
  <c r="CU28" i="3"/>
  <c r="CU41" i="3"/>
  <c r="CU21" i="3"/>
  <c r="CU26" i="3"/>
  <c r="CU30" i="3"/>
  <c r="CU18" i="3"/>
  <c r="CU29" i="3"/>
  <c r="CU22" i="3"/>
  <c r="CU17" i="3"/>
  <c r="CU34" i="3"/>
  <c r="CU12" i="3"/>
  <c r="CU25" i="3"/>
  <c r="CU23" i="3"/>
  <c r="CU35" i="3"/>
  <c r="CU32" i="3"/>
  <c r="CU40" i="3"/>
  <c r="CU33" i="3"/>
  <c r="EY39" i="3"/>
  <c r="EY31" i="3"/>
  <c r="EY23" i="3"/>
  <c r="EY15" i="3"/>
  <c r="EY38" i="3"/>
  <c r="EY30" i="3"/>
  <c r="EY18" i="3"/>
  <c r="EY16" i="3"/>
  <c r="EY37" i="3"/>
  <c r="EY29" i="3"/>
  <c r="EY21" i="3"/>
  <c r="EY13" i="3"/>
  <c r="EY36" i="3"/>
  <c r="EY28" i="3"/>
  <c r="EY14" i="3"/>
  <c r="EY12" i="3"/>
  <c r="EY41" i="3"/>
  <c r="EY25" i="3"/>
  <c r="EY40" i="3"/>
  <c r="EY22" i="3"/>
  <c r="EY35" i="3"/>
  <c r="EY19" i="3"/>
  <c r="EY34" i="3"/>
  <c r="EY24" i="3"/>
  <c r="EW11" i="3"/>
  <c r="EY33" i="3"/>
  <c r="EY17" i="3"/>
  <c r="EY32" i="3"/>
  <c r="EY20" i="3"/>
  <c r="EY26" i="3"/>
  <c r="EY27" i="3"/>
  <c r="EW10" i="3"/>
  <c r="EY42" i="3"/>
  <c r="IG39" i="3"/>
  <c r="IH42" i="3"/>
  <c r="IH40" i="3"/>
  <c r="IH35" i="3"/>
  <c r="IH32" i="3"/>
  <c r="IG28" i="3"/>
  <c r="IH36" i="3"/>
  <c r="IH28" i="3"/>
  <c r="IH22" i="3"/>
  <c r="IH24" i="3"/>
  <c r="IG24" i="3"/>
  <c r="IG14" i="3"/>
  <c r="IH16" i="3"/>
  <c r="IG22" i="3"/>
  <c r="IG16" i="3"/>
  <c r="IH14" i="3"/>
  <c r="IG40" i="3"/>
  <c r="IG37" i="3"/>
  <c r="IG33" i="3"/>
  <c r="IG29" i="3"/>
  <c r="IH31" i="3"/>
  <c r="IH26" i="3"/>
  <c r="IH25" i="3"/>
  <c r="IG19" i="3"/>
  <c r="IH33" i="3"/>
  <c r="IG12" i="3"/>
  <c r="IG15" i="3"/>
  <c r="IH41" i="3"/>
  <c r="IG35" i="3"/>
  <c r="IG30" i="3"/>
  <c r="IH30" i="3"/>
  <c r="IH21" i="3"/>
  <c r="IG25" i="3"/>
  <c r="IH23" i="3"/>
  <c r="IG20" i="3"/>
  <c r="IG34" i="3"/>
  <c r="IG26" i="3"/>
  <c r="IG23" i="3"/>
  <c r="IH18" i="3"/>
  <c r="IG13" i="3"/>
  <c r="IH12" i="3"/>
  <c r="IH39" i="3"/>
  <c r="IG42" i="3"/>
  <c r="IG32" i="3"/>
  <c r="IH37" i="3"/>
  <c r="IH20" i="3"/>
  <c r="IH17" i="3"/>
  <c r="IG21" i="3"/>
  <c r="IG31" i="3"/>
  <c r="IG18" i="3"/>
  <c r="IH19" i="3"/>
  <c r="IG27" i="3"/>
  <c r="IG17" i="3"/>
  <c r="IH13" i="3"/>
  <c r="IG41" i="3"/>
  <c r="IH29" i="3"/>
  <c r="IH34" i="3"/>
  <c r="IG36" i="3"/>
  <c r="IH27" i="3"/>
  <c r="IG38" i="3"/>
  <c r="IH15" i="3"/>
  <c r="IH38" i="3"/>
  <c r="EG41" i="3"/>
  <c r="AIT18" i="3"/>
  <c r="HZ10" i="3"/>
  <c r="IB31" i="3"/>
  <c r="RH34" i="3"/>
  <c r="RI30" i="3"/>
  <c r="RI27" i="3"/>
  <c r="RI31" i="3"/>
  <c r="RH42" i="3"/>
  <c r="RH28" i="3"/>
  <c r="RH40" i="3"/>
  <c r="RI22" i="3"/>
  <c r="RI16" i="3"/>
  <c r="RI28" i="3"/>
  <c r="RH12" i="3"/>
  <c r="RI41" i="3"/>
  <c r="RI18" i="3"/>
  <c r="RI19" i="3"/>
  <c r="RI21" i="3"/>
  <c r="RH25" i="3"/>
  <c r="RH33" i="3"/>
  <c r="RH29" i="3"/>
  <c r="RH19" i="3"/>
  <c r="RH18" i="3"/>
  <c r="RI35" i="3"/>
  <c r="RH22" i="3"/>
  <c r="RH32" i="3"/>
  <c r="RI13" i="3"/>
  <c r="RH30" i="3"/>
  <c r="RH37" i="3"/>
  <c r="RI34" i="3"/>
  <c r="RI40" i="3"/>
  <c r="RH36" i="3"/>
  <c r="RI25" i="3"/>
  <c r="RH41" i="3"/>
  <c r="RI14" i="3"/>
  <c r="RI29" i="3"/>
  <c r="RI17" i="3"/>
  <c r="RI39" i="3"/>
  <c r="RH23" i="3"/>
  <c r="RH21" i="3"/>
  <c r="RI33" i="3"/>
  <c r="RI32" i="3"/>
  <c r="RH17" i="3"/>
  <c r="RH20" i="3"/>
  <c r="RH27" i="3"/>
  <c r="RH14" i="3"/>
  <c r="RI12" i="3"/>
  <c r="RI15" i="3"/>
  <c r="RI26" i="3"/>
  <c r="RH24" i="3"/>
  <c r="RH31" i="3"/>
  <c r="RI23" i="3"/>
  <c r="RH15" i="3"/>
  <c r="RI38" i="3"/>
  <c r="RH35" i="3"/>
  <c r="RH26" i="3"/>
  <c r="RH38" i="3"/>
  <c r="PO20" i="3"/>
  <c r="PO27" i="3"/>
  <c r="PO28" i="3"/>
  <c r="PO23" i="3"/>
  <c r="PP19" i="3"/>
  <c r="PO37" i="3"/>
  <c r="PP34" i="3"/>
  <c r="PO25" i="3"/>
  <c r="PO18" i="3"/>
  <c r="PO26" i="3"/>
  <c r="PO24" i="3"/>
  <c r="PP12" i="3"/>
  <c r="PP21" i="3"/>
  <c r="PO16" i="3"/>
  <c r="PP24" i="3"/>
  <c r="PP25" i="3"/>
  <c r="PO42" i="3"/>
  <c r="PO34" i="3"/>
  <c r="PO15" i="3"/>
  <c r="PO33" i="3"/>
  <c r="PP37" i="3"/>
  <c r="PO13" i="3"/>
  <c r="PP33" i="3"/>
  <c r="PP14" i="3"/>
  <c r="PP40" i="3"/>
  <c r="PP27" i="3"/>
  <c r="PO41" i="3"/>
  <c r="PP31" i="3"/>
  <c r="PP32" i="3"/>
  <c r="PP41" i="3"/>
  <c r="PO29" i="3"/>
  <c r="PP29" i="3"/>
  <c r="PO14" i="3"/>
  <c r="PP20" i="3"/>
  <c r="PP17" i="3"/>
  <c r="PP28" i="3"/>
  <c r="PO12" i="3"/>
  <c r="PO17" i="3"/>
  <c r="PP42" i="3"/>
  <c r="PO36" i="3"/>
  <c r="PO40" i="3"/>
  <c r="PP35" i="3"/>
  <c r="PP13" i="3"/>
  <c r="PP16" i="3"/>
  <c r="PO38" i="3"/>
  <c r="PO31" i="3"/>
  <c r="PP23" i="3"/>
  <c r="PP36" i="3"/>
  <c r="PO22" i="3"/>
  <c r="PP30" i="3"/>
  <c r="PP15" i="3"/>
  <c r="PP39" i="3"/>
  <c r="PP38" i="3"/>
  <c r="PO19" i="3"/>
  <c r="PP22" i="3"/>
  <c r="PO21" i="3"/>
  <c r="PO39" i="3"/>
  <c r="PO32" i="3"/>
  <c r="PP26" i="3"/>
  <c r="PO35" i="3"/>
  <c r="PP18" i="3"/>
  <c r="PO30" i="3"/>
  <c r="VI34" i="3"/>
  <c r="VI13" i="3"/>
  <c r="VI40" i="3"/>
  <c r="VI42" i="3"/>
  <c r="VI30" i="3"/>
  <c r="VI22" i="3"/>
  <c r="VI19" i="3"/>
  <c r="VI17" i="3"/>
  <c r="VI24" i="3"/>
  <c r="VI38" i="3"/>
  <c r="VI12" i="3"/>
  <c r="VI32" i="3"/>
  <c r="VI28" i="3"/>
  <c r="VI39" i="3"/>
  <c r="VI37" i="3"/>
  <c r="VI25" i="3"/>
  <c r="VI20" i="3"/>
  <c r="VI16" i="3"/>
  <c r="VI33" i="3"/>
  <c r="VI21" i="3"/>
  <c r="EQ25" i="3"/>
  <c r="EQ32" i="3"/>
  <c r="EQ19" i="3"/>
  <c r="EQ42" i="3"/>
  <c r="EQ15" i="3"/>
  <c r="EQ35" i="3"/>
  <c r="EQ17" i="3"/>
  <c r="EQ30" i="3"/>
  <c r="EQ12" i="3"/>
  <c r="EQ24" i="3"/>
  <c r="EQ33" i="3"/>
  <c r="EQ40" i="3"/>
  <c r="EQ34" i="3"/>
  <c r="EQ36" i="3"/>
  <c r="EQ26" i="3"/>
  <c r="EQ22" i="3"/>
  <c r="EQ27" i="3"/>
  <c r="EQ37" i="3"/>
  <c r="EQ18" i="3"/>
  <c r="EQ41" i="3"/>
  <c r="EQ21" i="3"/>
  <c r="EQ13" i="3"/>
  <c r="EQ23" i="3"/>
  <c r="EQ20" i="3"/>
  <c r="EQ14" i="3"/>
  <c r="EQ29" i="3"/>
  <c r="AHL11" i="3"/>
  <c r="N209" i="1"/>
  <c r="EL42" i="3"/>
  <c r="EL37" i="3"/>
  <c r="N245" i="1"/>
  <c r="FF20" i="3"/>
  <c r="FF41" i="3"/>
  <c r="FF35" i="3"/>
  <c r="FF22" i="3"/>
  <c r="FF18" i="3"/>
  <c r="FF13" i="3"/>
  <c r="M39" i="1"/>
  <c r="FD10" i="3"/>
  <c r="EL25" i="3"/>
  <c r="HW36" i="3"/>
  <c r="IB25" i="3"/>
  <c r="IB14" i="3"/>
  <c r="IB30" i="3"/>
  <c r="IB24" i="3"/>
  <c r="IB12" i="3"/>
  <c r="IB23" i="3"/>
  <c r="IB35" i="3"/>
  <c r="RH16" i="3"/>
  <c r="RH39" i="3"/>
  <c r="AH22" i="3"/>
  <c r="AH35" i="3"/>
  <c r="HR35" i="3"/>
  <c r="HR24" i="3"/>
  <c r="HS25" i="3"/>
  <c r="EL18" i="3"/>
  <c r="EL14" i="3"/>
  <c r="EL23" i="3"/>
  <c r="EL33" i="3"/>
  <c r="EL28" i="3"/>
  <c r="CE37" i="3"/>
  <c r="CE19" i="3"/>
  <c r="CE22" i="3"/>
  <c r="CE24" i="3"/>
  <c r="CE26" i="3"/>
  <c r="CE29" i="3"/>
  <c r="CE32" i="3"/>
  <c r="CE41" i="3"/>
  <c r="CE27" i="3"/>
  <c r="CE20" i="3"/>
  <c r="CE15" i="3"/>
  <c r="CE18" i="3"/>
  <c r="CE34" i="3"/>
  <c r="CE35" i="3"/>
  <c r="CE36" i="3"/>
  <c r="CE16" i="3"/>
  <c r="CE25" i="3"/>
  <c r="CE28" i="3"/>
  <c r="CE40" i="3"/>
  <c r="CE14" i="3"/>
  <c r="CE21" i="3"/>
  <c r="CE13" i="3"/>
  <c r="CE31" i="3"/>
  <c r="CE23" i="3"/>
  <c r="CE42" i="3"/>
  <c r="CE17" i="3"/>
  <c r="CE12" i="3"/>
  <c r="CE30" i="3"/>
  <c r="CE33" i="3"/>
  <c r="PE39" i="3"/>
  <c r="PF41" i="3"/>
  <c r="PE35" i="3"/>
  <c r="PF35" i="3"/>
  <c r="PE31" i="3"/>
  <c r="PE29" i="3"/>
  <c r="PF31" i="3"/>
  <c r="PF27" i="3"/>
  <c r="PE23" i="3"/>
  <c r="PF19" i="3"/>
  <c r="PF32" i="3"/>
  <c r="PE20" i="3"/>
  <c r="PF17" i="3"/>
  <c r="PE13" i="3"/>
  <c r="PE16" i="3"/>
  <c r="PF12" i="3"/>
  <c r="PE37" i="3"/>
  <c r="PE40" i="3"/>
  <c r="PF37" i="3"/>
  <c r="PE27" i="3"/>
  <c r="PF28" i="3"/>
  <c r="PE22" i="3"/>
  <c r="PF34" i="3"/>
  <c r="PE21" i="3"/>
  <c r="PF16" i="3"/>
  <c r="PF23" i="3"/>
  <c r="PF13" i="3"/>
  <c r="PF42" i="3"/>
  <c r="PE41" i="3"/>
  <c r="PF36" i="3"/>
  <c r="PF30" i="3"/>
  <c r="PF24" i="3"/>
  <c r="PF33" i="3"/>
  <c r="PE19" i="3"/>
  <c r="PE12" i="3"/>
  <c r="PE34" i="3"/>
  <c r="PE28" i="3"/>
  <c r="PF25" i="3"/>
  <c r="PE25" i="3"/>
  <c r="PF15" i="3"/>
  <c r="PE14" i="3"/>
  <c r="PF40" i="3"/>
  <c r="PE33" i="3"/>
  <c r="PE26" i="3"/>
  <c r="PF21" i="3"/>
  <c r="PE24" i="3"/>
  <c r="PF14" i="3"/>
  <c r="PE30" i="3"/>
  <c r="PE17" i="3"/>
  <c r="PE15" i="3"/>
  <c r="PF39" i="3"/>
  <c r="PE36" i="3"/>
  <c r="PF26" i="3"/>
  <c r="PF22" i="3"/>
  <c r="PE42" i="3"/>
  <c r="PF20" i="3"/>
  <c r="PF38" i="3"/>
  <c r="PE32" i="3"/>
  <c r="PF18" i="3"/>
  <c r="PE18" i="3"/>
  <c r="PF29" i="3"/>
  <c r="PE38" i="3"/>
  <c r="VH36" i="3"/>
  <c r="VJ24" i="3"/>
  <c r="VJ13" i="3"/>
  <c r="VH26" i="3"/>
  <c r="VH41" i="3"/>
  <c r="VJ20" i="3"/>
  <c r="VJ21" i="3"/>
  <c r="VJ28" i="3"/>
  <c r="VJ25" i="3"/>
  <c r="VH23" i="3"/>
  <c r="VJ16" i="3"/>
  <c r="VH40" i="3"/>
  <c r="VH22" i="3"/>
  <c r="VH18" i="3"/>
  <c r="VH14" i="3"/>
  <c r="VJ12" i="3"/>
  <c r="VH31" i="3"/>
  <c r="VH35" i="3"/>
  <c r="VJ37" i="3"/>
  <c r="VH19" i="3"/>
  <c r="VH27" i="3"/>
  <c r="VH29" i="3"/>
  <c r="VH13" i="3"/>
  <c r="VG10" i="3"/>
  <c r="VG11" i="3"/>
  <c r="VH34" i="3"/>
  <c r="VH25" i="3"/>
  <c r="VH12" i="3"/>
  <c r="VH37" i="3"/>
  <c r="VH33" i="3"/>
  <c r="VH15" i="3"/>
  <c r="VH30" i="3"/>
  <c r="VH17" i="3"/>
  <c r="VJ32" i="3"/>
  <c r="VH32" i="3"/>
  <c r="VH21" i="3"/>
  <c r="VH24" i="3"/>
  <c r="VH38" i="3"/>
  <c r="VH16" i="3"/>
  <c r="VJ33" i="3"/>
  <c r="VH20" i="3"/>
  <c r="VH28" i="3"/>
  <c r="VH42" i="3"/>
  <c r="VH39" i="3"/>
  <c r="AHQ24" i="3"/>
  <c r="AHQ36" i="3"/>
  <c r="AHQ22" i="3"/>
  <c r="AHQ12" i="3"/>
  <c r="AHQ17" i="3"/>
  <c r="AHQ42" i="3"/>
  <c r="AHQ18" i="3"/>
  <c r="AHQ32" i="3"/>
  <c r="AHQ40" i="3"/>
  <c r="AHQ14" i="3"/>
  <c r="AHQ16" i="3"/>
  <c r="AHQ26" i="3"/>
  <c r="AHQ19" i="3"/>
  <c r="AHQ37" i="3"/>
  <c r="AHQ41" i="3"/>
  <c r="AHQ30" i="3"/>
  <c r="AHQ34" i="3"/>
  <c r="AHQ31" i="3"/>
  <c r="AHQ15" i="3"/>
  <c r="AHQ13" i="3"/>
  <c r="AHQ28" i="3"/>
  <c r="AHQ20" i="3"/>
  <c r="AHQ25" i="3"/>
  <c r="AHQ23" i="3"/>
  <c r="AHQ27" i="3"/>
  <c r="AHQ35" i="3"/>
  <c r="AHQ29" i="3"/>
  <c r="AHQ21" i="3"/>
  <c r="AHQ33" i="3"/>
  <c r="EQ31" i="3"/>
  <c r="EQ16" i="3"/>
  <c r="EL20" i="3"/>
  <c r="EJ11" i="3"/>
  <c r="N35" i="1"/>
  <c r="FF15" i="3"/>
  <c r="FF27" i="3"/>
  <c r="FF31" i="3"/>
  <c r="FF12" i="3"/>
  <c r="EL19" i="3"/>
  <c r="N53" i="1"/>
  <c r="HN35" i="3"/>
  <c r="HN23" i="3"/>
  <c r="HN37" i="3"/>
  <c r="HN19" i="3"/>
  <c r="HN36" i="3"/>
  <c r="HN18" i="3"/>
  <c r="HN28" i="3"/>
  <c r="HN34" i="3"/>
  <c r="HN31" i="3"/>
  <c r="HN16" i="3"/>
  <c r="HN30" i="3"/>
  <c r="HN15" i="3"/>
  <c r="HN29" i="3"/>
  <c r="HN12" i="3"/>
  <c r="HN24" i="3"/>
  <c r="HN27" i="3"/>
  <c r="HN33" i="3"/>
  <c r="HN26" i="3"/>
  <c r="HN13" i="3"/>
  <c r="HN25" i="3"/>
  <c r="HN40" i="3"/>
  <c r="HN14" i="3"/>
  <c r="HN41" i="3"/>
  <c r="HN22" i="3"/>
  <c r="HN20" i="3"/>
  <c r="HN21" i="3"/>
  <c r="HN42" i="3"/>
  <c r="HN32" i="3"/>
  <c r="HN17" i="3"/>
  <c r="FF19" i="3"/>
  <c r="EQ28" i="3"/>
  <c r="EL24" i="3"/>
  <c r="EL40" i="3"/>
  <c r="EL29" i="3"/>
  <c r="EL31" i="3"/>
  <c r="AJ15" i="3"/>
  <c r="AJ18" i="3"/>
  <c r="AJ33" i="3"/>
  <c r="AJ35" i="3"/>
  <c r="AJ21" i="3"/>
  <c r="AG11" i="3"/>
  <c r="AJ25" i="3"/>
  <c r="AJ23" i="3"/>
  <c r="AJ40" i="3"/>
  <c r="AH27" i="3"/>
  <c r="AH14" i="3"/>
  <c r="AJ19" i="3"/>
  <c r="AJ41" i="3"/>
  <c r="AH26" i="3"/>
  <c r="AJ22" i="3"/>
  <c r="AH39" i="3"/>
  <c r="AH31" i="3"/>
  <c r="AJ27" i="3"/>
  <c r="AH21" i="3"/>
  <c r="AH28" i="3"/>
  <c r="AH18" i="3"/>
  <c r="AJ30" i="3"/>
  <c r="AJ14" i="3"/>
  <c r="AJ37" i="3"/>
  <c r="AH17" i="3"/>
  <c r="AH25" i="3"/>
  <c r="AJ24" i="3"/>
  <c r="AG10" i="3"/>
  <c r="AJ29" i="3"/>
  <c r="AH13" i="3"/>
  <c r="AH30" i="3"/>
  <c r="AJ42" i="3"/>
  <c r="AJ34" i="3"/>
  <c r="AJ17" i="3"/>
  <c r="AH38" i="3"/>
  <c r="AH20" i="3"/>
  <c r="AJ16" i="3"/>
  <c r="AJ12" i="3"/>
  <c r="AJ32" i="3"/>
  <c r="AJ28" i="3"/>
  <c r="AJ13" i="3"/>
  <c r="AH40" i="3"/>
  <c r="AH41" i="3"/>
  <c r="AH34" i="3"/>
  <c r="AJ20" i="3"/>
  <c r="AJ36" i="3"/>
  <c r="AH15" i="3"/>
  <c r="AH23" i="3"/>
  <c r="KR11" i="3"/>
  <c r="KV29" i="3"/>
  <c r="KV21" i="3"/>
  <c r="KV36" i="3"/>
  <c r="KV17" i="3"/>
  <c r="KV14" i="3"/>
  <c r="KV22" i="3"/>
  <c r="KV31" i="3"/>
  <c r="KV41" i="3"/>
  <c r="KV13" i="3"/>
  <c r="KV18" i="3"/>
  <c r="KV28" i="3"/>
  <c r="KV25" i="3"/>
  <c r="KV23" i="3"/>
  <c r="KV16" i="3"/>
  <c r="KV33" i="3"/>
  <c r="KV19" i="3"/>
  <c r="KV24" i="3"/>
  <c r="KR10" i="3"/>
  <c r="KV15" i="3"/>
  <c r="KV26" i="3"/>
  <c r="KV27" i="3"/>
  <c r="KV12" i="3"/>
  <c r="KV35" i="3"/>
  <c r="KV40" i="3"/>
  <c r="KV34" i="3"/>
  <c r="KV42" i="3"/>
  <c r="KV20" i="3"/>
  <c r="KV32" i="3"/>
  <c r="KV37" i="3"/>
  <c r="OU37" i="3"/>
  <c r="OV35" i="3"/>
  <c r="OU18" i="3"/>
  <c r="OV40" i="3"/>
  <c r="OU15" i="3"/>
  <c r="OU16" i="3"/>
  <c r="OV34" i="3"/>
  <c r="OU29" i="3"/>
  <c r="OV41" i="3"/>
  <c r="OU19" i="3"/>
  <c r="OU28" i="3"/>
  <c r="OV27" i="3"/>
  <c r="OV16" i="3"/>
  <c r="OU25" i="3"/>
  <c r="OV24" i="3"/>
  <c r="OU41" i="3"/>
  <c r="OV28" i="3"/>
  <c r="OV12" i="3"/>
  <c r="OU39" i="3"/>
  <c r="OV30" i="3"/>
  <c r="OV23" i="3"/>
  <c r="OV15" i="3"/>
  <c r="OV14" i="3"/>
  <c r="OV42" i="3"/>
  <c r="OV20" i="3"/>
  <c r="OV31" i="3"/>
  <c r="OV19" i="3"/>
  <c r="OU13" i="3"/>
  <c r="OV21" i="3"/>
  <c r="OV18" i="3"/>
  <c r="OU33" i="3"/>
  <c r="OU31" i="3"/>
  <c r="OV17" i="3"/>
  <c r="OU36" i="3"/>
  <c r="OV32" i="3"/>
  <c r="OU40" i="3"/>
  <c r="OU42" i="3"/>
  <c r="OV26" i="3"/>
  <c r="OU32" i="3"/>
  <c r="OU35" i="3"/>
  <c r="OU20" i="3"/>
  <c r="OV22" i="3"/>
  <c r="OV13" i="3"/>
  <c r="OV25" i="3"/>
  <c r="OU14" i="3"/>
  <c r="OU12" i="3"/>
  <c r="OV33" i="3"/>
  <c r="OU26" i="3"/>
  <c r="OU22" i="3"/>
  <c r="OU30" i="3"/>
  <c r="OU34" i="3"/>
  <c r="OU23" i="3"/>
  <c r="OU24" i="3"/>
  <c r="OV29" i="3"/>
  <c r="OU27" i="3"/>
  <c r="OV36" i="3"/>
  <c r="OV37" i="3"/>
  <c r="OU21" i="3"/>
  <c r="OU38" i="3"/>
  <c r="OV38" i="3"/>
  <c r="OV39" i="3"/>
  <c r="OU17" i="3"/>
  <c r="AHR12" i="3"/>
  <c r="AHR22" i="3"/>
  <c r="AHR35" i="3"/>
  <c r="AHR41" i="3"/>
  <c r="AHR19" i="3"/>
  <c r="AHO11" i="3"/>
  <c r="AHR30" i="3"/>
  <c r="AHR40" i="3"/>
  <c r="AHP13" i="3"/>
  <c r="AHP36" i="3"/>
  <c r="AHP21" i="3"/>
  <c r="AHO10" i="3"/>
  <c r="AHR34" i="3"/>
  <c r="AHR14" i="3"/>
  <c r="AHR33" i="3"/>
  <c r="AHR42" i="3"/>
  <c r="AHR24" i="3"/>
  <c r="AHR29" i="3"/>
  <c r="AHP15" i="3"/>
  <c r="AHP41" i="3"/>
  <c r="AHP32" i="3"/>
  <c r="AHP31" i="3"/>
  <c r="AHP40" i="3"/>
  <c r="AHR16" i="3"/>
  <c r="AHR31" i="3"/>
  <c r="AHR17" i="3"/>
  <c r="AHR21" i="3"/>
  <c r="AHR23" i="3"/>
  <c r="AHR18" i="3"/>
  <c r="AHR25" i="3"/>
  <c r="AHP38" i="3"/>
  <c r="AHP23" i="3"/>
  <c r="AHP18" i="3"/>
  <c r="AHP16" i="3"/>
  <c r="AHP19" i="3"/>
  <c r="AHR28" i="3"/>
  <c r="AHR32" i="3"/>
  <c r="AHP22" i="3"/>
  <c r="AHP37" i="3"/>
  <c r="AHP34" i="3"/>
  <c r="AHP12" i="3"/>
  <c r="AHP24" i="3"/>
  <c r="AHP20" i="3"/>
  <c r="AHR27" i="3"/>
  <c r="AHR13" i="3"/>
  <c r="AHR20" i="3"/>
  <c r="AHP17" i="3"/>
  <c r="AHP42" i="3"/>
  <c r="AHP30" i="3"/>
  <c r="AHP26" i="3"/>
  <c r="AHR36" i="3"/>
  <c r="AHP33" i="3"/>
  <c r="AHP27" i="3"/>
  <c r="AHP29" i="3"/>
  <c r="AHR15" i="3"/>
  <c r="AHR37" i="3"/>
  <c r="AHP35" i="3"/>
  <c r="AHP28" i="3"/>
  <c r="AHP25" i="3"/>
  <c r="AHP39" i="3"/>
  <c r="AHR26" i="3"/>
  <c r="AHP14" i="3"/>
  <c r="HS37" i="3"/>
  <c r="HS19" i="3"/>
  <c r="HS30" i="3"/>
  <c r="HS42" i="3"/>
  <c r="HS16" i="3"/>
  <c r="HS31" i="3"/>
  <c r="HS12" i="3"/>
  <c r="HS35" i="3"/>
  <c r="HS36" i="3"/>
  <c r="HS26" i="3"/>
  <c r="HS20" i="3"/>
  <c r="HS29" i="3"/>
  <c r="HS41" i="3"/>
  <c r="HS17" i="3"/>
  <c r="HS27" i="3"/>
  <c r="HS13" i="3"/>
  <c r="HS32" i="3"/>
  <c r="HS34" i="3"/>
  <c r="HS24" i="3"/>
  <c r="HS14" i="3"/>
  <c r="HS22" i="3"/>
  <c r="HS33" i="3"/>
  <c r="EJ10" i="3"/>
  <c r="M35" i="1"/>
  <c r="FF24" i="3"/>
  <c r="FF36" i="3"/>
  <c r="FF32" i="3"/>
  <c r="FF40" i="3"/>
  <c r="HM37" i="3"/>
  <c r="HM17" i="3"/>
  <c r="HM36" i="3"/>
  <c r="HK10" i="3"/>
  <c r="HM35" i="3"/>
  <c r="HM24" i="3"/>
  <c r="HM34" i="3"/>
  <c r="HM22" i="3"/>
  <c r="HM33" i="3"/>
  <c r="HM21" i="3"/>
  <c r="HM32" i="3"/>
  <c r="HM20" i="3"/>
  <c r="HM31" i="3"/>
  <c r="HM19" i="3"/>
  <c r="HM30" i="3"/>
  <c r="HM13" i="3"/>
  <c r="HM29" i="3"/>
  <c r="HM25" i="3"/>
  <c r="HM28" i="3"/>
  <c r="HM16" i="3"/>
  <c r="HM27" i="3"/>
  <c r="HM15" i="3"/>
  <c r="HM26" i="3"/>
  <c r="HM14" i="3"/>
  <c r="HK11" i="3"/>
  <c r="HM42" i="3"/>
  <c r="HM23" i="3"/>
  <c r="HM18" i="3"/>
  <c r="HM12" i="3"/>
  <c r="HM40" i="3"/>
  <c r="HM41" i="3"/>
  <c r="FF25" i="3"/>
  <c r="FF26" i="3"/>
  <c r="FF28" i="3"/>
  <c r="FF29" i="3"/>
  <c r="FF30" i="3"/>
  <c r="IB20" i="3"/>
  <c r="IB19" i="3"/>
  <c r="EV20" i="3"/>
  <c r="GM24" i="3"/>
  <c r="GR24" i="3"/>
  <c r="EL12" i="3"/>
  <c r="CD20" i="3"/>
  <c r="CD28" i="3"/>
  <c r="CD30" i="3"/>
  <c r="CD15" i="3"/>
  <c r="CD25" i="3"/>
  <c r="CD33" i="3"/>
  <c r="CD37" i="3"/>
  <c r="CD14" i="3"/>
  <c r="CD32" i="3"/>
  <c r="CD23" i="3"/>
  <c r="CD40" i="3"/>
  <c r="CD17" i="3"/>
  <c r="CD42" i="3"/>
  <c r="CD12" i="3"/>
  <c r="CD18" i="3"/>
  <c r="CD26" i="3"/>
  <c r="CD34" i="3"/>
  <c r="CD41" i="3"/>
  <c r="CD22" i="3"/>
  <c r="CD16" i="3"/>
  <c r="CD13" i="3"/>
  <c r="CD31" i="3"/>
  <c r="CD29" i="3"/>
  <c r="CD36" i="3"/>
  <c r="CD24" i="3"/>
  <c r="CD21" i="3"/>
  <c r="CD27" i="3"/>
  <c r="CD19" i="3"/>
  <c r="CD35" i="3"/>
  <c r="MX39" i="3"/>
  <c r="MW42" i="3"/>
  <c r="MW36" i="3"/>
  <c r="MW33" i="3"/>
  <c r="MW30" i="3"/>
  <c r="MW26" i="3"/>
  <c r="MX29" i="3"/>
  <c r="MW23" i="3"/>
  <c r="MX19" i="3"/>
  <c r="MX34" i="3"/>
  <c r="MX23" i="3"/>
  <c r="MW21" i="3"/>
  <c r="MX16" i="3"/>
  <c r="MW12" i="3"/>
  <c r="MX13" i="3"/>
  <c r="MX40" i="3"/>
  <c r="MW35" i="3"/>
  <c r="MW31" i="3"/>
  <c r="MW27" i="3"/>
  <c r="MX28" i="3"/>
  <c r="MX21" i="3"/>
  <c r="MW17" i="3"/>
  <c r="MX22" i="3"/>
  <c r="MW24" i="3"/>
  <c r="MW13" i="3"/>
  <c r="MX12" i="3"/>
  <c r="MX41" i="3"/>
  <c r="MX35" i="3"/>
  <c r="MW29" i="3"/>
  <c r="MX30" i="3"/>
  <c r="MX20" i="3"/>
  <c r="MX32" i="3"/>
  <c r="MW20" i="3"/>
  <c r="MX18" i="3"/>
  <c r="MW39" i="3"/>
  <c r="MX42" i="3"/>
  <c r="MW34" i="3"/>
  <c r="MX37" i="3"/>
  <c r="MW22" i="3"/>
  <c r="MW25" i="3"/>
  <c r="MX15" i="3"/>
  <c r="MW14" i="3"/>
  <c r="MW41" i="3"/>
  <c r="MW32" i="3"/>
  <c r="MX36" i="3"/>
  <c r="MX25" i="3"/>
  <c r="MW18" i="3"/>
  <c r="MX14" i="3"/>
  <c r="MW28" i="3"/>
  <c r="MX33" i="3"/>
  <c r="MW15" i="3"/>
  <c r="MW37" i="3"/>
  <c r="MX24" i="3"/>
  <c r="MX31" i="3"/>
  <c r="MX17" i="3"/>
  <c r="MW38" i="3"/>
  <c r="MX27" i="3"/>
  <c r="MW19" i="3"/>
  <c r="MW40" i="3"/>
  <c r="MX26" i="3"/>
  <c r="MW16" i="3"/>
  <c r="MX38" i="3"/>
  <c r="VA39" i="3"/>
  <c r="VA14" i="3"/>
  <c r="VA40" i="3"/>
  <c r="UZ23" i="3"/>
  <c r="UZ17" i="3"/>
  <c r="UZ29" i="3"/>
  <c r="VA26" i="3"/>
  <c r="VA27" i="3"/>
  <c r="VA33" i="3"/>
  <c r="UZ37" i="3"/>
  <c r="UZ30" i="3"/>
  <c r="VA41" i="3"/>
  <c r="VA12" i="3"/>
  <c r="UZ19" i="3"/>
  <c r="UZ12" i="3"/>
  <c r="VA24" i="3"/>
  <c r="VA32" i="3"/>
  <c r="UZ14" i="3"/>
  <c r="UZ22" i="3"/>
  <c r="UZ13" i="3"/>
  <c r="UZ31" i="3"/>
  <c r="UZ35" i="3"/>
  <c r="VA37" i="3"/>
  <c r="UZ16" i="3"/>
  <c r="VA22" i="3"/>
  <c r="UZ41" i="3"/>
  <c r="UZ32" i="3"/>
  <c r="UZ21" i="3"/>
  <c r="VA36" i="3"/>
  <c r="VA20" i="3"/>
  <c r="UZ15" i="3"/>
  <c r="VA21" i="3"/>
  <c r="VA23" i="3"/>
  <c r="UZ20" i="3"/>
  <c r="VA30" i="3"/>
  <c r="VA19" i="3"/>
  <c r="UZ26" i="3"/>
  <c r="VA42" i="3"/>
  <c r="UZ18" i="3"/>
  <c r="UZ27" i="3"/>
  <c r="VA13" i="3"/>
  <c r="VA31" i="3"/>
  <c r="VA34" i="3"/>
  <c r="UZ42" i="3"/>
  <c r="UZ40" i="3"/>
  <c r="UZ25" i="3"/>
  <c r="UZ33" i="3"/>
  <c r="UZ36" i="3"/>
  <c r="VA18" i="3"/>
  <c r="VA35" i="3"/>
  <c r="VA15" i="3"/>
  <c r="VA28" i="3"/>
  <c r="UZ28" i="3"/>
  <c r="VA17" i="3"/>
  <c r="VA25" i="3"/>
  <c r="UZ38" i="3"/>
  <c r="UZ34" i="3"/>
  <c r="UZ39" i="3"/>
  <c r="UZ24" i="3"/>
  <c r="VA16" i="3"/>
  <c r="VA29" i="3"/>
  <c r="VA38" i="3"/>
  <c r="LZ13" i="3"/>
  <c r="LZ26" i="3"/>
  <c r="LZ37" i="3"/>
  <c r="LZ35" i="3"/>
  <c r="LZ12" i="3"/>
  <c r="LZ20" i="3"/>
  <c r="LZ29" i="3"/>
  <c r="LV11" i="3"/>
  <c r="LZ16" i="3"/>
  <c r="LZ25" i="3"/>
  <c r="LZ15" i="3"/>
  <c r="LZ34" i="3"/>
  <c r="LZ23" i="3"/>
  <c r="LZ32" i="3"/>
  <c r="LZ19" i="3"/>
  <c r="LZ42" i="3"/>
  <c r="LZ18" i="3"/>
  <c r="LZ28" i="3"/>
  <c r="LZ21" i="3"/>
  <c r="LZ24" i="3"/>
  <c r="LZ17" i="3"/>
  <c r="LZ22" i="3"/>
  <c r="LZ41" i="3"/>
  <c r="LZ27" i="3"/>
  <c r="LV10" i="3"/>
  <c r="LZ33" i="3"/>
  <c r="LZ14" i="3"/>
  <c r="LZ31" i="3"/>
  <c r="LZ40" i="3"/>
  <c r="LZ36" i="3"/>
  <c r="AGY11" i="3"/>
  <c r="AHB12" i="3"/>
  <c r="AGY10" i="3"/>
  <c r="AGZ20" i="3"/>
  <c r="AKQ20" i="3" s="1"/>
  <c r="AGZ17" i="3"/>
  <c r="AKQ17" i="3" s="1"/>
  <c r="AGZ23" i="3"/>
  <c r="AKQ23" i="3" s="1"/>
  <c r="AGZ16" i="3"/>
  <c r="AKQ16" i="3" s="1"/>
  <c r="AGZ25" i="3"/>
  <c r="AKQ25" i="3" s="1"/>
  <c r="AGZ14" i="3"/>
  <c r="AKQ14" i="3" s="1"/>
  <c r="AGZ31" i="3"/>
  <c r="AKQ31" i="3" s="1"/>
  <c r="AGZ22" i="3"/>
  <c r="AKQ22" i="3" s="1"/>
  <c r="AGZ35" i="3"/>
  <c r="AKQ35" i="3" s="1"/>
  <c r="AGZ38" i="3"/>
  <c r="AGZ40" i="3"/>
  <c r="AKQ40" i="3" s="1"/>
  <c r="AGZ37" i="3"/>
  <c r="AKQ37" i="3" s="1"/>
  <c r="AGZ42" i="3"/>
  <c r="AKQ42" i="3" s="1"/>
  <c r="AGZ33" i="3"/>
  <c r="AKQ33" i="3" s="1"/>
  <c r="AGZ28" i="3"/>
  <c r="AKQ28" i="3" s="1"/>
  <c r="AGZ36" i="3"/>
  <c r="AKQ36" i="3" s="1"/>
  <c r="AGZ13" i="3"/>
  <c r="AKQ13" i="3" s="1"/>
  <c r="AGZ26" i="3"/>
  <c r="AKQ26" i="3" s="1"/>
  <c r="AGZ32" i="3"/>
  <c r="AKQ32" i="3" s="1"/>
  <c r="AGZ19" i="3"/>
  <c r="AKQ19" i="3" s="1"/>
  <c r="AGZ29" i="3"/>
  <c r="AKQ29" i="3" s="1"/>
  <c r="AGZ24" i="3"/>
  <c r="AKQ24" i="3" s="1"/>
  <c r="AGZ15" i="3"/>
  <c r="AKQ15" i="3" s="1"/>
  <c r="AGZ18" i="3"/>
  <c r="AKQ18" i="3" s="1"/>
  <c r="AGZ39" i="3"/>
  <c r="AGZ41" i="3"/>
  <c r="AKQ41" i="3" s="1"/>
  <c r="AGZ12" i="3"/>
  <c r="AGZ34" i="3"/>
  <c r="AKQ34" i="3" s="1"/>
  <c r="AGZ30" i="3"/>
  <c r="AKQ30" i="3" s="1"/>
  <c r="AGZ27" i="3"/>
  <c r="AKQ27" i="3" s="1"/>
  <c r="AGZ21" i="3"/>
  <c r="AKQ21" i="3" s="1"/>
  <c r="HR16" i="3"/>
  <c r="HR15" i="3"/>
  <c r="HR41" i="3"/>
  <c r="HR19" i="3"/>
  <c r="HR13" i="3"/>
  <c r="HR40" i="3"/>
  <c r="HR21" i="3"/>
  <c r="HR23" i="3"/>
  <c r="HR12" i="3"/>
  <c r="HR14" i="3"/>
  <c r="HR25" i="3"/>
  <c r="HR37" i="3"/>
  <c r="HR42" i="3"/>
  <c r="HR17" i="3"/>
  <c r="HR27" i="3"/>
  <c r="HR30" i="3"/>
  <c r="HR20" i="3"/>
  <c r="EL41" i="3"/>
  <c r="EL21" i="3"/>
  <c r="EL26" i="3"/>
  <c r="EL30" i="3"/>
  <c r="EL36" i="3"/>
  <c r="EL15" i="3"/>
  <c r="M245" i="1"/>
  <c r="M236" i="1"/>
  <c r="FF37" i="3"/>
  <c r="FF33" i="3"/>
  <c r="FF21" i="3"/>
  <c r="EL32" i="3"/>
  <c r="EL27" i="3"/>
  <c r="HW26" i="3"/>
  <c r="HW21" i="3"/>
  <c r="HW40" i="3"/>
  <c r="HW15" i="3"/>
  <c r="HW31" i="3"/>
  <c r="HW12" i="3"/>
  <c r="HW28" i="3"/>
  <c r="ADH23" i="3"/>
  <c r="ADH32" i="3"/>
  <c r="ADH25" i="3"/>
  <c r="ADH14" i="3"/>
  <c r="ADH33" i="3"/>
  <c r="AGK26" i="3"/>
  <c r="AGJ41" i="3"/>
  <c r="AGJ28" i="3"/>
  <c r="AGK23" i="3"/>
  <c r="AGJ31" i="3"/>
  <c r="AGJ21" i="3"/>
  <c r="AGK31" i="3"/>
  <c r="AGK35" i="3"/>
  <c r="AGK16" i="3"/>
  <c r="AGJ23" i="3"/>
  <c r="AGJ18" i="3"/>
  <c r="AGK40" i="3"/>
  <c r="AGJ30" i="3"/>
  <c r="AGJ17" i="3"/>
  <c r="AGK17" i="3"/>
  <c r="AGK13" i="3"/>
  <c r="AGJ42" i="3"/>
  <c r="AGJ20" i="3"/>
  <c r="AGJ33" i="3"/>
  <c r="AGK36" i="3"/>
  <c r="AGK15" i="3"/>
  <c r="AGK24" i="3"/>
  <c r="AGK42" i="3"/>
  <c r="AGK25" i="3"/>
  <c r="AGJ19" i="3"/>
  <c r="AGK19" i="3"/>
  <c r="AGJ32" i="3"/>
  <c r="AGJ27" i="3"/>
  <c r="AGJ35" i="3"/>
  <c r="AGJ16" i="3"/>
  <c r="AGK32" i="3"/>
  <c r="AGK18" i="3"/>
  <c r="AGK20" i="3"/>
  <c r="AGK27" i="3"/>
  <c r="AGJ36" i="3"/>
  <c r="AGJ26" i="3"/>
  <c r="AGK41" i="3"/>
  <c r="AGJ24" i="3"/>
  <c r="AGK34" i="3"/>
  <c r="AGK37" i="3"/>
  <c r="AGJ25" i="3"/>
  <c r="AGK21" i="3"/>
  <c r="AGK29" i="3"/>
  <c r="AGJ34" i="3"/>
  <c r="AGK14" i="3"/>
  <c r="AGK39" i="3"/>
  <c r="AGJ40" i="3"/>
  <c r="AGJ29" i="3"/>
  <c r="AGJ13" i="3"/>
  <c r="AGK30" i="3"/>
  <c r="AGK33" i="3"/>
  <c r="AGJ39" i="3"/>
  <c r="AGK22" i="3"/>
  <c r="AGK12" i="3"/>
  <c r="AGJ14" i="3"/>
  <c r="AGK28" i="3"/>
  <c r="AGJ12" i="3"/>
  <c r="AGJ37" i="3"/>
  <c r="AGJ38" i="3"/>
  <c r="AGK38" i="3"/>
  <c r="AGJ15" i="3"/>
  <c r="AGJ22" i="3"/>
  <c r="XU31" i="3"/>
  <c r="XU13" i="3"/>
  <c r="XT23" i="3"/>
  <c r="XT15" i="3"/>
  <c r="XT12" i="3"/>
  <c r="XT16" i="3"/>
  <c r="XU19" i="3"/>
  <c r="XT17" i="3"/>
  <c r="XU40" i="3"/>
  <c r="XT18" i="3"/>
  <c r="XU41" i="3"/>
  <c r="XU20" i="3"/>
  <c r="XU22" i="3"/>
  <c r="XU14" i="3"/>
  <c r="XT30" i="3"/>
  <c r="XT21" i="3"/>
  <c r="XU28" i="3"/>
  <c r="XT34" i="3"/>
  <c r="XT37" i="3"/>
  <c r="XU30" i="3"/>
  <c r="XU23" i="3"/>
  <c r="XU34" i="3"/>
  <c r="XT20" i="3"/>
  <c r="XU16" i="3"/>
  <c r="XU37" i="3"/>
  <c r="XT22" i="3"/>
  <c r="XU36" i="3"/>
  <c r="XT19" i="3"/>
  <c r="XU33" i="3"/>
  <c r="XU29" i="3"/>
  <c r="XT32" i="3"/>
  <c r="XT29" i="3"/>
  <c r="XU15" i="3"/>
  <c r="XU24" i="3"/>
  <c r="XT42" i="3"/>
  <c r="XT35" i="3"/>
  <c r="XU25" i="3"/>
  <c r="XT25" i="3"/>
  <c r="XT36" i="3"/>
  <c r="XT31" i="3"/>
  <c r="XT14" i="3"/>
  <c r="XT28" i="3"/>
  <c r="XT13" i="3"/>
  <c r="XU42" i="3"/>
  <c r="XU26" i="3"/>
  <c r="XU35" i="3"/>
  <c r="XT27" i="3"/>
  <c r="XU12" i="3"/>
  <c r="XU18" i="3"/>
  <c r="XT24" i="3"/>
  <c r="XT38" i="3"/>
  <c r="XU27" i="3"/>
  <c r="XT41" i="3"/>
  <c r="XU21" i="3"/>
  <c r="XT33" i="3"/>
  <c r="XT39" i="3"/>
  <c r="XU17" i="3"/>
  <c r="XU39" i="3"/>
  <c r="XT26" i="3"/>
  <c r="XU32" i="3"/>
  <c r="XU38" i="3"/>
  <c r="XT40" i="3"/>
  <c r="AFE35" i="3"/>
  <c r="AFD36" i="3"/>
  <c r="AFE18" i="3"/>
  <c r="AFD41" i="3"/>
  <c r="AFD31" i="3"/>
  <c r="AFD19" i="3"/>
  <c r="AFE21" i="3"/>
  <c r="AFE32" i="3"/>
  <c r="AFD34" i="3"/>
  <c r="AFE27" i="3"/>
  <c r="AFD15" i="3"/>
  <c r="AFE14" i="3"/>
  <c r="AFD23" i="3"/>
  <c r="AFE41" i="3"/>
  <c r="AFE26" i="3"/>
  <c r="AFE12" i="3"/>
  <c r="AFD13" i="3"/>
  <c r="AFD42" i="3"/>
  <c r="AFE24" i="3"/>
  <c r="AFD33" i="3"/>
  <c r="AFE34" i="3"/>
  <c r="AFD26" i="3"/>
  <c r="AFE40" i="3"/>
  <c r="AFD30" i="3"/>
  <c r="AFE22" i="3"/>
  <c r="AFE28" i="3"/>
  <c r="AFD29" i="3"/>
  <c r="AFE29" i="3"/>
  <c r="AFD20" i="3"/>
  <c r="AFD17" i="3"/>
  <c r="AFE23" i="3"/>
  <c r="AFD27" i="3"/>
  <c r="AFD24" i="3"/>
  <c r="AFE15" i="3"/>
  <c r="AFD35" i="3"/>
  <c r="AFD21" i="3"/>
  <c r="AFD28" i="3"/>
  <c r="AFE37" i="3"/>
  <c r="AFE16" i="3"/>
  <c r="AFD39" i="3"/>
  <c r="AFD37" i="3"/>
  <c r="AFD14" i="3"/>
  <c r="AFE42" i="3"/>
  <c r="AFD12" i="3"/>
  <c r="AFE19" i="3"/>
  <c r="AFD32" i="3"/>
  <c r="AFE33" i="3"/>
  <c r="AFE30" i="3"/>
  <c r="AFE17" i="3"/>
  <c r="AFE13" i="3"/>
  <c r="AFD18" i="3"/>
  <c r="AFD40" i="3"/>
  <c r="AFE36" i="3"/>
  <c r="AFD22" i="3"/>
  <c r="AFE38" i="3"/>
  <c r="AFE25" i="3"/>
  <c r="AFE20" i="3"/>
  <c r="AFD25" i="3"/>
  <c r="AFD16" i="3"/>
  <c r="AFD38" i="3"/>
  <c r="AFE31" i="3"/>
  <c r="AFE39" i="3"/>
  <c r="AIW28" i="3"/>
  <c r="AIW15" i="3"/>
  <c r="AIW12" i="3"/>
  <c r="AIW41" i="3"/>
  <c r="AIW19" i="3"/>
  <c r="AIW40" i="3"/>
  <c r="AIW20" i="3"/>
  <c r="AIW33" i="3"/>
  <c r="AIW24" i="3"/>
  <c r="AIW34" i="3"/>
  <c r="AIW36" i="3"/>
  <c r="AIW42" i="3"/>
  <c r="AIW32" i="3"/>
  <c r="AIW18" i="3"/>
  <c r="AIW13" i="3"/>
  <c r="AIW31" i="3"/>
  <c r="AIW22" i="3"/>
  <c r="AIW14" i="3"/>
  <c r="AIW23" i="3"/>
  <c r="AIW37" i="3"/>
  <c r="AIW17" i="3"/>
  <c r="AIW25" i="3"/>
  <c r="AIW16" i="3"/>
  <c r="AIW21" i="3"/>
  <c r="AIW26" i="3"/>
  <c r="AIW35" i="3"/>
  <c r="AIW27" i="3"/>
  <c r="AIW30" i="3"/>
  <c r="AIW29" i="3"/>
  <c r="S29" i="3"/>
  <c r="S14" i="3"/>
  <c r="S20" i="3"/>
  <c r="S13" i="3"/>
  <c r="S30" i="3"/>
  <c r="S23" i="3"/>
  <c r="S27" i="3"/>
  <c r="S33" i="3"/>
  <c r="S12" i="3"/>
  <c r="S36" i="3"/>
  <c r="S22" i="3"/>
  <c r="S15" i="3"/>
  <c r="S19" i="3"/>
  <c r="S21" i="3"/>
  <c r="S42" i="3"/>
  <c r="S37" i="3"/>
  <c r="S24" i="3"/>
  <c r="S16" i="3"/>
  <c r="S35" i="3"/>
  <c r="S34" i="3"/>
  <c r="S18" i="3"/>
  <c r="S41" i="3"/>
  <c r="S32" i="3"/>
  <c r="S28" i="3"/>
  <c r="S40" i="3"/>
  <c r="S26" i="3"/>
  <c r="S31" i="3"/>
  <c r="S17" i="3"/>
  <c r="S25" i="3"/>
  <c r="ABE37" i="3"/>
  <c r="ABE19" i="3"/>
  <c r="ABE22" i="3"/>
  <c r="ABD33" i="3"/>
  <c r="ABE42" i="3"/>
  <c r="ABD13" i="3"/>
  <c r="ABD19" i="3"/>
  <c r="ABD22" i="3"/>
  <c r="ABE39" i="3"/>
  <c r="ABE33" i="3"/>
  <c r="ABD18" i="3"/>
  <c r="ABD24" i="3"/>
  <c r="ABE34" i="3"/>
  <c r="ABD29" i="3"/>
  <c r="ABE24" i="3"/>
  <c r="ABE25" i="3"/>
  <c r="ABE28" i="3"/>
  <c r="ABE14" i="3"/>
  <c r="ABE27" i="3"/>
  <c r="ABD26" i="3"/>
  <c r="ABD25" i="3"/>
  <c r="ABD42" i="3"/>
  <c r="ABD20" i="3"/>
  <c r="ABD41" i="3"/>
  <c r="ABE21" i="3"/>
  <c r="ABD30" i="3"/>
  <c r="ABE16" i="3"/>
  <c r="ABD40" i="3"/>
  <c r="ABE15" i="3"/>
  <c r="ABE13" i="3"/>
  <c r="ABD36" i="3"/>
  <c r="ABD15" i="3"/>
  <c r="ABE30" i="3"/>
  <c r="ABD12" i="3"/>
  <c r="ABD28" i="3"/>
  <c r="ABD21" i="3"/>
  <c r="ABD14" i="3"/>
  <c r="ABD23" i="3"/>
  <c r="ABE26" i="3"/>
  <c r="ABE35" i="3"/>
  <c r="ABD27" i="3"/>
  <c r="ABE36" i="3"/>
  <c r="ABD17" i="3"/>
  <c r="ABE31" i="3"/>
  <c r="ABD35" i="3"/>
  <c r="ABE41" i="3"/>
  <c r="ABE40" i="3"/>
  <c r="ABE20" i="3"/>
  <c r="ABE23" i="3"/>
  <c r="ABE18" i="3"/>
  <c r="ABD39" i="3"/>
  <c r="ABE29" i="3"/>
  <c r="ABE32" i="3"/>
  <c r="ABD37" i="3"/>
  <c r="ABD34" i="3"/>
  <c r="ABE38" i="3"/>
  <c r="ABE12" i="3"/>
  <c r="ABE17" i="3"/>
  <c r="ABD38" i="3"/>
  <c r="ABD31" i="3"/>
  <c r="ABD32" i="3"/>
  <c r="ABD16" i="3"/>
  <c r="N234" i="1"/>
  <c r="ADH15" i="3"/>
  <c r="ADH24" i="3"/>
  <c r="ADH26" i="3"/>
  <c r="ADH31" i="3"/>
  <c r="ADH22" i="3"/>
  <c r="ADH27" i="3"/>
  <c r="EV27" i="3"/>
  <c r="EV36" i="3"/>
  <c r="GM21" i="3"/>
  <c r="GM13" i="3"/>
  <c r="GR30" i="3"/>
  <c r="EG16" i="3"/>
  <c r="AIT22" i="3"/>
  <c r="AIT16" i="3"/>
  <c r="AIT40" i="3"/>
  <c r="AIT25" i="3"/>
  <c r="AIT24" i="3"/>
  <c r="EG33" i="3"/>
  <c r="EG42" i="3"/>
  <c r="HW14" i="3"/>
  <c r="HW17" i="3"/>
  <c r="HW19" i="3"/>
  <c r="HW35" i="3"/>
  <c r="HW16" i="3"/>
  <c r="HW32" i="3"/>
  <c r="ADI13" i="3"/>
  <c r="ADI29" i="3"/>
  <c r="ADI12" i="3"/>
  <c r="ADI26" i="3"/>
  <c r="ADI19" i="3"/>
  <c r="ADI35" i="3"/>
  <c r="ADI28" i="3"/>
  <c r="ADI17" i="3"/>
  <c r="ADI37" i="3"/>
  <c r="ADI22" i="3"/>
  <c r="ADI23" i="3"/>
  <c r="ADI20" i="3"/>
  <c r="ADI40" i="3"/>
  <c r="ADI21" i="3"/>
  <c r="ADI41" i="3"/>
  <c r="ADI30" i="3"/>
  <c r="ADI27" i="3"/>
  <c r="ADI24" i="3"/>
  <c r="ADI14" i="3"/>
  <c r="ADI31" i="3"/>
  <c r="ADI25" i="3"/>
  <c r="ADI15" i="3"/>
  <c r="ADI33" i="3"/>
  <c r="ADI16" i="3"/>
  <c r="ADI18" i="3"/>
  <c r="ADI32" i="3"/>
  <c r="ADI36" i="3"/>
  <c r="ADI34" i="3"/>
  <c r="AIX24" i="3"/>
  <c r="AIV26" i="3"/>
  <c r="AIX36" i="3"/>
  <c r="AIX21" i="3"/>
  <c r="AIX31" i="3"/>
  <c r="AIX20" i="3"/>
  <c r="AIX13" i="3"/>
  <c r="AIX22" i="3"/>
  <c r="AIX29" i="3"/>
  <c r="AIX17" i="3"/>
  <c r="AIX32" i="3"/>
  <c r="AIX18" i="3"/>
  <c r="AIX19" i="3"/>
  <c r="AIX41" i="3"/>
  <c r="AIX34" i="3"/>
  <c r="AIX16" i="3"/>
  <c r="AIX28" i="3"/>
  <c r="AIX26" i="3"/>
  <c r="AIU10" i="3"/>
  <c r="AIX30" i="3"/>
  <c r="AIX40" i="3"/>
  <c r="AIX33" i="3"/>
  <c r="AIX27" i="3"/>
  <c r="AIX42" i="3"/>
  <c r="AIX15" i="3"/>
  <c r="AIU11" i="3"/>
  <c r="AIX25" i="3"/>
  <c r="AIV22" i="3"/>
  <c r="AIV27" i="3"/>
  <c r="AIV12" i="3"/>
  <c r="AIV34" i="3"/>
  <c r="AIV23" i="3"/>
  <c r="AIV13" i="3"/>
  <c r="AIV25" i="3"/>
  <c r="AIX23" i="3"/>
  <c r="AIV38" i="3"/>
  <c r="AKW38" i="3" s="1"/>
  <c r="AIV39" i="3"/>
  <c r="AKW39" i="3" s="1"/>
  <c r="AIV32" i="3"/>
  <c r="AIV30" i="3"/>
  <c r="AIV19" i="3"/>
  <c r="AIV20" i="3"/>
  <c r="AIV41" i="3"/>
  <c r="AIV24" i="3"/>
  <c r="AIV40" i="3"/>
  <c r="AIX35" i="3"/>
  <c r="AIX12" i="3"/>
  <c r="AIX37" i="3"/>
  <c r="AIV21" i="3"/>
  <c r="AIV36" i="3"/>
  <c r="AIV17" i="3"/>
  <c r="AIV16" i="3"/>
  <c r="AIV29" i="3"/>
  <c r="AIV15" i="3"/>
  <c r="AIV18" i="3"/>
  <c r="AIV28" i="3"/>
  <c r="AIV37" i="3"/>
  <c r="AIV35" i="3"/>
  <c r="AIV31" i="3"/>
  <c r="AIV14" i="3"/>
  <c r="AIV42" i="3"/>
  <c r="AIX14" i="3"/>
  <c r="AIV33" i="3"/>
  <c r="UR28" i="3"/>
  <c r="US24" i="3"/>
  <c r="UR21" i="3"/>
  <c r="US32" i="3"/>
  <c r="US33" i="3"/>
  <c r="UR20" i="3"/>
  <c r="UR16" i="3"/>
  <c r="US27" i="3"/>
  <c r="UR30" i="3"/>
  <c r="UR24" i="3"/>
  <c r="US17" i="3"/>
  <c r="US25" i="3"/>
  <c r="UR27" i="3"/>
  <c r="US37" i="3"/>
  <c r="US35" i="3"/>
  <c r="UR32" i="3"/>
  <c r="UR15" i="3"/>
  <c r="UR37" i="3"/>
  <c r="US36" i="3"/>
  <c r="US22" i="3"/>
  <c r="UR29" i="3"/>
  <c r="UR22" i="3"/>
  <c r="US28" i="3"/>
  <c r="US12" i="3"/>
  <c r="US41" i="3"/>
  <c r="UR18" i="3"/>
  <c r="US26" i="3"/>
  <c r="UR26" i="3"/>
  <c r="UR19" i="3"/>
  <c r="US40" i="3"/>
  <c r="US19" i="3"/>
  <c r="UR41" i="3"/>
  <c r="UR40" i="3"/>
  <c r="UR35" i="3"/>
  <c r="UR17" i="3"/>
  <c r="US13" i="3"/>
  <c r="UR13" i="3"/>
  <c r="US16" i="3"/>
  <c r="UR12" i="3"/>
  <c r="US29" i="3"/>
  <c r="UR39" i="3"/>
  <c r="UR23" i="3"/>
  <c r="US31" i="3"/>
  <c r="UR34" i="3"/>
  <c r="UR33" i="3"/>
  <c r="US23" i="3"/>
  <c r="US42" i="3"/>
  <c r="US34" i="3"/>
  <c r="US18" i="3"/>
  <c r="UR36" i="3"/>
  <c r="US39" i="3"/>
  <c r="US15" i="3"/>
  <c r="US30" i="3"/>
  <c r="US20" i="3"/>
  <c r="UR14" i="3"/>
  <c r="UR31" i="3"/>
  <c r="UR25" i="3"/>
  <c r="UR38" i="3"/>
  <c r="US38" i="3"/>
  <c r="US14" i="3"/>
  <c r="US21" i="3"/>
  <c r="UR42" i="3"/>
  <c r="T16" i="3"/>
  <c r="T42" i="3"/>
  <c r="T28" i="3"/>
  <c r="T34" i="3"/>
  <c r="T24" i="3"/>
  <c r="T17" i="3"/>
  <c r="T29" i="3"/>
  <c r="T18" i="3"/>
  <c r="T32" i="3"/>
  <c r="T21" i="3"/>
  <c r="T40" i="3"/>
  <c r="T26" i="3"/>
  <c r="T13" i="3"/>
  <c r="T12" i="3"/>
  <c r="R12" i="3"/>
  <c r="T25" i="3"/>
  <c r="T41" i="3"/>
  <c r="T20" i="3"/>
  <c r="Q10" i="3"/>
  <c r="Q11" i="3"/>
  <c r="R32" i="3"/>
  <c r="R27" i="3"/>
  <c r="T22" i="3"/>
  <c r="T14" i="3"/>
  <c r="T35" i="3"/>
  <c r="T36" i="3"/>
  <c r="T19" i="3"/>
  <c r="T27" i="3"/>
  <c r="R38" i="3"/>
  <c r="R25" i="3"/>
  <c r="T30" i="3"/>
  <c r="T31" i="3"/>
  <c r="R40" i="3"/>
  <c r="R16" i="3"/>
  <c r="R42" i="3"/>
  <c r="R35" i="3"/>
  <c r="R15" i="3"/>
  <c r="R21" i="3"/>
  <c r="R28" i="3"/>
  <c r="T15" i="3"/>
  <c r="R29" i="3"/>
  <c r="T37" i="3"/>
  <c r="T23" i="3"/>
  <c r="R19" i="3"/>
  <c r="R18" i="3"/>
  <c r="R13" i="3"/>
  <c r="T33" i="3"/>
  <c r="R20" i="3"/>
  <c r="R37" i="3"/>
  <c r="R41" i="3"/>
  <c r="R36" i="3"/>
  <c r="R22" i="3"/>
  <c r="R31" i="3"/>
  <c r="R14" i="3"/>
  <c r="R39" i="3"/>
  <c r="R23" i="3"/>
  <c r="R17" i="3"/>
  <c r="R26" i="3"/>
  <c r="R30" i="3"/>
  <c r="R24" i="3"/>
  <c r="R34" i="3"/>
  <c r="R33" i="3"/>
  <c r="M297" i="1"/>
  <c r="GD11" i="3"/>
  <c r="GD10" i="3"/>
  <c r="GF18" i="3"/>
  <c r="GF42" i="3"/>
  <c r="GF32" i="3"/>
  <c r="GF19" i="3"/>
  <c r="GF29" i="3"/>
  <c r="GF28" i="3"/>
  <c r="GF15" i="3"/>
  <c r="GF30" i="3"/>
  <c r="GF27" i="3"/>
  <c r="GF31" i="3"/>
  <c r="GF37" i="3"/>
  <c r="GF25" i="3"/>
  <c r="GF35" i="3"/>
  <c r="GF40" i="3"/>
  <c r="GF33" i="3"/>
  <c r="GF26" i="3"/>
  <c r="GF21" i="3"/>
  <c r="GF13" i="3"/>
  <c r="GF17" i="3"/>
  <c r="GF20" i="3"/>
  <c r="GF22" i="3"/>
  <c r="GF36" i="3"/>
  <c r="GF34" i="3"/>
  <c r="GF16" i="3"/>
  <c r="GF24" i="3"/>
  <c r="GF41" i="3"/>
  <c r="GF12" i="3"/>
  <c r="GF23" i="3"/>
  <c r="GF14" i="3"/>
  <c r="ADH30" i="3"/>
  <c r="ADH40" i="3"/>
  <c r="ADH36" i="3"/>
  <c r="ADH12" i="3"/>
  <c r="ADH35" i="3"/>
  <c r="EV14" i="3"/>
  <c r="EV28" i="3"/>
  <c r="EV19" i="3"/>
  <c r="EV34" i="3"/>
  <c r="EV16" i="3"/>
  <c r="EV25" i="3"/>
  <c r="EV40" i="3"/>
  <c r="EV24" i="3"/>
  <c r="EV35" i="3"/>
  <c r="EV26" i="3"/>
  <c r="EV15" i="3"/>
  <c r="EV21" i="3"/>
  <c r="EV12" i="3"/>
  <c r="EV42" i="3"/>
  <c r="EV32" i="3"/>
  <c r="EV13" i="3"/>
  <c r="EV29" i="3"/>
  <c r="EV23" i="3"/>
  <c r="EV18" i="3"/>
  <c r="EV30" i="3"/>
  <c r="EV33" i="3"/>
  <c r="EV37" i="3"/>
  <c r="EV41" i="3"/>
  <c r="GM14" i="3"/>
  <c r="GR28" i="3"/>
  <c r="GR23" i="3"/>
  <c r="GR13" i="3"/>
  <c r="GR20" i="3"/>
  <c r="GR32" i="3"/>
  <c r="GR21" i="3"/>
  <c r="GR42" i="3"/>
  <c r="GR12" i="3"/>
  <c r="GR37" i="3"/>
  <c r="GR36" i="3"/>
  <c r="GR18" i="3"/>
  <c r="GR29" i="3"/>
  <c r="GR31" i="3"/>
  <c r="GR27" i="3"/>
  <c r="GR41" i="3"/>
  <c r="GR19" i="3"/>
  <c r="GR40" i="3"/>
  <c r="GR35" i="3"/>
  <c r="GR15" i="3"/>
  <c r="GR14" i="3"/>
  <c r="GR33" i="3"/>
  <c r="GR16" i="3"/>
  <c r="GR25" i="3"/>
  <c r="GR22" i="3"/>
  <c r="LD11" i="3"/>
  <c r="N71" i="1"/>
  <c r="EG29" i="3"/>
  <c r="AIT23" i="3"/>
  <c r="AIT17" i="3"/>
  <c r="AIT32" i="3"/>
  <c r="AIT31" i="3"/>
  <c r="AIT19" i="3"/>
  <c r="EG23" i="3"/>
  <c r="EG24" i="3"/>
  <c r="HW22" i="3"/>
  <c r="HW25" i="3"/>
  <c r="HW23" i="3"/>
  <c r="HW41" i="3"/>
  <c r="HW20" i="3"/>
  <c r="AAH16" i="3"/>
  <c r="AAH40" i="3"/>
  <c r="AAH26" i="3"/>
  <c r="AAH34" i="3"/>
  <c r="AAH15" i="3"/>
  <c r="AAH23" i="3"/>
  <c r="AAH42" i="3"/>
  <c r="AAH22" i="3"/>
  <c r="AAH21" i="3"/>
  <c r="AAH20" i="3"/>
  <c r="AAH37" i="3"/>
  <c r="AAH18" i="3"/>
  <c r="AAH19" i="3"/>
  <c r="AAH31" i="3"/>
  <c r="AAH28" i="3"/>
  <c r="AAH32" i="3"/>
  <c r="AAH24" i="3"/>
  <c r="AAH27" i="3"/>
  <c r="AAH25" i="3"/>
  <c r="AAH13" i="3"/>
  <c r="AAH12" i="3"/>
  <c r="AAH36" i="3"/>
  <c r="AAH41" i="3"/>
  <c r="AAE11" i="3"/>
  <c r="AAE10" i="3"/>
  <c r="AAH30" i="3"/>
  <c r="AAF42" i="3"/>
  <c r="AAF38" i="3"/>
  <c r="AAF24" i="3"/>
  <c r="AAF16" i="3"/>
  <c r="AAF19" i="3"/>
  <c r="AAF28" i="3"/>
  <c r="AAF21" i="3"/>
  <c r="AAF17" i="3"/>
  <c r="AAF13" i="3"/>
  <c r="AAF26" i="3"/>
  <c r="AAF35" i="3"/>
  <c r="AAH29" i="3"/>
  <c r="AAH33" i="3"/>
  <c r="AAH14" i="3"/>
  <c r="AAF41" i="3"/>
  <c r="AAF40" i="3"/>
  <c r="AAH35" i="3"/>
  <c r="AAF23" i="3"/>
  <c r="AAF18" i="3"/>
  <c r="AAF20" i="3"/>
  <c r="AAF39" i="3"/>
  <c r="AAF27" i="3"/>
  <c r="AAF15" i="3"/>
  <c r="AAF36" i="3"/>
  <c r="AAF22" i="3"/>
  <c r="AAH17" i="3"/>
  <c r="AAF29" i="3"/>
  <c r="AAF34" i="3"/>
  <c r="AAF14" i="3"/>
  <c r="AAF32" i="3"/>
  <c r="AAF33" i="3"/>
  <c r="AAF30" i="3"/>
  <c r="AAF25" i="3"/>
  <c r="AAF37" i="3"/>
  <c r="AAF31" i="3"/>
  <c r="AAF12" i="3"/>
  <c r="DK20" i="3"/>
  <c r="DK40" i="3"/>
  <c r="DK27" i="3"/>
  <c r="DK29" i="3"/>
  <c r="DK14" i="3"/>
  <c r="DK25" i="3"/>
  <c r="DK12" i="3"/>
  <c r="DK24" i="3"/>
  <c r="DK31" i="3"/>
  <c r="DK42" i="3"/>
  <c r="DK32" i="3"/>
  <c r="DK17" i="3"/>
  <c r="DK15" i="3"/>
  <c r="DK22" i="3"/>
  <c r="DK36" i="3"/>
  <c r="DK19" i="3"/>
  <c r="DK21" i="3"/>
  <c r="DK18" i="3"/>
  <c r="DK35" i="3"/>
  <c r="DK16" i="3"/>
  <c r="DK41" i="3"/>
  <c r="DK13" i="3"/>
  <c r="DK23" i="3"/>
  <c r="DK26" i="3"/>
  <c r="DK30" i="3"/>
  <c r="DK33" i="3"/>
  <c r="DK34" i="3"/>
  <c r="DK37" i="3"/>
  <c r="DK28" i="3"/>
  <c r="YT27" i="3"/>
  <c r="YT19" i="3"/>
  <c r="YT23" i="3"/>
  <c r="YT31" i="3"/>
  <c r="YT14" i="3"/>
  <c r="YT16" i="3"/>
  <c r="YT29" i="3"/>
  <c r="YT12" i="3"/>
  <c r="YT24" i="3"/>
  <c r="YT41" i="3"/>
  <c r="YT35" i="3"/>
  <c r="YT40" i="3"/>
  <c r="YT21" i="3"/>
  <c r="YT28" i="3"/>
  <c r="YT22" i="3"/>
  <c r="YT30" i="3"/>
  <c r="YT37" i="3"/>
  <c r="YR40" i="3"/>
  <c r="YQ10" i="3"/>
  <c r="YT25" i="3"/>
  <c r="YR32" i="3"/>
  <c r="YT13" i="3"/>
  <c r="YT17" i="3"/>
  <c r="YR30" i="3"/>
  <c r="YT26" i="3"/>
  <c r="YT33" i="3"/>
  <c r="YT15" i="3"/>
  <c r="YT34" i="3"/>
  <c r="YR39" i="3"/>
  <c r="YR15" i="3"/>
  <c r="YR23" i="3"/>
  <c r="YR27" i="3"/>
  <c r="YR42" i="3"/>
  <c r="YR36" i="3"/>
  <c r="YR21" i="3"/>
  <c r="YR13" i="3"/>
  <c r="YR18" i="3"/>
  <c r="YT32" i="3"/>
  <c r="YT36" i="3"/>
  <c r="YT20" i="3"/>
  <c r="YR19" i="3"/>
  <c r="YR20" i="3"/>
  <c r="YR16" i="3"/>
  <c r="YR28" i="3"/>
  <c r="YR24" i="3"/>
  <c r="YR31" i="3"/>
  <c r="YR17" i="3"/>
  <c r="YR35" i="3"/>
  <c r="YR14" i="3"/>
  <c r="YT42" i="3"/>
  <c r="YT18" i="3"/>
  <c r="YR12" i="3"/>
  <c r="YR25" i="3"/>
  <c r="YR34" i="3"/>
  <c r="YR37" i="3"/>
  <c r="YQ11" i="3"/>
  <c r="YR22" i="3"/>
  <c r="YR41" i="3"/>
  <c r="YR33" i="3"/>
  <c r="YR29" i="3"/>
  <c r="YR38" i="3"/>
  <c r="YR26" i="3"/>
  <c r="N297" i="1"/>
  <c r="ADH41" i="3"/>
  <c r="ADH20" i="3"/>
  <c r="ADH37" i="3"/>
  <c r="ADH16" i="3"/>
  <c r="ADH34" i="3"/>
  <c r="ADH29" i="3"/>
  <c r="ADH28" i="3"/>
  <c r="ADH19" i="3"/>
  <c r="EV17" i="3"/>
  <c r="EV22" i="3"/>
  <c r="GM35" i="3"/>
  <c r="GM33" i="3"/>
  <c r="GM41" i="3"/>
  <c r="GM20" i="3"/>
  <c r="GM19" i="3"/>
  <c r="GM23" i="3"/>
  <c r="GM18" i="3"/>
  <c r="GM34" i="3"/>
  <c r="GM32" i="3"/>
  <c r="GM25" i="3"/>
  <c r="GM36" i="3"/>
  <c r="GM17" i="3"/>
  <c r="GM16" i="3"/>
  <c r="GM27" i="3"/>
  <c r="GM15" i="3"/>
  <c r="GM26" i="3"/>
  <c r="GM31" i="3"/>
  <c r="GM40" i="3"/>
  <c r="GM37" i="3"/>
  <c r="GM30" i="3"/>
  <c r="GM12" i="3"/>
  <c r="GM42" i="3"/>
  <c r="GM29" i="3"/>
  <c r="GM28" i="3"/>
  <c r="GR26" i="3"/>
  <c r="GR34" i="3"/>
  <c r="N31" i="1"/>
  <c r="DR11" i="3"/>
  <c r="EG28" i="3"/>
  <c r="EG37" i="3"/>
  <c r="EG13" i="3"/>
  <c r="EG12" i="3"/>
  <c r="EG26" i="3"/>
  <c r="EG30" i="3"/>
  <c r="EG15" i="3"/>
  <c r="EG14" i="3"/>
  <c r="EG22" i="3"/>
  <c r="EG20" i="3"/>
  <c r="EG31" i="3"/>
  <c r="EG25" i="3"/>
  <c r="EG17" i="3"/>
  <c r="EG34" i="3"/>
  <c r="EG18" i="3"/>
  <c r="EG32" i="3"/>
  <c r="AIT30" i="3"/>
  <c r="AIT35" i="3"/>
  <c r="AIT33" i="3"/>
  <c r="AIT27" i="3"/>
  <c r="AIT41" i="3"/>
  <c r="EG21" i="3"/>
  <c r="EG19" i="3"/>
  <c r="HW29" i="3"/>
  <c r="HW13" i="3"/>
  <c r="HX29" i="3"/>
  <c r="HX28" i="3"/>
  <c r="HX13" i="3"/>
  <c r="HX35" i="3"/>
  <c r="HX22" i="3"/>
  <c r="HX12" i="3"/>
  <c r="HX23" i="3"/>
  <c r="HX24" i="3"/>
  <c r="HW34" i="3"/>
  <c r="HX18" i="3"/>
  <c r="HX36" i="3"/>
  <c r="HX26" i="3"/>
  <c r="HX27" i="3"/>
  <c r="HX14" i="3"/>
  <c r="HX32" i="3"/>
  <c r="HX16" i="3"/>
  <c r="HX40" i="3"/>
  <c r="HX19" i="3"/>
  <c r="HX15" i="3"/>
  <c r="HW18" i="3"/>
  <c r="HX25" i="3"/>
  <c r="HX31" i="3"/>
  <c r="HX37" i="3"/>
  <c r="HX17" i="3"/>
  <c r="HX20" i="3"/>
  <c r="HX21" i="3"/>
  <c r="HX41" i="3"/>
  <c r="HX33" i="3"/>
  <c r="HX30" i="3"/>
  <c r="HX34" i="3"/>
  <c r="L25" i="3"/>
  <c r="L33" i="3"/>
  <c r="L17" i="3"/>
  <c r="L13" i="3"/>
  <c r="I10" i="3"/>
  <c r="L18" i="3"/>
  <c r="L14" i="3"/>
  <c r="L15" i="3"/>
  <c r="L40" i="3"/>
  <c r="L26" i="3"/>
  <c r="L42" i="3"/>
  <c r="L24" i="3"/>
  <c r="L23" i="3"/>
  <c r="L28" i="3"/>
  <c r="L27" i="3"/>
  <c r="L36" i="3"/>
  <c r="L19" i="3"/>
  <c r="L34" i="3"/>
  <c r="J38" i="3"/>
  <c r="L12" i="3"/>
  <c r="L30" i="3"/>
  <c r="L35" i="3"/>
  <c r="L31" i="3"/>
  <c r="L20" i="3"/>
  <c r="L22" i="3"/>
  <c r="L21" i="3"/>
  <c r="L37" i="3"/>
  <c r="J39" i="3"/>
  <c r="L29" i="3"/>
  <c r="L41" i="3"/>
  <c r="L32" i="3"/>
  <c r="J40" i="3"/>
  <c r="J13" i="3"/>
  <c r="J26" i="3"/>
  <c r="J30" i="3"/>
  <c r="J15" i="3"/>
  <c r="J21" i="3"/>
  <c r="J34" i="3"/>
  <c r="J36" i="3"/>
  <c r="I11" i="3"/>
  <c r="L16" i="3"/>
  <c r="J12" i="3"/>
  <c r="J42" i="3"/>
  <c r="J41" i="3"/>
  <c r="J14" i="3"/>
  <c r="J31" i="3"/>
  <c r="J29" i="3"/>
  <c r="J18" i="3"/>
  <c r="J27" i="3"/>
  <c r="J20" i="3"/>
  <c r="J17" i="3"/>
  <c r="J16" i="3"/>
  <c r="J32" i="3"/>
  <c r="J19" i="3"/>
  <c r="J35" i="3"/>
  <c r="J23" i="3"/>
  <c r="J33" i="3"/>
  <c r="J28" i="3"/>
  <c r="J25" i="3"/>
  <c r="J24" i="3"/>
  <c r="J37" i="3"/>
  <c r="J22" i="3"/>
  <c r="HW37" i="3"/>
  <c r="HW30" i="3"/>
  <c r="HW33" i="3"/>
  <c r="HW27" i="3"/>
  <c r="HW24" i="3"/>
  <c r="AAG15" i="3"/>
  <c r="AAG23" i="3"/>
  <c r="AAG21" i="3"/>
  <c r="AAG42" i="3"/>
  <c r="AAG16" i="3"/>
  <c r="AAG17" i="3"/>
  <c r="AAG22" i="3"/>
  <c r="AAG25" i="3"/>
  <c r="AAG24" i="3"/>
  <c r="AAG26" i="3"/>
  <c r="AAG27" i="3"/>
  <c r="AAG14" i="3"/>
  <c r="AAG30" i="3"/>
  <c r="AAG29" i="3"/>
  <c r="AAG31" i="3"/>
  <c r="AAG20" i="3"/>
  <c r="AAG12" i="3"/>
  <c r="AAG41" i="3"/>
  <c r="AAG28" i="3"/>
  <c r="AAG32" i="3"/>
  <c r="AAG37" i="3"/>
  <c r="AAG36" i="3"/>
  <c r="AAG18" i="3"/>
  <c r="AAG13" i="3"/>
  <c r="AAG34" i="3"/>
  <c r="AAG40" i="3"/>
  <c r="AAG35" i="3"/>
  <c r="AAG19" i="3"/>
  <c r="AAG33" i="3"/>
  <c r="DL24" i="3"/>
  <c r="DL42" i="3"/>
  <c r="DL32" i="3"/>
  <c r="DL37" i="3"/>
  <c r="DL22" i="3"/>
  <c r="DL15" i="3"/>
  <c r="DL21" i="3"/>
  <c r="DL27" i="3"/>
  <c r="DL28" i="3"/>
  <c r="DI10" i="3"/>
  <c r="DL35" i="3"/>
  <c r="DL12" i="3"/>
  <c r="DL14" i="3"/>
  <c r="DL29" i="3"/>
  <c r="DL34" i="3"/>
  <c r="DL41" i="3"/>
  <c r="DL13" i="3"/>
  <c r="DL31" i="3"/>
  <c r="DL36" i="3"/>
  <c r="DL20" i="3"/>
  <c r="DL30" i="3"/>
  <c r="DI11" i="3"/>
  <c r="DL25" i="3"/>
  <c r="DJ20" i="3"/>
  <c r="DJ18" i="3"/>
  <c r="DJ25" i="3"/>
  <c r="DJ35" i="3"/>
  <c r="DL16" i="3"/>
  <c r="DJ39" i="3"/>
  <c r="DL19" i="3"/>
  <c r="DL40" i="3"/>
  <c r="DL26" i="3"/>
  <c r="DJ14" i="3"/>
  <c r="DJ16" i="3"/>
  <c r="DJ17" i="3"/>
  <c r="DJ41" i="3"/>
  <c r="DJ36" i="3"/>
  <c r="DJ33" i="3"/>
  <c r="DL18" i="3"/>
  <c r="DL33" i="3"/>
  <c r="DJ38" i="3"/>
  <c r="DJ12" i="3"/>
  <c r="DJ32" i="3"/>
  <c r="DJ27" i="3"/>
  <c r="DJ23" i="3"/>
  <c r="DJ22" i="3"/>
  <c r="DJ24" i="3"/>
  <c r="DJ30" i="3"/>
  <c r="DJ42" i="3"/>
  <c r="DL17" i="3"/>
  <c r="DL23" i="3"/>
  <c r="DJ29" i="3"/>
  <c r="DJ13" i="3"/>
  <c r="DJ21" i="3"/>
  <c r="DJ19" i="3"/>
  <c r="DJ26" i="3"/>
  <c r="DJ34" i="3"/>
  <c r="DJ40" i="3"/>
  <c r="DJ37" i="3"/>
  <c r="DJ31" i="3"/>
  <c r="DJ15" i="3"/>
  <c r="DJ28" i="3"/>
  <c r="YS24" i="3"/>
  <c r="YS35" i="3"/>
  <c r="YS42" i="3"/>
  <c r="YS22" i="3"/>
  <c r="YS15" i="3"/>
  <c r="YS12" i="3"/>
  <c r="YS23" i="3"/>
  <c r="YS28" i="3"/>
  <c r="YS19" i="3"/>
  <c r="YS21" i="3"/>
  <c r="YS27" i="3"/>
  <c r="YS41" i="3"/>
  <c r="YS18" i="3"/>
  <c r="YS32" i="3"/>
  <c r="YS29" i="3"/>
  <c r="YS31" i="3"/>
  <c r="YS26" i="3"/>
  <c r="YS34" i="3"/>
  <c r="YS37" i="3"/>
  <c r="YS14" i="3"/>
  <c r="YS20" i="3"/>
  <c r="YS13" i="3"/>
  <c r="YS25" i="3"/>
  <c r="YS33" i="3"/>
  <c r="YS17" i="3"/>
  <c r="YS16" i="3"/>
  <c r="YS36" i="3"/>
  <c r="YS30" i="3"/>
  <c r="YS40" i="3"/>
  <c r="ADH21" i="3"/>
  <c r="ADH17" i="3"/>
  <c r="ADH18" i="3"/>
  <c r="ADH13" i="3"/>
  <c r="GM22" i="3"/>
  <c r="GR17" i="3"/>
  <c r="M71" i="1"/>
  <c r="LD10" i="3"/>
  <c r="EG27" i="3"/>
  <c r="EG36" i="3"/>
  <c r="AIT14" i="3"/>
  <c r="AIT15" i="3"/>
  <c r="AIT26" i="3"/>
  <c r="AIT36" i="3"/>
  <c r="AIT12" i="3"/>
  <c r="AIT20" i="3"/>
  <c r="AIT13" i="3"/>
  <c r="AIT28" i="3"/>
  <c r="AIT29" i="3"/>
  <c r="AIT42" i="3"/>
  <c r="AIT37" i="3"/>
  <c r="AIT21" i="3"/>
  <c r="AIT34" i="3"/>
  <c r="EG35" i="3"/>
  <c r="EG40" i="3"/>
  <c r="EV31" i="3"/>
  <c r="AKI35" i="3" l="1"/>
  <c r="AKI30" i="3"/>
  <c r="AKI26" i="3"/>
  <c r="AKI31" i="3"/>
  <c r="AKI14" i="3"/>
  <c r="AKI33" i="3"/>
  <c r="AKI13" i="3"/>
  <c r="AKI23" i="3"/>
  <c r="AKI15" i="3"/>
  <c r="AKI32" i="3"/>
  <c r="AKI24" i="3"/>
  <c r="AHD11" i="3"/>
  <c r="AKI40" i="3"/>
  <c r="AKI36" i="3"/>
  <c r="AKI39" i="3"/>
  <c r="AKI42" i="3"/>
  <c r="AKI20" i="3"/>
  <c r="AKI21" i="3"/>
  <c r="AKI27" i="3"/>
  <c r="AKW32" i="3"/>
  <c r="AKI17" i="3"/>
  <c r="AKI12" i="3"/>
  <c r="AKI37" i="3"/>
  <c r="AKI34" i="3"/>
  <c r="AKI16" i="3"/>
  <c r="AKI29" i="3"/>
  <c r="AKI19" i="3"/>
  <c r="AKI18" i="3"/>
  <c r="AKI25" i="3"/>
  <c r="AKI22" i="3"/>
  <c r="AKI28" i="3"/>
  <c r="AKI38" i="3"/>
  <c r="AKI41" i="3"/>
  <c r="N55" i="1"/>
  <c r="AKW21" i="3"/>
  <c r="AKT42" i="3"/>
  <c r="AKT38" i="3"/>
  <c r="AKW35" i="3"/>
  <c r="AKW15" i="3"/>
  <c r="AKW36" i="3"/>
  <c r="AKW20" i="3"/>
  <c r="AKW13" i="3"/>
  <c r="AKW27" i="3"/>
  <c r="M54" i="1"/>
  <c r="FQ10" i="3"/>
  <c r="ALA32" i="3"/>
  <c r="AKW23" i="3"/>
  <c r="AKW30" i="3"/>
  <c r="AKW37" i="3"/>
  <c r="AKE38" i="3"/>
  <c r="AKW28" i="3"/>
  <c r="AKW24" i="3"/>
  <c r="M281" i="1"/>
  <c r="AKT33" i="3"/>
  <c r="AKT30" i="3"/>
  <c r="FS37" i="3"/>
  <c r="AKT14" i="3"/>
  <c r="AKT31" i="3"/>
  <c r="AKT36" i="3"/>
  <c r="FS31" i="3"/>
  <c r="ALA26" i="3"/>
  <c r="ALA29" i="3"/>
  <c r="FS32" i="3"/>
  <c r="FS40" i="3"/>
  <c r="FS28" i="3"/>
  <c r="ALA24" i="3"/>
  <c r="AKW31" i="3"/>
  <c r="AKW17" i="3"/>
  <c r="AKW26" i="3"/>
  <c r="HT30" i="3"/>
  <c r="HT41" i="3"/>
  <c r="AKT35" i="3"/>
  <c r="ALA37" i="3"/>
  <c r="ALA16" i="3"/>
  <c r="ALA28" i="3"/>
  <c r="AKT34" i="3"/>
  <c r="FS41" i="3"/>
  <c r="FS21" i="3"/>
  <c r="ALA42" i="3"/>
  <c r="AKT17" i="3"/>
  <c r="AKT19" i="3"/>
  <c r="AKT40" i="3"/>
  <c r="ID30" i="3"/>
  <c r="HT15" i="3"/>
  <c r="ALA38" i="3"/>
  <c r="ALA39" i="3"/>
  <c r="AH43" i="3"/>
  <c r="BF43" i="3"/>
  <c r="FS34" i="3"/>
  <c r="FS42" i="3"/>
  <c r="FS15" i="3"/>
  <c r="FS27" i="3"/>
  <c r="ALA31" i="3"/>
  <c r="ALA20" i="3"/>
  <c r="ALA18" i="3"/>
  <c r="ALA21" i="3"/>
  <c r="ALA23" i="3"/>
  <c r="ALA25" i="3"/>
  <c r="ALA40" i="3"/>
  <c r="ALA41" i="3"/>
  <c r="AKT39" i="3"/>
  <c r="BV43" i="3"/>
  <c r="FQ11" i="3"/>
  <c r="FS19" i="3"/>
  <c r="FS23" i="3"/>
  <c r="FS16" i="3"/>
  <c r="FS18" i="3"/>
  <c r="ALA33" i="3"/>
  <c r="AKE39" i="3"/>
  <c r="AKK36" i="3"/>
  <c r="ALA22" i="3"/>
  <c r="ALA30" i="3"/>
  <c r="ALA19" i="3"/>
  <c r="ALA15" i="3"/>
  <c r="FS14" i="3"/>
  <c r="ADH44" i="3"/>
  <c r="HW44" i="3"/>
  <c r="HW43" i="3"/>
  <c r="HM44" i="3"/>
  <c r="HM43" i="3"/>
  <c r="VH44" i="3"/>
  <c r="CT44" i="3"/>
  <c r="AHD44" i="3"/>
  <c r="AHD43" i="3"/>
  <c r="FS17" i="3"/>
  <c r="BV44" i="3"/>
  <c r="FS22" i="3"/>
  <c r="FS12" i="3"/>
  <c r="CT43" i="3"/>
  <c r="J44" i="3"/>
  <c r="J43" i="3"/>
  <c r="AKW12" i="3"/>
  <c r="AIV44" i="3"/>
  <c r="CD44" i="3"/>
  <c r="AHP44" i="3"/>
  <c r="IB44" i="3"/>
  <c r="IB43" i="3"/>
  <c r="BF44" i="3"/>
  <c r="Z44" i="3"/>
  <c r="Z43" i="3"/>
  <c r="FS13" i="3"/>
  <c r="FQ43" i="3"/>
  <c r="YR44" i="3"/>
  <c r="AAF44" i="3"/>
  <c r="GF44" i="3"/>
  <c r="GF43" i="3"/>
  <c r="R44" i="3"/>
  <c r="HR44" i="3"/>
  <c r="HR43" i="3"/>
  <c r="DF44" i="3"/>
  <c r="DF43" i="3"/>
  <c r="FS29" i="3"/>
  <c r="AH44" i="3"/>
  <c r="FS33" i="3"/>
  <c r="FS36" i="3"/>
  <c r="AHP43" i="3"/>
  <c r="YR43" i="3"/>
  <c r="FS35" i="3"/>
  <c r="AAF43" i="3"/>
  <c r="FQ44" i="3"/>
  <c r="DJ44" i="3"/>
  <c r="AKQ12" i="3"/>
  <c r="AKR26" i="3" s="1"/>
  <c r="AGZ44" i="3"/>
  <c r="AGZ43" i="3"/>
  <c r="EY44" i="3"/>
  <c r="EY43" i="3"/>
  <c r="DJ43" i="3"/>
  <c r="FS30" i="3"/>
  <c r="FS20" i="3"/>
  <c r="CD43" i="3"/>
  <c r="AIV43" i="3"/>
  <c r="FS25" i="3"/>
  <c r="FS26" i="3"/>
  <c r="VH43" i="3"/>
  <c r="ADH43" i="3"/>
  <c r="R43" i="3"/>
  <c r="FS24" i="3"/>
  <c r="M285" i="1"/>
  <c r="N285" i="1"/>
  <c r="M274" i="1"/>
  <c r="N274" i="1"/>
  <c r="AKW14" i="3"/>
  <c r="AKT25" i="3"/>
  <c r="AKT20" i="3"/>
  <c r="AKT37" i="3"/>
  <c r="AKT15" i="3"/>
  <c r="AKE30" i="3"/>
  <c r="HT24" i="3"/>
  <c r="AKT13" i="3"/>
  <c r="FA16" i="3"/>
  <c r="FA21" i="3"/>
  <c r="AKW33" i="3"/>
  <c r="AKW41" i="3"/>
  <c r="HT40" i="3"/>
  <c r="HO24" i="3"/>
  <c r="AKT29" i="3"/>
  <c r="ID22" i="3"/>
  <c r="AKE13" i="3"/>
  <c r="AKE42" i="3"/>
  <c r="AKE18" i="3"/>
  <c r="FA42" i="3"/>
  <c r="ID15" i="3"/>
  <c r="ALA13" i="3"/>
  <c r="FA37" i="3"/>
  <c r="FA17" i="3"/>
  <c r="FA35" i="3"/>
  <c r="ALA14" i="3"/>
  <c r="ALA17" i="3"/>
  <c r="ALA35" i="3"/>
  <c r="AKE21" i="3"/>
  <c r="AKE33" i="3"/>
  <c r="AKE25" i="3"/>
  <c r="ALA27" i="3"/>
  <c r="AKW42" i="3"/>
  <c r="AKW29" i="3"/>
  <c r="AKW19" i="3"/>
  <c r="AKW22" i="3"/>
  <c r="AKK38" i="3"/>
  <c r="ALA12" i="3"/>
  <c r="ALA34" i="3"/>
  <c r="ALA36" i="3"/>
  <c r="AKT28" i="3"/>
  <c r="AKT26" i="3"/>
  <c r="AKT24" i="3"/>
  <c r="AKT22" i="3"/>
  <c r="AKT16" i="3"/>
  <c r="FA32" i="3"/>
  <c r="HT17" i="3"/>
  <c r="AKE15" i="3"/>
  <c r="AKE14" i="3"/>
  <c r="AKK22" i="3"/>
  <c r="AKK42" i="3"/>
  <c r="ID34" i="3"/>
  <c r="HO34" i="3"/>
  <c r="AKT27" i="3"/>
  <c r="AKT18" i="3"/>
  <c r="FA33" i="3"/>
  <c r="FA31" i="3"/>
  <c r="FA20" i="3"/>
  <c r="FA34" i="3"/>
  <c r="FA12" i="3"/>
  <c r="FA18" i="3"/>
  <c r="AKE29" i="3"/>
  <c r="AKT23" i="3"/>
  <c r="AKT41" i="3"/>
  <c r="FA24" i="3"/>
  <c r="FA26" i="3"/>
  <c r="FA15" i="3"/>
  <c r="FA25" i="3"/>
  <c r="FA28" i="3"/>
  <c r="FA29" i="3"/>
  <c r="FA30" i="3"/>
  <c r="GH34" i="3"/>
  <c r="HO42" i="3"/>
  <c r="HO15" i="3"/>
  <c r="HO25" i="3"/>
  <c r="AKT12" i="3"/>
  <c r="ID35" i="3"/>
  <c r="M15" i="1"/>
  <c r="BF10" i="3"/>
  <c r="BV10" i="3"/>
  <c r="M19" i="1"/>
  <c r="N7" i="1"/>
  <c r="Z11" i="3"/>
  <c r="AHD10" i="3"/>
  <c r="M207" i="1"/>
  <c r="AKE34" i="3"/>
  <c r="AKE23" i="3"/>
  <c r="AKE36" i="3"/>
  <c r="GH32" i="3"/>
  <c r="GH27" i="3"/>
  <c r="HT33" i="3"/>
  <c r="ID20" i="3"/>
  <c r="HO35" i="3"/>
  <c r="ID40" i="3"/>
  <c r="FA27" i="3"/>
  <c r="EY10" i="3"/>
  <c r="M38" i="1"/>
  <c r="FA22" i="3"/>
  <c r="FA19" i="3"/>
  <c r="FA14" i="3"/>
  <c r="N38" i="1"/>
  <c r="EY11" i="3"/>
  <c r="N15" i="1"/>
  <c r="BF11" i="3"/>
  <c r="N264" i="1"/>
  <c r="N276" i="1"/>
  <c r="CT10" i="3"/>
  <c r="M25" i="1"/>
  <c r="AKE27" i="3"/>
  <c r="HY27" i="3"/>
  <c r="ID23" i="3"/>
  <c r="AKW34" i="3"/>
  <c r="HT37" i="3"/>
  <c r="HT23" i="3"/>
  <c r="HT31" i="3"/>
  <c r="AKK39" i="3"/>
  <c r="AKE26" i="3"/>
  <c r="HO21" i="3"/>
  <c r="HO13" i="3"/>
  <c r="FA13" i="3"/>
  <c r="KO11" i="3"/>
  <c r="N68" i="1"/>
  <c r="M7" i="1"/>
  <c r="Z10" i="3"/>
  <c r="M276" i="1"/>
  <c r="AKE35" i="3"/>
  <c r="HO41" i="3"/>
  <c r="HO14" i="3"/>
  <c r="HO23" i="3"/>
  <c r="HO26" i="3"/>
  <c r="HO28" i="3"/>
  <c r="HO30" i="3"/>
  <c r="HO32" i="3"/>
  <c r="HO36" i="3"/>
  <c r="FA41" i="3"/>
  <c r="FA40" i="3"/>
  <c r="FA36" i="3"/>
  <c r="FA23" i="3"/>
  <c r="KO10" i="3"/>
  <c r="M68" i="1"/>
  <c r="M264" i="1"/>
  <c r="BV11" i="3"/>
  <c r="N19" i="1"/>
  <c r="M290" i="1"/>
  <c r="N290" i="1"/>
  <c r="CT11" i="3"/>
  <c r="N25" i="1"/>
  <c r="HO29" i="3"/>
  <c r="HO12" i="3"/>
  <c r="KT11" i="3"/>
  <c r="N69" i="1"/>
  <c r="HT36" i="3"/>
  <c r="HT16" i="3"/>
  <c r="AKE31" i="3"/>
  <c r="AKE41" i="3"/>
  <c r="ID14" i="3"/>
  <c r="HT35" i="3"/>
  <c r="GH25" i="3"/>
  <c r="AKK16" i="3"/>
  <c r="AKK30" i="3"/>
  <c r="ID41" i="3"/>
  <c r="AKW40" i="3"/>
  <c r="ID33" i="3"/>
  <c r="HT26" i="3"/>
  <c r="ID12" i="3"/>
  <c r="ID16" i="3"/>
  <c r="ID18" i="3"/>
  <c r="AGZ11" i="3"/>
  <c r="N206" i="1"/>
  <c r="LX10" i="3"/>
  <c r="M75" i="1"/>
  <c r="HO20" i="3"/>
  <c r="HO18" i="3"/>
  <c r="HO17" i="3"/>
  <c r="HO27" i="3"/>
  <c r="HO19" i="3"/>
  <c r="AKT21" i="3"/>
  <c r="M268" i="1"/>
  <c r="AH10" i="3"/>
  <c r="M9" i="1"/>
  <c r="GH14" i="3"/>
  <c r="GH22" i="3"/>
  <c r="AKK29" i="3"/>
  <c r="AKN39" i="3"/>
  <c r="AHP10" i="3"/>
  <c r="M210" i="1"/>
  <c r="VH10" i="3"/>
  <c r="M130" i="1"/>
  <c r="HT14" i="3"/>
  <c r="HT12" i="3"/>
  <c r="HT42" i="3"/>
  <c r="ID27" i="3"/>
  <c r="AKE20" i="3"/>
  <c r="AKK17" i="3"/>
  <c r="AKK20" i="3"/>
  <c r="ID26" i="3"/>
  <c r="AKK32" i="3"/>
  <c r="AKK27" i="3"/>
  <c r="HT22" i="3"/>
  <c r="HT27" i="3"/>
  <c r="HT19" i="3"/>
  <c r="HT13" i="3"/>
  <c r="HT18" i="3"/>
  <c r="ID36" i="3"/>
  <c r="AKE37" i="3"/>
  <c r="AKE19" i="3"/>
  <c r="AKE24" i="3"/>
  <c r="AKE32" i="3"/>
  <c r="AKE17" i="3"/>
  <c r="ID25" i="3"/>
  <c r="AKK15" i="3"/>
  <c r="ID19" i="3"/>
  <c r="ID37" i="3"/>
  <c r="GH28" i="3"/>
  <c r="GH17" i="3"/>
  <c r="AKK33" i="3"/>
  <c r="GH37" i="3"/>
  <c r="HT34" i="3"/>
  <c r="AKN16" i="3"/>
  <c r="ID28" i="3"/>
  <c r="AKW16" i="3"/>
  <c r="ID17" i="3"/>
  <c r="HT28" i="3"/>
  <c r="ID31" i="3"/>
  <c r="ID29" i="3"/>
  <c r="LX11" i="3"/>
  <c r="N75" i="1"/>
  <c r="HO40" i="3"/>
  <c r="HO33" i="3"/>
  <c r="HM11" i="3"/>
  <c r="N52" i="1"/>
  <c r="M272" i="1"/>
  <c r="N272" i="1"/>
  <c r="AHP11" i="3"/>
  <c r="N210" i="1"/>
  <c r="N268" i="1"/>
  <c r="KT10" i="3"/>
  <c r="M69" i="1"/>
  <c r="ID13" i="3"/>
  <c r="AKN13" i="3"/>
  <c r="AGZ10" i="3"/>
  <c r="M206" i="1"/>
  <c r="HT20" i="3"/>
  <c r="HT32" i="3"/>
  <c r="HT21" i="3"/>
  <c r="HT25" i="3"/>
  <c r="AKE28" i="3"/>
  <c r="AKE40" i="3"/>
  <c r="AKE22" i="3"/>
  <c r="AKE12" i="3"/>
  <c r="AKE16" i="3"/>
  <c r="ID24" i="3"/>
  <c r="AKK19" i="3"/>
  <c r="AKK28" i="3"/>
  <c r="HT29" i="3"/>
  <c r="ID32" i="3"/>
  <c r="ID21" i="3"/>
  <c r="AKK31" i="3"/>
  <c r="AKW18" i="3"/>
  <c r="AKW25" i="3"/>
  <c r="HO37" i="3"/>
  <c r="HO16" i="3"/>
  <c r="HO31" i="3"/>
  <c r="HO22" i="3"/>
  <c r="HM10" i="3"/>
  <c r="M52" i="1"/>
  <c r="AKT32" i="3"/>
  <c r="AH11" i="3"/>
  <c r="N9" i="1"/>
  <c r="VH11" i="3"/>
  <c r="N130" i="1"/>
  <c r="IB10" i="3"/>
  <c r="M55" i="1"/>
  <c r="HY24" i="3"/>
  <c r="HY37" i="3"/>
  <c r="C25" i="3"/>
  <c r="AKB25" i="3"/>
  <c r="AKB35" i="3"/>
  <c r="C35" i="3"/>
  <c r="C17" i="3"/>
  <c r="AKB17" i="3"/>
  <c r="C29" i="3"/>
  <c r="AKB29" i="3"/>
  <c r="AKB42" i="3"/>
  <c r="C42" i="3"/>
  <c r="C36" i="3"/>
  <c r="AKB36" i="3"/>
  <c r="C30" i="3"/>
  <c r="AKB30" i="3"/>
  <c r="C38" i="3"/>
  <c r="AKB38" i="3"/>
  <c r="YR11" i="3"/>
  <c r="N152" i="1"/>
  <c r="N162" i="1"/>
  <c r="AAF11" i="3"/>
  <c r="HY25" i="3"/>
  <c r="AKK37" i="3"/>
  <c r="GH33" i="3"/>
  <c r="GH29" i="3"/>
  <c r="AKK23" i="3"/>
  <c r="GH16" i="3"/>
  <c r="GH31" i="3"/>
  <c r="GH12" i="3"/>
  <c r="AKK13" i="3"/>
  <c r="AKK40" i="3"/>
  <c r="AKN31" i="3"/>
  <c r="AKN34" i="3"/>
  <c r="AKN41" i="3"/>
  <c r="AKN26" i="3"/>
  <c r="AKN32" i="3"/>
  <c r="HY19" i="3"/>
  <c r="HY15" i="3"/>
  <c r="N29" i="1"/>
  <c r="DJ11" i="3"/>
  <c r="M29" i="1"/>
  <c r="DJ10" i="3"/>
  <c r="AKB22" i="3"/>
  <c r="C22" i="3"/>
  <c r="C28" i="3"/>
  <c r="AKB28" i="3"/>
  <c r="AKB19" i="3"/>
  <c r="C19" i="3"/>
  <c r="AKB20" i="3"/>
  <c r="C20" i="3"/>
  <c r="C31" i="3"/>
  <c r="AKB31" i="3"/>
  <c r="AKB12" i="3"/>
  <c r="C12" i="3"/>
  <c r="C34" i="3"/>
  <c r="AKB34" i="3"/>
  <c r="AKB26" i="3"/>
  <c r="C26" i="3"/>
  <c r="HY34" i="3"/>
  <c r="YR10" i="3"/>
  <c r="M152" i="1"/>
  <c r="HY20" i="3"/>
  <c r="HY22" i="3"/>
  <c r="AKK12" i="3"/>
  <c r="GH42" i="3"/>
  <c r="GH21" i="3"/>
  <c r="GH20" i="3"/>
  <c r="GH23" i="3"/>
  <c r="AKK21" i="3"/>
  <c r="AKK35" i="3"/>
  <c r="AKK18" i="3"/>
  <c r="N5" i="1"/>
  <c r="R11" i="3"/>
  <c r="AKN14" i="3"/>
  <c r="AKN12" i="3"/>
  <c r="AKN17" i="3"/>
  <c r="AKN21" i="3"/>
  <c r="M218" i="1"/>
  <c r="AIV10" i="3"/>
  <c r="HY32" i="3"/>
  <c r="HY17" i="3"/>
  <c r="HY28" i="3"/>
  <c r="HY40" i="3"/>
  <c r="HY33" i="3"/>
  <c r="C37" i="3"/>
  <c r="AKB37" i="3"/>
  <c r="C33" i="3"/>
  <c r="AKB33" i="3"/>
  <c r="AKB32" i="3"/>
  <c r="C32" i="3"/>
  <c r="C27" i="3"/>
  <c r="AKB27" i="3"/>
  <c r="AKB14" i="3"/>
  <c r="C14" i="3"/>
  <c r="C21" i="3"/>
  <c r="AKB21" i="3"/>
  <c r="AKB13" i="3"/>
  <c r="C13" i="3"/>
  <c r="M3" i="1"/>
  <c r="J10" i="3"/>
  <c r="HY18" i="3"/>
  <c r="HY13" i="3"/>
  <c r="HY41" i="3"/>
  <c r="AKK41" i="3"/>
  <c r="AKK14" i="3"/>
  <c r="GH19" i="3"/>
  <c r="GH18" i="3"/>
  <c r="GH13" i="3"/>
  <c r="AKK24" i="3"/>
  <c r="GH35" i="3"/>
  <c r="GH24" i="3"/>
  <c r="AKK26" i="3"/>
  <c r="AKK25" i="3"/>
  <c r="GF10" i="3"/>
  <c r="M45" i="1"/>
  <c r="M5" i="1"/>
  <c r="R10" i="3"/>
  <c r="AKN42" i="3"/>
  <c r="AKN38" i="3"/>
  <c r="AKN36" i="3"/>
  <c r="AKN23" i="3"/>
  <c r="AKN35" i="3"/>
  <c r="AKN18" i="3"/>
  <c r="AKN22" i="3"/>
  <c r="AKN37" i="3"/>
  <c r="AKN24" i="3"/>
  <c r="AKN20" i="3"/>
  <c r="AIV11" i="3"/>
  <c r="N218" i="1"/>
  <c r="HY16" i="3"/>
  <c r="HY14" i="3"/>
  <c r="HY12" i="3"/>
  <c r="HY21" i="3"/>
  <c r="HY30" i="3"/>
  <c r="C24" i="3"/>
  <c r="AKB24" i="3"/>
  <c r="C23" i="3"/>
  <c r="AKB23" i="3"/>
  <c r="C16" i="3"/>
  <c r="AKB16" i="3"/>
  <c r="C18" i="3"/>
  <c r="AKB18" i="3"/>
  <c r="C41" i="3"/>
  <c r="AKB41" i="3"/>
  <c r="J11" i="3"/>
  <c r="N3" i="1"/>
  <c r="AKB15" i="3"/>
  <c r="C15" i="3"/>
  <c r="C40" i="3"/>
  <c r="AKB40" i="3"/>
  <c r="C39" i="3"/>
  <c r="AKB39" i="3"/>
  <c r="HY29" i="3"/>
  <c r="AAF10" i="3"/>
  <c r="M162" i="1"/>
  <c r="HY23" i="3"/>
  <c r="GH26" i="3"/>
  <c r="GH41" i="3"/>
  <c r="GH30" i="3"/>
  <c r="GH15" i="3"/>
  <c r="GH40" i="3"/>
  <c r="GH36" i="3"/>
  <c r="AKK34" i="3"/>
  <c r="GF11" i="3"/>
  <c r="N45" i="1"/>
  <c r="AKN25" i="3"/>
  <c r="AKN33" i="3"/>
  <c r="AKN40" i="3"/>
  <c r="AKN19" i="3"/>
  <c r="AKN29" i="3"/>
  <c r="AKN15" i="3"/>
  <c r="AKN27" i="3"/>
  <c r="AKN30" i="3"/>
  <c r="AKN28" i="3"/>
  <c r="HY35" i="3"/>
  <c r="HY31" i="3"/>
  <c r="HY26" i="3"/>
  <c r="HY36" i="3"/>
  <c r="AKR21" i="3" l="1"/>
  <c r="AKR27" i="3"/>
  <c r="AKR37" i="3"/>
  <c r="AKR17" i="3"/>
  <c r="AKR30" i="3"/>
  <c r="AKR24" i="3"/>
  <c r="AKR31" i="3"/>
  <c r="AKR19" i="3"/>
  <c r="AKR42" i="3"/>
  <c r="AKX31" i="3"/>
  <c r="AKU32" i="3"/>
  <c r="AKX30" i="3"/>
  <c r="AKU25" i="3"/>
  <c r="AKU33" i="3"/>
  <c r="AKR16" i="3"/>
  <c r="AKR40" i="3"/>
  <c r="AKR32" i="3"/>
  <c r="AKR34" i="3"/>
  <c r="AKR25" i="3"/>
  <c r="AKR33" i="3"/>
  <c r="AKR12" i="3"/>
  <c r="AKR20" i="3"/>
  <c r="AKR35" i="3"/>
  <c r="AKR36" i="3"/>
  <c r="AKR29" i="3"/>
  <c r="AKR14" i="3"/>
  <c r="AKR13" i="3"/>
  <c r="AKR41" i="3"/>
  <c r="AKR15" i="3"/>
  <c r="AKR22" i="3"/>
  <c r="AKR28" i="3"/>
  <c r="AKR18" i="3"/>
  <c r="AKR23" i="3"/>
  <c r="AKX18" i="3"/>
  <c r="AKF36" i="3"/>
  <c r="AKU23" i="3"/>
  <c r="AKU14" i="3"/>
  <c r="AKU13" i="3"/>
  <c r="AKF38" i="3"/>
  <c r="AKX12" i="3"/>
  <c r="AKX26" i="3"/>
  <c r="AKX37" i="3"/>
  <c r="AKX20" i="3"/>
  <c r="AKU35" i="3"/>
  <c r="AKU31" i="3"/>
  <c r="AKX36" i="3"/>
  <c r="AKU36" i="3"/>
  <c r="AKX41" i="3"/>
  <c r="AKF39" i="3"/>
  <c r="AKU26" i="3"/>
  <c r="AKX39" i="3"/>
  <c r="AKU20" i="3"/>
  <c r="AKX34" i="3"/>
  <c r="AKU41" i="3"/>
  <c r="AKU15" i="3"/>
  <c r="AKF23" i="3"/>
  <c r="AKU18" i="3"/>
  <c r="AKX16" i="3"/>
  <c r="AKF25" i="3"/>
  <c r="AKX14" i="3"/>
  <c r="AKX13" i="3"/>
  <c r="AKX28" i="3"/>
  <c r="AKF30" i="3"/>
  <c r="AKF35" i="3"/>
  <c r="AKL39" i="3"/>
  <c r="AKF24" i="3"/>
  <c r="AKF17" i="3"/>
  <c r="AKF20" i="3"/>
  <c r="AKF31" i="3"/>
  <c r="AKX22" i="3"/>
  <c r="AKF27" i="3"/>
  <c r="AKU12" i="3"/>
  <c r="AKX33" i="3"/>
  <c r="AKU24" i="3"/>
  <c r="AKL42" i="3"/>
  <c r="AKU42" i="3"/>
  <c r="AKL20" i="3"/>
  <c r="AKX27" i="3"/>
  <c r="AKU21" i="3"/>
  <c r="AKX38" i="3"/>
  <c r="AKX42" i="3"/>
  <c r="AKU19" i="3"/>
  <c r="AKX19" i="3"/>
  <c r="AKX35" i="3"/>
  <c r="AKX21" i="3"/>
  <c r="AKF18" i="3"/>
  <c r="AKF42" i="3"/>
  <c r="AKF15" i="3"/>
  <c r="AKX25" i="3"/>
  <c r="AKF16" i="3"/>
  <c r="AKF12" i="3"/>
  <c r="AKF28" i="3"/>
  <c r="AKX40" i="3"/>
  <c r="AKF41" i="3"/>
  <c r="AKF29" i="3"/>
  <c r="AKF40" i="3"/>
  <c r="AKU28" i="3"/>
  <c r="AKU38" i="3"/>
  <c r="AKU34" i="3"/>
  <c r="AKF32" i="3"/>
  <c r="AKF37" i="3"/>
  <c r="AKF21" i="3"/>
  <c r="AKX24" i="3"/>
  <c r="AKF13" i="3"/>
  <c r="AKU40" i="3"/>
  <c r="AKU29" i="3"/>
  <c r="AKX15" i="3"/>
  <c r="AKU16" i="3"/>
  <c r="AKX17" i="3"/>
  <c r="AKF26" i="3"/>
  <c r="AKU37" i="3"/>
  <c r="AKU39" i="3"/>
  <c r="AKU22" i="3"/>
  <c r="AKX32" i="3"/>
  <c r="AKU17" i="3"/>
  <c r="AKX29" i="3"/>
  <c r="AKX23" i="3"/>
  <c r="AKU30" i="3"/>
  <c r="AKF14" i="3"/>
  <c r="AKF34" i="3"/>
  <c r="AKF19" i="3"/>
  <c r="AKF33" i="3"/>
  <c r="AKF22" i="3"/>
  <c r="AKU27" i="3"/>
  <c r="AKO27" i="3"/>
  <c r="AKL34" i="3"/>
  <c r="AKC40" i="3"/>
  <c r="AKC18" i="3"/>
  <c r="AKC23" i="3"/>
  <c r="AKO24" i="3"/>
  <c r="AKO35" i="3"/>
  <c r="AKO42" i="3"/>
  <c r="AKL25" i="3"/>
  <c r="AKL24" i="3"/>
  <c r="AKL41" i="3"/>
  <c r="AKC21" i="3"/>
  <c r="AKC27" i="3"/>
  <c r="AKC33" i="3"/>
  <c r="AKL38" i="3"/>
  <c r="AKO12" i="3"/>
  <c r="AKL21" i="3"/>
  <c r="D34" i="3"/>
  <c r="D31" i="3"/>
  <c r="AKC19" i="3"/>
  <c r="AKC22" i="3"/>
  <c r="AKO32" i="3"/>
  <c r="AKO31" i="3"/>
  <c r="D38" i="3"/>
  <c r="D36" i="3"/>
  <c r="D29" i="3"/>
  <c r="AKC35" i="3"/>
  <c r="AKL33" i="3"/>
  <c r="AKO16" i="3"/>
  <c r="AKL30" i="3"/>
  <c r="AKO40" i="3"/>
  <c r="AKO15" i="3"/>
  <c r="AKO33" i="3"/>
  <c r="D40" i="3"/>
  <c r="D18" i="3"/>
  <c r="D23" i="3"/>
  <c r="AKO37" i="3"/>
  <c r="AKO23" i="3"/>
  <c r="AKL26" i="3"/>
  <c r="D21" i="3"/>
  <c r="D27" i="3"/>
  <c r="D33" i="3"/>
  <c r="AKO14" i="3"/>
  <c r="AKL12" i="3"/>
  <c r="AKL28" i="3"/>
  <c r="D26" i="3"/>
  <c r="D12" i="3"/>
  <c r="D20" i="3"/>
  <c r="AKC28" i="3"/>
  <c r="AKO26" i="3"/>
  <c r="AKL37" i="3"/>
  <c r="AKC30" i="3"/>
  <c r="D42" i="3"/>
  <c r="AKC17" i="3"/>
  <c r="AKC25" i="3"/>
  <c r="AKO13" i="3"/>
  <c r="AKL29" i="3"/>
  <c r="AKL31" i="3"/>
  <c r="AKO29" i="3"/>
  <c r="AKC39" i="3"/>
  <c r="D15" i="3"/>
  <c r="AKC41" i="3"/>
  <c r="AKC16" i="3"/>
  <c r="AKC24" i="3"/>
  <c r="AKO22" i="3"/>
  <c r="AKO36" i="3"/>
  <c r="AKL14" i="3"/>
  <c r="D13" i="3"/>
  <c r="D14" i="3"/>
  <c r="D32" i="3"/>
  <c r="AKC37" i="3"/>
  <c r="AKO21" i="3"/>
  <c r="AKL18" i="3"/>
  <c r="AKC26" i="3"/>
  <c r="AKC12" i="3"/>
  <c r="AKC20" i="3"/>
  <c r="D28" i="3"/>
  <c r="AKO41" i="3"/>
  <c r="AKL40" i="3"/>
  <c r="D30" i="3"/>
  <c r="AKC42" i="3"/>
  <c r="D17" i="3"/>
  <c r="D25" i="3"/>
  <c r="AKL32" i="3"/>
  <c r="AKL16" i="3"/>
  <c r="AKL17" i="3"/>
  <c r="AKL15" i="3"/>
  <c r="AKO28" i="3"/>
  <c r="AKO25" i="3"/>
  <c r="AKO30" i="3"/>
  <c r="AKO19" i="3"/>
  <c r="D39" i="3"/>
  <c r="AKC15" i="3"/>
  <c r="D41" i="3"/>
  <c r="D16" i="3"/>
  <c r="D24" i="3"/>
  <c r="AKL36" i="3"/>
  <c r="AKO20" i="3"/>
  <c r="AKO18" i="3"/>
  <c r="AKO38" i="3"/>
  <c r="AKC13" i="3"/>
  <c r="AKC14" i="3"/>
  <c r="AKC32" i="3"/>
  <c r="D37" i="3"/>
  <c r="AKO17" i="3"/>
  <c r="AKL35" i="3"/>
  <c r="AKC34" i="3"/>
  <c r="AKC31" i="3"/>
  <c r="D19" i="3"/>
  <c r="D22" i="3"/>
  <c r="AKL27" i="3"/>
  <c r="AKO34" i="3"/>
  <c r="AKL13" i="3"/>
  <c r="AKL23" i="3"/>
  <c r="AKC38" i="3"/>
  <c r="AKC36" i="3"/>
  <c r="AKC29" i="3"/>
  <c r="D35" i="3"/>
  <c r="AKO39" i="3"/>
  <c r="AKL19" i="3"/>
  <c r="AKL22" i="3"/>
</calcChain>
</file>

<file path=xl/sharedStrings.xml><?xml version="1.0" encoding="utf-8"?>
<sst xmlns="http://schemas.openxmlformats.org/spreadsheetml/2006/main" count="2489" uniqueCount="1068">
  <si>
    <t>四轮驱动</t>
    <phoneticPr fontId="9" type="noConversion"/>
  </si>
  <si>
    <t>相关处室意见</t>
    <phoneticPr fontId="9" type="noConversion"/>
  </si>
  <si>
    <t>建议</t>
    <phoneticPr fontId="8" type="noConversion"/>
  </si>
  <si>
    <t>客户感知</t>
  </si>
  <si>
    <t>客户调查</t>
    <phoneticPr fontId="9" type="noConversion"/>
  </si>
  <si>
    <t>网络监控处，无线优化处</t>
    <phoneticPr fontId="9" type="noConversion"/>
  </si>
  <si>
    <t>A2-002</t>
  </si>
  <si>
    <t>A2-003</t>
  </si>
  <si>
    <t>质量管理处，无线优化处</t>
    <phoneticPr fontId="9" type="noConversion"/>
  </si>
  <si>
    <t>A2-004</t>
  </si>
  <si>
    <t>网络监控处，集客支撑处</t>
    <phoneticPr fontId="9" type="noConversion"/>
  </si>
  <si>
    <t>用户投诉</t>
    <phoneticPr fontId="9" type="noConversion"/>
  </si>
  <si>
    <t>A2-005</t>
  </si>
  <si>
    <t>质量管理处，网络监控处</t>
    <phoneticPr fontId="9" type="noConversion"/>
  </si>
  <si>
    <t>A2-006</t>
  </si>
  <si>
    <t>A2-007</t>
  </si>
  <si>
    <t>A2-008</t>
  </si>
  <si>
    <t>A2-009</t>
  </si>
  <si>
    <t>无优处：基准值93</t>
    <phoneticPr fontId="8" type="noConversion"/>
  </si>
  <si>
    <t>同意无线优化处意见</t>
    <phoneticPr fontId="8" type="noConversion"/>
  </si>
  <si>
    <t>语音业务</t>
    <phoneticPr fontId="9" type="noConversion"/>
  </si>
  <si>
    <t>无优处：建议将指标集中第7项“城区MR覆盖率领先度”修改为“竞对劣化小区占比(%)”</t>
    <phoneticPr fontId="8" type="noConversion"/>
  </si>
  <si>
    <t>A3-002</t>
  </si>
  <si>
    <t>无优处：建议将指标集中第8项指标名称“室内MR覆盖率(%)”修改为“室分MR覆盖率（%）”</t>
    <phoneticPr fontId="8" type="noConversion"/>
  </si>
  <si>
    <t>A3-003</t>
  </si>
  <si>
    <t>A3-004</t>
  </si>
  <si>
    <t xml:space="preserve">监控处：根据目前的覆盖水平和终端情况，各省做到97%、98%已经采取了各种手段，建议挑战值建议仍维持98%成熟期商用标准不变，这个已经很高了，持续加码只可能导致持续造假，没意义。 
</t>
    <phoneticPr fontId="8" type="noConversion"/>
  </si>
  <si>
    <t>同意监控处意见</t>
    <phoneticPr fontId="8" type="noConversion"/>
  </si>
  <si>
    <t>A3-005</t>
  </si>
  <si>
    <t>A3-006</t>
  </si>
  <si>
    <t>A3-007</t>
  </si>
  <si>
    <t>A3-008</t>
  </si>
  <si>
    <t>A3-009</t>
  </si>
  <si>
    <t>数据业务</t>
    <phoneticPr fontId="9" type="noConversion"/>
  </si>
  <si>
    <t>A3-012</t>
  </si>
  <si>
    <t>A3-013</t>
  </si>
  <si>
    <t>A3-014</t>
  </si>
  <si>
    <t>A3-015</t>
  </si>
  <si>
    <t>无优处：建议将指标集中第15项“端到端上行丢包率(%)”修改为 “端到端丢包率(%)”</t>
    <phoneticPr fontId="8" type="noConversion"/>
  </si>
  <si>
    <t>A3-016</t>
  </si>
  <si>
    <t>A3-017</t>
  </si>
  <si>
    <t>A3-018</t>
  </si>
  <si>
    <t>A3-019</t>
  </si>
  <si>
    <t>A3-020</t>
  </si>
  <si>
    <t>A3-021</t>
  </si>
  <si>
    <t>A3-022</t>
  </si>
  <si>
    <t>A3-023</t>
  </si>
  <si>
    <t>A3-024</t>
  </si>
  <si>
    <t>A3-025</t>
  </si>
  <si>
    <t>A3-026</t>
  </si>
  <si>
    <t>A3-027</t>
  </si>
  <si>
    <t>投诉处理</t>
    <phoneticPr fontId="9" type="noConversion"/>
  </si>
  <si>
    <t>三方调查</t>
    <phoneticPr fontId="9" type="noConversion"/>
  </si>
  <si>
    <t>集客支撑处，互联网资源管理处</t>
    <phoneticPr fontId="9" type="noConversion"/>
  </si>
  <si>
    <t>集客处：基准值2.5，挑战值不设置</t>
    <phoneticPr fontId="8" type="noConversion"/>
  </si>
  <si>
    <t>基准值设置为2.5偏高，建议挑战值为2.5</t>
    <phoneticPr fontId="8" type="noConversion"/>
  </si>
  <si>
    <t>A5-003</t>
  </si>
  <si>
    <t>A5-005</t>
  </si>
  <si>
    <t>集客处：基准值1，挑战值不设置</t>
    <phoneticPr fontId="8" type="noConversion"/>
  </si>
  <si>
    <t>基准值参考集客处意见，挑战值保留</t>
    <phoneticPr fontId="8" type="noConversion"/>
  </si>
  <si>
    <t>A5-009</t>
  </si>
  <si>
    <t>A5-010</t>
  </si>
  <si>
    <t>质量管理处</t>
    <phoneticPr fontId="9" type="noConversion"/>
  </si>
  <si>
    <t>集客处：基准值93，挑战值95</t>
    <phoneticPr fontId="8" type="noConversion"/>
  </si>
  <si>
    <t>同意集客处意见</t>
    <phoneticPr fontId="8" type="noConversion"/>
  </si>
  <si>
    <t>A6-007</t>
  </si>
  <si>
    <t>A6-008</t>
  </si>
  <si>
    <t>集客支撑处，质量管理处</t>
    <phoneticPr fontId="9" type="noConversion"/>
  </si>
  <si>
    <t>监控处：建议删除
集客处：基准值3，挑战值2</t>
    <phoneticPr fontId="8" type="noConversion"/>
  </si>
  <si>
    <t>建议保留，该指标为家宽重要指标，且财务健康度中有此指标</t>
    <phoneticPr fontId="8" type="noConversion"/>
  </si>
  <si>
    <t>A6-018</t>
  </si>
  <si>
    <t>A6-019</t>
  </si>
  <si>
    <t>监控处：数据来源修改为工单系统，分省设置基准值、挑战值，10/12/14、15/18/21</t>
    <phoneticPr fontId="8" type="noConversion"/>
  </si>
  <si>
    <t>同意监控处意见</t>
    <phoneticPr fontId="8" type="noConversion"/>
  </si>
  <si>
    <t>A6-045</t>
  </si>
  <si>
    <t>A6-046</t>
  </si>
  <si>
    <t>监控处：建议修改为一干设备百套阻断时长（小时/百套），全年一干设备阻断总时长与一干设备总量的比，单位为小时/百套，基准值6，挑战值9</t>
    <phoneticPr fontId="8" type="noConversion"/>
  </si>
  <si>
    <t>经进一步核实，监控处主要考虑到指标为省公司上报，数据质量不可控，因此不选择此指标，但考虑到接入网的重要性，与监控协商，将此指标修改为PTN接入节点成环比</t>
    <phoneticPr fontId="8" type="noConversion"/>
  </si>
  <si>
    <t>A6-057</t>
  </si>
  <si>
    <t>互联网处：门限修改为90/95</t>
    <phoneticPr fontId="8" type="noConversion"/>
  </si>
  <si>
    <t>同意互联网处意见</t>
    <phoneticPr fontId="8" type="noConversion"/>
  </si>
  <si>
    <t>A6-058</t>
  </si>
  <si>
    <t>A6-061</t>
  </si>
  <si>
    <t>A6-062</t>
  </si>
  <si>
    <t>A6-073</t>
  </si>
  <si>
    <t>A6-074</t>
  </si>
  <si>
    <t>A6-084</t>
  </si>
  <si>
    <t>互联网处：门限修改为2.2/2.5</t>
    <phoneticPr fontId="8" type="noConversion"/>
  </si>
  <si>
    <t>A6-085</t>
  </si>
  <si>
    <t>A6-094</t>
  </si>
  <si>
    <t>A6-095</t>
  </si>
  <si>
    <t xml:space="preserve">现场测试
</t>
    <phoneticPr fontId="9" type="noConversion"/>
  </si>
  <si>
    <t>A5-031</t>
  </si>
  <si>
    <t>互联网处：门限修改为0.5/0.2</t>
    <phoneticPr fontId="8" type="noConversion"/>
  </si>
  <si>
    <t>A5-051</t>
  </si>
  <si>
    <t>A5-032</t>
  </si>
  <si>
    <t>质量管理处，网络监控处</t>
    <phoneticPr fontId="9" type="noConversion"/>
  </si>
  <si>
    <t>集客处：基准值90%     挑战值95%</t>
    <phoneticPr fontId="8" type="noConversion"/>
  </si>
  <si>
    <t>原则上同意集客处意见，根据现有数据情况，全网17省高于挑战值，14省低于基准值，无基准值与挑战值之间省份，建议先期使用该门限，后续根据实际指标变化适时进行调整。</t>
    <phoneticPr fontId="8" type="noConversion"/>
  </si>
  <si>
    <t>A5-052</t>
  </si>
  <si>
    <t>A5-033</t>
  </si>
  <si>
    <t>集客处：基准值5.5小时      挑战值4.5小时。</t>
    <phoneticPr fontId="8" type="noConversion"/>
  </si>
  <si>
    <t>A5-053</t>
  </si>
  <si>
    <t>A5-034</t>
  </si>
  <si>
    <t>A5-054</t>
  </si>
  <si>
    <t>A5-035</t>
  </si>
  <si>
    <t>A5-055</t>
  </si>
  <si>
    <t>A5-036</t>
  </si>
  <si>
    <t>A5-056</t>
  </si>
  <si>
    <t>A5-037</t>
  </si>
  <si>
    <t>A5-057</t>
  </si>
  <si>
    <t>A5-038</t>
  </si>
  <si>
    <t>A5-058</t>
  </si>
  <si>
    <t>A5-039</t>
  </si>
  <si>
    <t>A5-059</t>
  </si>
  <si>
    <t>A5-040</t>
  </si>
  <si>
    <t>A5-060</t>
  </si>
  <si>
    <t>A5-041</t>
  </si>
  <si>
    <t>A5-061</t>
  </si>
  <si>
    <t>A5-042</t>
  </si>
  <si>
    <t>A5-062</t>
  </si>
  <si>
    <t>A5-043</t>
  </si>
  <si>
    <t>A5-063</t>
  </si>
  <si>
    <t>A5-044</t>
  </si>
  <si>
    <t>A5-064</t>
  </si>
  <si>
    <t>A5-045</t>
  </si>
  <si>
    <t>A5-065</t>
  </si>
  <si>
    <t>A6-041</t>
  </si>
  <si>
    <t>A6-042</t>
  </si>
  <si>
    <t>A5-046</t>
  </si>
  <si>
    <t>A5-066</t>
  </si>
  <si>
    <t>A5-047</t>
  </si>
  <si>
    <t>A5-067</t>
  </si>
  <si>
    <t>A5-048</t>
  </si>
  <si>
    <t>A5-068</t>
  </si>
  <si>
    <t>A5-049</t>
  </si>
  <si>
    <t>A5-069</t>
  </si>
  <si>
    <t>A5-050</t>
  </si>
  <si>
    <t>A5-070</t>
  </si>
  <si>
    <t>重点保障场景</t>
    <phoneticPr fontId="9" type="noConversion"/>
  </si>
  <si>
    <t>A6-002</t>
  </si>
  <si>
    <t>A6-003</t>
  </si>
  <si>
    <t>A6-004</t>
  </si>
  <si>
    <t>A6-005</t>
  </si>
  <si>
    <t>城区</t>
    <phoneticPr fontId="9" type="noConversion"/>
  </si>
  <si>
    <t>A6-006</t>
  </si>
  <si>
    <t>A6-009</t>
  </si>
  <si>
    <t>A6-010</t>
  </si>
  <si>
    <t>A6-011</t>
  </si>
  <si>
    <t>A6-012</t>
  </si>
  <si>
    <t>A6-013</t>
  </si>
  <si>
    <t>A6-014</t>
  </si>
  <si>
    <t>A6-015</t>
  </si>
  <si>
    <t>A6-016</t>
  </si>
  <si>
    <t>A5-011</t>
  </si>
  <si>
    <t>A5-012</t>
  </si>
  <si>
    <t>A5-013</t>
  </si>
  <si>
    <t>A5-014</t>
  </si>
  <si>
    <t>A5-015</t>
  </si>
  <si>
    <t>农村</t>
    <phoneticPr fontId="9" type="noConversion"/>
  </si>
  <si>
    <t>A6-017</t>
  </si>
  <si>
    <t>A6-020</t>
  </si>
  <si>
    <t>A6-021</t>
  </si>
  <si>
    <t>A6-022</t>
  </si>
  <si>
    <t>A6-023</t>
  </si>
  <si>
    <t>A6-024</t>
  </si>
  <si>
    <t>A6-025</t>
  </si>
  <si>
    <t>A6-026</t>
  </si>
  <si>
    <t>A6-027</t>
  </si>
  <si>
    <t>高铁</t>
    <phoneticPr fontId="9" type="noConversion"/>
  </si>
  <si>
    <t>A6-028</t>
  </si>
  <si>
    <t>A6-029</t>
  </si>
  <si>
    <t>A6-030</t>
  </si>
  <si>
    <t>A5-016</t>
  </si>
  <si>
    <t>A5-017</t>
  </si>
  <si>
    <t>A5-018</t>
  </si>
  <si>
    <t>A5-019</t>
  </si>
  <si>
    <t>A5-020</t>
  </si>
  <si>
    <t>地铁</t>
    <phoneticPr fontId="9" type="noConversion"/>
  </si>
  <si>
    <t>A6-031</t>
  </si>
  <si>
    <t>A6-032</t>
  </si>
  <si>
    <t>A6-033</t>
  </si>
  <si>
    <t>A6-034</t>
  </si>
  <si>
    <t>A6-035</t>
  </si>
  <si>
    <t>A5-021</t>
  </si>
  <si>
    <t>A5-022</t>
  </si>
  <si>
    <t>A5-023</t>
  </si>
  <si>
    <t>A5-024</t>
  </si>
  <si>
    <t>A5-025</t>
  </si>
  <si>
    <t>高速</t>
    <phoneticPr fontId="9" type="noConversion"/>
  </si>
  <si>
    <t>A6-036</t>
  </si>
  <si>
    <t>A6-037</t>
  </si>
  <si>
    <t>A6-038</t>
  </si>
  <si>
    <t>A6-039</t>
  </si>
  <si>
    <t>A6-040</t>
  </si>
  <si>
    <t>A6-043</t>
  </si>
  <si>
    <t>高校</t>
    <phoneticPr fontId="9" type="noConversion"/>
  </si>
  <si>
    <t>A6-044</t>
  </si>
  <si>
    <t>A6-047</t>
  </si>
  <si>
    <t>A6-048</t>
  </si>
  <si>
    <t>A6-049</t>
  </si>
  <si>
    <t>A6-050</t>
  </si>
  <si>
    <t>A6-051</t>
  </si>
  <si>
    <t>A6-052</t>
  </si>
  <si>
    <t>A6-053</t>
  </si>
  <si>
    <t>A6-054</t>
  </si>
  <si>
    <t>A6-055</t>
  </si>
  <si>
    <t>A6-059</t>
  </si>
  <si>
    <t>居民区</t>
    <phoneticPr fontId="9" type="noConversion"/>
  </si>
  <si>
    <t>A6-060</t>
  </si>
  <si>
    <t>A6-063</t>
  </si>
  <si>
    <t>A6-064</t>
  </si>
  <si>
    <t>A6-065</t>
  </si>
  <si>
    <t>A6-066</t>
  </si>
  <si>
    <t>A6-067</t>
  </si>
  <si>
    <t>A6-068</t>
  </si>
  <si>
    <t>A6-069</t>
  </si>
  <si>
    <t>A6-070</t>
  </si>
  <si>
    <t>A6-071</t>
  </si>
  <si>
    <t>风景区</t>
    <phoneticPr fontId="9" type="noConversion"/>
  </si>
  <si>
    <t>A6-072</t>
  </si>
  <si>
    <t>A6-075</t>
  </si>
  <si>
    <t>A6-076</t>
  </si>
  <si>
    <t>A6-077</t>
  </si>
  <si>
    <t>A6-078</t>
  </si>
  <si>
    <t>A6-079</t>
  </si>
  <si>
    <t>A6-080</t>
  </si>
  <si>
    <t>A6-081</t>
  </si>
  <si>
    <t>A6-082</t>
  </si>
  <si>
    <t>医院</t>
    <phoneticPr fontId="9" type="noConversion"/>
  </si>
  <si>
    <t>A6-083</t>
  </si>
  <si>
    <t>A6-086</t>
  </si>
  <si>
    <t>A6-087</t>
  </si>
  <si>
    <t>A6-088</t>
  </si>
  <si>
    <t>A6-089</t>
  </si>
  <si>
    <t>A6-090</t>
  </si>
  <si>
    <t>A6-091</t>
  </si>
  <si>
    <t>A6-092</t>
  </si>
  <si>
    <t>交通枢纽</t>
    <phoneticPr fontId="9" type="noConversion"/>
  </si>
  <si>
    <t>A6-093</t>
  </si>
  <si>
    <t>A6-096</t>
  </si>
  <si>
    <t>A6-097</t>
  </si>
  <si>
    <t>A6-098</t>
  </si>
  <si>
    <t>A6-099</t>
  </si>
  <si>
    <t>A6-100</t>
  </si>
  <si>
    <t>A6-101</t>
  </si>
  <si>
    <t>A6-102</t>
  </si>
  <si>
    <t>A6-103</t>
  </si>
  <si>
    <t>A6-104</t>
  </si>
  <si>
    <t>A5-026</t>
  </si>
  <si>
    <t>A5-027</t>
  </si>
  <si>
    <t>A5-028</t>
  </si>
  <si>
    <t>A5-029</t>
  </si>
  <si>
    <t>A5-030</t>
  </si>
  <si>
    <t>语音业务</t>
    <phoneticPr fontId="9" type="noConversion"/>
  </si>
  <si>
    <t>数据业务</t>
    <phoneticPr fontId="9" type="noConversion"/>
  </si>
  <si>
    <t>A7-002</t>
  </si>
  <si>
    <t>占网时长</t>
    <phoneticPr fontId="9" type="noConversion"/>
  </si>
  <si>
    <t>A8-003</t>
  </si>
  <si>
    <t>A8-004</t>
  </si>
  <si>
    <t>A8-006</t>
  </si>
  <si>
    <t>A8-007</t>
  </si>
  <si>
    <t>基站退服</t>
    <phoneticPr fontId="9" type="noConversion"/>
  </si>
  <si>
    <t>A8-008</t>
  </si>
  <si>
    <t>A8-009</t>
  </si>
  <si>
    <t>核心网</t>
    <phoneticPr fontId="9" type="noConversion"/>
  </si>
  <si>
    <t>A9-002</t>
  </si>
  <si>
    <t>A9-003</t>
  </si>
  <si>
    <t>无线网</t>
    <phoneticPr fontId="9" type="noConversion"/>
  </si>
  <si>
    <t>A9-004</t>
  </si>
  <si>
    <t>A9-005</t>
  </si>
  <si>
    <t>传输网</t>
    <phoneticPr fontId="9" type="noConversion"/>
  </si>
  <si>
    <t>A9-007</t>
  </si>
  <si>
    <t>A10-002</t>
  </si>
  <si>
    <t>A10-003</t>
  </si>
  <si>
    <t>A10-004</t>
  </si>
  <si>
    <t>A10-005</t>
  </si>
  <si>
    <t>A10-006</t>
  </si>
  <si>
    <t>客户投诉</t>
    <phoneticPr fontId="9" type="noConversion"/>
  </si>
  <si>
    <t>B2-002</t>
  </si>
  <si>
    <t>宽带业务</t>
    <phoneticPr fontId="9" type="noConversion"/>
  </si>
  <si>
    <t>B3-003</t>
  </si>
  <si>
    <t>B3-004</t>
  </si>
  <si>
    <t>B3-005</t>
  </si>
  <si>
    <t>B3-006</t>
  </si>
  <si>
    <t>B3-007</t>
  </si>
  <si>
    <t>B3-008</t>
  </si>
  <si>
    <t>B3-009</t>
  </si>
  <si>
    <t>B5-003</t>
  </si>
  <si>
    <t>B5-004</t>
  </si>
  <si>
    <t>B5-005</t>
  </si>
  <si>
    <t>B5-006</t>
  </si>
  <si>
    <t>B5-007</t>
  </si>
  <si>
    <t>B5-008</t>
  </si>
  <si>
    <t>B5-009</t>
  </si>
  <si>
    <t>电视业务</t>
    <phoneticPr fontId="9" type="noConversion"/>
  </si>
  <si>
    <t>B3-010</t>
  </si>
  <si>
    <t>B3-011</t>
  </si>
  <si>
    <t>B3-012</t>
  </si>
  <si>
    <t>B3-013</t>
  </si>
  <si>
    <t>和目业务</t>
    <phoneticPr fontId="9" type="noConversion"/>
  </si>
  <si>
    <t>B3-014</t>
  </si>
  <si>
    <t>B3-015</t>
  </si>
  <si>
    <t>业务开通</t>
    <phoneticPr fontId="9" type="noConversion"/>
  </si>
  <si>
    <t>B4-002</t>
  </si>
  <si>
    <t>B4-003</t>
  </si>
  <si>
    <t>投诉处理</t>
    <phoneticPr fontId="9" type="noConversion"/>
  </si>
  <si>
    <t>B4-004</t>
  </si>
  <si>
    <t>B4-005</t>
  </si>
  <si>
    <t>网页感知</t>
    <phoneticPr fontId="9" type="noConversion"/>
  </si>
  <si>
    <t>B5-010</t>
  </si>
  <si>
    <t>B5-017</t>
  </si>
  <si>
    <t>B5-011</t>
  </si>
  <si>
    <t>B5-018</t>
  </si>
  <si>
    <t>视频感知</t>
    <phoneticPr fontId="9" type="noConversion"/>
  </si>
  <si>
    <t>B5-012</t>
  </si>
  <si>
    <t>B5-019</t>
  </si>
  <si>
    <t>B5-013</t>
  </si>
  <si>
    <t>B5-020</t>
  </si>
  <si>
    <t>B5-014</t>
  </si>
  <si>
    <t>B5-021</t>
  </si>
  <si>
    <t>游戏感知</t>
    <phoneticPr fontId="9" type="noConversion"/>
  </si>
  <si>
    <t>B5-015</t>
  </si>
  <si>
    <t>B5-022</t>
  </si>
  <si>
    <t>下载感知</t>
    <phoneticPr fontId="9" type="noConversion"/>
  </si>
  <si>
    <t>B5-016</t>
  </si>
  <si>
    <t>B5-023</t>
  </si>
  <si>
    <t>有线接入网</t>
    <phoneticPr fontId="9" type="noConversion"/>
  </si>
  <si>
    <t>B7-002</t>
  </si>
  <si>
    <t>内容网络</t>
    <phoneticPr fontId="9" type="noConversion"/>
  </si>
  <si>
    <t>B7-003</t>
  </si>
  <si>
    <t>B7-004</t>
  </si>
  <si>
    <t>有线覆盖</t>
    <phoneticPr fontId="9" type="noConversion"/>
  </si>
  <si>
    <t>B8-002</t>
  </si>
  <si>
    <t>B8-003</t>
  </si>
  <si>
    <t>内容覆盖</t>
    <phoneticPr fontId="9" type="noConversion"/>
  </si>
  <si>
    <t>B8-004</t>
  </si>
  <si>
    <t>B8-005</t>
  </si>
  <si>
    <t>B8-006</t>
  </si>
  <si>
    <t>B8-007</t>
  </si>
  <si>
    <t>互联网</t>
    <phoneticPr fontId="9" type="noConversion"/>
  </si>
  <si>
    <t>B9-002</t>
  </si>
  <si>
    <t>B9-003</t>
  </si>
  <si>
    <t>B9-004</t>
  </si>
  <si>
    <t>B9-005</t>
  </si>
  <si>
    <t>B9-006</t>
  </si>
  <si>
    <t>内容网</t>
    <phoneticPr fontId="9" type="noConversion"/>
  </si>
  <si>
    <t>B9-007</t>
  </si>
  <si>
    <t>B10-002</t>
  </si>
  <si>
    <t>内容网</t>
    <phoneticPr fontId="9" type="noConversion"/>
  </si>
  <si>
    <t>B10-003</t>
  </si>
  <si>
    <t>重点行业</t>
    <phoneticPr fontId="9" type="noConversion"/>
  </si>
  <si>
    <t>和交通</t>
    <phoneticPr fontId="9" type="noConversion"/>
  </si>
  <si>
    <t>C3-002</t>
  </si>
  <si>
    <t>C3-003</t>
  </si>
  <si>
    <t>云企信</t>
    <phoneticPr fontId="9" type="noConversion"/>
  </si>
  <si>
    <t>C3-004</t>
  </si>
  <si>
    <t>C3-005</t>
  </si>
  <si>
    <t>和教育</t>
    <phoneticPr fontId="9" type="noConversion"/>
  </si>
  <si>
    <t>C3-006</t>
  </si>
  <si>
    <t>C3-007</t>
  </si>
  <si>
    <t>和对讲</t>
    <phoneticPr fontId="9" type="noConversion"/>
  </si>
  <si>
    <t>C3-008</t>
  </si>
  <si>
    <t>C3-009</t>
  </si>
  <si>
    <t>业务开通</t>
    <phoneticPr fontId="9" type="noConversion"/>
  </si>
  <si>
    <t>C4-003</t>
  </si>
  <si>
    <t>C4-004</t>
  </si>
  <si>
    <t>C4-005</t>
  </si>
  <si>
    <t>C4-006</t>
  </si>
  <si>
    <t>跨省</t>
    <phoneticPr fontId="9" type="noConversion"/>
  </si>
  <si>
    <t>省内</t>
    <phoneticPr fontId="9" type="noConversion"/>
  </si>
  <si>
    <t>C8-002</t>
  </si>
  <si>
    <t>咪咕视频</t>
    <phoneticPr fontId="9" type="noConversion"/>
  </si>
  <si>
    <t>D3-002</t>
  </si>
  <si>
    <t>D3-003</t>
  </si>
  <si>
    <t>D5-002</t>
  </si>
  <si>
    <t>D5-003</t>
  </si>
  <si>
    <t>咪咕音乐</t>
    <phoneticPr fontId="9" type="noConversion"/>
  </si>
  <si>
    <t>D3-004</t>
  </si>
  <si>
    <t>D3-005</t>
  </si>
  <si>
    <t>D5-016</t>
  </si>
  <si>
    <t>D5-017</t>
  </si>
  <si>
    <t>D5-018</t>
  </si>
  <si>
    <t>MM商城</t>
    <phoneticPr fontId="8" type="noConversion"/>
  </si>
  <si>
    <t>D5-034</t>
  </si>
  <si>
    <t>D5-035</t>
  </si>
  <si>
    <t>D5-036</t>
  </si>
  <si>
    <t>咪咕阅读</t>
  </si>
  <si>
    <t>D3-006</t>
  </si>
  <si>
    <t>D3-007</t>
  </si>
  <si>
    <t>统一认证</t>
  </si>
  <si>
    <t>D3-008</t>
  </si>
  <si>
    <t>D3-009</t>
  </si>
  <si>
    <t>139邮箱</t>
  </si>
  <si>
    <t>D3-010</t>
  </si>
  <si>
    <t>D3-011</t>
  </si>
  <si>
    <t>和飞信</t>
    <phoneticPr fontId="9" type="noConversion"/>
  </si>
  <si>
    <t>D3-012</t>
  </si>
  <si>
    <t>D3-013</t>
  </si>
  <si>
    <t>D5-028</t>
  </si>
  <si>
    <t>D5-029</t>
  </si>
  <si>
    <t>NB业务</t>
    <phoneticPr fontId="9" type="noConversion"/>
  </si>
  <si>
    <t>D3-014</t>
  </si>
  <si>
    <t>D3-015</t>
  </si>
  <si>
    <t>共享单车</t>
    <phoneticPr fontId="9" type="noConversion"/>
  </si>
  <si>
    <t>D3-016</t>
  </si>
  <si>
    <t>D3-017</t>
  </si>
  <si>
    <t>电力抄表</t>
    <phoneticPr fontId="9" type="noConversion"/>
  </si>
  <si>
    <t>D3-018</t>
  </si>
  <si>
    <t>D3-019</t>
  </si>
  <si>
    <t>国际业务</t>
    <phoneticPr fontId="8" type="noConversion"/>
  </si>
  <si>
    <t>A3-010</t>
  </si>
  <si>
    <t>A3-011</t>
  </si>
  <si>
    <t>投诉处理</t>
    <phoneticPr fontId="9" type="noConversion"/>
  </si>
  <si>
    <t>咪咕视频响应成功率(%)-领先度</t>
    <phoneticPr fontId="9" type="noConversion"/>
  </si>
  <si>
    <t>D5-004</t>
  </si>
  <si>
    <t>D5-007</t>
  </si>
  <si>
    <t>D5-010</t>
  </si>
  <si>
    <t>D5-013</t>
  </si>
  <si>
    <t>咪咕视频响应时延(ms)-领先度</t>
    <phoneticPr fontId="9" type="noConversion"/>
  </si>
  <si>
    <t>D5-005</t>
  </si>
  <si>
    <t>D5-008</t>
  </si>
  <si>
    <t>D5-011</t>
  </si>
  <si>
    <t>D5-014</t>
  </si>
  <si>
    <t>咪咕视频500Kbps以下会话数占比(%)-领先度</t>
    <phoneticPr fontId="9" type="noConversion"/>
  </si>
  <si>
    <t>D5-006</t>
  </si>
  <si>
    <t>D5-009</t>
  </si>
  <si>
    <t>D5-012</t>
  </si>
  <si>
    <t>D5-015</t>
  </si>
  <si>
    <t>咪咕音乐响应成功率(%)-领先度</t>
    <phoneticPr fontId="9" type="noConversion"/>
  </si>
  <si>
    <t>D5-019</t>
  </si>
  <si>
    <t>D5-022</t>
  </si>
  <si>
    <t>D5-025</t>
  </si>
  <si>
    <t>咪咕音乐响应时延(ms)-领先度</t>
    <phoneticPr fontId="9" type="noConversion"/>
  </si>
  <si>
    <t>D5-023</t>
  </si>
  <si>
    <t>D5-020</t>
  </si>
  <si>
    <t>D5-026</t>
  </si>
  <si>
    <t>咪咕音乐500Kbps以下会话数占比(%)-领先度</t>
    <phoneticPr fontId="9" type="noConversion"/>
  </si>
  <si>
    <t>D5-021</t>
  </si>
  <si>
    <t>D5-024</t>
  </si>
  <si>
    <t>D5-027</t>
  </si>
  <si>
    <t>和飞信响应成功率(%)-领先度</t>
    <phoneticPr fontId="22" type="noConversion"/>
  </si>
  <si>
    <t>D5-030</t>
  </si>
  <si>
    <t>D5-032</t>
  </si>
  <si>
    <t>和飞信响应时延(ms)-领先度</t>
    <phoneticPr fontId="9" type="noConversion"/>
  </si>
  <si>
    <t>D5-031</t>
  </si>
  <si>
    <t>D5-033</t>
  </si>
  <si>
    <t>MM商城响应成功率(%)-领先度</t>
    <phoneticPr fontId="8" type="noConversion"/>
  </si>
  <si>
    <t>D5-037</t>
  </si>
  <si>
    <t>D5-040</t>
  </si>
  <si>
    <t>D5-043</t>
  </si>
  <si>
    <t>D5-046</t>
  </si>
  <si>
    <t>MM商城响应时延(ms)-领先度</t>
    <phoneticPr fontId="9" type="noConversion"/>
  </si>
  <si>
    <t>D5-038</t>
  </si>
  <si>
    <t>D5-041</t>
  </si>
  <si>
    <t>D5-044</t>
  </si>
  <si>
    <t>D5-047</t>
  </si>
  <si>
    <t>MM商城下行速率(Mbps)-领先度</t>
    <phoneticPr fontId="9" type="noConversion"/>
  </si>
  <si>
    <t>D5-039</t>
  </si>
  <si>
    <t>D5-042</t>
  </si>
  <si>
    <t>D5-045</t>
  </si>
  <si>
    <t>D5-048</t>
  </si>
  <si>
    <t>NB覆盖</t>
    <phoneticPr fontId="9" type="noConversion"/>
  </si>
  <si>
    <t>D8-002</t>
  </si>
  <si>
    <t>咪咕视频</t>
    <phoneticPr fontId="9" type="noConversion"/>
  </si>
  <si>
    <t>咪咕音乐</t>
    <phoneticPr fontId="9" type="noConversion"/>
  </si>
  <si>
    <t>D9-002</t>
  </si>
  <si>
    <t>家宽视频缓冲时长占比(%)</t>
    <phoneticPr fontId="9" type="noConversion"/>
  </si>
  <si>
    <t>互联网电视节目播放成功率(%)</t>
    <phoneticPr fontId="9" type="noConversion"/>
  </si>
  <si>
    <t>互联网电视卡顿时长占比(%)</t>
    <phoneticPr fontId="9" type="noConversion"/>
  </si>
  <si>
    <t>重点行业PDP激活成功率(%)</t>
    <phoneticPr fontId="9" type="noConversion"/>
  </si>
  <si>
    <t>家宽装机平均时长(小时)</t>
    <phoneticPr fontId="9" type="noConversion"/>
  </si>
  <si>
    <t>家宽装机及时率(%)</t>
    <phoneticPr fontId="9" type="noConversion"/>
  </si>
  <si>
    <t>家宽投诉处理及时率(%)</t>
    <phoneticPr fontId="9" type="noConversion"/>
  </si>
  <si>
    <t>家宽故障处理平均时长(小时)</t>
    <phoneticPr fontId="9" type="noConversion"/>
  </si>
  <si>
    <t>城区MR覆盖率领先度(%)-领先电信</t>
    <phoneticPr fontId="9" type="noConversion"/>
  </si>
  <si>
    <t>城区MR覆盖率领先度(%)-领先联通</t>
    <phoneticPr fontId="9" type="noConversion"/>
  </si>
  <si>
    <t>城区道路综合覆盖率领先度(%)-领先电信</t>
    <phoneticPr fontId="9" type="noConversion"/>
  </si>
  <si>
    <t>城区道路综合覆盖率领先度(%)-领先联通</t>
    <phoneticPr fontId="9" type="noConversion"/>
  </si>
  <si>
    <t>城区道路全程呼叫成功率领先度(%)-领先电信</t>
    <phoneticPr fontId="9" type="noConversion"/>
  </si>
  <si>
    <t>城区道路全程呼叫成功率领先度(%)-领先联通</t>
    <phoneticPr fontId="9" type="noConversion"/>
  </si>
  <si>
    <t>城区道路视频卡顿时长占比领先度(%)-领先电信</t>
    <phoneticPr fontId="9" type="noConversion"/>
  </si>
  <si>
    <t>城区道路视频卡顿时长占比领先度(%)-领先联通</t>
    <phoneticPr fontId="9" type="noConversion"/>
  </si>
  <si>
    <t>城区道路上传速率领先度(Mbps)-领先电信</t>
    <phoneticPr fontId="9" type="noConversion"/>
  </si>
  <si>
    <t>城区道路上传速率领先度(Mbps)-领先联通</t>
    <phoneticPr fontId="9" type="noConversion"/>
  </si>
  <si>
    <t>城区道路下载速率领先度(Mbps)-领先电信</t>
    <phoneticPr fontId="9" type="noConversion"/>
  </si>
  <si>
    <t>城区道路下载速率领先度(Mbps)-领先联通</t>
    <phoneticPr fontId="9" type="noConversion"/>
  </si>
  <si>
    <t>高铁综合覆盖率领先度(%)-领先电信</t>
    <phoneticPr fontId="9" type="noConversion"/>
  </si>
  <si>
    <t>高铁综合覆盖率领先度(%)-领先联通</t>
    <phoneticPr fontId="9" type="noConversion"/>
  </si>
  <si>
    <t>高铁Volte全程呼叫成功率领先度(%)-领先电信</t>
    <phoneticPr fontId="9" type="noConversion"/>
  </si>
  <si>
    <t>高铁Volte全程呼叫成功率领先度(%)-领先联通</t>
    <phoneticPr fontId="9" type="noConversion"/>
  </si>
  <si>
    <t>高铁视频卡顿时长占比领先度(%)-领先电信</t>
    <phoneticPr fontId="9" type="noConversion"/>
  </si>
  <si>
    <t>高铁视频卡顿时长占比领先度(%)-领先联通</t>
    <phoneticPr fontId="9" type="noConversion"/>
  </si>
  <si>
    <t>高铁上传速率领先度(Mbps)-领先电信</t>
    <phoneticPr fontId="9" type="noConversion"/>
  </si>
  <si>
    <t>高铁上传速率领先度(Mbps)-领先联通</t>
    <phoneticPr fontId="9" type="noConversion"/>
  </si>
  <si>
    <t>高铁下载速率领先度(Mbps)-领先电信</t>
    <phoneticPr fontId="9" type="noConversion"/>
  </si>
  <si>
    <t>高铁下载速率领先度(Mbps)-领先联通</t>
    <phoneticPr fontId="9" type="noConversion"/>
  </si>
  <si>
    <t>地铁综合覆盖率领先度(%)-领先电信</t>
    <phoneticPr fontId="9" type="noConversion"/>
  </si>
  <si>
    <t>地铁综合覆盖率领先度(%)-领先联通</t>
    <phoneticPr fontId="9" type="noConversion"/>
  </si>
  <si>
    <t>地铁Volte全程呼叫成功率领先度(%)-领先电信</t>
    <phoneticPr fontId="9" type="noConversion"/>
  </si>
  <si>
    <t>地铁Volte全程呼叫成功率领先度(%)-领先联通</t>
    <phoneticPr fontId="9" type="noConversion"/>
  </si>
  <si>
    <t>地铁视频卡顿时长占比领先度(%)-领先电信</t>
    <phoneticPr fontId="9" type="noConversion"/>
  </si>
  <si>
    <t>地铁视频卡顿时长占比领先度(%)-领先联通</t>
    <phoneticPr fontId="9" type="noConversion"/>
  </si>
  <si>
    <t>地铁上传速率领先度(Mbps)-领先电信</t>
    <phoneticPr fontId="9" type="noConversion"/>
  </si>
  <si>
    <t>地铁上传速率领先度(Mbps)-领先联通</t>
    <phoneticPr fontId="9" type="noConversion"/>
  </si>
  <si>
    <t>地铁下载速率领先度(Mbps)-领先电信</t>
    <phoneticPr fontId="9" type="noConversion"/>
  </si>
  <si>
    <t>地铁下载速率领先度(Mbps)-领先联通</t>
    <phoneticPr fontId="9" type="noConversion"/>
  </si>
  <si>
    <t>高速综合覆盖率领先度(%)-领先电信</t>
    <phoneticPr fontId="9" type="noConversion"/>
  </si>
  <si>
    <t>高速综合覆盖率领先度(%)-领先联通</t>
    <phoneticPr fontId="9" type="noConversion"/>
  </si>
  <si>
    <t>交通枢纽综合覆盖率领先度(%)-领先电信</t>
    <phoneticPr fontId="9" type="noConversion"/>
  </si>
  <si>
    <t>交通枢纽综合覆盖率领先度(%)-领先联通</t>
    <phoneticPr fontId="9" type="noConversion"/>
  </si>
  <si>
    <t>交通枢纽Volte全程呼叫成功率领先度(%)-领先电信</t>
    <phoneticPr fontId="9" type="noConversion"/>
  </si>
  <si>
    <t>交通枢纽Volte全程呼叫成功率领先度(%)-领先联通</t>
    <phoneticPr fontId="9" type="noConversion"/>
  </si>
  <si>
    <t>交通枢纽视频卡顿时长占比领先度(%)-领先电信</t>
    <phoneticPr fontId="9" type="noConversion"/>
  </si>
  <si>
    <t>交通枢纽视频卡顿时长占比领先度(%)-领先联通</t>
    <phoneticPr fontId="9" type="noConversion"/>
  </si>
  <si>
    <t>交通枢纽上传速率领先度(Mbps)-领先电信</t>
    <phoneticPr fontId="9" type="noConversion"/>
  </si>
  <si>
    <t>交通枢纽上传速率领先度(Mbps)-领先联通</t>
    <phoneticPr fontId="9" type="noConversion"/>
  </si>
  <si>
    <t>交通枢纽下载速率领先度(Mbps)-领先电信</t>
    <phoneticPr fontId="9" type="noConversion"/>
  </si>
  <si>
    <t>交通枢纽下载速率领先度(Mbps)-领先联通</t>
    <phoneticPr fontId="9" type="noConversion"/>
  </si>
  <si>
    <t>家宽众测页面平均90%加载时长领先度(s)-领先电信</t>
    <phoneticPr fontId="9" type="noConversion"/>
  </si>
  <si>
    <t>家宽众测页面平均90%加载时长领先度(s)-领先联通</t>
    <phoneticPr fontId="9" type="noConversion"/>
  </si>
  <si>
    <t>家宽众测网页打开成功率领先度(%)-领先电信</t>
    <phoneticPr fontId="9" type="noConversion"/>
  </si>
  <si>
    <t>家宽众测网页打开成功率领先度(%)-领先联通</t>
    <phoneticPr fontId="9" type="noConversion"/>
  </si>
  <si>
    <t>家宽众测平均视频缓冲时长占比领先度(%)-领先电信</t>
    <phoneticPr fontId="9" type="noConversion"/>
  </si>
  <si>
    <t>家宽众测平均视频缓冲时长占比领先度(%)-领先联通</t>
    <phoneticPr fontId="9" type="noConversion"/>
  </si>
  <si>
    <t>家宽众测视频加载时长领先度(ms)-领先电信</t>
    <phoneticPr fontId="9" type="noConversion"/>
  </si>
  <si>
    <t>家宽众测视频加载时长领先度(ms)-领先联通</t>
    <phoneticPr fontId="9" type="noConversion"/>
  </si>
  <si>
    <t>家宽众测视频平均成功率领先度(%)-领先电信</t>
    <phoneticPr fontId="9" type="noConversion"/>
  </si>
  <si>
    <t>家宽众测视频平均成功率领先度(%)-领先联通</t>
    <phoneticPr fontId="9" type="noConversion"/>
  </si>
  <si>
    <t>家宽众测游戏ping时延领先度(ms)-领先电信</t>
    <phoneticPr fontId="9" type="noConversion"/>
  </si>
  <si>
    <t>家宽众测游戏ping时延领先度(ms)-领先联通</t>
    <phoneticPr fontId="9" type="noConversion"/>
  </si>
  <si>
    <t>家宽众测平均下载速率领先度(Mbps)-领先电信</t>
    <phoneticPr fontId="9" type="noConversion"/>
  </si>
  <si>
    <t>家宽众测平均下载速率领先度(Mbps)-领先联通</t>
    <phoneticPr fontId="9" type="noConversion"/>
  </si>
  <si>
    <t>智能网关接收光功率弱光占比</t>
    <phoneticPr fontId="9" type="noConversion"/>
  </si>
  <si>
    <t>城区分纤点密度(个/平方千米)</t>
    <phoneticPr fontId="9" type="noConversion"/>
  </si>
  <si>
    <t>四轮驱动</t>
    <phoneticPr fontId="22" type="noConversion"/>
  </si>
  <si>
    <t>得分</t>
    <phoneticPr fontId="22" type="noConversion"/>
  </si>
  <si>
    <t>有效总分</t>
    <phoneticPr fontId="8" type="noConversion"/>
  </si>
  <si>
    <t>排名</t>
    <phoneticPr fontId="8" type="noConversion"/>
  </si>
  <si>
    <t>挑战值</t>
    <phoneticPr fontId="22" type="noConversion"/>
  </si>
  <si>
    <t>省份</t>
  </si>
  <si>
    <t>总分</t>
  </si>
  <si>
    <t>排名</t>
  </si>
  <si>
    <t>最优</t>
    <phoneticPr fontId="8" type="noConversion"/>
  </si>
  <si>
    <t>最差</t>
    <phoneticPr fontId="8" type="noConversion"/>
  </si>
  <si>
    <t>安徽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</si>
  <si>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</si>
  <si>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</si>
  <si>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</si>
  <si>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</si>
  <si>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</si>
  <si>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</si>
  <si>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</si>
  <si>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</si>
  <si>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</si>
  <si>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</si>
  <si>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</si>
  <si>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</si>
  <si>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</si>
  <si>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</si>
  <si>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</si>
  <si>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</si>
  <si>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</si>
  <si>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</si>
  <si>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</si>
  <si>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</si>
  <si>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</si>
  <si>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</si>
  <si>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</si>
  <si>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</si>
  <si>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天津</t>
  </si>
  <si>
    <t>西藏</t>
  </si>
  <si>
    <t>新疆</t>
  </si>
  <si>
    <t>云南</t>
  </si>
  <si>
    <t>浙江</t>
  </si>
  <si>
    <t>重庆</t>
  </si>
  <si>
    <t>业务开通</t>
    <phoneticPr fontId="8" type="noConversion"/>
  </si>
  <si>
    <t>C4-007</t>
  </si>
  <si>
    <t>C4-008</t>
  </si>
  <si>
    <t>投诉处理</t>
    <phoneticPr fontId="8" type="noConversion"/>
  </si>
  <si>
    <t>C4-009</t>
  </si>
  <si>
    <t>C4-010</t>
  </si>
  <si>
    <t>2017年第三期</t>
  </si>
  <si>
    <t>2017年第四期</t>
  </si>
  <si>
    <t>网络/系统及业务重大事件次数</t>
    <phoneticPr fontId="8" type="noConversion"/>
  </si>
  <si>
    <t>网络安全重大事件次数</t>
    <phoneticPr fontId="8" type="noConversion"/>
  </si>
  <si>
    <t>互联互通重大事件次数</t>
    <phoneticPr fontId="8" type="noConversion"/>
  </si>
  <si>
    <t>交通战备重大事件次数</t>
    <phoneticPr fontId="8" type="noConversion"/>
  </si>
  <si>
    <t>不可抗力事件次数</t>
    <phoneticPr fontId="8" type="noConversion"/>
  </si>
  <si>
    <t>人为因素导致的事件次数</t>
    <phoneticPr fontId="8" type="noConversion"/>
  </si>
  <si>
    <t>影响用户事件次数</t>
    <phoneticPr fontId="8" type="noConversion"/>
  </si>
  <si>
    <t>重大事项管控</t>
    <phoneticPr fontId="8" type="noConversion"/>
  </si>
  <si>
    <t>移动业务NEI</t>
    <phoneticPr fontId="8" type="noConversion"/>
  </si>
  <si>
    <t>扣分制</t>
    <phoneticPr fontId="8" type="noConversion"/>
  </si>
  <si>
    <t>客户感知
（5)</t>
    <phoneticPr fontId="8" type="noConversion"/>
  </si>
  <si>
    <t>业务感知
(10)</t>
    <phoneticPr fontId="8" type="noConversion"/>
  </si>
  <si>
    <t>服务感知
(0.5)</t>
    <phoneticPr fontId="8" type="noConversion"/>
  </si>
  <si>
    <t>竞对感知
(10)</t>
    <phoneticPr fontId="8" type="noConversion"/>
  </si>
  <si>
    <t>场景感知
(10)</t>
    <phoneticPr fontId="8" type="noConversion"/>
  </si>
  <si>
    <t>最差感知
(3)</t>
    <phoneticPr fontId="8" type="noConversion"/>
  </si>
  <si>
    <t>覆盖感知
(5)</t>
    <phoneticPr fontId="8" type="noConversion"/>
  </si>
  <si>
    <t>容量感知
(5)</t>
    <phoneticPr fontId="8" type="noConversion"/>
  </si>
  <si>
    <t>结构感知
(1.5)</t>
    <phoneticPr fontId="8" type="noConversion"/>
  </si>
  <si>
    <t>C4-002</t>
    <phoneticPr fontId="8" type="noConversion"/>
  </si>
  <si>
    <t>客户反映
（2）</t>
    <phoneticPr fontId="8" type="noConversion"/>
  </si>
  <si>
    <t>业务感知
（7）</t>
    <phoneticPr fontId="8" type="noConversion"/>
  </si>
  <si>
    <t>服务感知
（7）</t>
    <phoneticPr fontId="8" type="noConversion"/>
  </si>
  <si>
    <t>竞对感知
（7）</t>
    <phoneticPr fontId="8" type="noConversion"/>
  </si>
  <si>
    <t>最差感知
（2）</t>
    <phoneticPr fontId="8" type="noConversion"/>
  </si>
  <si>
    <t>覆盖感知
（2）</t>
    <phoneticPr fontId="8" type="noConversion"/>
  </si>
  <si>
    <t>容量感知
（2）</t>
    <phoneticPr fontId="8" type="noConversion"/>
  </si>
  <si>
    <t>结构感知
（1）</t>
    <phoneticPr fontId="8" type="noConversion"/>
  </si>
  <si>
    <t>客户反映
（1）</t>
    <phoneticPr fontId="8" type="noConversion"/>
  </si>
  <si>
    <t>业务感知
（2）</t>
    <phoneticPr fontId="8" type="noConversion"/>
  </si>
  <si>
    <t>服务感知
（6）</t>
    <phoneticPr fontId="8" type="noConversion"/>
  </si>
  <si>
    <t>竞对感知
（2）</t>
    <phoneticPr fontId="8" type="noConversion"/>
  </si>
  <si>
    <t>覆盖感知
（1）</t>
    <phoneticPr fontId="8" type="noConversion"/>
  </si>
  <si>
    <t>服务感知
（1）</t>
    <phoneticPr fontId="8" type="noConversion"/>
  </si>
  <si>
    <t>覆盖感知
（1）</t>
    <phoneticPr fontId="8" type="noConversion"/>
  </si>
  <si>
    <t>容量感知
（1）</t>
    <phoneticPr fontId="8" type="noConversion"/>
  </si>
  <si>
    <t>网络质量综合满意度</t>
    <phoneticPr fontId="9" type="noConversion"/>
  </si>
  <si>
    <t>4G客户网络质量满意度</t>
    <phoneticPr fontId="9" type="noConversion"/>
  </si>
  <si>
    <t>4G客户手机上网满意度</t>
    <phoneticPr fontId="9" type="noConversion"/>
  </si>
  <si>
    <t>4G客户语音质量满意度</t>
    <phoneticPr fontId="9" type="noConversion"/>
  </si>
  <si>
    <t>4G客户网络原因万用户投诉比(广义)</t>
    <phoneticPr fontId="9" type="noConversion"/>
  </si>
  <si>
    <t>4G客户网络原因万用户投诉比(狭义)</t>
    <phoneticPr fontId="9" type="noConversion"/>
  </si>
  <si>
    <t>VoLTE用户网络原因万用户投诉比(广义)</t>
    <phoneticPr fontId="9" type="noConversion"/>
  </si>
  <si>
    <t>VoLTE用户网络原因万用户投诉比(狭义)</t>
    <phoneticPr fontId="9" type="noConversion"/>
  </si>
  <si>
    <t>基础通信万用户投诉比(广义)</t>
    <phoneticPr fontId="9" type="noConversion"/>
  </si>
  <si>
    <t>基础通信万用户投诉比(狭义)</t>
    <phoneticPr fontId="9" type="noConversion"/>
  </si>
  <si>
    <t>VoLTE接通率(%)</t>
    <phoneticPr fontId="9" type="noConversion"/>
  </si>
  <si>
    <t>VoLTE掉话率(%)</t>
    <phoneticPr fontId="9" type="noConversion"/>
  </si>
  <si>
    <t>VoLTE-VoLTE接续时长(s)</t>
    <phoneticPr fontId="9" type="noConversion"/>
  </si>
  <si>
    <t xml:space="preserve">VoLTE端到端上行丢包率(%) </t>
    <phoneticPr fontId="9" type="noConversion"/>
  </si>
  <si>
    <t>VOLTE视频接通率(%)</t>
    <phoneticPr fontId="9" type="noConversion"/>
  </si>
  <si>
    <t>VOLTE视频掉话率(%)</t>
    <phoneticPr fontId="9" type="noConversion"/>
  </si>
  <si>
    <t>IMS初始注册成功率(%)</t>
    <phoneticPr fontId="9" type="noConversion"/>
  </si>
  <si>
    <t>ESRVCC切换比例(%)</t>
    <phoneticPr fontId="9" type="noConversion"/>
  </si>
  <si>
    <t>ESRVCC切换成功率(%)</t>
    <phoneticPr fontId="9" type="noConversion"/>
  </si>
  <si>
    <t>移动业务网页响应成功率(%)</t>
    <phoneticPr fontId="9" type="noConversion"/>
  </si>
  <si>
    <t>移动业务网页响应时延(ms)</t>
    <phoneticPr fontId="9" type="noConversion"/>
  </si>
  <si>
    <t>移动业务网页显示成功率(%)</t>
    <phoneticPr fontId="9" type="noConversion"/>
  </si>
  <si>
    <t>移动业务视频响应成功率(%)</t>
    <phoneticPr fontId="9" type="noConversion"/>
  </si>
  <si>
    <t>移动业务视频响应时延(ms)</t>
    <phoneticPr fontId="9" type="noConversion"/>
  </si>
  <si>
    <t>移动业务视频平均每次播放卡顿次数(次)</t>
    <phoneticPr fontId="9" type="noConversion"/>
  </si>
  <si>
    <t>移动业务游戏响应成功率(%)</t>
    <phoneticPr fontId="9" type="noConversion"/>
  </si>
  <si>
    <t>移动业务游戏响应时延(ms)</t>
    <phoneticPr fontId="9" type="noConversion"/>
  </si>
  <si>
    <t>即时通信响应成功率(%)</t>
    <phoneticPr fontId="9" type="noConversion"/>
  </si>
  <si>
    <t>即时通信响应时延(ms)</t>
    <phoneticPr fontId="9" type="noConversion"/>
  </si>
  <si>
    <t>HTTP下载速率(Mbps)</t>
    <phoneticPr fontId="9" type="noConversion"/>
  </si>
  <si>
    <t>LTE排除用户原因附着成功率(%)</t>
    <phoneticPr fontId="9" type="noConversion"/>
  </si>
  <si>
    <t>Top10网银证券显示成功率(%)</t>
    <phoneticPr fontId="9" type="noConversion"/>
  </si>
  <si>
    <t>Top10网银证券首屏时延(s)</t>
    <phoneticPr fontId="9" type="noConversion"/>
  </si>
  <si>
    <t>移动业务投诉平均处理时长(小时)</t>
    <phoneticPr fontId="9" type="noConversion"/>
  </si>
  <si>
    <t>4G覆盖率劣于竞对小区占比-电信(%)</t>
    <phoneticPr fontId="9" type="noConversion"/>
  </si>
  <si>
    <t>4G覆盖率劣于竞对小区占比-联通(%)</t>
    <phoneticPr fontId="9" type="noConversion"/>
  </si>
  <si>
    <t>农村MR覆盖率领先度(%)-领先电信</t>
    <phoneticPr fontId="9" type="noConversion"/>
  </si>
  <si>
    <t>农村MR覆盖率领先度(%)-领先联通</t>
    <phoneticPr fontId="9" type="noConversion"/>
  </si>
  <si>
    <t>高校MR覆盖率领先度(%)-领先电信</t>
    <phoneticPr fontId="9" type="noConversion"/>
  </si>
  <si>
    <t>高校MR覆盖率领先度(%)-领先联通</t>
    <phoneticPr fontId="9" type="noConversion"/>
  </si>
  <si>
    <t>高校覆盖劣于竞对小区占比-联通(%)</t>
    <phoneticPr fontId="9" type="noConversion"/>
  </si>
  <si>
    <t>高校覆盖劣于竞对小区占比-电信(%)</t>
    <phoneticPr fontId="9" type="noConversion"/>
  </si>
  <si>
    <t>居民区MR覆盖率领先度(%)-领先电信</t>
    <phoneticPr fontId="9" type="noConversion"/>
  </si>
  <si>
    <t>居民区MR覆盖率领先度(%)-领先联通</t>
    <phoneticPr fontId="9" type="noConversion"/>
  </si>
  <si>
    <t>风景区MR覆盖率领先度(%)-领先电信</t>
    <phoneticPr fontId="9" type="noConversion"/>
  </si>
  <si>
    <t>风景区MR覆盖率领先度(%)-领先联通</t>
    <phoneticPr fontId="9" type="noConversion"/>
  </si>
  <si>
    <t>交通枢纽MR覆盖率领先度(%)-领先电信</t>
    <phoneticPr fontId="9" type="noConversion"/>
  </si>
  <si>
    <t>交通枢纽MR覆盖率领先度(%)-领先联通</t>
    <phoneticPr fontId="9" type="noConversion"/>
  </si>
  <si>
    <t>重点保障场景VoLTE接通率(%)</t>
    <phoneticPr fontId="9" type="noConversion"/>
  </si>
  <si>
    <t>重点保障场景VoLTE掉话率(%)</t>
    <phoneticPr fontId="9" type="noConversion"/>
  </si>
  <si>
    <t>重点保障场景网页响应成功率(%)</t>
    <phoneticPr fontId="9" type="noConversion"/>
  </si>
  <si>
    <t>重点保障场景视频响应成功率(%)</t>
    <phoneticPr fontId="9" type="noConversion"/>
  </si>
  <si>
    <t>重点保障场景上行PRB利用率(%)</t>
    <phoneticPr fontId="9" type="noConversion"/>
  </si>
  <si>
    <t>城区MR覆盖率(%)</t>
    <phoneticPr fontId="9" type="noConversion"/>
  </si>
  <si>
    <t>城区VoLTE接通率(%)</t>
    <phoneticPr fontId="9" type="noConversion"/>
  </si>
  <si>
    <t>城区VoLTE掉话率(%)</t>
    <phoneticPr fontId="9" type="noConversion"/>
  </si>
  <si>
    <t>城区VoLTE端到端上行丢包率 (%)</t>
    <phoneticPr fontId="9" type="noConversion"/>
  </si>
  <si>
    <t>城区网页响应成功率(%)</t>
    <phoneticPr fontId="9" type="noConversion"/>
  </si>
  <si>
    <t>城区网页响应时延(ms)</t>
    <phoneticPr fontId="9" type="noConversion"/>
  </si>
  <si>
    <t>城区视频响应成功率(%)</t>
    <phoneticPr fontId="9" type="noConversion"/>
  </si>
  <si>
    <t>城区视频响应时延(ms)</t>
    <phoneticPr fontId="9" type="noConversion"/>
  </si>
  <si>
    <t>城区游戏响应时延(ms)</t>
    <phoneticPr fontId="9" type="noConversion"/>
  </si>
  <si>
    <t>城区道路综合覆盖率(%)</t>
    <phoneticPr fontId="9" type="noConversion"/>
  </si>
  <si>
    <t>城区道路全程呼叫成功率(%)</t>
    <phoneticPr fontId="9" type="noConversion"/>
  </si>
  <si>
    <t>城区道路视频卡顿时长占比(%)</t>
    <phoneticPr fontId="9" type="noConversion"/>
  </si>
  <si>
    <t>城区道路上传速率(Mbps)</t>
    <phoneticPr fontId="9" type="noConversion"/>
  </si>
  <si>
    <t>城区道路下载速率(Mbps)</t>
    <phoneticPr fontId="9" type="noConversion"/>
  </si>
  <si>
    <t>农村MR覆盖率(%)</t>
    <phoneticPr fontId="9" type="noConversion"/>
  </si>
  <si>
    <t>农村VoLTE接通率(%)</t>
    <phoneticPr fontId="9" type="noConversion"/>
  </si>
  <si>
    <t>农村VoLTE掉话率(%)</t>
    <phoneticPr fontId="9" type="noConversion"/>
  </si>
  <si>
    <t>农村VoLTE端到端上行丢包率(%)</t>
    <phoneticPr fontId="9" type="noConversion"/>
  </si>
  <si>
    <t>农村网页响应成功率(%)</t>
    <phoneticPr fontId="9" type="noConversion"/>
  </si>
  <si>
    <t>农村网页响应时延(ms)</t>
    <phoneticPr fontId="9" type="noConversion"/>
  </si>
  <si>
    <t>农村视频响应成功率(%)</t>
    <phoneticPr fontId="9" type="noConversion"/>
  </si>
  <si>
    <t>农村视频响应时延(ms)</t>
    <phoneticPr fontId="9" type="noConversion"/>
  </si>
  <si>
    <t>农村游戏响应时延(ms)</t>
    <phoneticPr fontId="9" type="noConversion"/>
  </si>
  <si>
    <t>高铁VoLTE-VoLTE MOS3.0以上占比(%)</t>
    <phoneticPr fontId="9" type="noConversion"/>
  </si>
  <si>
    <t>高铁网页显示成功率(%)</t>
    <phoneticPr fontId="9" type="noConversion"/>
  </si>
  <si>
    <t>高铁4G专网RRU平均退服时长占比(%)</t>
    <phoneticPr fontId="9" type="noConversion"/>
  </si>
  <si>
    <t>高铁综合覆盖率(%)</t>
    <phoneticPr fontId="9" type="noConversion"/>
  </si>
  <si>
    <t>高铁Volte全程呼叫成功率(%)</t>
    <phoneticPr fontId="9" type="noConversion"/>
  </si>
  <si>
    <t>高铁视频卡顿时长占比(%)</t>
    <phoneticPr fontId="9" type="noConversion"/>
  </si>
  <si>
    <t>高铁上传速率(Mbps)</t>
    <phoneticPr fontId="9" type="noConversion"/>
  </si>
  <si>
    <t>高铁下载速率(Mbps)</t>
    <phoneticPr fontId="9" type="noConversion"/>
  </si>
  <si>
    <t>地铁MR覆盖率(%)</t>
    <phoneticPr fontId="9" type="noConversion"/>
  </si>
  <si>
    <t>地铁VoLTE-VoLTE MOS3.0以上占比(%)</t>
    <phoneticPr fontId="9" type="noConversion"/>
  </si>
  <si>
    <t>地铁网页显示成功率(%)</t>
    <phoneticPr fontId="9" type="noConversion"/>
  </si>
  <si>
    <t>地铁下载速率1M以下占比(%)</t>
    <phoneticPr fontId="9" type="noConversion"/>
  </si>
  <si>
    <t>地铁高负荷小区占比(%)</t>
    <phoneticPr fontId="9" type="noConversion"/>
  </si>
  <si>
    <t>地铁综合覆盖率(%)</t>
    <phoneticPr fontId="9" type="noConversion"/>
  </si>
  <si>
    <t>地铁Volte全程呼叫成功率(%)</t>
    <phoneticPr fontId="9" type="noConversion"/>
  </si>
  <si>
    <t>地铁视频卡顿时长占比(%)</t>
    <phoneticPr fontId="9" type="noConversion"/>
  </si>
  <si>
    <t>地铁上传速率(Mbps)</t>
    <phoneticPr fontId="9" type="noConversion"/>
  </si>
  <si>
    <t>地铁下载速率(Mbps)</t>
    <phoneticPr fontId="9" type="noConversion"/>
  </si>
  <si>
    <t>高速Volte全程呼叫成功率(%)</t>
    <phoneticPr fontId="9" type="noConversion"/>
  </si>
  <si>
    <t>高速VoLTE-VoLTE MOS3.0以上占比(%)</t>
    <phoneticPr fontId="9" type="noConversion"/>
  </si>
  <si>
    <t>高速网页显示成功率(%)</t>
    <phoneticPr fontId="9" type="noConversion"/>
  </si>
  <si>
    <t>高速视频卡顿时长占比(%)</t>
    <phoneticPr fontId="9" type="noConversion"/>
  </si>
  <si>
    <t>高速LTE综合覆盖率(%)</t>
    <phoneticPr fontId="9" type="noConversion"/>
  </si>
  <si>
    <t>高速FTP下载速率(Mbps)</t>
    <phoneticPr fontId="9" type="noConversion"/>
  </si>
  <si>
    <t>高校MR覆盖率(%)</t>
    <phoneticPr fontId="9" type="noConversion"/>
  </si>
  <si>
    <t>高校VoLTE接通率(%)</t>
    <phoneticPr fontId="9" type="noConversion"/>
  </si>
  <si>
    <t>高校VoLTE掉话率(%)</t>
    <phoneticPr fontId="9" type="noConversion"/>
  </si>
  <si>
    <t>高校VoLTE端到端上行丢包率 (%)</t>
    <phoneticPr fontId="9" type="noConversion"/>
  </si>
  <si>
    <t>高校网页响应成功率(%)</t>
    <phoneticPr fontId="9" type="noConversion"/>
  </si>
  <si>
    <t>高校网页响应时延(ms)</t>
    <phoneticPr fontId="9" type="noConversion"/>
  </si>
  <si>
    <t>高校视频响应成功率(%)</t>
    <phoneticPr fontId="9" type="noConversion"/>
  </si>
  <si>
    <t>高校视频响应时延(ms)</t>
    <phoneticPr fontId="9" type="noConversion"/>
  </si>
  <si>
    <t>高校游戏响应成功率(%)</t>
    <phoneticPr fontId="9" type="noConversion"/>
  </si>
  <si>
    <t>高校游戏响应时延(ms)</t>
    <phoneticPr fontId="9" type="noConversion"/>
  </si>
  <si>
    <t>高校高负荷待扩容小区占比(%)</t>
    <phoneticPr fontId="9" type="noConversion"/>
  </si>
  <si>
    <t>居民区MR覆盖率(%)</t>
    <phoneticPr fontId="9" type="noConversion"/>
  </si>
  <si>
    <t>居民区VoLTE接通率(%)</t>
    <phoneticPr fontId="9" type="noConversion"/>
  </si>
  <si>
    <t>居民区VoLTE掉话率(%)</t>
    <phoneticPr fontId="9" type="noConversion"/>
  </si>
  <si>
    <t>居民区VoLTE端到端上行丢包率 (%)</t>
    <phoneticPr fontId="9" type="noConversion"/>
  </si>
  <si>
    <t>居民区网页响应成功率(%)</t>
    <phoneticPr fontId="9" type="noConversion"/>
  </si>
  <si>
    <t>居民区网页响应时延(ms)</t>
    <phoneticPr fontId="9" type="noConversion"/>
  </si>
  <si>
    <t>居民区视频响应成功率(%)</t>
    <phoneticPr fontId="9" type="noConversion"/>
  </si>
  <si>
    <t>居民区视频响应时延(ms)</t>
    <phoneticPr fontId="9" type="noConversion"/>
  </si>
  <si>
    <t>居民区游戏响应成功率(%)</t>
    <phoneticPr fontId="9" type="noConversion"/>
  </si>
  <si>
    <t>居民区游戏响应时延(ms)</t>
    <phoneticPr fontId="9" type="noConversion"/>
  </si>
  <si>
    <t>风景区MR覆盖率(%)</t>
    <phoneticPr fontId="9" type="noConversion"/>
  </si>
  <si>
    <t>风景区VoLTE接通率(%)</t>
    <phoneticPr fontId="9" type="noConversion"/>
  </si>
  <si>
    <t>风景区Volte掉话率(%)</t>
    <phoneticPr fontId="9" type="noConversion"/>
  </si>
  <si>
    <t>风景区VoLTE端到端上行丢包率 (%)</t>
    <phoneticPr fontId="9" type="noConversion"/>
  </si>
  <si>
    <t>风景区网页响应成功率(%)</t>
    <phoneticPr fontId="9" type="noConversion"/>
  </si>
  <si>
    <t>风景区网页响应时延(ms)</t>
    <phoneticPr fontId="9" type="noConversion"/>
  </si>
  <si>
    <t>风景区视频响应成功率(%)</t>
    <phoneticPr fontId="9" type="noConversion"/>
  </si>
  <si>
    <t>风景区视频响应时延(ms)</t>
    <phoneticPr fontId="9" type="noConversion"/>
  </si>
  <si>
    <t>医院VoLTE接通率(%)</t>
    <phoneticPr fontId="9" type="noConversion"/>
  </si>
  <si>
    <t>医院Volte掉话率(%)</t>
    <phoneticPr fontId="9" type="noConversion"/>
  </si>
  <si>
    <t>医院VoLTE端到端上行丢包率 (%)</t>
    <phoneticPr fontId="9" type="noConversion"/>
  </si>
  <si>
    <t>医院网页响应成功率(%)</t>
    <phoneticPr fontId="9" type="noConversion"/>
  </si>
  <si>
    <t>医院网页响应时延(ms)</t>
    <phoneticPr fontId="9" type="noConversion"/>
  </si>
  <si>
    <t>医院视频响应成功率(%)</t>
    <phoneticPr fontId="9" type="noConversion"/>
  </si>
  <si>
    <t>医院视频响应时延(ms)</t>
    <phoneticPr fontId="9" type="noConversion"/>
  </si>
  <si>
    <t>交通枢纽MR覆盖率(%)</t>
    <phoneticPr fontId="9" type="noConversion"/>
  </si>
  <si>
    <t>交通枢纽VoLTE接通率(%)</t>
    <phoneticPr fontId="9" type="noConversion"/>
  </si>
  <si>
    <t>交通枢纽Volte掉话率(%)</t>
    <phoneticPr fontId="9" type="noConversion"/>
  </si>
  <si>
    <t>交通枢纽VoLTE端到端上行丢包率 (%)</t>
    <phoneticPr fontId="9" type="noConversion"/>
  </si>
  <si>
    <t>交通枢纽网页响应成功率(%)</t>
    <phoneticPr fontId="9" type="noConversion"/>
  </si>
  <si>
    <t>交通枢纽网页响应时延(ms)</t>
    <phoneticPr fontId="9" type="noConversion"/>
  </si>
  <si>
    <t>交通枢纽视频响应成功率(%)</t>
    <phoneticPr fontId="9" type="noConversion"/>
  </si>
  <si>
    <t>交通枢纽视频响应时延(ms)</t>
    <phoneticPr fontId="9" type="noConversion"/>
  </si>
  <si>
    <t>交通枢纽游戏响应成功率(%)</t>
    <phoneticPr fontId="9" type="noConversion"/>
  </si>
  <si>
    <t>交通枢纽游戏响应时延(ms)</t>
    <phoneticPr fontId="9" type="noConversion"/>
  </si>
  <si>
    <t>交通枢纽综合覆盖率(%)</t>
    <phoneticPr fontId="9" type="noConversion"/>
  </si>
  <si>
    <t>交通枢纽Volte全程呼叫成功率(%)</t>
    <phoneticPr fontId="9" type="noConversion"/>
  </si>
  <si>
    <t>交通枢纽视频卡顿时长占比(%)</t>
    <phoneticPr fontId="9" type="noConversion"/>
  </si>
  <si>
    <t>交通枢纽上传速率(Mbps)</t>
    <phoneticPr fontId="9" type="noConversion"/>
  </si>
  <si>
    <t>交通枢纽下载速率(Mbps)</t>
    <phoneticPr fontId="9" type="noConversion"/>
  </si>
  <si>
    <t>VoLTE两高两低小区占比(%)</t>
    <phoneticPr fontId="9" type="noConversion"/>
  </si>
  <si>
    <t>4G最差小区占比(%)</t>
    <phoneticPr fontId="9" type="noConversion"/>
  </si>
  <si>
    <t>4G占网时长占比(%)</t>
    <phoneticPr fontId="9" type="noConversion"/>
  </si>
  <si>
    <t>宏站MR覆盖率(%)</t>
    <phoneticPr fontId="9" type="noConversion"/>
  </si>
  <si>
    <t>室分MR覆盖率(%)</t>
    <phoneticPr fontId="9" type="noConversion"/>
  </si>
  <si>
    <t>宏站弱覆盖小区占比(%)</t>
    <phoneticPr fontId="9" type="noConversion"/>
  </si>
  <si>
    <t>室分弱覆盖小区占比(%)</t>
    <phoneticPr fontId="9" type="noConversion"/>
  </si>
  <si>
    <t>2G基站退服率(%)</t>
    <phoneticPr fontId="9" type="noConversion"/>
  </si>
  <si>
    <t>4G基站退服率(%)</t>
    <phoneticPr fontId="9" type="noConversion"/>
  </si>
  <si>
    <t>高利用率SAEGW占比(%)</t>
    <phoneticPr fontId="9" type="noConversion"/>
  </si>
  <si>
    <t>高利用率MGCF占比(%)</t>
    <phoneticPr fontId="9" type="noConversion"/>
  </si>
  <si>
    <t>高利用率IM-MGW TC占比(%)</t>
    <phoneticPr fontId="9" type="noConversion"/>
  </si>
  <si>
    <t>LTE网络利用率(%)</t>
    <phoneticPr fontId="9" type="noConversion"/>
  </si>
  <si>
    <t>PTN高利用率端口占比(%)</t>
    <phoneticPr fontId="9" type="noConversion"/>
  </si>
  <si>
    <t>VoLTE话务量占比(%)</t>
    <phoneticPr fontId="9" type="noConversion"/>
  </si>
  <si>
    <t>城区高2无4小区占比(%)</t>
    <phoneticPr fontId="9" type="noConversion"/>
  </si>
  <si>
    <t>4G高干扰小区占比(%)</t>
    <phoneticPr fontId="9" type="noConversion"/>
  </si>
  <si>
    <t>PTN接入节点双归比(%)</t>
    <phoneticPr fontId="9" type="noConversion"/>
  </si>
  <si>
    <t>汇聚环物理双归比(%)</t>
    <phoneticPr fontId="9" type="noConversion"/>
  </si>
  <si>
    <t>家宽网络原因万用户投诉比(广义)</t>
    <phoneticPr fontId="9" type="noConversion"/>
  </si>
  <si>
    <t>家宽网络原因万用户投诉比(狭义)</t>
    <phoneticPr fontId="9" type="noConversion"/>
  </si>
  <si>
    <t>VoBB主叫网络接通率(%)</t>
    <phoneticPr fontId="9" type="noConversion"/>
  </si>
  <si>
    <t>家宽网页打开成功率 (%)</t>
    <phoneticPr fontId="9" type="noConversion"/>
  </si>
  <si>
    <t>家宽网页平均首屏时延(s)</t>
    <phoneticPr fontId="9" type="noConversion"/>
  </si>
  <si>
    <t>家宽视频打开成功率(%)</t>
    <phoneticPr fontId="9" type="noConversion"/>
  </si>
  <si>
    <t>家宽视频首帧显示时长(s)</t>
    <phoneticPr fontId="9" type="noConversion"/>
  </si>
  <si>
    <t>家宽视频平均播放卡顿次数(次/小时)</t>
    <phoneticPr fontId="9" type="noConversion"/>
  </si>
  <si>
    <t>家宽游戏ping时延(ms)</t>
    <phoneticPr fontId="9" type="noConversion"/>
  </si>
  <si>
    <t>家宽游戏丢包率(%)</t>
    <phoneticPr fontId="9" type="noConversion"/>
  </si>
  <si>
    <t>家宽众测页面平均90%加载时长(s)</t>
    <phoneticPr fontId="9" type="noConversion"/>
  </si>
  <si>
    <t>家宽众测网页打开成功率(%)</t>
    <phoneticPr fontId="9" type="noConversion"/>
  </si>
  <si>
    <t>家宽众测平均视频缓冲时长占比(%)</t>
    <phoneticPr fontId="9" type="noConversion"/>
  </si>
  <si>
    <t>家宽众测视频加载时长(ms)</t>
    <phoneticPr fontId="9" type="noConversion"/>
  </si>
  <si>
    <t>家宽众测视频平均成功率(%)</t>
    <phoneticPr fontId="9" type="noConversion"/>
  </si>
  <si>
    <t>家宽众测游戏ping时延(ms)</t>
    <phoneticPr fontId="9" type="noConversion"/>
  </si>
  <si>
    <t>家宽众测平均下载速率(Mbps)</t>
    <phoneticPr fontId="9" type="noConversion"/>
  </si>
  <si>
    <t>EPG响应成功率(%)</t>
    <phoneticPr fontId="9" type="noConversion"/>
  </si>
  <si>
    <t>EPG响应时长(S)</t>
    <phoneticPr fontId="9" type="noConversion"/>
  </si>
  <si>
    <t>和目视频响应成功率(%)</t>
    <phoneticPr fontId="9" type="noConversion"/>
  </si>
  <si>
    <t>和目视频响应时延(s)</t>
    <phoneticPr fontId="9" type="noConversion"/>
  </si>
  <si>
    <t>ONU自动激活成功率(%)</t>
    <phoneticPr fontId="9" type="noConversion"/>
  </si>
  <si>
    <t>家宽投诉处理平均时长(小时)</t>
    <phoneticPr fontId="9" type="noConversion"/>
  </si>
  <si>
    <t>最差综合接入区占比(%)</t>
    <phoneticPr fontId="9" type="noConversion"/>
  </si>
  <si>
    <t>ONU弱光功率占比(%)</t>
    <phoneticPr fontId="9" type="noConversion"/>
  </si>
  <si>
    <t>家宽覆盖率(%)</t>
    <phoneticPr fontId="9" type="noConversion"/>
  </si>
  <si>
    <t>综合业务接入区平均客户接入距离(米)</t>
    <phoneticPr fontId="9" type="noConversion"/>
  </si>
  <si>
    <t>本省内容满足率(%)</t>
    <phoneticPr fontId="9" type="noConversion"/>
  </si>
  <si>
    <t>本网内容满足率(%)</t>
    <phoneticPr fontId="9" type="noConversion"/>
  </si>
  <si>
    <t>CDN/Cache内容本省流量占比(%)</t>
    <phoneticPr fontId="9" type="noConversion"/>
  </si>
  <si>
    <t>ICP调度准确率(%)</t>
    <phoneticPr fontId="9" type="noConversion"/>
  </si>
  <si>
    <t>CMNET拥塞局向占比(%)</t>
    <phoneticPr fontId="9" type="noConversion"/>
  </si>
  <si>
    <t>CMNET高负荷链路占比(%)</t>
    <phoneticPr fontId="9" type="noConversion"/>
  </si>
  <si>
    <t>OLT忙时利用率(%)</t>
    <phoneticPr fontId="9" type="noConversion"/>
  </si>
  <si>
    <t>OLT重载比例(%)</t>
    <phoneticPr fontId="9" type="noConversion"/>
  </si>
  <si>
    <t>自建端口利用率(%)</t>
    <phoneticPr fontId="9" type="noConversion"/>
  </si>
  <si>
    <t>一级光交成环率(%)</t>
    <phoneticPr fontId="9" type="noConversion"/>
  </si>
  <si>
    <t>大业务量OLT双上联比例(%)</t>
    <phoneticPr fontId="9" type="noConversion"/>
  </si>
  <si>
    <t>地市CDN流量占比(%)</t>
    <phoneticPr fontId="9" type="noConversion"/>
  </si>
  <si>
    <t>政企业务故障投诉处理满意度</t>
    <phoneticPr fontId="9" type="noConversion"/>
  </si>
  <si>
    <t>和交通详情页响应成功率(%)</t>
    <phoneticPr fontId="9" type="noConversion"/>
  </si>
  <si>
    <t>和交通详情页响应时延(ms)</t>
    <phoneticPr fontId="9" type="noConversion"/>
  </si>
  <si>
    <t>云企信(工作机)消息成功率(%)</t>
    <phoneticPr fontId="9" type="noConversion"/>
  </si>
  <si>
    <t>云企信(工作机)消息时延(ms)</t>
    <phoneticPr fontId="9" type="noConversion"/>
  </si>
  <si>
    <t>和教育页面加载成功率(%)</t>
    <phoneticPr fontId="9" type="noConversion"/>
  </si>
  <si>
    <t>和教育页面加载时延(ms)</t>
    <phoneticPr fontId="9" type="noConversion"/>
  </si>
  <si>
    <t>和对讲接通率(%)</t>
    <phoneticPr fontId="9" type="noConversion"/>
  </si>
  <si>
    <t>跨省专线平均开通时长(小时)</t>
    <phoneticPr fontId="9" type="noConversion"/>
  </si>
  <si>
    <t>跨省专线开通及时率(%)</t>
    <phoneticPr fontId="9" type="noConversion"/>
  </si>
  <si>
    <t>省内专线平均开通时长(小时)</t>
    <phoneticPr fontId="9" type="noConversion"/>
  </si>
  <si>
    <t>省内专线开通及时率(%)</t>
    <phoneticPr fontId="9" type="noConversion"/>
  </si>
  <si>
    <t>跨省专线投诉处理平均时长(小时)</t>
    <phoneticPr fontId="9" type="noConversion"/>
  </si>
  <si>
    <t>省内专线投诉处理平均时长(小时)</t>
    <phoneticPr fontId="9" type="noConversion"/>
  </si>
  <si>
    <t>专线平均开通时长领先度(小时)-领先电信</t>
    <phoneticPr fontId="9" type="noConversion"/>
  </si>
  <si>
    <t>专线平均开通时长领先度(小时)-领先联通</t>
    <phoneticPr fontId="9" type="noConversion"/>
  </si>
  <si>
    <t>专线投诉处理平均时长领先度(小时)-领先电信</t>
    <phoneticPr fontId="9" type="noConversion"/>
  </si>
  <si>
    <t>专线投诉处理平均时长领先度(小时)-领先联通</t>
    <phoneticPr fontId="9" type="noConversion"/>
  </si>
  <si>
    <t>跨省专线资源满足率(%)</t>
    <phoneticPr fontId="9" type="noConversion"/>
  </si>
  <si>
    <t>省内专线资源满足率(%)</t>
    <phoneticPr fontId="9" type="noConversion"/>
  </si>
  <si>
    <t>新业务投诉回访满意度</t>
    <phoneticPr fontId="9" type="noConversion"/>
  </si>
  <si>
    <t>咪咕视频在线播放成功率(%)</t>
    <phoneticPr fontId="9" type="noConversion"/>
  </si>
  <si>
    <t>咪咕视频首帧响应时长(ms)</t>
    <phoneticPr fontId="9" type="noConversion"/>
  </si>
  <si>
    <t>咪咕视频卡顿时长占比(%)</t>
    <phoneticPr fontId="9" type="noConversion"/>
  </si>
  <si>
    <t>咪咕视频响应成功率(%)</t>
    <phoneticPr fontId="9" type="noConversion"/>
  </si>
  <si>
    <t>咪咕视频响应时延(ms)</t>
    <phoneticPr fontId="9" type="noConversion"/>
  </si>
  <si>
    <t>咪咕视频500Kbps以下会话数占比(%)</t>
    <phoneticPr fontId="9" type="noConversion"/>
  </si>
  <si>
    <t>咪咕音乐首页加载成功率(%)</t>
    <phoneticPr fontId="9" type="noConversion"/>
  </si>
  <si>
    <t>咪咕音乐打开在线音乐的响应时长(ms)</t>
    <phoneticPr fontId="9" type="noConversion"/>
  </si>
  <si>
    <t>咪咕音乐响应成功率(%)</t>
    <phoneticPr fontId="9" type="noConversion"/>
  </si>
  <si>
    <t>咪咕音乐响应时延(ms)</t>
    <phoneticPr fontId="9" type="noConversion"/>
  </si>
  <si>
    <t>咪咕音乐500Kbps以下会话数占比(%)</t>
    <phoneticPr fontId="9" type="noConversion"/>
  </si>
  <si>
    <t>MM商城响应成功率(%)</t>
    <phoneticPr fontId="9" type="noConversion"/>
  </si>
  <si>
    <t>MM商城响应时延(ms)</t>
    <phoneticPr fontId="9" type="noConversion"/>
  </si>
  <si>
    <t>MM商城下行速率(Mbps)</t>
    <phoneticPr fontId="9" type="noConversion"/>
  </si>
  <si>
    <t>咪咕阅读在线打开成功率(%)</t>
    <phoneticPr fontId="9" type="noConversion"/>
  </si>
  <si>
    <t>咪咕阅读首页加载时延(ms)</t>
    <phoneticPr fontId="9" type="noConversion"/>
  </si>
  <si>
    <t>统一认证鉴权成功率(%)</t>
    <phoneticPr fontId="9" type="noConversion"/>
  </si>
  <si>
    <t>统一认证鉴权时延(ms)</t>
    <phoneticPr fontId="9" type="noConversion"/>
  </si>
  <si>
    <t>139邮箱web登录成功率(%)</t>
    <phoneticPr fontId="9" type="noConversion"/>
  </si>
  <si>
    <t>139邮箱web登录平均时延(ms)</t>
    <phoneticPr fontId="9" type="noConversion"/>
  </si>
  <si>
    <t>和飞信登陆成功率(%)</t>
    <phoneticPr fontId="9" type="noConversion"/>
  </si>
  <si>
    <t>和飞信消息下行成功率(%)</t>
    <phoneticPr fontId="9" type="noConversion"/>
  </si>
  <si>
    <t>和飞信响应成功率(%)</t>
    <phoneticPr fontId="9" type="noConversion"/>
  </si>
  <si>
    <t>和飞信响应时延(ms)</t>
    <phoneticPr fontId="9" type="noConversion"/>
  </si>
  <si>
    <t>NB附着成功率(%)</t>
    <phoneticPr fontId="9" type="noConversion"/>
  </si>
  <si>
    <t>NB业务请求成功率(%)</t>
    <phoneticPr fontId="9" type="noConversion"/>
  </si>
  <si>
    <t>共享单车业务响应成功率(%)</t>
    <phoneticPr fontId="9" type="noConversion"/>
  </si>
  <si>
    <t>共享单车业务响应时延(s)</t>
    <phoneticPr fontId="9" type="noConversion"/>
  </si>
  <si>
    <t>电力抄表响应成功率(%)</t>
    <phoneticPr fontId="9" type="noConversion"/>
  </si>
  <si>
    <t>LTE来访用户位置登记成功率(%)</t>
    <phoneticPr fontId="9" type="noConversion"/>
  </si>
  <si>
    <t>LTE出访用户位置登记成功率(%)</t>
    <phoneticPr fontId="9" type="noConversion"/>
  </si>
  <si>
    <t>新业务投诉处理时长(小时)</t>
    <phoneticPr fontId="9" type="noConversion"/>
  </si>
  <si>
    <t>咪咕咪咕视频响应成功率领先度(%)-领先爱奇艺</t>
    <phoneticPr fontId="9" type="noConversion"/>
  </si>
  <si>
    <t>咪咕咪咕视频响应成功率领先度(%)-领先优酷</t>
    <phoneticPr fontId="9" type="noConversion"/>
  </si>
  <si>
    <t>咪咕视频响应成功率领先度(%)-领先乐视</t>
    <phoneticPr fontId="9" type="noConversion"/>
  </si>
  <si>
    <t>咪咕视频响应成功率领先度(%)-领先腾讯</t>
    <phoneticPr fontId="9" type="noConversion"/>
  </si>
  <si>
    <t>咪咕视频响应时延领先度(ms)-领先爱奇艺</t>
    <phoneticPr fontId="9" type="noConversion"/>
  </si>
  <si>
    <t>咪咕视频响应时延领先度(ms)-领先优酷</t>
    <phoneticPr fontId="9" type="noConversion"/>
  </si>
  <si>
    <t>咪咕视频响应时延领先度(ms)-领先乐视</t>
    <phoneticPr fontId="9" type="noConversion"/>
  </si>
  <si>
    <t>咪咕视频响应时延领先度(ms)-领先腾讯</t>
    <phoneticPr fontId="9" type="noConversion"/>
  </si>
  <si>
    <t>咪咕视频500Kbps以下会话数占比领先度(%)-领先爱奇艺</t>
    <phoneticPr fontId="9" type="noConversion"/>
  </si>
  <si>
    <t>咪咕视频500Kbps以下会话数占比领先度(%)-领先优酷</t>
    <phoneticPr fontId="9" type="noConversion"/>
  </si>
  <si>
    <t>咪咕视频500Kbps以下会话数占比领先度(%)-领先乐视</t>
    <phoneticPr fontId="9" type="noConversion"/>
  </si>
  <si>
    <t>咪咕视频500Kbps以下会话数占比领先度(%)-领先腾讯</t>
    <phoneticPr fontId="9" type="noConversion"/>
  </si>
  <si>
    <t>咪咕音乐响应成功率领先度(%)-领先酷狗</t>
    <phoneticPr fontId="9" type="noConversion"/>
  </si>
  <si>
    <t>咪咕音乐响应成功率领先度(%)-领先网易云</t>
    <phoneticPr fontId="9" type="noConversion"/>
  </si>
  <si>
    <t>咪咕音乐响应成功率领先度(%)-领先QQ</t>
    <phoneticPr fontId="9" type="noConversion"/>
  </si>
  <si>
    <t>咪咕音乐响应时延领先度(ms)-领先酷狗</t>
    <phoneticPr fontId="9" type="noConversion"/>
  </si>
  <si>
    <t>咪咕音乐响应时延领先度(ms)-领先网易云</t>
    <phoneticPr fontId="9" type="noConversion"/>
  </si>
  <si>
    <t>咪咕音乐响应时延领先度(ms)-领先QQ</t>
    <phoneticPr fontId="9" type="noConversion"/>
  </si>
  <si>
    <t>咪咕音乐500Kbps以下会话数占比领先度(%)-领先酷狗</t>
    <phoneticPr fontId="9" type="noConversion"/>
  </si>
  <si>
    <t>咪咕音乐500Kbps以下会话数占比领先度(%)-领先网易云</t>
    <phoneticPr fontId="9" type="noConversion"/>
  </si>
  <si>
    <t>咪咕音乐500Kbps以下会话数占比领先度(%)-领先QQ</t>
    <phoneticPr fontId="9" type="noConversion"/>
  </si>
  <si>
    <t>和飞信响应成功率领先度(%)-领先QQ</t>
    <phoneticPr fontId="9" type="noConversion"/>
  </si>
  <si>
    <t>和飞信响应成功率领先度(%)-领先微信</t>
    <phoneticPr fontId="9" type="noConversion"/>
  </si>
  <si>
    <t>和飞信响应时延领先度(ms)-领先QQ</t>
    <phoneticPr fontId="9" type="noConversion"/>
  </si>
  <si>
    <t>和飞信响应时延领先度(ms)-领先微信</t>
    <phoneticPr fontId="9" type="noConversion"/>
  </si>
  <si>
    <t>MM商城响应成功率领先度(%)-领先小米应用商店</t>
    <phoneticPr fontId="9" type="noConversion"/>
  </si>
  <si>
    <t>MM商城响应成功率领先度(%)-领先360手机助手</t>
    <phoneticPr fontId="9" type="noConversion"/>
  </si>
  <si>
    <t>MM商城响应成功率领先度(%)-领先应用宝</t>
    <phoneticPr fontId="9" type="noConversion"/>
  </si>
  <si>
    <t>MM商城响应成功率领先度(%)-领先Appstore</t>
    <phoneticPr fontId="9" type="noConversion"/>
  </si>
  <si>
    <t>MM商城响应时延领先度(ms)-领先小米应用商店</t>
    <phoneticPr fontId="9" type="noConversion"/>
  </si>
  <si>
    <t>MM商城响应时延领先度(ms)-领先360手机助手</t>
    <phoneticPr fontId="9" type="noConversion"/>
  </si>
  <si>
    <t>MM商城响应时延领先度(ms)-领先应用宝</t>
    <phoneticPr fontId="9" type="noConversion"/>
  </si>
  <si>
    <t>MM商城响应时延领先度(ms)-领先Appstore</t>
    <phoneticPr fontId="9" type="noConversion"/>
  </si>
  <si>
    <t>MM商城下行速率领先度(Mbps)-领先小米应用商店</t>
    <phoneticPr fontId="9" type="noConversion"/>
  </si>
  <si>
    <t>MM商城下行速率领先度(Mbps)-领先360手机助手</t>
    <phoneticPr fontId="9" type="noConversion"/>
  </si>
  <si>
    <t>MM商城下行速率领先度(Mbps)-领先应用宝</t>
    <phoneticPr fontId="9" type="noConversion"/>
  </si>
  <si>
    <t>MM商城下行速率领先度(Mbps)-领先Appstore</t>
    <phoneticPr fontId="9" type="noConversion"/>
  </si>
  <si>
    <t>NB综合覆盖率(%)</t>
    <phoneticPr fontId="9" type="noConversion"/>
  </si>
  <si>
    <t>NB基站退服率(%)</t>
    <phoneticPr fontId="9" type="noConversion"/>
  </si>
  <si>
    <t>咪咕视频平台TPS(每秒事务数)</t>
    <phoneticPr fontId="9" type="noConversion"/>
  </si>
  <si>
    <t>咪咕音乐平台TPS(每秒事务数)</t>
    <phoneticPr fontId="9" type="noConversion"/>
  </si>
  <si>
    <t>A2-001</t>
    <phoneticPr fontId="8" type="noConversion"/>
  </si>
  <si>
    <t>A2-010</t>
    <phoneticPr fontId="9" type="noConversion"/>
  </si>
  <si>
    <t>A3-001</t>
    <phoneticPr fontId="8" type="noConversion"/>
  </si>
  <si>
    <t>A4-001</t>
    <phoneticPr fontId="8" type="noConversion"/>
  </si>
  <si>
    <t>A5-001</t>
    <phoneticPr fontId="8" type="noConversion"/>
  </si>
  <si>
    <t>A6-001</t>
    <phoneticPr fontId="8" type="noConversion"/>
  </si>
  <si>
    <t>A7-001</t>
    <phoneticPr fontId="8" type="noConversion"/>
  </si>
  <si>
    <t>A8-001</t>
    <phoneticPr fontId="8" type="noConversion"/>
  </si>
  <si>
    <t>A9-001</t>
    <phoneticPr fontId="8" type="noConversion"/>
  </si>
  <si>
    <t>A10-001</t>
    <phoneticPr fontId="8" type="noConversion"/>
  </si>
  <si>
    <t>B2-001</t>
    <phoneticPr fontId="8" type="noConversion"/>
  </si>
  <si>
    <t>B2-003</t>
    <phoneticPr fontId="9" type="noConversion"/>
  </si>
  <si>
    <t>B3-001</t>
    <phoneticPr fontId="8" type="noConversion"/>
  </si>
  <si>
    <t>B4-001</t>
    <phoneticPr fontId="8" type="noConversion"/>
  </si>
  <si>
    <t>B4-006</t>
    <phoneticPr fontId="9" type="noConversion"/>
  </si>
  <si>
    <t>B7-001</t>
    <phoneticPr fontId="8" type="noConversion"/>
  </si>
  <si>
    <t>B7-005</t>
    <phoneticPr fontId="9" type="noConversion"/>
  </si>
  <si>
    <t>B8-001</t>
    <phoneticPr fontId="8" type="noConversion"/>
  </si>
  <si>
    <t>B9-001</t>
    <phoneticPr fontId="8" type="noConversion"/>
  </si>
  <si>
    <t>B10-001</t>
    <phoneticPr fontId="8" type="noConversion"/>
  </si>
  <si>
    <t>C2-001</t>
    <phoneticPr fontId="8" type="noConversion"/>
  </si>
  <si>
    <t>C3-001</t>
    <phoneticPr fontId="8" type="noConversion"/>
  </si>
  <si>
    <t>C4-001</t>
    <phoneticPr fontId="8" type="noConversion"/>
  </si>
  <si>
    <t>C8-001</t>
    <phoneticPr fontId="8" type="noConversion"/>
  </si>
  <si>
    <t>D2-001</t>
    <phoneticPr fontId="8" type="noConversion"/>
  </si>
  <si>
    <t>D3-001</t>
    <phoneticPr fontId="8" type="noConversion"/>
  </si>
  <si>
    <t>D5-001</t>
    <phoneticPr fontId="8" type="noConversion"/>
  </si>
  <si>
    <t>D4-001</t>
    <phoneticPr fontId="8" type="noConversion"/>
  </si>
  <si>
    <t>D8-001</t>
    <phoneticPr fontId="8" type="noConversion"/>
  </si>
  <si>
    <t>D9-001</t>
    <phoneticPr fontId="8" type="noConversion"/>
  </si>
  <si>
    <t>B3-002</t>
    <phoneticPr fontId="8" type="noConversion"/>
  </si>
  <si>
    <t>Top300网站首屏时延(s)</t>
    <phoneticPr fontId="9" type="noConversion"/>
  </si>
  <si>
    <t>全网TOP300网站中不达标网站占比(%)</t>
    <phoneticPr fontId="9" type="noConversion"/>
  </si>
  <si>
    <t>和对讲时延(ms)</t>
    <phoneticPr fontId="9" type="noConversion"/>
  </si>
  <si>
    <t>电力抄表响应时延(ms)</t>
    <phoneticPr fontId="9" type="noConversion"/>
  </si>
  <si>
    <t xml:space="preserve">家庭业务（30）
</t>
    <phoneticPr fontId="9" type="noConversion"/>
  </si>
  <si>
    <t xml:space="preserve">移动业务（50）
</t>
    <phoneticPr fontId="9" type="noConversion"/>
  </si>
  <si>
    <t>政企业务
(12)</t>
    <phoneticPr fontId="9" type="noConversion"/>
  </si>
  <si>
    <t xml:space="preserve">新业务
（8）
</t>
    <phoneticPr fontId="8" type="noConversion"/>
  </si>
  <si>
    <t>4G客户网络质量满意度领先度-领先电信</t>
    <phoneticPr fontId="9" type="noConversion"/>
  </si>
  <si>
    <t>4G客户网络质量满意度领先度-领先联通</t>
    <phoneticPr fontId="9" type="noConversion"/>
  </si>
  <si>
    <t>4G客户手机上网满意度领先度-领先电信</t>
    <phoneticPr fontId="9" type="noConversion"/>
  </si>
  <si>
    <t>4G客户手机上网满意度领先度-领先联通</t>
    <phoneticPr fontId="9" type="noConversion"/>
  </si>
  <si>
    <t>4G客户语音通话质量满意度领先度-领先电信</t>
    <phoneticPr fontId="9" type="noConversion"/>
  </si>
  <si>
    <t>4G客户语音通话质量满意度领先度-领先联通</t>
    <phoneticPr fontId="9" type="noConversion"/>
  </si>
  <si>
    <t>家庭宽带网络质量满意度领先度-领先电信</t>
    <phoneticPr fontId="9" type="noConversion"/>
  </si>
  <si>
    <t>家庭宽带网络质量满意度领先度-领先联通</t>
    <phoneticPr fontId="9" type="noConversion"/>
  </si>
  <si>
    <t>移动</t>
    <phoneticPr fontId="8" type="noConversion"/>
  </si>
  <si>
    <t>电信</t>
    <phoneticPr fontId="8" type="noConversion"/>
  </si>
  <si>
    <t>得分</t>
    <phoneticPr fontId="22" type="noConversion"/>
  </si>
  <si>
    <t>有效总分</t>
    <phoneticPr fontId="8" type="noConversion"/>
  </si>
  <si>
    <t>排名</t>
    <phoneticPr fontId="8" type="noConversion"/>
  </si>
  <si>
    <t>联通</t>
    <phoneticPr fontId="8" type="noConversion"/>
  </si>
  <si>
    <t>2018年第一期</t>
    <phoneticPr fontId="8" type="noConversion"/>
  </si>
  <si>
    <t>CDN系统利用率(%)</t>
    <phoneticPr fontId="9" type="noConversion"/>
  </si>
  <si>
    <t>Top20视频总缓冲时长占比%)</t>
    <phoneticPr fontId="9" type="noConversion"/>
  </si>
  <si>
    <t>PTN接入节点成环率(%)</t>
    <phoneticPr fontId="9" type="noConversion"/>
  </si>
  <si>
    <t>B5-001</t>
    <phoneticPr fontId="8" type="noConversion"/>
  </si>
  <si>
    <t>维度</t>
    <phoneticPr fontId="8" type="noConversion"/>
  </si>
  <si>
    <t>总分值</t>
    <phoneticPr fontId="8" type="noConversion"/>
  </si>
  <si>
    <t>子维度</t>
    <phoneticPr fontId="8" type="noConversion"/>
  </si>
  <si>
    <t>编号</t>
    <phoneticPr fontId="8" type="noConversion"/>
  </si>
  <si>
    <t>子编号</t>
    <phoneticPr fontId="8" type="noConversion"/>
  </si>
  <si>
    <t>反向指标</t>
    <phoneticPr fontId="8" type="noConversion"/>
  </si>
  <si>
    <t>分值</t>
    <phoneticPr fontId="8" type="noConversion"/>
  </si>
  <si>
    <t>基准值</t>
    <phoneticPr fontId="8" type="noConversion"/>
  </si>
  <si>
    <t>挑战值</t>
    <phoneticPr fontId="8" type="noConversion"/>
  </si>
  <si>
    <t>当前全网平均</t>
    <phoneticPr fontId="8" type="noConversion"/>
  </si>
  <si>
    <t>当前全网最优</t>
    <phoneticPr fontId="8" type="noConversion"/>
  </si>
  <si>
    <t>当前全网最差</t>
    <phoneticPr fontId="8" type="noConversion"/>
  </si>
  <si>
    <t>高于挑战值省份数</t>
    <phoneticPr fontId="8" type="noConversion"/>
  </si>
  <si>
    <t>低于基准值省份数</t>
    <phoneticPr fontId="8" type="noConversion"/>
  </si>
  <si>
    <t>指标定义</t>
    <phoneticPr fontId="8" type="noConversion"/>
  </si>
  <si>
    <t>打分规则</t>
    <phoneticPr fontId="8" type="noConversion"/>
  </si>
  <si>
    <t>数据来源</t>
    <phoneticPr fontId="8" type="noConversion"/>
  </si>
  <si>
    <t>数据时间</t>
    <phoneticPr fontId="8" type="noConversion"/>
  </si>
  <si>
    <t>责任处室</t>
    <phoneticPr fontId="8" type="noConversion"/>
  </si>
  <si>
    <t>相关处室</t>
    <phoneticPr fontId="8" type="noConversion"/>
  </si>
  <si>
    <t>门限法</t>
    <phoneticPr fontId="8" type="noConversion"/>
  </si>
  <si>
    <t>区间法</t>
    <phoneticPr fontId="8" type="noConversion"/>
  </si>
  <si>
    <t>家庭宽带网络质量满意度</t>
    <phoneticPr fontId="9" type="noConversion"/>
  </si>
  <si>
    <t>竞对法</t>
    <phoneticPr fontId="8" type="noConversion"/>
  </si>
  <si>
    <t>CMNET链路带宽利用率(%)</t>
    <phoneticPr fontId="9" type="noConversion"/>
  </si>
  <si>
    <t>2018年1-4月累计</t>
    <phoneticPr fontId="8" type="noConversion"/>
  </si>
  <si>
    <t>指标</t>
    <phoneticPr fontId="8" type="noConversion"/>
  </si>
  <si>
    <t>MR覆盖率</t>
    <phoneticPr fontId="8" type="noConversion"/>
  </si>
  <si>
    <t>移动业务
业务感知
5月得分及排名</t>
  </si>
  <si>
    <t>移动业务
服务感知
5月得分及排名</t>
  </si>
  <si>
    <t>移动业务
竞对感知
5月得分及排名</t>
  </si>
  <si>
    <t>移动业务
场景感知
5月得分及排名</t>
  </si>
  <si>
    <t>移动业务
最差感知
5月得分及排名</t>
  </si>
  <si>
    <t>移动业务
覆盖感知
5月得分及排名</t>
  </si>
  <si>
    <t>移动业务
容量感知
5月得分及排名</t>
  </si>
  <si>
    <t>移动业务
结构感知
5月得分及排名</t>
  </si>
  <si>
    <t>监控处</t>
  </si>
  <si>
    <t>监控处</t>
    <phoneticPr fontId="8" type="noConversion"/>
  </si>
  <si>
    <t>互联网处</t>
    <phoneticPr fontId="8" type="noConversion"/>
  </si>
  <si>
    <t>2018年第一期</t>
  </si>
  <si>
    <t>2018年第一期</t>
    <phoneticPr fontId="8" type="noConversion"/>
  </si>
  <si>
    <t>质量处</t>
    <phoneticPr fontId="8" type="noConversion"/>
  </si>
  <si>
    <t>无线优化处</t>
  </si>
  <si>
    <t>无线优化处</t>
    <phoneticPr fontId="8" type="noConversion"/>
  </si>
  <si>
    <t>集客处</t>
    <phoneticPr fontId="8" type="noConversion"/>
  </si>
  <si>
    <t>集客处</t>
  </si>
  <si>
    <t>集客处</t>
    <phoneticPr fontId="8" type="noConversion"/>
  </si>
  <si>
    <t>互联网处</t>
    <phoneticPr fontId="8" type="noConversion"/>
  </si>
  <si>
    <t>资源大省：上海、北京、浙江、江苏、广东</t>
  </si>
  <si>
    <t>资源中省</t>
  </si>
  <si>
    <t>资源小省：内蒙、青海、新疆、宁夏、海南、西藏</t>
  </si>
  <si>
    <t>LTE高负荷预警小区占比(%)</t>
    <phoneticPr fontId="9" type="noConversion"/>
  </si>
  <si>
    <t>互联网处</t>
  </si>
  <si>
    <t>互联网处</t>
    <phoneticPr fontId="8" type="noConversion"/>
  </si>
  <si>
    <t>门限法</t>
  </si>
  <si>
    <t>2017年第一期</t>
  </si>
  <si>
    <t>5月新增总部上报</t>
  </si>
  <si>
    <t>门限20,25,30</t>
    <phoneticPr fontId="8" type="noConversion"/>
  </si>
  <si>
    <t>高于挑战值省份数</t>
    <phoneticPr fontId="8" type="noConversion"/>
  </si>
  <si>
    <t>低于基准值省份数</t>
    <phoneticPr fontId="8" type="noConversion"/>
  </si>
  <si>
    <t>医院MR覆盖率领先度(%)-领先联通</t>
    <phoneticPr fontId="9" type="noConversion"/>
  </si>
  <si>
    <t>医院MR覆盖率领先度(%)-领先电信</t>
    <phoneticPr fontId="9" type="noConversion"/>
  </si>
  <si>
    <t>风景区上行PRB利用率(%)</t>
    <phoneticPr fontId="9" type="noConversion"/>
  </si>
  <si>
    <t>医院MR覆盖率(%)</t>
    <phoneticPr fontId="9" type="noConversion"/>
  </si>
  <si>
    <t>本地TOP200网站中不达标网站占比(%)</t>
    <phoneticPr fontId="9" type="noConversion"/>
  </si>
  <si>
    <t>广西</t>
    <phoneticPr fontId="8" type="noConversion"/>
  </si>
  <si>
    <t>贵州</t>
    <phoneticPr fontId="8" type="noConversion"/>
  </si>
  <si>
    <t>海南</t>
    <phoneticPr fontId="8" type="noConversion"/>
  </si>
  <si>
    <t>河北</t>
    <phoneticPr fontId="8" type="noConversion"/>
  </si>
  <si>
    <t>辽宁</t>
    <phoneticPr fontId="8" type="noConversion"/>
  </si>
  <si>
    <t>省份</t>
    <phoneticPr fontId="8" type="noConversion"/>
  </si>
  <si>
    <t>总分</t>
    <phoneticPr fontId="8" type="noConversion"/>
  </si>
  <si>
    <t>排名</t>
    <phoneticPr fontId="8" type="noConversion"/>
  </si>
  <si>
    <t>5月得分及排名</t>
    <phoneticPr fontId="8" type="noConversion"/>
  </si>
  <si>
    <t>维度</t>
    <phoneticPr fontId="22" type="noConversion"/>
  </si>
  <si>
    <t>子维度</t>
    <phoneticPr fontId="8" type="noConversion"/>
  </si>
  <si>
    <t>指标</t>
    <phoneticPr fontId="22" type="noConversion"/>
  </si>
  <si>
    <t>分值</t>
    <phoneticPr fontId="22" type="noConversion"/>
  </si>
  <si>
    <t>反向</t>
    <phoneticPr fontId="22" type="noConversion"/>
  </si>
  <si>
    <t>基准值</t>
    <phoneticPr fontId="22" type="noConversion"/>
  </si>
  <si>
    <t>全网</t>
    <phoneticPr fontId="9" type="noConversion"/>
  </si>
  <si>
    <t>湖北</t>
    <phoneticPr fontId="8" type="noConversion"/>
  </si>
  <si>
    <t>黑龙江</t>
    <phoneticPr fontId="8" type="noConversion"/>
  </si>
  <si>
    <t>湖北</t>
    <phoneticPr fontId="8" type="noConversion"/>
  </si>
  <si>
    <t>吉林</t>
    <phoneticPr fontId="8" type="noConversion"/>
  </si>
  <si>
    <t>湖南</t>
    <phoneticPr fontId="8" type="noConversion"/>
  </si>
  <si>
    <t>移动业务
客户感知
5月得分及排名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</si>
</sst>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);[Red]\(0.00\)"/>
    <numFmt numFmtId="177" formatCode="0_ "/>
    <numFmt numFmtId="178" formatCode="0.000"/>
    <numFmt numFmtId="179" formatCode="0.0000"/>
    <numFmt numFmtId="180" formatCode="0.00000"/>
    <numFmt numFmtId="181" formatCode="0.00_ "/>
    <numFmt numFmtId="182" formatCode="0.000000"/>
    <numFmt numFmtId="183" formatCode="[$-F800]dddd\,\ mmmm\ dd\,\ yyyy"/>
  </numFmts>
  <fonts count="3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2"/>
      <scheme val="minor"/>
    </font>
    <font>
      <sz val="12"/>
      <color theme="1"/>
      <name val="宋体"/>
      <family val="3"/>
      <charset val="134"/>
    </font>
    <font>
      <sz val="11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0">
    <xf numFmtId="183" fontId="0" fillId="0" borderId="0" applyNumberFormat="0" applyFill="0" applyAlignment="0" applyProtection="0"/>
    <xf numFmtId="183" fontId="11" fillId="0" borderId="0" applyNumberFormat="0" applyFill="0" applyAlignment="0" applyProtection="0"/>
    <xf numFmtId="183" fontId="6" fillId="0" borderId="0" applyNumberFormat="0" applyFill="0" applyAlignment="0" applyProtection="0"/>
    <xf numFmtId="183" fontId="5" fillId="0" borderId="0" applyNumberFormat="0" applyFill="0" applyAlignment="0" applyProtection="0">
      <alignment vertical="center"/>
    </xf>
    <xf numFmtId="183" fontId="11" fillId="0" borderId="0" applyNumberFormat="0" applyFill="0" applyAlignment="0" applyProtection="0"/>
    <xf numFmtId="183" fontId="21" fillId="0" borderId="0" applyNumberFormat="0" applyFill="0" applyAlignment="0" applyProtection="0"/>
    <xf numFmtId="183" fontId="5" fillId="0" borderId="0" applyNumberFormat="0" applyFill="0" applyAlignment="0" applyProtection="0">
      <alignment vertical="center"/>
    </xf>
    <xf numFmtId="183" fontId="5" fillId="0" borderId="0" applyNumberFormat="0" applyFill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83" fontId="6" fillId="0" borderId="0"/>
    <xf numFmtId="183" fontId="11" fillId="0" borderId="0"/>
    <xf numFmtId="183" fontId="4" fillId="0" borderId="0">
      <alignment vertical="center"/>
    </xf>
    <xf numFmtId="183" fontId="4" fillId="0" borderId="0">
      <alignment vertical="center"/>
    </xf>
    <xf numFmtId="183" fontId="28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21" fillId="0" borderId="0"/>
    <xf numFmtId="183" fontId="11" fillId="0" borderId="0"/>
    <xf numFmtId="183" fontId="6" fillId="0" borderId="0"/>
    <xf numFmtId="9" fontId="6" fillId="0" borderId="0" applyFont="0" applyFill="0" applyBorder="0" applyAlignment="0" applyProtection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4" fillId="0" borderId="0">
      <alignment vertical="center"/>
    </xf>
    <xf numFmtId="183" fontId="11" fillId="0" borderId="0">
      <alignment vertical="center"/>
    </xf>
    <xf numFmtId="9" fontId="29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83" fontId="6" fillId="0" borderId="0" applyNumberFormat="0" applyFill="0" applyAlignment="0" applyProtection="0"/>
    <xf numFmtId="183" fontId="2" fillId="0" borderId="0">
      <alignment vertical="center"/>
    </xf>
    <xf numFmtId="183" fontId="28" fillId="0" borderId="0"/>
    <xf numFmtId="183" fontId="28" fillId="0" borderId="0">
      <alignment vertical="center"/>
    </xf>
    <xf numFmtId="183" fontId="30" fillId="0" borderId="0">
      <alignment vertical="center"/>
    </xf>
    <xf numFmtId="183" fontId="30" fillId="0" borderId="0">
      <alignment vertical="center"/>
    </xf>
    <xf numFmtId="183" fontId="21" fillId="0" borderId="0" applyNumberFormat="0" applyFont="0" applyFill="0" applyBorder="0" applyAlignment="0" applyProtection="0"/>
    <xf numFmtId="183" fontId="1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  <xf numFmtId="183" fontId="1" fillId="0" borderId="0">
      <alignment vertical="center"/>
    </xf>
  </cellStyleXfs>
  <cellXfs count="159">
    <xf numFmtId="183" fontId="0" fillId="0" borderId="0" xfId="0"/>
    <xf numFmtId="183" fontId="7" fillId="2" borderId="1" xfId="0" applyFont="1" applyFill="1" applyBorder="1" applyAlignment="1">
      <alignment horizontal="center" vertical="center"/>
    </xf>
    <xf numFmtId="183" fontId="12" fillId="3" borderId="1" xfId="1" applyFont="1" applyFill="1" applyBorder="1" applyAlignment="1">
      <alignment horizontal="center" vertical="center"/>
    </xf>
    <xf numFmtId="183" fontId="14" fillId="0" borderId="1" xfId="3" applyFont="1" applyFill="1" applyBorder="1" applyAlignment="1">
      <alignment horizontal="center" vertical="center"/>
    </xf>
    <xf numFmtId="183" fontId="14" fillId="0" borderId="1" xfId="0" applyFont="1" applyFill="1" applyBorder="1" applyAlignment="1">
      <alignment horizontal="center" vertical="center"/>
    </xf>
    <xf numFmtId="183" fontId="15" fillId="0" borderId="1" xfId="0" applyFont="1" applyFill="1" applyBorder="1" applyAlignment="1">
      <alignment horizontal="center" vertical="top"/>
    </xf>
    <xf numFmtId="2" fontId="14" fillId="0" borderId="1" xfId="0" applyNumberFormat="1" applyFont="1" applyFill="1" applyBorder="1" applyAlignment="1">
      <alignment horizontal="center" vertical="center"/>
    </xf>
    <xf numFmtId="183" fontId="17" fillId="0" borderId="1" xfId="1" applyFont="1" applyFill="1" applyBorder="1" applyAlignment="1">
      <alignment horizontal="center" vertical="center"/>
    </xf>
    <xf numFmtId="183" fontId="15" fillId="0" borderId="1" xfId="4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183" fontId="13" fillId="0" borderId="1" xfId="0" applyFont="1" applyFill="1" applyBorder="1" applyAlignment="1">
      <alignment horizontal="center" vertical="center"/>
    </xf>
    <xf numFmtId="183" fontId="15" fillId="0" borderId="1" xfId="0" applyFont="1" applyFill="1" applyBorder="1" applyAlignment="1">
      <alignment horizontal="center" vertical="center"/>
    </xf>
    <xf numFmtId="183" fontId="14" fillId="0" borderId="1" xfId="2" applyFont="1" applyFill="1" applyBorder="1" applyAlignment="1">
      <alignment horizontal="center" vertical="center"/>
    </xf>
    <xf numFmtId="183" fontId="17" fillId="0" borderId="1" xfId="2" applyFont="1" applyFill="1" applyBorder="1" applyAlignment="1">
      <alignment horizontal="center" vertical="center"/>
    </xf>
    <xf numFmtId="183" fontId="17" fillId="0" borderId="1" xfId="0" applyFont="1" applyFill="1" applyBorder="1" applyAlignment="1">
      <alignment horizontal="center" vertical="center"/>
    </xf>
    <xf numFmtId="183" fontId="13" fillId="0" borderId="1" xfId="0" applyFont="1" applyFill="1" applyBorder="1" applyAlignment="1">
      <alignment horizontal="center"/>
    </xf>
    <xf numFmtId="183" fontId="20" fillId="0" borderId="1" xfId="0" applyFont="1" applyFill="1" applyBorder="1" applyAlignment="1">
      <alignment horizontal="center" vertical="center"/>
    </xf>
    <xf numFmtId="183" fontId="15" fillId="0" borderId="1" xfId="5" applyFont="1" applyFill="1" applyBorder="1" applyAlignment="1">
      <alignment horizontal="center" vertical="center"/>
    </xf>
    <xf numFmtId="183" fontId="17" fillId="0" borderId="1" xfId="5" applyFont="1" applyFill="1" applyBorder="1" applyAlignment="1">
      <alignment horizontal="center" vertical="center"/>
    </xf>
    <xf numFmtId="183" fontId="10" fillId="3" borderId="1" xfId="0" applyFont="1" applyFill="1" applyBorder="1" applyAlignment="1">
      <alignment horizontal="center"/>
    </xf>
    <xf numFmtId="183" fontId="18" fillId="0" borderId="1" xfId="0" applyFont="1" applyFill="1" applyBorder="1" applyAlignment="1">
      <alignment horizontal="center"/>
    </xf>
    <xf numFmtId="183" fontId="19" fillId="0" borderId="1" xfId="0" applyFont="1" applyFill="1" applyBorder="1" applyAlignment="1">
      <alignment horizontal="center"/>
    </xf>
    <xf numFmtId="183" fontId="13" fillId="0" borderId="5" xfId="0" applyFont="1" applyFill="1" applyBorder="1" applyAlignment="1">
      <alignment horizontal="center"/>
    </xf>
    <xf numFmtId="183" fontId="0" fillId="0" borderId="0" xfId="0"/>
    <xf numFmtId="177" fontId="17" fillId="0" borderId="1" xfId="6" applyNumberFormat="1" applyFont="1" applyBorder="1" applyAlignment="1">
      <alignment horizontal="center" vertical="center"/>
    </xf>
    <xf numFmtId="183" fontId="13" fillId="0" borderId="1" xfId="0" applyFont="1" applyFill="1" applyBorder="1" applyAlignment="1"/>
    <xf numFmtId="183" fontId="13" fillId="0" borderId="1" xfId="0" applyFont="1" applyFill="1" applyBorder="1" applyAlignment="1">
      <alignment horizontal="left"/>
    </xf>
    <xf numFmtId="183" fontId="13" fillId="0" borderId="0" xfId="0" applyFont="1" applyFill="1" applyAlignment="1"/>
    <xf numFmtId="183" fontId="12" fillId="0" borderId="1" xfId="0" applyFont="1" applyBorder="1" applyAlignment="1">
      <alignment horizontal="center" vertical="center" wrapText="1"/>
    </xf>
    <xf numFmtId="183" fontId="0" fillId="0" borderId="0" xfId="0" applyAlignment="1">
      <alignment wrapText="1"/>
    </xf>
    <xf numFmtId="183" fontId="26" fillId="0" borderId="1" xfId="0" applyFont="1" applyFill="1" applyBorder="1" applyAlignment="1">
      <alignment horizontal="center" vertical="center" wrapText="1"/>
    </xf>
    <xf numFmtId="183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7" fillId="0" borderId="1" xfId="6" applyNumberFormat="1" applyFont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 wrapText="1"/>
    </xf>
    <xf numFmtId="2" fontId="17" fillId="0" borderId="1" xfId="8" applyNumberFormat="1" applyFont="1" applyFill="1" applyBorder="1" applyAlignment="1">
      <alignment horizontal="center" vertical="center" wrapText="1"/>
    </xf>
    <xf numFmtId="57" fontId="17" fillId="0" borderId="1" xfId="1" applyNumberFormat="1" applyFont="1" applyFill="1" applyBorder="1" applyAlignment="1">
      <alignment horizontal="center" vertical="center"/>
    </xf>
    <xf numFmtId="183" fontId="7" fillId="0" borderId="0" xfId="0" applyFont="1" applyAlignment="1">
      <alignment wrapText="1"/>
    </xf>
    <xf numFmtId="183" fontId="0" fillId="0" borderId="0" xfId="0" applyBorder="1" applyAlignment="1"/>
    <xf numFmtId="176" fontId="12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wrapText="1"/>
    </xf>
    <xf numFmtId="176" fontId="24" fillId="0" borderId="1" xfId="6" applyNumberFormat="1" applyFont="1" applyFill="1" applyBorder="1" applyAlignment="1">
      <alignment horizontal="center" vertical="center" wrapText="1"/>
    </xf>
    <xf numFmtId="183" fontId="12" fillId="0" borderId="1" xfId="27" applyFont="1" applyFill="1" applyBorder="1" applyAlignment="1">
      <alignment horizontal="center" vertical="center" wrapText="1"/>
    </xf>
    <xf numFmtId="183" fontId="17" fillId="0" borderId="1" xfId="27" applyFont="1" applyFill="1" applyBorder="1" applyAlignment="1">
      <alignment horizontal="center" vertical="center" wrapText="1"/>
    </xf>
    <xf numFmtId="176" fontId="25" fillId="0" borderId="1" xfId="6" applyNumberFormat="1" applyFont="1" applyFill="1" applyBorder="1" applyAlignment="1">
      <alignment horizontal="center" vertical="center" wrapText="1"/>
    </xf>
    <xf numFmtId="183" fontId="7" fillId="0" borderId="1" xfId="2" applyFont="1" applyFill="1" applyBorder="1" applyAlignment="1">
      <alignment horizontal="center" vertical="center" wrapText="1"/>
    </xf>
    <xf numFmtId="183" fontId="14" fillId="0" borderId="1" xfId="2" applyFont="1" applyFill="1" applyBorder="1" applyAlignment="1">
      <alignment horizontal="center" vertical="center"/>
    </xf>
    <xf numFmtId="178" fontId="17" fillId="0" borderId="1" xfId="20" applyNumberFormat="1" applyFont="1" applyFill="1" applyBorder="1" applyAlignment="1">
      <alignment horizontal="center" vertical="center"/>
    </xf>
    <xf numFmtId="180" fontId="17" fillId="0" borderId="1" xfId="2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183" fontId="7" fillId="0" borderId="1" xfId="19" applyFont="1" applyFill="1" applyBorder="1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 wrapText="1"/>
    </xf>
    <xf numFmtId="183" fontId="0" fillId="0" borderId="1" xfId="0" applyBorder="1" applyAlignment="1">
      <alignment horizontal="center"/>
    </xf>
    <xf numFmtId="2" fontId="17" fillId="0" borderId="1" xfId="0" applyNumberFormat="1" applyFont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1" fontId="23" fillId="0" borderId="1" xfId="0" applyNumberFormat="1" applyFont="1" applyFill="1" applyBorder="1" applyAlignment="1">
      <alignment horizontal="center" vertical="center"/>
    </xf>
    <xf numFmtId="183" fontId="27" fillId="0" borderId="1" xfId="0" applyFont="1" applyBorder="1" applyAlignment="1">
      <alignment horizontal="center" wrapText="1"/>
    </xf>
    <xf numFmtId="183" fontId="27" fillId="0" borderId="1" xfId="0" applyFont="1" applyBorder="1" applyAlignment="1">
      <alignment horizontal="center"/>
    </xf>
    <xf numFmtId="179" fontId="17" fillId="0" borderId="1" xfId="20" applyNumberFormat="1" applyFont="1" applyFill="1" applyBorder="1" applyAlignment="1">
      <alignment horizontal="center" vertical="center"/>
    </xf>
    <xf numFmtId="182" fontId="17" fillId="0" borderId="1" xfId="20" applyNumberFormat="1" applyFont="1" applyFill="1" applyBorder="1" applyAlignment="1">
      <alignment horizontal="center" vertical="center"/>
    </xf>
    <xf numFmtId="2" fontId="17" fillId="0" borderId="1" xfId="20" applyNumberFormat="1" applyFont="1" applyFill="1" applyBorder="1" applyAlignment="1">
      <alignment horizontal="center" vertical="center"/>
    </xf>
    <xf numFmtId="181" fontId="25" fillId="0" borderId="1" xfId="6" applyNumberFormat="1" applyFont="1" applyFill="1" applyBorder="1" applyAlignment="1">
      <alignment horizontal="center" vertical="center" wrapText="1"/>
    </xf>
    <xf numFmtId="176" fontId="25" fillId="0" borderId="1" xfId="6" applyNumberFormat="1" applyFont="1" applyFill="1" applyBorder="1" applyAlignment="1">
      <alignment horizontal="center" vertical="center" wrapText="1"/>
    </xf>
    <xf numFmtId="183" fontId="7" fillId="4" borderId="7" xfId="0" applyFont="1" applyFill="1" applyBorder="1" applyAlignment="1">
      <alignment horizontal="center" wrapText="1"/>
    </xf>
    <xf numFmtId="183" fontId="14" fillId="0" borderId="2" xfId="2" applyFont="1" applyFill="1" applyBorder="1" applyAlignment="1">
      <alignment horizontal="center" vertical="center"/>
    </xf>
    <xf numFmtId="181" fontId="14" fillId="0" borderId="1" xfId="0" applyNumberFormat="1" applyFont="1" applyFill="1" applyBorder="1" applyAlignment="1">
      <alignment horizontal="center" vertical="center"/>
    </xf>
    <xf numFmtId="181" fontId="17" fillId="0" borderId="1" xfId="0" applyNumberFormat="1" applyFont="1" applyFill="1" applyBorder="1" applyAlignment="1">
      <alignment horizontal="center" vertical="center" wrapText="1"/>
    </xf>
    <xf numFmtId="176" fontId="25" fillId="0" borderId="1" xfId="6" applyNumberFormat="1" applyFont="1" applyFill="1" applyBorder="1" applyAlignment="1">
      <alignment horizontal="center" vertical="center" wrapText="1"/>
    </xf>
    <xf numFmtId="180" fontId="17" fillId="0" borderId="1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183" fontId="0" fillId="0" borderId="8" xfId="0" applyBorder="1" applyAlignment="1">
      <alignment wrapText="1"/>
    </xf>
    <xf numFmtId="183" fontId="14" fillId="0" borderId="1" xfId="0" applyFont="1" applyFill="1" applyBorder="1" applyAlignment="1">
      <alignment horizontal="center"/>
    </xf>
    <xf numFmtId="181" fontId="7" fillId="2" borderId="1" xfId="0" applyNumberFormat="1" applyFont="1" applyFill="1" applyBorder="1" applyAlignment="1">
      <alignment horizontal="center" vertical="center"/>
    </xf>
    <xf numFmtId="181" fontId="14" fillId="0" borderId="1" xfId="10" applyNumberFormat="1" applyFont="1" applyFill="1" applyBorder="1" applyAlignment="1">
      <alignment horizontal="center" vertical="center"/>
    </xf>
    <xf numFmtId="181" fontId="13" fillId="0" borderId="1" xfId="0" applyNumberFormat="1" applyFont="1" applyFill="1" applyBorder="1" applyAlignment="1">
      <alignment horizontal="center"/>
    </xf>
    <xf numFmtId="181" fontId="0" fillId="0" borderId="0" xfId="0" applyNumberFormat="1"/>
    <xf numFmtId="183" fontId="13" fillId="0" borderId="1" xfId="0" applyFont="1" applyFill="1" applyBorder="1" applyAlignment="1">
      <alignment horizontal="center" vertical="center"/>
    </xf>
    <xf numFmtId="183" fontId="31" fillId="0" borderId="1" xfId="0" applyFont="1" applyFill="1" applyBorder="1" applyAlignment="1">
      <alignment horizontal="center"/>
    </xf>
    <xf numFmtId="183" fontId="14" fillId="7" borderId="1" xfId="3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top"/>
    </xf>
    <xf numFmtId="0" fontId="15" fillId="0" borderId="1" xfId="0" applyNumberFormat="1" applyFont="1" applyFill="1" applyBorder="1" applyAlignment="1">
      <alignment horizontal="center" vertical="center"/>
    </xf>
    <xf numFmtId="0" fontId="17" fillId="0" borderId="1" xfId="27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top"/>
    </xf>
    <xf numFmtId="0" fontId="13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/>
    <xf numFmtId="57" fontId="14" fillId="0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wrapText="1"/>
    </xf>
    <xf numFmtId="0" fontId="17" fillId="0" borderId="1" xfId="0" applyNumberFormat="1" applyFont="1" applyFill="1" applyBorder="1" applyAlignment="1">
      <alignment horizontal="center" vertical="center" wrapText="1"/>
    </xf>
    <xf numFmtId="0" fontId="15" fillId="8" borderId="1" xfId="0" applyNumberFormat="1" applyFont="1" applyFill="1" applyBorder="1" applyAlignment="1">
      <alignment horizontal="center" vertical="top"/>
    </xf>
    <xf numFmtId="181" fontId="14" fillId="8" borderId="1" xfId="10" applyNumberFormat="1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183" fontId="14" fillId="8" borderId="1" xfId="2" applyFont="1" applyFill="1" applyBorder="1" applyAlignment="1">
      <alignment horizontal="center" vertical="center"/>
    </xf>
    <xf numFmtId="183" fontId="17" fillId="8" borderId="1" xfId="2" applyFont="1" applyFill="1" applyBorder="1" applyAlignment="1">
      <alignment horizontal="center" vertical="center"/>
    </xf>
    <xf numFmtId="183" fontId="17" fillId="8" borderId="1" xfId="5" applyFont="1" applyFill="1" applyBorder="1" applyAlignment="1">
      <alignment horizontal="center" vertical="center"/>
    </xf>
    <xf numFmtId="183" fontId="18" fillId="8" borderId="1" xfId="2" applyFont="1" applyFill="1" applyBorder="1" applyAlignment="1">
      <alignment horizontal="center" vertical="center"/>
    </xf>
    <xf numFmtId="183" fontId="14" fillId="0" borderId="1" xfId="27" applyFont="1" applyFill="1" applyBorder="1" applyAlignment="1">
      <alignment horizontal="center" vertical="center" wrapText="1"/>
    </xf>
    <xf numFmtId="183" fontId="0" fillId="0" borderId="0" xfId="0" applyFont="1" applyFill="1"/>
    <xf numFmtId="0" fontId="25" fillId="0" borderId="0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23" fillId="0" borderId="0" xfId="0" applyNumberFormat="1" applyFont="1" applyAlignment="1">
      <alignment horizontal="center" vertical="center" wrapText="1"/>
    </xf>
    <xf numFmtId="183" fontId="14" fillId="0" borderId="1" xfId="2" applyFont="1" applyFill="1" applyBorder="1" applyAlignment="1">
      <alignment horizontal="center" vertical="center"/>
    </xf>
    <xf numFmtId="183" fontId="7" fillId="0" borderId="1" xfId="2" applyFont="1" applyFill="1" applyBorder="1" applyAlignment="1">
      <alignment horizontal="center" vertical="center" wrapText="1"/>
    </xf>
    <xf numFmtId="183" fontId="7" fillId="0" borderId="1" xfId="2" applyFont="1" applyFill="1" applyBorder="1" applyAlignment="1">
      <alignment horizontal="center" vertical="center"/>
    </xf>
    <xf numFmtId="183" fontId="17" fillId="0" borderId="1" xfId="2" applyFont="1" applyFill="1" applyBorder="1" applyAlignment="1">
      <alignment horizontal="center" vertical="center"/>
    </xf>
    <xf numFmtId="183" fontId="7" fillId="0" borderId="1" xfId="0" applyFont="1" applyBorder="1" applyAlignment="1">
      <alignment horizontal="center" vertical="center"/>
    </xf>
    <xf numFmtId="0" fontId="17" fillId="0" borderId="2" xfId="27" applyNumberFormat="1" applyFont="1" applyFill="1" applyBorder="1" applyAlignment="1">
      <alignment horizontal="center" vertical="center" wrapText="1"/>
    </xf>
    <xf numFmtId="0" fontId="17" fillId="0" borderId="3" xfId="27" applyNumberFormat="1" applyFont="1" applyFill="1" applyBorder="1" applyAlignment="1">
      <alignment horizontal="center" vertical="center" wrapText="1"/>
    </xf>
    <xf numFmtId="0" fontId="17" fillId="0" borderId="4" xfId="27" applyNumberFormat="1" applyFont="1" applyFill="1" applyBorder="1" applyAlignment="1">
      <alignment horizontal="center" vertical="center" wrapText="1"/>
    </xf>
    <xf numFmtId="183" fontId="7" fillId="0" borderId="1" xfId="0" applyFont="1" applyFill="1" applyBorder="1" applyAlignment="1">
      <alignment horizontal="center" vertical="center" wrapText="1"/>
    </xf>
    <xf numFmtId="183" fontId="7" fillId="0" borderId="1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183" fontId="17" fillId="0" borderId="1" xfId="5" applyFont="1" applyFill="1" applyBorder="1" applyAlignment="1">
      <alignment horizontal="center" vertical="center"/>
    </xf>
    <xf numFmtId="183" fontId="7" fillId="0" borderId="1" xfId="19" applyFont="1" applyFill="1" applyBorder="1" applyAlignment="1">
      <alignment horizontal="center" vertical="center" wrapText="1"/>
    </xf>
    <xf numFmtId="183" fontId="7" fillId="0" borderId="1" xfId="19" applyFont="1" applyFill="1" applyBorder="1" applyAlignment="1">
      <alignment horizontal="center" vertical="center"/>
    </xf>
    <xf numFmtId="183" fontId="18" fillId="0" borderId="1" xfId="2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183" fontId="7" fillId="0" borderId="2" xfId="0" applyFont="1" applyFill="1" applyBorder="1" applyAlignment="1">
      <alignment horizontal="center" vertical="center" wrapText="1"/>
    </xf>
    <xf numFmtId="183" fontId="7" fillId="0" borderId="3" xfId="0" applyFont="1" applyFill="1" applyBorder="1" applyAlignment="1">
      <alignment horizontal="center" vertical="center" wrapText="1"/>
    </xf>
    <xf numFmtId="183" fontId="7" fillId="0" borderId="4" xfId="0" applyFont="1" applyFill="1" applyBorder="1" applyAlignment="1">
      <alignment horizontal="center" vertical="center" wrapText="1"/>
    </xf>
    <xf numFmtId="183" fontId="7" fillId="0" borderId="2" xfId="19" applyFont="1" applyFill="1" applyBorder="1" applyAlignment="1">
      <alignment horizontal="center" vertical="center" wrapText="1"/>
    </xf>
    <xf numFmtId="183" fontId="7" fillId="0" borderId="3" xfId="19" applyFont="1" applyFill="1" applyBorder="1" applyAlignment="1">
      <alignment horizontal="center" vertical="center"/>
    </xf>
    <xf numFmtId="183" fontId="7" fillId="0" borderId="4" xfId="19" applyFont="1" applyFill="1" applyBorder="1" applyAlignment="1">
      <alignment horizontal="center" vertical="center"/>
    </xf>
    <xf numFmtId="183" fontId="14" fillId="0" borderId="2" xfId="2" applyFont="1" applyFill="1" applyBorder="1" applyAlignment="1">
      <alignment horizontal="center" vertical="center"/>
    </xf>
    <xf numFmtId="183" fontId="14" fillId="0" borderId="4" xfId="2" applyFont="1" applyFill="1" applyBorder="1" applyAlignment="1">
      <alignment horizontal="center" vertical="center"/>
    </xf>
    <xf numFmtId="183" fontId="14" fillId="0" borderId="1" xfId="0" applyFont="1" applyBorder="1" applyAlignment="1">
      <alignment horizontal="center" vertical="center"/>
    </xf>
    <xf numFmtId="183" fontId="14" fillId="0" borderId="3" xfId="2" applyFont="1" applyFill="1" applyBorder="1" applyAlignment="1">
      <alignment horizontal="center" vertical="center"/>
    </xf>
    <xf numFmtId="183" fontId="18" fillId="0" borderId="2" xfId="2" applyFont="1" applyFill="1" applyBorder="1" applyAlignment="1">
      <alignment horizontal="center" vertical="center"/>
    </xf>
    <xf numFmtId="183" fontId="18" fillId="0" borderId="4" xfId="2" applyFont="1" applyFill="1" applyBorder="1" applyAlignment="1">
      <alignment horizontal="center" vertical="center"/>
    </xf>
    <xf numFmtId="183" fontId="13" fillId="0" borderId="2" xfId="0" applyFont="1" applyFill="1" applyBorder="1" applyAlignment="1">
      <alignment horizontal="center" vertical="center"/>
    </xf>
    <xf numFmtId="183" fontId="13" fillId="0" borderId="3" xfId="0" applyFont="1" applyFill="1" applyBorder="1" applyAlignment="1">
      <alignment horizontal="center" vertical="center"/>
    </xf>
    <xf numFmtId="183" fontId="13" fillId="0" borderId="4" xfId="0" applyFont="1" applyFill="1" applyBorder="1" applyAlignment="1">
      <alignment horizontal="center" vertical="center"/>
    </xf>
    <xf numFmtId="183" fontId="17" fillId="0" borderId="1" xfId="4" applyFont="1" applyFill="1" applyBorder="1" applyAlignment="1">
      <alignment horizontal="center" vertical="center"/>
    </xf>
    <xf numFmtId="183" fontId="26" fillId="5" borderId="1" xfId="7" applyFont="1" applyFill="1" applyBorder="1" applyAlignment="1">
      <alignment horizontal="center" vertical="center" wrapText="1"/>
    </xf>
    <xf numFmtId="183" fontId="23" fillId="2" borderId="1" xfId="0" applyFont="1" applyFill="1" applyBorder="1" applyAlignment="1">
      <alignment horizontal="center" vertical="center" wrapText="1"/>
    </xf>
    <xf numFmtId="183" fontId="7" fillId="4" borderId="1" xfId="0" applyFont="1" applyFill="1" applyBorder="1" applyAlignment="1">
      <alignment horizontal="center" wrapText="1"/>
    </xf>
    <xf numFmtId="183" fontId="23" fillId="6" borderId="1" xfId="0" applyFont="1" applyFill="1" applyBorder="1" applyAlignment="1">
      <alignment horizontal="center" vertical="center" wrapText="1"/>
    </xf>
    <xf numFmtId="183" fontId="7" fillId="4" borderId="6" xfId="0" applyFont="1" applyFill="1" applyBorder="1" applyAlignment="1">
      <alignment horizontal="center" vertical="center" wrapText="1"/>
    </xf>
    <xf numFmtId="183" fontId="7" fillId="4" borderId="7" xfId="0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7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183" fontId="7" fillId="4" borderId="1" xfId="0" applyFont="1" applyFill="1" applyBorder="1" applyAlignment="1">
      <alignment horizontal="center" vertical="center" wrapText="1"/>
    </xf>
    <xf numFmtId="181" fontId="25" fillId="2" borderId="2" xfId="6" applyNumberFormat="1" applyFont="1" applyFill="1" applyBorder="1" applyAlignment="1">
      <alignment horizontal="center" vertical="center" wrapText="1"/>
    </xf>
    <xf numFmtId="181" fontId="25" fillId="2" borderId="4" xfId="6" applyNumberFormat="1" applyFont="1" applyFill="1" applyBorder="1" applyAlignment="1">
      <alignment horizontal="center" vertical="center" wrapText="1"/>
    </xf>
    <xf numFmtId="181" fontId="25" fillId="2" borderId="1" xfId="6" applyNumberFormat="1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176" fontId="25" fillId="2" borderId="1" xfId="6" applyNumberFormat="1" applyFont="1" applyFill="1" applyBorder="1" applyAlignment="1">
      <alignment horizontal="center" vertical="center" wrapText="1"/>
    </xf>
    <xf numFmtId="183" fontId="7" fillId="4" borderId="6" xfId="0" applyFont="1" applyFill="1" applyBorder="1" applyAlignment="1">
      <alignment horizontal="center" wrapText="1"/>
    </xf>
    <xf numFmtId="183" fontId="7" fillId="4" borderId="7" xfId="0" applyFont="1" applyFill="1" applyBorder="1" applyAlignment="1">
      <alignment horizontal="center" wrapText="1"/>
    </xf>
    <xf numFmtId="183" fontId="7" fillId="4" borderId="5" xfId="0" applyFont="1" applyFill="1" applyBorder="1" applyAlignment="1">
      <alignment horizontal="center" wrapText="1"/>
    </xf>
  </cellXfs>
  <cellStyles count="50">
    <cellStyle name="Normal 2" xfId="5"/>
    <cellStyle name="Normal 2 2" xfId="17"/>
    <cellStyle name="百分比" xfId="8"/>
    <cellStyle name="百分比 2" xfId="28"/>
    <cellStyle name="百分比 2 10 2" xfId="9"/>
    <cellStyle name="百分比 3" xfId="29"/>
    <cellStyle name="百分比 8" xfId="20"/>
    <cellStyle name="常规" xfId="0" builtinId="0"/>
    <cellStyle name="常规 11" xfId="36"/>
    <cellStyle name="常规 11 2 2" xfId="39"/>
    <cellStyle name="常规 11 2 2 2" xfId="45"/>
    <cellStyle name="常规 11 5" xfId="42"/>
    <cellStyle name="常规 11 5 2" xfId="48"/>
    <cellStyle name="常规 2" xfId="6"/>
    <cellStyle name="常规 2 2" xfId="16"/>
    <cellStyle name="常规 2 2 2" xfId="25"/>
    <cellStyle name="常规 2 2 3" xfId="31"/>
    <cellStyle name="常规 2 2 3 2" xfId="33"/>
    <cellStyle name="常规 2 2 3 2 2 2" xfId="40"/>
    <cellStyle name="常规 2 2 3 2 2 2 2" xfId="46"/>
    <cellStyle name="常规 2 2 3 2 2 3" xfId="43"/>
    <cellStyle name="常规 2 2 3 2 2 3 2" xfId="49"/>
    <cellStyle name="常规 2 2 3 2 4" xfId="41"/>
    <cellStyle name="常规 2 2 3 2 4 2" xfId="47"/>
    <cellStyle name="常规 2 2 4" xfId="37"/>
    <cellStyle name="常规 2 3" xfId="22"/>
    <cellStyle name="常规 2 4" xfId="12"/>
    <cellStyle name="常规 2 5" xfId="34"/>
    <cellStyle name="常规 3" xfId="7"/>
    <cellStyle name="常规 3 2" xfId="23"/>
    <cellStyle name="常规 3 3" xfId="13"/>
    <cellStyle name="常规 4" xfId="10"/>
    <cellStyle name="常规 5" xfId="1"/>
    <cellStyle name="常规 5 2" xfId="11"/>
    <cellStyle name="常规 5 3" xfId="15"/>
    <cellStyle name="常规 5 3 2" xfId="24"/>
    <cellStyle name="常规 5 4" xfId="4"/>
    <cellStyle name="常规 5 4 2" xfId="18"/>
    <cellStyle name="常规 6" xfId="2"/>
    <cellStyle name="常规 6 2" xfId="19"/>
    <cellStyle name="常规 6 2 2" xfId="32"/>
    <cellStyle name="常规 7" xfId="14"/>
    <cellStyle name="常规 8" xfId="3"/>
    <cellStyle name="常规 8 2" xfId="26"/>
    <cellStyle name="常规 8 3" xfId="21"/>
    <cellStyle name="常规 8 3 2" xfId="44"/>
    <cellStyle name="常规 8 3 3" xfId="38"/>
    <cellStyle name="常规 8 4" xfId="35"/>
    <cellStyle name="常规 9" xfId="30"/>
    <cellStyle name="常规_网络综合考评情况－数据收集表2010v3" xfId="27"/>
  </cellStyles>
  <dxfs count="39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3" tint="0.3999145481734672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96"/>
      <tableStyleElement type="headerRow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402"/>
  <sheetViews>
    <sheetView zoomScaleNormal="100" workbookViewId="0">
      <pane xSplit="6" ySplit="1" topLeftCell="L14" activePane="bottomRight" state="frozen"/>
      <selection pane="topRight" activeCell="G1" sqref="G1"/>
      <selection pane="bottomLeft" activeCell="A2" sqref="A2"/>
      <selection pane="bottomRight" activeCell="B34" sqref="B34:B99"/>
    </sheetView>
  </sheetViews>
  <sheetFormatPr defaultRowHeight="13.5" x14ac:dyDescent="0.15"/>
  <cols>
    <col min="1" max="1" width="14.5" bestFit="1" customWidth="1"/>
    <col min="2" max="2" width="9.875" bestFit="1" customWidth="1"/>
    <col min="3" max="3" width="8.875" style="87" bestFit="1" customWidth="1"/>
    <col min="4" max="4" width="13.5" customWidth="1"/>
    <col min="5" max="5" width="10.125" bestFit="1" customWidth="1"/>
    <col min="6" max="6" width="50.125" style="103" customWidth="1"/>
    <col min="7" max="7" width="7.75" style="87" bestFit="1" customWidth="1"/>
    <col min="8" max="8" width="9.5" style="87" bestFit="1" customWidth="1"/>
    <col min="9" max="9" width="10.125" style="87" customWidth="1"/>
    <col min="10" max="10" width="10.125" style="79" bestFit="1" customWidth="1"/>
    <col min="11" max="11" width="10.5" style="79" bestFit="1" customWidth="1"/>
    <col min="12" max="14" width="14.5" style="79" bestFit="1" customWidth="1"/>
    <col min="15" max="16" width="18.875" hidden="1" customWidth="1"/>
    <col min="17" max="17" width="9.875" hidden="1" customWidth="1"/>
    <col min="18" max="18" width="9.875" bestFit="1" customWidth="1"/>
    <col min="19" max="20" width="9.875" hidden="1" customWidth="1"/>
    <col min="21" max="21" width="17.5" bestFit="1" customWidth="1"/>
    <col min="22" max="22" width="12.375" bestFit="1" customWidth="1"/>
    <col min="23" max="23" width="30.75" bestFit="1" customWidth="1"/>
    <col min="24" max="24" width="41.5" hidden="1" customWidth="1"/>
    <col min="25" max="25" width="16.5" hidden="1" customWidth="1"/>
    <col min="26" max="29" width="0" hidden="1" customWidth="1"/>
  </cols>
  <sheetData>
    <row r="1" spans="1:25" ht="18" x14ac:dyDescent="0.25">
      <c r="A1" s="1" t="s">
        <v>0</v>
      </c>
      <c r="B1" s="1" t="s">
        <v>981</v>
      </c>
      <c r="C1" s="83" t="s">
        <v>982</v>
      </c>
      <c r="D1" s="1" t="s">
        <v>983</v>
      </c>
      <c r="E1" s="1" t="s">
        <v>984</v>
      </c>
      <c r="F1" s="1" t="s">
        <v>1007</v>
      </c>
      <c r="G1" s="83" t="s">
        <v>985</v>
      </c>
      <c r="H1" s="83" t="s">
        <v>986</v>
      </c>
      <c r="I1" s="83" t="s">
        <v>987</v>
      </c>
      <c r="J1" s="76" t="s">
        <v>988</v>
      </c>
      <c r="K1" s="76" t="s">
        <v>989</v>
      </c>
      <c r="L1" s="76" t="s">
        <v>990</v>
      </c>
      <c r="M1" s="76" t="s">
        <v>991</v>
      </c>
      <c r="N1" s="76" t="s">
        <v>992</v>
      </c>
      <c r="O1" s="1" t="s">
        <v>993</v>
      </c>
      <c r="P1" s="1" t="s">
        <v>994</v>
      </c>
      <c r="Q1" s="1" t="s">
        <v>995</v>
      </c>
      <c r="R1" s="1" t="s">
        <v>996</v>
      </c>
      <c r="S1" s="1" t="s">
        <v>995</v>
      </c>
      <c r="T1" s="1" t="s">
        <v>997</v>
      </c>
      <c r="U1" s="1" t="s">
        <v>998</v>
      </c>
      <c r="V1" s="1" t="s">
        <v>999</v>
      </c>
      <c r="W1" s="1" t="s">
        <v>1000</v>
      </c>
      <c r="X1" s="2" t="s">
        <v>1</v>
      </c>
      <c r="Y1" s="19" t="s">
        <v>2</v>
      </c>
    </row>
    <row r="2" spans="1:25" ht="17.25" x14ac:dyDescent="0.3">
      <c r="A2" s="115" t="s">
        <v>959</v>
      </c>
      <c r="B2" s="108" t="s">
        <v>594</v>
      </c>
      <c r="C2" s="117">
        <f>SUM(I2:I225)</f>
        <v>50.000000000000057</v>
      </c>
      <c r="D2" s="107" t="s">
        <v>4</v>
      </c>
      <c r="E2" s="98" t="s">
        <v>923</v>
      </c>
      <c r="F2" s="3" t="s">
        <v>620</v>
      </c>
      <c r="G2" s="84">
        <v>1</v>
      </c>
      <c r="H2" s="88">
        <v>0</v>
      </c>
      <c r="I2" s="95">
        <v>0.7</v>
      </c>
      <c r="J2" s="96">
        <v>80</v>
      </c>
      <c r="K2" s="96">
        <v>83</v>
      </c>
      <c r="L2" s="69">
        <f>HLOOKUP($F2,'3.1移动业务'!$4:$11,6,0)</f>
        <v>81.209999999999994</v>
      </c>
      <c r="M2" s="69">
        <f>HLOOKUP($F2,'3.1移动业务'!$4:$11,7,0)</f>
        <v>89</v>
      </c>
      <c r="N2" s="69">
        <f>HLOOKUP($F2,'3.1移动业务'!$4:$11,8,0)</f>
        <v>74.16</v>
      </c>
      <c r="O2" s="6"/>
      <c r="P2" s="6"/>
      <c r="Q2" s="7"/>
      <c r="R2" s="7" t="s">
        <v>1001</v>
      </c>
      <c r="S2" s="7"/>
      <c r="T2" s="8"/>
      <c r="U2" s="38" t="s">
        <v>582</v>
      </c>
      <c r="V2" s="5" t="s">
        <v>1022</v>
      </c>
      <c r="W2" s="15" t="s">
        <v>5</v>
      </c>
      <c r="X2" s="15"/>
      <c r="Y2" s="15"/>
    </row>
    <row r="3" spans="1:25" ht="17.25" x14ac:dyDescent="0.3">
      <c r="A3" s="116"/>
      <c r="B3" s="109"/>
      <c r="C3" s="117"/>
      <c r="D3" s="107"/>
      <c r="E3" s="98" t="s">
        <v>6</v>
      </c>
      <c r="F3" s="3" t="s">
        <v>621</v>
      </c>
      <c r="G3" s="84">
        <v>2</v>
      </c>
      <c r="H3" s="88">
        <v>0</v>
      </c>
      <c r="I3" s="95">
        <v>0.7</v>
      </c>
      <c r="J3" s="96">
        <v>80</v>
      </c>
      <c r="K3" s="96">
        <v>83</v>
      </c>
      <c r="L3" s="69">
        <f>HLOOKUP($F3,'3.1移动业务'!$4:$11,6,0)</f>
        <v>80.27</v>
      </c>
      <c r="M3" s="69">
        <f>HLOOKUP($F3,'3.1移动业务'!$4:$11,7,0)</f>
        <v>88.34</v>
      </c>
      <c r="N3" s="69">
        <f>HLOOKUP($F3,'3.1移动业务'!$4:$11,8,0)</f>
        <v>77.540000000000006</v>
      </c>
      <c r="O3" s="9"/>
      <c r="P3" s="9"/>
      <c r="Q3" s="7"/>
      <c r="R3" s="7" t="s">
        <v>1001</v>
      </c>
      <c r="S3" s="7"/>
      <c r="T3" s="8"/>
      <c r="U3" s="38" t="s">
        <v>1021</v>
      </c>
      <c r="V3" s="5" t="s">
        <v>1022</v>
      </c>
      <c r="W3" s="15" t="s">
        <v>5</v>
      </c>
      <c r="X3" s="15"/>
      <c r="Y3" s="15"/>
    </row>
    <row r="4" spans="1:25" ht="17.25" x14ac:dyDescent="0.3">
      <c r="A4" s="116"/>
      <c r="B4" s="109"/>
      <c r="C4" s="117"/>
      <c r="D4" s="107"/>
      <c r="E4" s="98" t="s">
        <v>7</v>
      </c>
      <c r="F4" s="3" t="s">
        <v>622</v>
      </c>
      <c r="G4" s="84">
        <v>3</v>
      </c>
      <c r="H4" s="88">
        <v>0</v>
      </c>
      <c r="I4" s="95">
        <v>0.6</v>
      </c>
      <c r="J4" s="96">
        <v>77</v>
      </c>
      <c r="K4" s="96">
        <v>81</v>
      </c>
      <c r="L4" s="69">
        <f>HLOOKUP($F4,'3.1移动业务'!$4:$11,6,0)</f>
        <v>78.38</v>
      </c>
      <c r="M4" s="69">
        <f>HLOOKUP($F4,'3.1移动业务'!$4:$11,7,0)</f>
        <v>86.92</v>
      </c>
      <c r="N4" s="69">
        <f>HLOOKUP($F4,'3.1移动业务'!$4:$11,8,0)</f>
        <v>75.02</v>
      </c>
      <c r="O4" s="9"/>
      <c r="P4" s="9"/>
      <c r="Q4" s="7"/>
      <c r="R4" s="7" t="s">
        <v>1001</v>
      </c>
      <c r="S4" s="7"/>
      <c r="T4" s="10"/>
      <c r="U4" s="38" t="s">
        <v>1021</v>
      </c>
      <c r="V4" s="5" t="s">
        <v>1022</v>
      </c>
      <c r="W4" s="15" t="s">
        <v>8</v>
      </c>
      <c r="X4" s="15"/>
      <c r="Y4" s="15"/>
    </row>
    <row r="5" spans="1:25" ht="17.25" x14ac:dyDescent="0.3">
      <c r="A5" s="116"/>
      <c r="B5" s="109"/>
      <c r="C5" s="117"/>
      <c r="D5" s="107"/>
      <c r="E5" s="98" t="s">
        <v>9</v>
      </c>
      <c r="F5" s="3" t="s">
        <v>623</v>
      </c>
      <c r="G5" s="84">
        <v>4</v>
      </c>
      <c r="H5" s="88">
        <v>0</v>
      </c>
      <c r="I5" s="95">
        <v>0.6</v>
      </c>
      <c r="J5" s="96">
        <v>85</v>
      </c>
      <c r="K5" s="96">
        <v>88</v>
      </c>
      <c r="L5" s="69">
        <f>HLOOKUP($F5,'3.1移动业务'!$4:$11,6,0)</f>
        <v>86.06</v>
      </c>
      <c r="M5" s="69">
        <f>HLOOKUP($F5,'3.1移动业务'!$4:$11,7,0)</f>
        <v>91.38</v>
      </c>
      <c r="N5" s="69">
        <f>HLOOKUP($F5,'3.1移动业务'!$4:$11,8,0)</f>
        <v>83.23</v>
      </c>
      <c r="O5" s="9"/>
      <c r="P5" s="9"/>
      <c r="Q5" s="7"/>
      <c r="R5" s="7" t="s">
        <v>1001</v>
      </c>
      <c r="S5" s="7"/>
      <c r="T5" s="11"/>
      <c r="U5" s="38" t="s">
        <v>1021</v>
      </c>
      <c r="V5" s="5" t="s">
        <v>1022</v>
      </c>
      <c r="W5" s="15" t="s">
        <v>10</v>
      </c>
      <c r="X5" s="15"/>
      <c r="Y5" s="15"/>
    </row>
    <row r="6" spans="1:25" ht="17.25" x14ac:dyDescent="0.3">
      <c r="A6" s="116"/>
      <c r="B6" s="109"/>
      <c r="C6" s="117"/>
      <c r="D6" s="107" t="s">
        <v>11</v>
      </c>
      <c r="E6" s="98" t="s">
        <v>12</v>
      </c>
      <c r="F6" s="3" t="s">
        <v>624</v>
      </c>
      <c r="G6" s="84">
        <v>5</v>
      </c>
      <c r="H6" s="88">
        <v>1</v>
      </c>
      <c r="I6" s="95">
        <v>0.5</v>
      </c>
      <c r="J6" s="96"/>
      <c r="K6" s="96"/>
      <c r="L6" s="69"/>
      <c r="M6" s="69"/>
      <c r="N6" s="69"/>
      <c r="O6" s="9"/>
      <c r="P6" s="9"/>
      <c r="Q6" s="14"/>
      <c r="R6" s="7"/>
      <c r="S6" s="14"/>
      <c r="T6" s="11"/>
      <c r="U6" s="38"/>
      <c r="V6" s="5"/>
      <c r="W6" s="15" t="s">
        <v>13</v>
      </c>
      <c r="X6" s="15"/>
      <c r="Y6" s="15"/>
    </row>
    <row r="7" spans="1:25" ht="17.25" x14ac:dyDescent="0.3">
      <c r="A7" s="116"/>
      <c r="B7" s="109"/>
      <c r="C7" s="117"/>
      <c r="D7" s="107"/>
      <c r="E7" s="98" t="s">
        <v>14</v>
      </c>
      <c r="F7" s="3" t="s">
        <v>625</v>
      </c>
      <c r="G7" s="84">
        <v>6</v>
      </c>
      <c r="H7" s="88">
        <v>1</v>
      </c>
      <c r="I7" s="95">
        <v>0.3</v>
      </c>
      <c r="J7" s="96">
        <v>0.1</v>
      </c>
      <c r="K7" s="96">
        <v>0.05</v>
      </c>
      <c r="L7" s="69">
        <f>HLOOKUP($F7,'3.1移动业务'!$4:$11,6,0)</f>
        <v>6.6545241068428726E-2</v>
      </c>
      <c r="M7" s="69">
        <f>HLOOKUP($F7,'3.1移动业务'!$4:$11,7,0)</f>
        <v>5.5792560684334381E-3</v>
      </c>
      <c r="N7" s="69">
        <f>HLOOKUP($F7,'3.1移动业务'!$4:$11,8,0)</f>
        <v>0.84051435222587356</v>
      </c>
      <c r="O7" s="9"/>
      <c r="P7" s="9"/>
      <c r="Q7" s="14"/>
      <c r="R7" s="7" t="s">
        <v>1001</v>
      </c>
      <c r="S7" s="14"/>
      <c r="T7" s="11"/>
      <c r="U7" s="38">
        <v>43191</v>
      </c>
      <c r="V7" s="5" t="s">
        <v>1018</v>
      </c>
      <c r="W7" s="15"/>
      <c r="X7" s="15"/>
      <c r="Y7" s="15"/>
    </row>
    <row r="8" spans="1:25" ht="17.25" x14ac:dyDescent="0.3">
      <c r="A8" s="116"/>
      <c r="B8" s="109"/>
      <c r="C8" s="117"/>
      <c r="D8" s="107"/>
      <c r="E8" s="98" t="s">
        <v>15</v>
      </c>
      <c r="F8" s="3" t="s">
        <v>626</v>
      </c>
      <c r="G8" s="84">
        <v>7</v>
      </c>
      <c r="H8" s="88">
        <v>1</v>
      </c>
      <c r="I8" s="95">
        <v>0.5</v>
      </c>
      <c r="J8" s="96">
        <v>1</v>
      </c>
      <c r="K8" s="96">
        <v>0.2</v>
      </c>
      <c r="L8" s="69">
        <f>HLOOKUP($F8,'3.1移动业务'!$4:$11,6,0)</f>
        <v>0.23756143004737906</v>
      </c>
      <c r="M8" s="69">
        <f>HLOOKUP($F8,'3.1移动业务'!$4:$11,7,0)</f>
        <v>1.8751699372755656E-3</v>
      </c>
      <c r="N8" s="69">
        <f>HLOOKUP($F8,'3.1移动业务'!$4:$11,8,0)</f>
        <v>1.5571342564720048</v>
      </c>
      <c r="O8" s="9"/>
      <c r="P8" s="9"/>
      <c r="Q8" s="14"/>
      <c r="R8" s="7" t="s">
        <v>1001</v>
      </c>
      <c r="S8" s="14"/>
      <c r="T8" s="11"/>
      <c r="U8" s="38">
        <v>43192</v>
      </c>
      <c r="V8" s="5" t="s">
        <v>1018</v>
      </c>
      <c r="W8" s="15"/>
      <c r="X8" s="15"/>
      <c r="Y8" s="15"/>
    </row>
    <row r="9" spans="1:25" ht="17.25" x14ac:dyDescent="0.3">
      <c r="A9" s="116"/>
      <c r="B9" s="109"/>
      <c r="C9" s="117"/>
      <c r="D9" s="107"/>
      <c r="E9" s="98" t="s">
        <v>16</v>
      </c>
      <c r="F9" s="3" t="s">
        <v>627</v>
      </c>
      <c r="G9" s="84">
        <v>8</v>
      </c>
      <c r="H9" s="88">
        <v>1</v>
      </c>
      <c r="I9" s="95">
        <v>0.3</v>
      </c>
      <c r="J9" s="96">
        <v>0.1</v>
      </c>
      <c r="K9" s="96">
        <v>0.05</v>
      </c>
      <c r="L9" s="69">
        <f>HLOOKUP($F9,'3.1移动业务'!$4:$11,6,0)</f>
        <v>3.5090990981240675E-2</v>
      </c>
      <c r="M9" s="69">
        <f>HLOOKUP($F9,'3.1移动业务'!$4:$11,7,0)</f>
        <v>3.5614226696424329E-3</v>
      </c>
      <c r="N9" s="69">
        <f>HLOOKUP($F9,'3.1移动业务'!$4:$11,8,0)</f>
        <v>0.4093358340031556</v>
      </c>
      <c r="O9" s="9"/>
      <c r="P9" s="9"/>
      <c r="Q9" s="14"/>
      <c r="R9" s="7" t="s">
        <v>1001</v>
      </c>
      <c r="S9" s="14"/>
      <c r="T9" s="11"/>
      <c r="U9" s="38">
        <v>43193</v>
      </c>
      <c r="V9" s="5" t="s">
        <v>1018</v>
      </c>
      <c r="W9" s="15"/>
      <c r="X9" s="15"/>
      <c r="Y9" s="15"/>
    </row>
    <row r="10" spans="1:25" ht="17.25" x14ac:dyDescent="0.3">
      <c r="A10" s="116"/>
      <c r="B10" s="109"/>
      <c r="C10" s="117"/>
      <c r="D10" s="107"/>
      <c r="E10" s="98" t="s">
        <v>17</v>
      </c>
      <c r="F10" s="3" t="s">
        <v>628</v>
      </c>
      <c r="G10" s="84">
        <v>9</v>
      </c>
      <c r="H10" s="88">
        <v>1</v>
      </c>
      <c r="I10" s="95">
        <v>0.5</v>
      </c>
      <c r="J10" s="96">
        <v>50</v>
      </c>
      <c r="K10" s="96">
        <v>20</v>
      </c>
      <c r="L10" s="69">
        <f>HLOOKUP($F10,'3.1移动业务'!$4:$11,6,0)</f>
        <v>16.262361357288718</v>
      </c>
      <c r="M10" s="69">
        <f>HLOOKUP($F10,'3.1移动业务'!$4:$11,7,0)</f>
        <v>1.9260046631971728</v>
      </c>
      <c r="N10" s="69">
        <f>HLOOKUP($F10,'3.1移动业务'!$4:$11,8,0)</f>
        <v>53.191819884553951</v>
      </c>
      <c r="O10" s="9"/>
      <c r="P10" s="9"/>
      <c r="Q10" s="14"/>
      <c r="R10" s="7" t="s">
        <v>1001</v>
      </c>
      <c r="S10" s="14"/>
      <c r="T10" s="11"/>
      <c r="U10" s="38">
        <v>43194</v>
      </c>
      <c r="V10" s="5" t="s">
        <v>1018</v>
      </c>
      <c r="W10" s="15"/>
      <c r="X10" s="15"/>
      <c r="Y10" s="15"/>
    </row>
    <row r="11" spans="1:25" ht="17.25" x14ac:dyDescent="0.3">
      <c r="A11" s="116"/>
      <c r="B11" s="109"/>
      <c r="C11" s="117"/>
      <c r="D11" s="107"/>
      <c r="E11" s="98" t="s">
        <v>924</v>
      </c>
      <c r="F11" s="3" t="s">
        <v>629</v>
      </c>
      <c r="G11" s="84">
        <v>10</v>
      </c>
      <c r="H11" s="88">
        <v>1</v>
      </c>
      <c r="I11" s="95">
        <v>0.3</v>
      </c>
      <c r="J11" s="96">
        <v>5</v>
      </c>
      <c r="K11" s="96">
        <v>2</v>
      </c>
      <c r="L11" s="69">
        <f>HLOOKUP($F11,'3.1移动业务'!$4:$11,6,0)</f>
        <v>2.3944232646473069</v>
      </c>
      <c r="M11" s="69">
        <f>HLOOKUP($F11,'3.1移动业务'!$4:$11,7,0)</f>
        <v>0.8053495398202799</v>
      </c>
      <c r="N11" s="69">
        <f>HLOOKUP($F11,'3.1移动业务'!$4:$11,8,0)</f>
        <v>5.5618113222067649</v>
      </c>
      <c r="O11" s="9"/>
      <c r="P11" s="9"/>
      <c r="Q11" s="14"/>
      <c r="R11" s="7" t="s">
        <v>1001</v>
      </c>
      <c r="S11" s="14"/>
      <c r="T11" s="11"/>
      <c r="U11" s="38">
        <v>43195</v>
      </c>
      <c r="V11" s="5" t="s">
        <v>1018</v>
      </c>
      <c r="W11" s="15" t="s">
        <v>13</v>
      </c>
      <c r="X11" s="15" t="s">
        <v>18</v>
      </c>
      <c r="Y11" s="15" t="s">
        <v>19</v>
      </c>
    </row>
    <row r="12" spans="1:25" ht="17.25" x14ac:dyDescent="0.3">
      <c r="A12" s="116"/>
      <c r="B12" s="108" t="s">
        <v>595</v>
      </c>
      <c r="C12" s="117"/>
      <c r="D12" s="107" t="s">
        <v>20</v>
      </c>
      <c r="E12" s="98" t="s">
        <v>925</v>
      </c>
      <c r="F12" s="3" t="s">
        <v>630</v>
      </c>
      <c r="G12" s="84">
        <v>11</v>
      </c>
      <c r="H12" s="88">
        <v>0</v>
      </c>
      <c r="I12" s="95">
        <v>1</v>
      </c>
      <c r="J12" s="96">
        <v>99</v>
      </c>
      <c r="K12" s="96">
        <v>99.5</v>
      </c>
      <c r="L12" s="69">
        <f>HLOOKUP($F12,'3.1移动业务'!$4:$11,6,0)</f>
        <v>99.79</v>
      </c>
      <c r="M12" s="69">
        <f>HLOOKUP($F12,'3.1移动业务'!$4:$11,7,0)</f>
        <v>99.92</v>
      </c>
      <c r="N12" s="69">
        <f>HLOOKUP($F12,'3.1移动业务'!$4:$11,8,0)</f>
        <v>99.11</v>
      </c>
      <c r="O12" s="9"/>
      <c r="P12" s="9"/>
      <c r="Q12" s="14"/>
      <c r="R12" s="7" t="s">
        <v>1001</v>
      </c>
      <c r="S12" s="14"/>
      <c r="T12" s="11"/>
      <c r="U12" s="38">
        <v>43221</v>
      </c>
      <c r="V12" s="5" t="s">
        <v>1018</v>
      </c>
      <c r="W12" s="15" t="s">
        <v>13</v>
      </c>
      <c r="X12" s="15" t="s">
        <v>21</v>
      </c>
      <c r="Y12" s="15" t="s">
        <v>19</v>
      </c>
    </row>
    <row r="13" spans="1:25" ht="17.25" x14ac:dyDescent="0.3">
      <c r="A13" s="116"/>
      <c r="B13" s="109"/>
      <c r="C13" s="117"/>
      <c r="D13" s="107"/>
      <c r="E13" s="98" t="s">
        <v>22</v>
      </c>
      <c r="F13" s="3" t="s">
        <v>631</v>
      </c>
      <c r="G13" s="84">
        <v>12</v>
      </c>
      <c r="H13" s="88">
        <v>1</v>
      </c>
      <c r="I13" s="95">
        <v>1</v>
      </c>
      <c r="J13" s="96">
        <v>0.5</v>
      </c>
      <c r="K13" s="96">
        <v>0.1</v>
      </c>
      <c r="L13" s="69">
        <f>HLOOKUP($F13,'3.1移动业务'!$4:$11,6,0)</f>
        <v>0.04</v>
      </c>
      <c r="M13" s="69">
        <f>HLOOKUP($F13,'3.1移动业务'!$4:$11,7,0)</f>
        <v>0</v>
      </c>
      <c r="N13" s="69">
        <f>HLOOKUP($F13,'3.1移动业务'!$4:$11,8,0)</f>
        <v>0.18</v>
      </c>
      <c r="O13" s="9"/>
      <c r="P13" s="9"/>
      <c r="Q13" s="14"/>
      <c r="R13" s="7" t="s">
        <v>1001</v>
      </c>
      <c r="S13" s="14"/>
      <c r="T13" s="11"/>
      <c r="U13" s="38">
        <v>43221</v>
      </c>
      <c r="V13" s="5" t="s">
        <v>1018</v>
      </c>
      <c r="W13" s="15" t="s">
        <v>13</v>
      </c>
      <c r="X13" s="15" t="s">
        <v>23</v>
      </c>
      <c r="Y13" s="15" t="s">
        <v>19</v>
      </c>
    </row>
    <row r="14" spans="1:25" ht="17.25" x14ac:dyDescent="0.3">
      <c r="A14" s="116"/>
      <c r="B14" s="109"/>
      <c r="C14" s="117"/>
      <c r="D14" s="107"/>
      <c r="E14" s="98" t="s">
        <v>24</v>
      </c>
      <c r="F14" s="3" t="s">
        <v>632</v>
      </c>
      <c r="G14" s="84">
        <v>13</v>
      </c>
      <c r="H14" s="88">
        <v>1</v>
      </c>
      <c r="I14" s="95">
        <v>1</v>
      </c>
      <c r="J14" s="96">
        <v>3</v>
      </c>
      <c r="K14" s="96">
        <v>2.6</v>
      </c>
      <c r="L14" s="69">
        <f>HLOOKUP($F14,'3.1移动业务'!$4:$11,6,0)</f>
        <v>2.44</v>
      </c>
      <c r="M14" s="69">
        <f>HLOOKUP($F14,'3.1移动业务'!$4:$11,7,0)</f>
        <v>2.0680000000000001</v>
      </c>
      <c r="N14" s="69">
        <f>HLOOKUP($F14,'3.1移动业务'!$4:$11,8,0)</f>
        <v>2.8149999999999999</v>
      </c>
      <c r="O14" s="9"/>
      <c r="P14" s="9"/>
      <c r="Q14" s="14"/>
      <c r="R14" s="7" t="s">
        <v>1001</v>
      </c>
      <c r="S14" s="14"/>
      <c r="T14" s="11"/>
      <c r="U14" s="38">
        <v>43221</v>
      </c>
      <c r="V14" s="5" t="s">
        <v>1018</v>
      </c>
      <c r="W14" s="15" t="s">
        <v>8</v>
      </c>
      <c r="X14" s="15"/>
      <c r="Y14" s="15"/>
    </row>
    <row r="15" spans="1:25" ht="17.25" x14ac:dyDescent="0.3">
      <c r="A15" s="116"/>
      <c r="B15" s="109"/>
      <c r="C15" s="117"/>
      <c r="D15" s="107"/>
      <c r="E15" s="98" t="s">
        <v>25</v>
      </c>
      <c r="F15" s="3" t="s">
        <v>633</v>
      </c>
      <c r="G15" s="84">
        <v>14</v>
      </c>
      <c r="H15" s="88">
        <v>1</v>
      </c>
      <c r="I15" s="95">
        <v>1</v>
      </c>
      <c r="J15" s="96">
        <v>0.3</v>
      </c>
      <c r="K15" s="96">
        <v>0.2</v>
      </c>
      <c r="L15" s="69">
        <f>HLOOKUP($F15,'3.1移动业务'!$4:$11,6,0)</f>
        <v>0.13</v>
      </c>
      <c r="M15" s="69">
        <f>HLOOKUP($F15,'3.1移动业务'!$4:$11,7,0)</f>
        <v>0.06</v>
      </c>
      <c r="N15" s="69">
        <f>HLOOKUP($F15,'3.1移动业务'!$4:$11,8,0)</f>
        <v>1.81</v>
      </c>
      <c r="O15" s="9"/>
      <c r="P15" s="9"/>
      <c r="Q15" s="14"/>
      <c r="R15" s="7" t="s">
        <v>1001</v>
      </c>
      <c r="S15" s="14"/>
      <c r="T15" s="11"/>
      <c r="U15" s="38">
        <v>43221</v>
      </c>
      <c r="V15" s="5" t="s">
        <v>1018</v>
      </c>
      <c r="W15" s="15" t="s">
        <v>8</v>
      </c>
      <c r="X15" s="15" t="s">
        <v>26</v>
      </c>
      <c r="Y15" s="15" t="s">
        <v>27</v>
      </c>
    </row>
    <row r="16" spans="1:25" ht="17.25" x14ac:dyDescent="0.3">
      <c r="A16" s="116"/>
      <c r="B16" s="109"/>
      <c r="C16" s="117"/>
      <c r="D16" s="107"/>
      <c r="E16" s="98" t="s">
        <v>28</v>
      </c>
      <c r="F16" s="3" t="s">
        <v>634</v>
      </c>
      <c r="G16" s="84">
        <v>15</v>
      </c>
      <c r="H16" s="88">
        <v>0</v>
      </c>
      <c r="I16" s="95">
        <v>0.2</v>
      </c>
      <c r="J16" s="96">
        <v>95</v>
      </c>
      <c r="K16" s="96">
        <v>97</v>
      </c>
      <c r="L16" s="69">
        <f>HLOOKUP($F16,'3.1移动业务'!$4:$11,6,0)</f>
        <v>99.15</v>
      </c>
      <c r="M16" s="69">
        <f>HLOOKUP($F16,'3.1移动业务'!$4:$11,7,0)</f>
        <v>99.99</v>
      </c>
      <c r="N16" s="69">
        <f>HLOOKUP($F16,'3.1移动业务'!$4:$11,8,0)</f>
        <v>92.13</v>
      </c>
      <c r="O16" s="9"/>
      <c r="P16" s="9"/>
      <c r="Q16" s="7"/>
      <c r="R16" s="7" t="s">
        <v>1001</v>
      </c>
      <c r="S16" s="7"/>
      <c r="T16" s="11"/>
      <c r="U16" s="38">
        <v>43221</v>
      </c>
      <c r="V16" s="5" t="s">
        <v>1018</v>
      </c>
      <c r="W16" s="15" t="s">
        <v>8</v>
      </c>
      <c r="X16" s="15"/>
      <c r="Y16" s="15"/>
    </row>
    <row r="17" spans="1:25" ht="17.25" x14ac:dyDescent="0.3">
      <c r="A17" s="116"/>
      <c r="B17" s="109"/>
      <c r="C17" s="117"/>
      <c r="D17" s="107"/>
      <c r="E17" s="98" t="s">
        <v>29</v>
      </c>
      <c r="F17" s="3" t="s">
        <v>635</v>
      </c>
      <c r="G17" s="84">
        <v>16</v>
      </c>
      <c r="H17" s="88">
        <v>1</v>
      </c>
      <c r="I17" s="95">
        <v>0.2</v>
      </c>
      <c r="J17" s="96">
        <v>2</v>
      </c>
      <c r="K17" s="96">
        <v>1</v>
      </c>
      <c r="L17" s="69">
        <f>HLOOKUP($F17,'3.1移动业务'!$4:$11,6,0)</f>
        <v>0.32</v>
      </c>
      <c r="M17" s="69">
        <f>HLOOKUP($F17,'3.1移动业务'!$4:$11,7,0)</f>
        <v>0</v>
      </c>
      <c r="N17" s="69">
        <f>HLOOKUP($F17,'3.1移动业务'!$4:$11,8,0)</f>
        <v>2.5100000000000002</v>
      </c>
      <c r="O17" s="9"/>
      <c r="P17" s="9"/>
      <c r="Q17" s="7"/>
      <c r="R17" s="7" t="s">
        <v>1001</v>
      </c>
      <c r="S17" s="7"/>
      <c r="T17" s="11"/>
      <c r="U17" s="38">
        <v>43221</v>
      </c>
      <c r="V17" s="5" t="s">
        <v>1018</v>
      </c>
      <c r="W17" s="15" t="s">
        <v>8</v>
      </c>
      <c r="X17" s="15"/>
      <c r="Y17" s="15"/>
    </row>
    <row r="18" spans="1:25" ht="17.25" x14ac:dyDescent="0.3">
      <c r="A18" s="116"/>
      <c r="B18" s="109"/>
      <c r="C18" s="117"/>
      <c r="D18" s="107"/>
      <c r="E18" s="98" t="s">
        <v>30</v>
      </c>
      <c r="F18" s="3" t="s">
        <v>636</v>
      </c>
      <c r="G18" s="84">
        <v>17</v>
      </c>
      <c r="H18" s="88">
        <v>0</v>
      </c>
      <c r="I18" s="95">
        <v>0.2</v>
      </c>
      <c r="J18" s="96">
        <v>98.5</v>
      </c>
      <c r="K18" s="96">
        <v>99.5</v>
      </c>
      <c r="L18" s="69">
        <f>HLOOKUP($F18,'3.1移动业务'!$4:$11,6,0)</f>
        <v>99.42</v>
      </c>
      <c r="M18" s="69">
        <f>HLOOKUP($F18,'3.1移动业务'!$4:$11,7,0)</f>
        <v>99.61</v>
      </c>
      <c r="N18" s="69">
        <f>HLOOKUP($F18,'3.1移动业务'!$4:$11,8,0)</f>
        <v>98.79</v>
      </c>
      <c r="O18" s="9"/>
      <c r="P18" s="9"/>
      <c r="Q18" s="7"/>
      <c r="R18" s="7" t="s">
        <v>1001</v>
      </c>
      <c r="S18" s="7"/>
      <c r="T18" s="11"/>
      <c r="U18" s="38">
        <v>43221</v>
      </c>
      <c r="V18" s="5" t="s">
        <v>1018</v>
      </c>
      <c r="W18" s="15"/>
      <c r="X18" s="15"/>
      <c r="Y18" s="15"/>
    </row>
    <row r="19" spans="1:25" ht="17.25" x14ac:dyDescent="0.3">
      <c r="A19" s="116"/>
      <c r="B19" s="109"/>
      <c r="C19" s="117"/>
      <c r="D19" s="107"/>
      <c r="E19" s="98" t="s">
        <v>31</v>
      </c>
      <c r="F19" s="3" t="s">
        <v>637</v>
      </c>
      <c r="G19" s="84">
        <v>18</v>
      </c>
      <c r="H19" s="88">
        <v>1</v>
      </c>
      <c r="I19" s="95">
        <v>0.4</v>
      </c>
      <c r="J19" s="96">
        <v>2</v>
      </c>
      <c r="K19" s="96">
        <v>1</v>
      </c>
      <c r="L19" s="69">
        <f>HLOOKUP($F19,'3.1移动业务'!$4:$11,6,0)</f>
        <v>2.1330230572728768</v>
      </c>
      <c r="M19" s="69">
        <f>HLOOKUP($F19,'3.1移动业务'!$4:$11,7,0)</f>
        <v>0.60636749743880247</v>
      </c>
      <c r="N19" s="69">
        <f>HLOOKUP($F19,'3.1移动业务'!$4:$11,8,0)</f>
        <v>4.661583641772955</v>
      </c>
      <c r="O19" s="9"/>
      <c r="P19" s="9"/>
      <c r="Q19" s="7"/>
      <c r="R19" s="7" t="s">
        <v>1001</v>
      </c>
      <c r="S19" s="7"/>
      <c r="T19" s="11"/>
      <c r="U19" s="38">
        <v>43221</v>
      </c>
      <c r="V19" s="5" t="s">
        <v>1018</v>
      </c>
      <c r="W19" s="15"/>
      <c r="X19" s="15"/>
      <c r="Y19" s="15"/>
    </row>
    <row r="20" spans="1:25" ht="17.25" x14ac:dyDescent="0.3">
      <c r="A20" s="116"/>
      <c r="B20" s="109"/>
      <c r="C20" s="117"/>
      <c r="D20" s="107"/>
      <c r="E20" s="98" t="s">
        <v>32</v>
      </c>
      <c r="F20" s="3" t="s">
        <v>638</v>
      </c>
      <c r="G20" s="84">
        <v>19</v>
      </c>
      <c r="H20" s="88">
        <v>0</v>
      </c>
      <c r="I20" s="95">
        <v>0.4</v>
      </c>
      <c r="J20" s="96">
        <v>97</v>
      </c>
      <c r="K20" s="96">
        <v>98</v>
      </c>
      <c r="L20" s="69">
        <f>HLOOKUP($F20,'3.1移动业务'!$4:$11,6,0)</f>
        <v>97.83</v>
      </c>
      <c r="M20" s="69">
        <f>HLOOKUP($F20,'3.1移动业务'!$4:$11,7,0)</f>
        <v>98.77</v>
      </c>
      <c r="N20" s="69">
        <f>HLOOKUP($F20,'3.1移动业务'!$4:$11,8,0)</f>
        <v>95.77</v>
      </c>
      <c r="O20" s="9"/>
      <c r="P20" s="9"/>
      <c r="Q20" s="7"/>
      <c r="R20" s="7" t="s">
        <v>1001</v>
      </c>
      <c r="S20" s="7"/>
      <c r="T20" s="11"/>
      <c r="U20" s="38">
        <v>43221</v>
      </c>
      <c r="V20" s="5" t="s">
        <v>1018</v>
      </c>
      <c r="W20" s="15"/>
      <c r="X20" s="15"/>
      <c r="Y20" s="15"/>
    </row>
    <row r="21" spans="1:25" ht="17.25" x14ac:dyDescent="0.3">
      <c r="A21" s="116"/>
      <c r="B21" s="109"/>
      <c r="C21" s="117"/>
      <c r="D21" s="107" t="s">
        <v>33</v>
      </c>
      <c r="E21" s="98" t="s">
        <v>34</v>
      </c>
      <c r="F21" s="3" t="s">
        <v>639</v>
      </c>
      <c r="G21" s="84">
        <v>20</v>
      </c>
      <c r="H21" s="88">
        <v>0</v>
      </c>
      <c r="I21" s="95">
        <v>0.5</v>
      </c>
      <c r="J21" s="96">
        <v>96</v>
      </c>
      <c r="K21" s="96">
        <v>98</v>
      </c>
      <c r="L21" s="69">
        <f>HLOOKUP($F21,'3.1移动业务'!$4:$11,6,0)</f>
        <v>98.447500000000005</v>
      </c>
      <c r="M21" s="69">
        <f>HLOOKUP($F21,'3.1移动业务'!$4:$11,7,0)</f>
        <v>99.618899999999996</v>
      </c>
      <c r="N21" s="69">
        <f>HLOOKUP($F21,'3.1移动业务'!$4:$11,8,0)</f>
        <v>96.557599999999994</v>
      </c>
      <c r="O21" s="9"/>
      <c r="P21" s="9"/>
      <c r="Q21" s="7"/>
      <c r="R21" s="7" t="s">
        <v>1001</v>
      </c>
      <c r="S21" s="7"/>
      <c r="T21" s="11"/>
      <c r="U21" s="38">
        <v>43221</v>
      </c>
      <c r="V21" s="5" t="s">
        <v>1018</v>
      </c>
      <c r="W21" s="15" t="s">
        <v>8</v>
      </c>
      <c r="X21" s="15"/>
      <c r="Y21" s="15"/>
    </row>
    <row r="22" spans="1:25" ht="17.25" x14ac:dyDescent="0.3">
      <c r="A22" s="116"/>
      <c r="B22" s="109"/>
      <c r="C22" s="117"/>
      <c r="D22" s="107"/>
      <c r="E22" s="98" t="s">
        <v>35</v>
      </c>
      <c r="F22" s="3" t="s">
        <v>640</v>
      </c>
      <c r="G22" s="84">
        <v>21</v>
      </c>
      <c r="H22" s="88">
        <v>1</v>
      </c>
      <c r="I22" s="95">
        <v>0.4</v>
      </c>
      <c r="J22" s="96">
        <v>100</v>
      </c>
      <c r="K22" s="96">
        <v>80</v>
      </c>
      <c r="L22" s="69">
        <f>HLOOKUP($F22,'3.1移动业务'!$4:$11,6,0)</f>
        <v>72</v>
      </c>
      <c r="M22" s="69">
        <f>HLOOKUP($F22,'3.1移动业务'!$4:$11,7,0)</f>
        <v>39</v>
      </c>
      <c r="N22" s="69">
        <f>HLOOKUP($F22,'3.1移动业务'!$4:$11,8,0)</f>
        <v>101</v>
      </c>
      <c r="O22" s="9"/>
      <c r="P22" s="9"/>
      <c r="Q22" s="7"/>
      <c r="R22" s="7" t="s">
        <v>1001</v>
      </c>
      <c r="S22" s="7"/>
      <c r="T22" s="11"/>
      <c r="U22" s="38">
        <v>43221</v>
      </c>
      <c r="V22" s="5" t="s">
        <v>1018</v>
      </c>
      <c r="W22" s="15" t="s">
        <v>8</v>
      </c>
      <c r="X22" s="15"/>
      <c r="Y22" s="15"/>
    </row>
    <row r="23" spans="1:25" ht="17.25" x14ac:dyDescent="0.3">
      <c r="A23" s="116"/>
      <c r="B23" s="109"/>
      <c r="C23" s="117"/>
      <c r="D23" s="107"/>
      <c r="E23" s="98" t="s">
        <v>36</v>
      </c>
      <c r="F23" s="3" t="s">
        <v>641</v>
      </c>
      <c r="G23" s="84">
        <v>22</v>
      </c>
      <c r="H23" s="88">
        <v>0</v>
      </c>
      <c r="I23" s="95">
        <v>0.3</v>
      </c>
      <c r="J23" s="96"/>
      <c r="K23" s="96"/>
      <c r="L23" s="69"/>
      <c r="M23" s="69"/>
      <c r="N23" s="69"/>
      <c r="O23" s="9"/>
      <c r="P23" s="9"/>
      <c r="Q23" s="7"/>
      <c r="R23" s="7"/>
      <c r="S23" s="7"/>
      <c r="T23" s="11"/>
      <c r="U23" s="38"/>
      <c r="V23" s="5"/>
      <c r="W23" s="15"/>
      <c r="X23" s="15"/>
      <c r="Y23" s="15"/>
    </row>
    <row r="24" spans="1:25" ht="17.25" x14ac:dyDescent="0.3">
      <c r="A24" s="116"/>
      <c r="B24" s="109"/>
      <c r="C24" s="117"/>
      <c r="D24" s="107"/>
      <c r="E24" s="98" t="s">
        <v>37</v>
      </c>
      <c r="F24" s="3" t="s">
        <v>642</v>
      </c>
      <c r="G24" s="84">
        <v>23</v>
      </c>
      <c r="H24" s="88">
        <v>0</v>
      </c>
      <c r="I24" s="95">
        <v>0.5</v>
      </c>
      <c r="J24" s="96">
        <v>96</v>
      </c>
      <c r="K24" s="96">
        <v>98</v>
      </c>
      <c r="L24" s="69">
        <f>HLOOKUP($F24,'3.1移动业务'!$4:$11,6,0)</f>
        <v>98.451099999999997</v>
      </c>
      <c r="M24" s="69">
        <f>HLOOKUP($F24,'3.1移动业务'!$4:$11,7,0)</f>
        <v>99.980199999999996</v>
      </c>
      <c r="N24" s="69">
        <f>HLOOKUP($F24,'3.1移动业务'!$4:$11,8,0)</f>
        <v>96.372100000000003</v>
      </c>
      <c r="O24" s="9"/>
      <c r="P24" s="9"/>
      <c r="Q24" s="7"/>
      <c r="R24" s="7" t="s">
        <v>1001</v>
      </c>
      <c r="S24" s="7"/>
      <c r="T24" s="11"/>
      <c r="U24" s="38">
        <v>43221</v>
      </c>
      <c r="V24" s="5" t="s">
        <v>1017</v>
      </c>
      <c r="W24" s="15" t="s">
        <v>8</v>
      </c>
      <c r="X24" s="15" t="s">
        <v>38</v>
      </c>
      <c r="Y24" s="15" t="s">
        <v>19</v>
      </c>
    </row>
    <row r="25" spans="1:25" ht="17.25" x14ac:dyDescent="0.3">
      <c r="A25" s="116"/>
      <c r="B25" s="109"/>
      <c r="C25" s="117"/>
      <c r="D25" s="107"/>
      <c r="E25" s="98" t="s">
        <v>39</v>
      </c>
      <c r="F25" s="3" t="s">
        <v>643</v>
      </c>
      <c r="G25" s="84">
        <v>24</v>
      </c>
      <c r="H25" s="88">
        <v>1</v>
      </c>
      <c r="I25" s="95">
        <v>0.4</v>
      </c>
      <c r="J25" s="96">
        <v>100</v>
      </c>
      <c r="K25" s="96">
        <v>80</v>
      </c>
      <c r="L25" s="69">
        <f>HLOOKUP($F25,'3.1移动业务'!$4:$11,6,0)</f>
        <v>59</v>
      </c>
      <c r="M25" s="69">
        <f>HLOOKUP($F25,'3.1移动业务'!$4:$11,7,0)</f>
        <v>36</v>
      </c>
      <c r="N25" s="69">
        <f>HLOOKUP($F25,'3.1移动业务'!$4:$11,8,0)</f>
        <v>111</v>
      </c>
      <c r="O25" s="9"/>
      <c r="P25" s="9"/>
      <c r="Q25" s="7"/>
      <c r="R25" s="7" t="s">
        <v>1001</v>
      </c>
      <c r="S25" s="7"/>
      <c r="T25" s="11"/>
      <c r="U25" s="38">
        <v>43221</v>
      </c>
      <c r="V25" s="5" t="s">
        <v>1017</v>
      </c>
      <c r="W25" s="15"/>
      <c r="X25" s="15"/>
      <c r="Y25" s="15"/>
    </row>
    <row r="26" spans="1:25" ht="17.25" x14ac:dyDescent="0.3">
      <c r="A26" s="116"/>
      <c r="B26" s="109"/>
      <c r="C26" s="117"/>
      <c r="D26" s="107"/>
      <c r="E26" s="98" t="s">
        <v>40</v>
      </c>
      <c r="F26" s="3" t="s">
        <v>644</v>
      </c>
      <c r="G26" s="84">
        <v>25</v>
      </c>
      <c r="H26" s="88">
        <v>1</v>
      </c>
      <c r="I26" s="95">
        <v>0.3</v>
      </c>
      <c r="J26" s="96"/>
      <c r="K26" s="96"/>
      <c r="L26" s="69"/>
      <c r="M26" s="69"/>
      <c r="N26" s="69"/>
      <c r="O26" s="9"/>
      <c r="P26" s="9"/>
      <c r="Q26" s="7"/>
      <c r="R26" s="7"/>
      <c r="S26" s="7"/>
      <c r="T26" s="11"/>
      <c r="U26" s="38"/>
      <c r="V26" s="5"/>
      <c r="W26" s="15"/>
      <c r="X26" s="15"/>
      <c r="Y26" s="15"/>
    </row>
    <row r="27" spans="1:25" ht="17.25" x14ac:dyDescent="0.3">
      <c r="A27" s="116"/>
      <c r="B27" s="109"/>
      <c r="C27" s="117"/>
      <c r="D27" s="107"/>
      <c r="E27" s="98" t="s">
        <v>41</v>
      </c>
      <c r="F27" s="3" t="s">
        <v>645</v>
      </c>
      <c r="G27" s="84">
        <v>26</v>
      </c>
      <c r="H27" s="88">
        <v>0</v>
      </c>
      <c r="I27" s="95">
        <v>0.3</v>
      </c>
      <c r="J27" s="96">
        <v>96</v>
      </c>
      <c r="K27" s="96">
        <v>98</v>
      </c>
      <c r="L27" s="69">
        <f>HLOOKUP($F27,'3.1移动业务'!$4:$11,6,0)</f>
        <v>98.785799999999995</v>
      </c>
      <c r="M27" s="69">
        <f>HLOOKUP($F27,'3.1移动业务'!$4:$11,7,0)</f>
        <v>99.898200000000003</v>
      </c>
      <c r="N27" s="69">
        <f>HLOOKUP($F27,'3.1移动业务'!$4:$11,8,0)</f>
        <v>94.179900000000004</v>
      </c>
      <c r="O27" s="9"/>
      <c r="P27" s="9"/>
      <c r="Q27" s="7"/>
      <c r="R27" s="7" t="s">
        <v>1001</v>
      </c>
      <c r="S27" s="7"/>
      <c r="T27" s="11"/>
      <c r="U27" s="38">
        <v>43221</v>
      </c>
      <c r="V27" s="5" t="s">
        <v>1017</v>
      </c>
      <c r="W27" s="15"/>
      <c r="X27" s="15"/>
      <c r="Y27" s="15"/>
    </row>
    <row r="28" spans="1:25" ht="17.25" x14ac:dyDescent="0.3">
      <c r="A28" s="116"/>
      <c r="B28" s="109"/>
      <c r="C28" s="117"/>
      <c r="D28" s="107"/>
      <c r="E28" s="98" t="s">
        <v>42</v>
      </c>
      <c r="F28" s="3" t="s">
        <v>646</v>
      </c>
      <c r="G28" s="84">
        <v>27</v>
      </c>
      <c r="H28" s="88">
        <v>1</v>
      </c>
      <c r="I28" s="95">
        <v>0.5</v>
      </c>
      <c r="J28" s="96">
        <v>100</v>
      </c>
      <c r="K28" s="96">
        <v>80</v>
      </c>
      <c r="L28" s="69">
        <f>HLOOKUP($F28,'3.1移动业务'!$4:$11,6,0)</f>
        <v>54</v>
      </c>
      <c r="M28" s="69">
        <f>HLOOKUP($F28,'3.1移动业务'!$4:$11,7,0)</f>
        <v>33</v>
      </c>
      <c r="N28" s="69">
        <f>HLOOKUP($F28,'3.1移动业务'!$4:$11,8,0)</f>
        <v>135</v>
      </c>
      <c r="O28" s="9"/>
      <c r="P28" s="9"/>
      <c r="Q28" s="7"/>
      <c r="R28" s="7" t="s">
        <v>1001</v>
      </c>
      <c r="S28" s="7"/>
      <c r="T28" s="11"/>
      <c r="U28" s="38">
        <v>43221</v>
      </c>
      <c r="V28" s="5" t="s">
        <v>1017</v>
      </c>
      <c r="W28" s="15"/>
      <c r="X28" s="15"/>
      <c r="Y28" s="15"/>
    </row>
    <row r="29" spans="1:25" ht="17.25" x14ac:dyDescent="0.3">
      <c r="A29" s="116"/>
      <c r="B29" s="109"/>
      <c r="C29" s="117"/>
      <c r="D29" s="107"/>
      <c r="E29" s="98" t="s">
        <v>43</v>
      </c>
      <c r="F29" s="3" t="s">
        <v>647</v>
      </c>
      <c r="G29" s="84">
        <v>28</v>
      </c>
      <c r="H29" s="88">
        <v>0</v>
      </c>
      <c r="I29" s="95">
        <v>0.5</v>
      </c>
      <c r="J29" s="96">
        <v>96</v>
      </c>
      <c r="K29" s="96">
        <v>98</v>
      </c>
      <c r="L29" s="69">
        <f>HLOOKUP($F29,'3.1移动业务'!$4:$11,6,0)</f>
        <v>98.744799999999998</v>
      </c>
      <c r="M29" s="69">
        <f>HLOOKUP($F29,'3.1移动业务'!$4:$11,7,0)</f>
        <v>99.885100000000008</v>
      </c>
      <c r="N29" s="69">
        <f>HLOOKUP($F29,'3.1移动业务'!$4:$11,8,0)</f>
        <v>96.3185</v>
      </c>
      <c r="O29" s="9"/>
      <c r="P29" s="9"/>
      <c r="Q29" s="7"/>
      <c r="R29" s="7" t="s">
        <v>1001</v>
      </c>
      <c r="S29" s="7"/>
      <c r="T29" s="11"/>
      <c r="U29" s="38">
        <v>43221</v>
      </c>
      <c r="V29" s="5" t="s">
        <v>1017</v>
      </c>
      <c r="W29" s="15"/>
      <c r="X29" s="15"/>
      <c r="Y29" s="15"/>
    </row>
    <row r="30" spans="1:25" ht="17.25" x14ac:dyDescent="0.3">
      <c r="A30" s="116"/>
      <c r="B30" s="109"/>
      <c r="C30" s="117"/>
      <c r="D30" s="107"/>
      <c r="E30" s="98" t="s">
        <v>44</v>
      </c>
      <c r="F30" s="3" t="s">
        <v>648</v>
      </c>
      <c r="G30" s="84">
        <v>29</v>
      </c>
      <c r="H30" s="88">
        <v>1</v>
      </c>
      <c r="I30" s="95">
        <v>0.3</v>
      </c>
      <c r="J30" s="96">
        <v>100</v>
      </c>
      <c r="K30" s="96">
        <v>80</v>
      </c>
      <c r="L30" s="69">
        <f>HLOOKUP($F30,'3.1移动业务'!$4:$11,6,0)</f>
        <v>70</v>
      </c>
      <c r="M30" s="69">
        <f>HLOOKUP($F30,'3.1移动业务'!$4:$11,7,0)</f>
        <v>30</v>
      </c>
      <c r="N30" s="69">
        <f>HLOOKUP($F30,'3.1移动业务'!$4:$11,8,0)</f>
        <v>101</v>
      </c>
      <c r="O30" s="9"/>
      <c r="P30" s="9"/>
      <c r="Q30" s="7"/>
      <c r="R30" s="7" t="s">
        <v>1001</v>
      </c>
      <c r="S30" s="7"/>
      <c r="T30" s="11"/>
      <c r="U30" s="38">
        <v>43221</v>
      </c>
      <c r="V30" s="5" t="s">
        <v>1017</v>
      </c>
      <c r="W30" s="15"/>
      <c r="X30" s="15"/>
      <c r="Y30" s="15"/>
    </row>
    <row r="31" spans="1:25" ht="17.25" x14ac:dyDescent="0.3">
      <c r="A31" s="116"/>
      <c r="B31" s="109"/>
      <c r="C31" s="117"/>
      <c r="D31" s="107"/>
      <c r="E31" s="98" t="s">
        <v>45</v>
      </c>
      <c r="F31" s="3" t="s">
        <v>649</v>
      </c>
      <c r="G31" s="84">
        <v>30</v>
      </c>
      <c r="H31" s="88">
        <v>0</v>
      </c>
      <c r="I31" s="95">
        <v>0.3</v>
      </c>
      <c r="J31" s="96">
        <v>2</v>
      </c>
      <c r="K31" s="96">
        <v>4</v>
      </c>
      <c r="L31" s="69">
        <f>HLOOKUP($F31,'3.1移动业务'!$4:$11,6,0)</f>
        <v>4.1947000000000001</v>
      </c>
      <c r="M31" s="69">
        <f>HLOOKUP($F31,'3.1移动业务'!$4:$11,7,0)</f>
        <v>6.8777999999999997</v>
      </c>
      <c r="N31" s="69">
        <f>HLOOKUP($F31,'3.1移动业务'!$4:$11,8,0)</f>
        <v>2.7315</v>
      </c>
      <c r="O31" s="9"/>
      <c r="P31" s="9"/>
      <c r="Q31" s="7"/>
      <c r="R31" s="7" t="s">
        <v>1001</v>
      </c>
      <c r="S31" s="7"/>
      <c r="T31" s="11"/>
      <c r="U31" s="38">
        <v>43221</v>
      </c>
      <c r="V31" s="5" t="s">
        <v>1017</v>
      </c>
      <c r="W31" s="15"/>
      <c r="X31" s="15"/>
      <c r="Y31" s="15"/>
    </row>
    <row r="32" spans="1:25" ht="17.25" x14ac:dyDescent="0.3">
      <c r="A32" s="116"/>
      <c r="B32" s="109"/>
      <c r="C32" s="117"/>
      <c r="D32" s="107"/>
      <c r="E32" s="98" t="s">
        <v>46</v>
      </c>
      <c r="F32" s="3" t="s">
        <v>650</v>
      </c>
      <c r="G32" s="84">
        <v>31</v>
      </c>
      <c r="H32" s="88">
        <v>0</v>
      </c>
      <c r="I32" s="95">
        <v>0.3</v>
      </c>
      <c r="J32" s="96">
        <v>98</v>
      </c>
      <c r="K32" s="96">
        <v>99</v>
      </c>
      <c r="L32" s="69">
        <f>HLOOKUP($F32,'3.1移动业务'!$4:$11,6,0)</f>
        <v>99.42</v>
      </c>
      <c r="M32" s="69">
        <f>HLOOKUP($F32,'3.1移动业务'!$4:$11,7,0)</f>
        <v>99.9</v>
      </c>
      <c r="N32" s="69">
        <f>HLOOKUP($F32,'3.1移动业务'!$4:$11,8,0)</f>
        <v>98.44</v>
      </c>
      <c r="O32" s="9"/>
      <c r="P32" s="9"/>
      <c r="Q32" s="7"/>
      <c r="R32" s="7" t="s">
        <v>1001</v>
      </c>
      <c r="S32" s="7"/>
      <c r="T32" s="11"/>
      <c r="U32" s="38">
        <v>43221</v>
      </c>
      <c r="V32" s="5" t="s">
        <v>1017</v>
      </c>
      <c r="W32" s="15"/>
      <c r="X32" s="15"/>
      <c r="Y32" s="15"/>
    </row>
    <row r="33" spans="1:25" ht="36" x14ac:dyDescent="0.3">
      <c r="A33" s="116"/>
      <c r="B33" s="47" t="s">
        <v>596</v>
      </c>
      <c r="C33" s="117"/>
      <c r="D33" s="13" t="s">
        <v>51</v>
      </c>
      <c r="E33" s="99" t="s">
        <v>926</v>
      </c>
      <c r="F33" s="3" t="s">
        <v>653</v>
      </c>
      <c r="G33" s="85">
        <v>36</v>
      </c>
      <c r="H33" s="88">
        <v>1</v>
      </c>
      <c r="I33" s="97">
        <v>0.5</v>
      </c>
      <c r="J33" s="96"/>
      <c r="K33" s="96"/>
      <c r="L33" s="69"/>
      <c r="M33" s="69"/>
      <c r="N33" s="69"/>
      <c r="O33" s="9"/>
      <c r="P33" s="9"/>
      <c r="Q33" s="4"/>
      <c r="R33" s="7"/>
      <c r="S33" s="4"/>
      <c r="T33" s="11"/>
      <c r="U33" s="38"/>
      <c r="V33" s="5"/>
      <c r="W33" s="80" t="s">
        <v>13</v>
      </c>
      <c r="X33" s="15"/>
      <c r="Y33" s="15"/>
    </row>
    <row r="34" spans="1:25" ht="17.25" x14ac:dyDescent="0.3">
      <c r="A34" s="116"/>
      <c r="B34" s="108" t="s">
        <v>597</v>
      </c>
      <c r="C34" s="117"/>
      <c r="D34" s="131" t="s">
        <v>52</v>
      </c>
      <c r="E34" s="98" t="s">
        <v>927</v>
      </c>
      <c r="F34" s="3" t="s">
        <v>962</v>
      </c>
      <c r="G34" s="84">
        <v>37</v>
      </c>
      <c r="H34" s="88">
        <v>0</v>
      </c>
      <c r="I34" s="95">
        <v>0.3</v>
      </c>
      <c r="J34" s="96"/>
      <c r="K34" s="96">
        <v>83</v>
      </c>
      <c r="L34" s="69">
        <f>HLOOKUP($F34,'3.1移动业务'!$4:$11,6,0)</f>
        <v>80.27</v>
      </c>
      <c r="M34" s="69">
        <f>HLOOKUP($F34,'3.1移动业务'!$4:$11,7,0)</f>
        <v>88.34</v>
      </c>
      <c r="N34" s="69">
        <f>HLOOKUP($F34,'3.1移动业务'!$4:$11,8,0)</f>
        <v>77.540000000000006</v>
      </c>
      <c r="O34" s="9"/>
      <c r="P34" s="9"/>
      <c r="Q34" s="7"/>
      <c r="R34" s="7" t="s">
        <v>1004</v>
      </c>
      <c r="S34" s="7"/>
      <c r="T34" s="5"/>
      <c r="U34" s="38" t="s">
        <v>1020</v>
      </c>
      <c r="V34" s="5" t="s">
        <v>1022</v>
      </c>
      <c r="W34" s="15" t="s">
        <v>53</v>
      </c>
      <c r="X34" s="15" t="s">
        <v>54</v>
      </c>
      <c r="Y34" s="15" t="s">
        <v>55</v>
      </c>
    </row>
    <row r="35" spans="1:25" s="23" customFormat="1" ht="17.25" x14ac:dyDescent="0.3">
      <c r="A35" s="116"/>
      <c r="B35" s="108"/>
      <c r="C35" s="117"/>
      <c r="D35" s="134"/>
      <c r="E35" s="98"/>
      <c r="F35" s="3" t="s">
        <v>963</v>
      </c>
      <c r="G35" s="84"/>
      <c r="H35" s="88">
        <v>0</v>
      </c>
      <c r="I35" s="95">
        <v>0.3</v>
      </c>
      <c r="J35" s="96"/>
      <c r="K35" s="96">
        <v>83</v>
      </c>
      <c r="L35" s="69">
        <f>HLOOKUP($F35,'3.1移动业务'!$4:$11,6,0)</f>
        <v>80.27</v>
      </c>
      <c r="M35" s="69">
        <f>HLOOKUP($F35,'3.1移动业务'!$4:$11,7,0)</f>
        <v>88.34</v>
      </c>
      <c r="N35" s="69">
        <f>HLOOKUP($F35,'3.1移动业务'!$4:$11,8,0)</f>
        <v>77.540000000000006</v>
      </c>
      <c r="O35" s="9"/>
      <c r="P35" s="9"/>
      <c r="Q35" s="7"/>
      <c r="R35" s="7" t="s">
        <v>1004</v>
      </c>
      <c r="S35" s="7"/>
      <c r="T35" s="5"/>
      <c r="U35" s="38" t="s">
        <v>1020</v>
      </c>
      <c r="V35" s="5" t="s">
        <v>1022</v>
      </c>
      <c r="W35" s="15"/>
      <c r="X35" s="15"/>
      <c r="Y35" s="15"/>
    </row>
    <row r="36" spans="1:25" ht="17.25" x14ac:dyDescent="0.3">
      <c r="A36" s="116"/>
      <c r="B36" s="109"/>
      <c r="C36" s="117"/>
      <c r="D36" s="134"/>
      <c r="E36" s="98" t="s">
        <v>56</v>
      </c>
      <c r="F36" s="3" t="s">
        <v>964</v>
      </c>
      <c r="G36" s="84">
        <v>38</v>
      </c>
      <c r="H36" s="88">
        <v>0</v>
      </c>
      <c r="I36" s="95">
        <v>0.3</v>
      </c>
      <c r="J36" s="96"/>
      <c r="K36" s="96">
        <v>81</v>
      </c>
      <c r="L36" s="69">
        <f>HLOOKUP($F36,'3.1移动业务'!$4:$11,6,0)</f>
        <v>78.38</v>
      </c>
      <c r="M36" s="69">
        <f>HLOOKUP($F36,'3.1移动业务'!$4:$11,7,0)</f>
        <v>86.92</v>
      </c>
      <c r="N36" s="69">
        <f>HLOOKUP($F36,'3.1移动业务'!$4:$11,8,0)</f>
        <v>75.02</v>
      </c>
      <c r="O36" s="9"/>
      <c r="P36" s="9"/>
      <c r="Q36" s="7"/>
      <c r="R36" s="7" t="s">
        <v>1004</v>
      </c>
      <c r="S36" s="7"/>
      <c r="T36" s="5"/>
      <c r="U36" s="38" t="s">
        <v>1020</v>
      </c>
      <c r="V36" s="5" t="s">
        <v>1022</v>
      </c>
      <c r="W36" s="15"/>
      <c r="X36" s="15"/>
      <c r="Y36" s="15"/>
    </row>
    <row r="37" spans="1:25" s="23" customFormat="1" ht="17.25" x14ac:dyDescent="0.3">
      <c r="A37" s="116"/>
      <c r="B37" s="109"/>
      <c r="C37" s="117"/>
      <c r="D37" s="134"/>
      <c r="E37" s="98"/>
      <c r="F37" s="3" t="s">
        <v>965</v>
      </c>
      <c r="G37" s="84"/>
      <c r="H37" s="88">
        <v>0</v>
      </c>
      <c r="I37" s="95">
        <v>0.3</v>
      </c>
      <c r="J37" s="96"/>
      <c r="K37" s="96">
        <v>81</v>
      </c>
      <c r="L37" s="69">
        <f>HLOOKUP($F37,'3.1移动业务'!$4:$11,6,0)</f>
        <v>78.38</v>
      </c>
      <c r="M37" s="69">
        <f>HLOOKUP($F37,'3.1移动业务'!$4:$11,7,0)</f>
        <v>86.92</v>
      </c>
      <c r="N37" s="69">
        <f>HLOOKUP($F37,'3.1移动业务'!$4:$11,8,0)</f>
        <v>75.02</v>
      </c>
      <c r="O37" s="9"/>
      <c r="P37" s="9"/>
      <c r="Q37" s="7"/>
      <c r="R37" s="7" t="s">
        <v>1004</v>
      </c>
      <c r="S37" s="7"/>
      <c r="T37" s="5"/>
      <c r="U37" s="38" t="s">
        <v>1020</v>
      </c>
      <c r="V37" s="5" t="s">
        <v>1022</v>
      </c>
      <c r="W37" s="15"/>
      <c r="X37" s="15"/>
      <c r="Y37" s="15"/>
    </row>
    <row r="38" spans="1:25" ht="17.25" x14ac:dyDescent="0.3">
      <c r="A38" s="116"/>
      <c r="B38" s="109"/>
      <c r="C38" s="117"/>
      <c r="D38" s="134"/>
      <c r="E38" s="98" t="s">
        <v>57</v>
      </c>
      <c r="F38" s="3" t="s">
        <v>966</v>
      </c>
      <c r="G38" s="84">
        <v>39</v>
      </c>
      <c r="H38" s="88">
        <v>0</v>
      </c>
      <c r="I38" s="95">
        <v>0.3</v>
      </c>
      <c r="J38" s="96"/>
      <c r="K38" s="96">
        <v>88</v>
      </c>
      <c r="L38" s="69">
        <f>HLOOKUP($F38,'3.1移动业务'!$4:$11,6,0)</f>
        <v>86.06</v>
      </c>
      <c r="M38" s="69">
        <f>HLOOKUP($F38,'3.1移动业务'!$4:$11,7,0)</f>
        <v>91.38</v>
      </c>
      <c r="N38" s="69">
        <f>HLOOKUP($F38,'3.1移动业务'!$4:$11,8,0)</f>
        <v>83.23</v>
      </c>
      <c r="O38" s="9"/>
      <c r="P38" s="9"/>
      <c r="Q38" s="7"/>
      <c r="R38" s="7" t="s">
        <v>1004</v>
      </c>
      <c r="S38" s="7"/>
      <c r="T38" s="5"/>
      <c r="U38" s="38" t="s">
        <v>1020</v>
      </c>
      <c r="V38" s="5" t="s">
        <v>1022</v>
      </c>
      <c r="W38" s="15" t="s">
        <v>53</v>
      </c>
      <c r="X38" s="15" t="s">
        <v>58</v>
      </c>
      <c r="Y38" s="15" t="s">
        <v>59</v>
      </c>
    </row>
    <row r="39" spans="1:25" s="23" customFormat="1" ht="17.25" x14ac:dyDescent="0.3">
      <c r="A39" s="116"/>
      <c r="B39" s="109"/>
      <c r="C39" s="117"/>
      <c r="D39" s="132"/>
      <c r="E39" s="98"/>
      <c r="F39" s="3" t="s">
        <v>967</v>
      </c>
      <c r="G39" s="84"/>
      <c r="H39" s="88">
        <v>0</v>
      </c>
      <c r="I39" s="95">
        <v>0.3</v>
      </c>
      <c r="J39" s="96"/>
      <c r="K39" s="96">
        <v>88</v>
      </c>
      <c r="L39" s="69">
        <f>HLOOKUP($F39,'3.1移动业务'!$4:$11,6,0)</f>
        <v>86.06</v>
      </c>
      <c r="M39" s="69">
        <f>HLOOKUP($F39,'3.1移动业务'!$4:$11,7,0)</f>
        <v>91.38</v>
      </c>
      <c r="N39" s="69">
        <f>HLOOKUP($F39,'3.1移动业务'!$4:$11,8,0)</f>
        <v>83.23</v>
      </c>
      <c r="O39" s="9"/>
      <c r="P39" s="9"/>
      <c r="Q39" s="7"/>
      <c r="R39" s="7" t="s">
        <v>1004</v>
      </c>
      <c r="S39" s="7"/>
      <c r="T39" s="5"/>
      <c r="U39" s="38" t="s">
        <v>1020</v>
      </c>
      <c r="V39" s="5" t="s">
        <v>1022</v>
      </c>
      <c r="W39" s="15"/>
      <c r="X39" s="15"/>
      <c r="Y39" s="15"/>
    </row>
    <row r="40" spans="1:25" ht="17.25" x14ac:dyDescent="0.3">
      <c r="A40" s="116"/>
      <c r="B40" s="109"/>
      <c r="C40" s="117"/>
      <c r="D40" s="107"/>
      <c r="E40" s="98" t="s">
        <v>60</v>
      </c>
      <c r="F40" s="3" t="s">
        <v>654</v>
      </c>
      <c r="G40" s="84">
        <v>42</v>
      </c>
      <c r="H40" s="88">
        <v>1</v>
      </c>
      <c r="I40" s="95">
        <v>0.3</v>
      </c>
      <c r="J40" s="96">
        <v>10</v>
      </c>
      <c r="K40" s="96">
        <v>5</v>
      </c>
      <c r="L40" s="69">
        <f>HLOOKUP($F40,'3.1移动业务'!$4:$11,6,0)</f>
        <v>4.8899999999999997</v>
      </c>
      <c r="M40" s="69">
        <f>HLOOKUP($F40,'3.1移动业务'!$4:$11,7,0)</f>
        <v>0.80999999999999994</v>
      </c>
      <c r="N40" s="69">
        <f>HLOOKUP($F40,'3.1移动业务'!$4:$11,8,0)</f>
        <v>14.24</v>
      </c>
      <c r="O40" s="9"/>
      <c r="P40" s="9"/>
      <c r="Q40" s="7"/>
      <c r="R40" s="7" t="s">
        <v>1001</v>
      </c>
      <c r="S40" s="7"/>
      <c r="T40" s="11"/>
      <c r="U40" s="38">
        <v>43221</v>
      </c>
      <c r="V40" s="5" t="s">
        <v>1024</v>
      </c>
      <c r="W40" s="15"/>
      <c r="X40" s="15"/>
      <c r="Y40" s="15"/>
    </row>
    <row r="41" spans="1:25" ht="17.25" x14ac:dyDescent="0.3">
      <c r="A41" s="116"/>
      <c r="B41" s="109"/>
      <c r="C41" s="117"/>
      <c r="D41" s="107"/>
      <c r="E41" s="98" t="s">
        <v>61</v>
      </c>
      <c r="F41" s="3" t="s">
        <v>655</v>
      </c>
      <c r="G41" s="84">
        <v>43</v>
      </c>
      <c r="H41" s="88">
        <v>1</v>
      </c>
      <c r="I41" s="95">
        <v>0.3</v>
      </c>
      <c r="J41" s="96">
        <v>10</v>
      </c>
      <c r="K41" s="96">
        <v>5</v>
      </c>
      <c r="L41" s="69">
        <f>HLOOKUP($F41,'3.1移动业务'!$4:$11,6,0)</f>
        <v>3.2399999999999998</v>
      </c>
      <c r="M41" s="69">
        <f>HLOOKUP($F41,'3.1移动业务'!$4:$11,7,0)</f>
        <v>0.65</v>
      </c>
      <c r="N41" s="69">
        <f>HLOOKUP($F41,'3.1移动业务'!$4:$11,8,0)</f>
        <v>8.91</v>
      </c>
      <c r="O41" s="9"/>
      <c r="P41" s="9"/>
      <c r="Q41" s="4"/>
      <c r="R41" s="7" t="s">
        <v>1001</v>
      </c>
      <c r="S41" s="4"/>
      <c r="T41" s="10"/>
      <c r="U41" s="38">
        <v>43222</v>
      </c>
      <c r="V41" s="5" t="s">
        <v>1024</v>
      </c>
      <c r="W41" s="15" t="s">
        <v>62</v>
      </c>
      <c r="X41" s="15" t="s">
        <v>63</v>
      </c>
      <c r="Y41" s="15" t="s">
        <v>64</v>
      </c>
    </row>
    <row r="42" spans="1:25" ht="17.25" x14ac:dyDescent="0.3">
      <c r="A42" s="116"/>
      <c r="B42" s="109"/>
      <c r="C42" s="117"/>
      <c r="D42" s="107"/>
      <c r="E42" s="98" t="s">
        <v>65</v>
      </c>
      <c r="F42" s="3" t="s">
        <v>475</v>
      </c>
      <c r="G42" s="84">
        <v>44</v>
      </c>
      <c r="H42" s="88">
        <v>0</v>
      </c>
      <c r="I42" s="95">
        <v>0.6</v>
      </c>
      <c r="J42" s="96"/>
      <c r="K42" s="96">
        <v>97</v>
      </c>
      <c r="L42" s="69">
        <f>HLOOKUP($F42,'3.1移动业务'!$4:$11,6,0)</f>
        <v>97.11</v>
      </c>
      <c r="M42" s="69">
        <f>HLOOKUP($F42,'3.1移动业务'!$4:$11,7,0)</f>
        <v>98.03</v>
      </c>
      <c r="N42" s="69">
        <f>HLOOKUP($F42,'3.1移动业务'!$4:$11,8,0)</f>
        <v>95.36</v>
      </c>
      <c r="O42" s="9"/>
      <c r="P42" s="9"/>
      <c r="Q42" s="4"/>
      <c r="R42" s="7" t="s">
        <v>1004</v>
      </c>
      <c r="S42" s="4"/>
      <c r="T42" s="10"/>
      <c r="U42" s="38">
        <v>43223</v>
      </c>
      <c r="V42" s="5" t="s">
        <v>1024</v>
      </c>
      <c r="W42" s="15"/>
      <c r="X42" s="15"/>
      <c r="Y42" s="15"/>
    </row>
    <row r="43" spans="1:25" ht="17.25" x14ac:dyDescent="0.3">
      <c r="A43" s="116"/>
      <c r="B43" s="109"/>
      <c r="C43" s="117"/>
      <c r="D43" s="107"/>
      <c r="E43" s="98" t="s">
        <v>66</v>
      </c>
      <c r="F43" s="3" t="s">
        <v>476</v>
      </c>
      <c r="G43" s="84">
        <v>45</v>
      </c>
      <c r="H43" s="88">
        <v>0</v>
      </c>
      <c r="I43" s="95">
        <v>0.6</v>
      </c>
      <c r="J43" s="96"/>
      <c r="K43" s="96">
        <v>97</v>
      </c>
      <c r="L43" s="69">
        <f>HLOOKUP($F43,'3.1移动业务'!$4:$11,6,0)</f>
        <v>97.11</v>
      </c>
      <c r="M43" s="69">
        <f>HLOOKUP($F43,'3.1移动业务'!$4:$11,7,0)</f>
        <v>98.03</v>
      </c>
      <c r="N43" s="69">
        <f>HLOOKUP($F43,'3.1移动业务'!$4:$11,8,0)</f>
        <v>95.36</v>
      </c>
      <c r="O43" s="9"/>
      <c r="P43" s="9"/>
      <c r="Q43" s="20"/>
      <c r="R43" s="7" t="s">
        <v>1004</v>
      </c>
      <c r="S43" s="20"/>
      <c r="T43" s="10"/>
      <c r="U43" s="38">
        <v>43224</v>
      </c>
      <c r="V43" s="5" t="s">
        <v>1024</v>
      </c>
      <c r="W43" s="15" t="s">
        <v>67</v>
      </c>
      <c r="X43" s="15" t="s">
        <v>68</v>
      </c>
      <c r="Y43" s="21" t="s">
        <v>69</v>
      </c>
    </row>
    <row r="44" spans="1:25" ht="17.25" x14ac:dyDescent="0.3">
      <c r="A44" s="116"/>
      <c r="B44" s="109"/>
      <c r="C44" s="117"/>
      <c r="D44" s="107"/>
      <c r="E44" s="98" t="s">
        <v>70</v>
      </c>
      <c r="F44" s="3" t="s">
        <v>656</v>
      </c>
      <c r="G44" s="84">
        <v>46</v>
      </c>
      <c r="H44" s="88">
        <v>0</v>
      </c>
      <c r="I44" s="95">
        <v>0.1</v>
      </c>
      <c r="J44" s="96"/>
      <c r="K44" s="96">
        <v>91</v>
      </c>
      <c r="L44" s="69">
        <f>HLOOKUP($F44,'3.1移动业务'!$4:$11,6,0)</f>
        <v>93.06</v>
      </c>
      <c r="M44" s="69">
        <f>HLOOKUP($F44,'3.1移动业务'!$4:$11,7,0)</f>
        <v>96.14</v>
      </c>
      <c r="N44" s="69">
        <f>HLOOKUP($F44,'3.1移动业务'!$4:$11,8,0)</f>
        <v>85.83</v>
      </c>
      <c r="O44" s="9"/>
      <c r="P44" s="9"/>
      <c r="Q44" s="20"/>
      <c r="R44" s="7" t="s">
        <v>1004</v>
      </c>
      <c r="S44" s="20"/>
      <c r="T44" s="10"/>
      <c r="U44" s="38">
        <v>43225</v>
      </c>
      <c r="V44" s="5" t="s">
        <v>1024</v>
      </c>
      <c r="W44" s="15"/>
      <c r="X44" s="15"/>
      <c r="Y44" s="21"/>
    </row>
    <row r="45" spans="1:25" ht="17.25" x14ac:dyDescent="0.3">
      <c r="A45" s="116"/>
      <c r="B45" s="109"/>
      <c r="C45" s="117"/>
      <c r="D45" s="107"/>
      <c r="E45" s="98" t="s">
        <v>71</v>
      </c>
      <c r="F45" s="3" t="s">
        <v>657</v>
      </c>
      <c r="G45" s="84">
        <v>47</v>
      </c>
      <c r="H45" s="88">
        <v>0</v>
      </c>
      <c r="I45" s="95">
        <v>0.1</v>
      </c>
      <c r="J45" s="96"/>
      <c r="K45" s="96">
        <v>91</v>
      </c>
      <c r="L45" s="69">
        <f>HLOOKUP($F45,'3.1移动业务'!$4:$11,6,0)</f>
        <v>93.06</v>
      </c>
      <c r="M45" s="69">
        <f>HLOOKUP($F45,'3.1移动业务'!$4:$11,7,0)</f>
        <v>96.14</v>
      </c>
      <c r="N45" s="69">
        <f>HLOOKUP($F45,'3.1移动业务'!$4:$11,8,0)</f>
        <v>85.83</v>
      </c>
      <c r="O45" s="9"/>
      <c r="P45" s="9"/>
      <c r="Q45" s="20"/>
      <c r="R45" s="7" t="s">
        <v>1004</v>
      </c>
      <c r="S45" s="20"/>
      <c r="T45" s="10"/>
      <c r="U45" s="38">
        <v>43226</v>
      </c>
      <c r="V45" s="5" t="s">
        <v>1024</v>
      </c>
      <c r="W45" s="15" t="s">
        <v>62</v>
      </c>
      <c r="X45" s="15" t="s">
        <v>72</v>
      </c>
      <c r="Y45" s="15" t="s">
        <v>73</v>
      </c>
    </row>
    <row r="46" spans="1:25" ht="17.25" x14ac:dyDescent="0.3">
      <c r="A46" s="116"/>
      <c r="B46" s="109"/>
      <c r="C46" s="117"/>
      <c r="D46" s="107"/>
      <c r="E46" s="98" t="s">
        <v>74</v>
      </c>
      <c r="F46" s="3" t="s">
        <v>658</v>
      </c>
      <c r="G46" s="84">
        <v>48</v>
      </c>
      <c r="H46" s="88">
        <v>0</v>
      </c>
      <c r="I46" s="95">
        <v>0.1</v>
      </c>
      <c r="J46" s="96"/>
      <c r="K46" s="96">
        <v>97</v>
      </c>
      <c r="L46" s="69">
        <f>HLOOKUP($F46,'3.1移动业务'!$4:$11,6,0)</f>
        <v>98.22</v>
      </c>
      <c r="M46" s="69">
        <f>HLOOKUP($F46,'3.1移动业务'!$4:$11,7,0)</f>
        <v>99.1</v>
      </c>
      <c r="N46" s="69">
        <f>HLOOKUP($F46,'3.1移动业务'!$4:$11,8,0)</f>
        <v>95.34</v>
      </c>
      <c r="O46" s="9"/>
      <c r="P46" s="9"/>
      <c r="Q46" s="20"/>
      <c r="R46" s="7" t="s">
        <v>1004</v>
      </c>
      <c r="S46" s="20"/>
      <c r="T46" s="10"/>
      <c r="U46" s="38">
        <v>43227</v>
      </c>
      <c r="V46" s="5" t="s">
        <v>1024</v>
      </c>
      <c r="W46" s="15"/>
      <c r="X46" s="15"/>
      <c r="Y46" s="15"/>
    </row>
    <row r="47" spans="1:25" ht="17.25" x14ac:dyDescent="0.3">
      <c r="A47" s="116"/>
      <c r="B47" s="109"/>
      <c r="C47" s="117"/>
      <c r="D47" s="107"/>
      <c r="E47" s="98" t="s">
        <v>75</v>
      </c>
      <c r="F47" s="3" t="s">
        <v>659</v>
      </c>
      <c r="G47" s="84">
        <v>49</v>
      </c>
      <c r="H47" s="88">
        <v>0</v>
      </c>
      <c r="I47" s="95">
        <v>0.1</v>
      </c>
      <c r="J47" s="96"/>
      <c r="K47" s="96">
        <v>97</v>
      </c>
      <c r="L47" s="69">
        <f>HLOOKUP($F47,'3.1移动业务'!$4:$11,6,0)</f>
        <v>98.22</v>
      </c>
      <c r="M47" s="69">
        <f>HLOOKUP($F47,'3.1移动业务'!$4:$11,7,0)</f>
        <v>99.1</v>
      </c>
      <c r="N47" s="69">
        <f>HLOOKUP($F47,'3.1移动业务'!$4:$11,8,0)</f>
        <v>95.34</v>
      </c>
      <c r="O47" s="9"/>
      <c r="P47" s="9"/>
      <c r="Q47" s="20"/>
      <c r="R47" s="7" t="s">
        <v>1004</v>
      </c>
      <c r="S47" s="20"/>
      <c r="T47" s="10"/>
      <c r="U47" s="38">
        <v>43228</v>
      </c>
      <c r="V47" s="5" t="s">
        <v>1024</v>
      </c>
      <c r="W47" s="15" t="s">
        <v>62</v>
      </c>
      <c r="X47" s="15" t="s">
        <v>76</v>
      </c>
      <c r="Y47" s="15" t="s">
        <v>77</v>
      </c>
    </row>
    <row r="48" spans="1:25" ht="17.25" x14ac:dyDescent="0.3">
      <c r="A48" s="116"/>
      <c r="B48" s="109"/>
      <c r="C48" s="117"/>
      <c r="D48" s="107"/>
      <c r="E48" s="98" t="s">
        <v>78</v>
      </c>
      <c r="F48" s="3" t="s">
        <v>660</v>
      </c>
      <c r="G48" s="84">
        <v>50</v>
      </c>
      <c r="H48" s="88">
        <v>1</v>
      </c>
      <c r="I48" s="95">
        <v>0.1</v>
      </c>
      <c r="J48" s="96">
        <v>5</v>
      </c>
      <c r="K48" s="96">
        <v>2</v>
      </c>
      <c r="L48" s="69">
        <f>HLOOKUP($F48,'3.1移动业务'!$4:$11,6,0)</f>
        <v>2.33</v>
      </c>
      <c r="M48" s="69">
        <f>HLOOKUP($F48,'3.1移动业务'!$4:$11,7,0)</f>
        <v>0.32</v>
      </c>
      <c r="N48" s="69">
        <f>HLOOKUP($F48,'3.1移动业务'!$4:$11,8,0)</f>
        <v>9.68</v>
      </c>
      <c r="O48" s="9"/>
      <c r="P48" s="9"/>
      <c r="Q48" s="7"/>
      <c r="R48" s="7" t="s">
        <v>1001</v>
      </c>
      <c r="S48" s="7"/>
      <c r="T48" s="11"/>
      <c r="U48" s="38">
        <v>43229</v>
      </c>
      <c r="V48" s="5" t="s">
        <v>1024</v>
      </c>
      <c r="W48" s="15" t="s">
        <v>62</v>
      </c>
      <c r="X48" s="15" t="s">
        <v>79</v>
      </c>
      <c r="Y48" s="15" t="s">
        <v>80</v>
      </c>
    </row>
    <row r="49" spans="1:25" ht="17.25" x14ac:dyDescent="0.3">
      <c r="A49" s="116"/>
      <c r="B49" s="109"/>
      <c r="C49" s="117"/>
      <c r="D49" s="107"/>
      <c r="E49" s="98" t="s">
        <v>81</v>
      </c>
      <c r="F49" s="3" t="s">
        <v>661</v>
      </c>
      <c r="G49" s="84">
        <v>51</v>
      </c>
      <c r="H49" s="88">
        <v>1</v>
      </c>
      <c r="I49" s="95">
        <v>0.1</v>
      </c>
      <c r="J49" s="96">
        <v>5</v>
      </c>
      <c r="K49" s="96">
        <v>2</v>
      </c>
      <c r="L49" s="69">
        <f>HLOOKUP($F49,'3.1移动业务'!$4:$11,6,0)</f>
        <v>3.1399999999999997</v>
      </c>
      <c r="M49" s="69">
        <f>HLOOKUP($F49,'3.1移动业务'!$4:$11,7,0)</f>
        <v>0.42</v>
      </c>
      <c r="N49" s="69">
        <f>HLOOKUP($F49,'3.1移动业务'!$4:$11,8,0)</f>
        <v>11.75</v>
      </c>
      <c r="O49" s="9"/>
      <c r="P49" s="9"/>
      <c r="Q49" s="7"/>
      <c r="R49" s="7" t="s">
        <v>1001</v>
      </c>
      <c r="S49" s="7"/>
      <c r="T49" s="11"/>
      <c r="U49" s="38">
        <v>43230</v>
      </c>
      <c r="V49" s="5" t="s">
        <v>1024</v>
      </c>
      <c r="W49" s="15"/>
      <c r="X49" s="15"/>
      <c r="Y49" s="15"/>
    </row>
    <row r="50" spans="1:25" ht="17.25" x14ac:dyDescent="0.3">
      <c r="A50" s="116"/>
      <c r="B50" s="109"/>
      <c r="C50" s="117"/>
      <c r="D50" s="107"/>
      <c r="E50" s="98" t="s">
        <v>82</v>
      </c>
      <c r="F50" s="3" t="s">
        <v>662</v>
      </c>
      <c r="G50" s="84">
        <v>52</v>
      </c>
      <c r="H50" s="88">
        <v>0</v>
      </c>
      <c r="I50" s="95">
        <v>0.1</v>
      </c>
      <c r="J50" s="96"/>
      <c r="K50" s="96">
        <v>98</v>
      </c>
      <c r="L50" s="69"/>
      <c r="M50" s="69"/>
      <c r="N50" s="69"/>
      <c r="O50" s="9"/>
      <c r="P50" s="9"/>
      <c r="Q50" s="7"/>
      <c r="R50" s="7"/>
      <c r="S50" s="7"/>
      <c r="T50" s="10"/>
      <c r="U50" s="38"/>
      <c r="V50" s="5"/>
      <c r="W50" s="15" t="s">
        <v>62</v>
      </c>
      <c r="X50" s="15"/>
      <c r="Y50" s="15"/>
    </row>
    <row r="51" spans="1:25" ht="17.25" x14ac:dyDescent="0.3">
      <c r="A51" s="116"/>
      <c r="B51" s="109"/>
      <c r="C51" s="117"/>
      <c r="D51" s="107"/>
      <c r="E51" s="98" t="s">
        <v>83</v>
      </c>
      <c r="F51" s="3" t="s">
        <v>663</v>
      </c>
      <c r="G51" s="84">
        <v>53</v>
      </c>
      <c r="H51" s="88">
        <v>0</v>
      </c>
      <c r="I51" s="95">
        <v>0.1</v>
      </c>
      <c r="J51" s="96"/>
      <c r="K51" s="96">
        <v>98</v>
      </c>
      <c r="L51" s="69"/>
      <c r="M51" s="69"/>
      <c r="N51" s="69"/>
      <c r="O51" s="9"/>
      <c r="P51" s="9"/>
      <c r="Q51" s="7"/>
      <c r="R51" s="7"/>
      <c r="S51" s="7"/>
      <c r="T51" s="10"/>
      <c r="U51" s="38"/>
      <c r="V51" s="5"/>
      <c r="W51" s="15"/>
      <c r="X51" s="15"/>
      <c r="Y51" s="15"/>
    </row>
    <row r="52" spans="1:25" ht="17.25" x14ac:dyDescent="0.3">
      <c r="A52" s="116"/>
      <c r="B52" s="109"/>
      <c r="C52" s="117"/>
      <c r="D52" s="107"/>
      <c r="E52" s="98" t="s">
        <v>84</v>
      </c>
      <c r="F52" s="3" t="s">
        <v>664</v>
      </c>
      <c r="G52" s="84">
        <v>54</v>
      </c>
      <c r="H52" s="88">
        <v>0</v>
      </c>
      <c r="I52" s="95">
        <v>0.1</v>
      </c>
      <c r="J52" s="96"/>
      <c r="K52" s="96">
        <v>97</v>
      </c>
      <c r="L52" s="69">
        <f>HLOOKUP($F52,'3.1移动业务'!$4:$11,6,0)</f>
        <v>95.76</v>
      </c>
      <c r="M52" s="69">
        <f>HLOOKUP($F52,'3.1移动业务'!$4:$11,7,0)</f>
        <v>97.32</v>
      </c>
      <c r="N52" s="69">
        <f>HLOOKUP($F52,'3.1移动业务'!$4:$11,8,0)</f>
        <v>88.759999999999991</v>
      </c>
      <c r="O52" s="9"/>
      <c r="P52" s="9"/>
      <c r="Q52" s="7"/>
      <c r="R52" s="7" t="s">
        <v>1004</v>
      </c>
      <c r="S52" s="7"/>
      <c r="T52" s="10"/>
      <c r="U52" s="38">
        <v>43229</v>
      </c>
      <c r="V52" s="5" t="s">
        <v>1024</v>
      </c>
      <c r="W52" s="15"/>
      <c r="X52" s="15"/>
      <c r="Y52" s="15"/>
    </row>
    <row r="53" spans="1:25" ht="17.25" x14ac:dyDescent="0.3">
      <c r="A53" s="116"/>
      <c r="B53" s="109"/>
      <c r="C53" s="117"/>
      <c r="D53" s="107"/>
      <c r="E53" s="98" t="s">
        <v>85</v>
      </c>
      <c r="F53" s="3" t="s">
        <v>665</v>
      </c>
      <c r="G53" s="84">
        <v>55</v>
      </c>
      <c r="H53" s="88">
        <v>0</v>
      </c>
      <c r="I53" s="95">
        <v>0.1</v>
      </c>
      <c r="J53" s="96"/>
      <c r="K53" s="96">
        <v>97</v>
      </c>
      <c r="L53" s="69">
        <f>HLOOKUP($F53,'3.1移动业务'!$4:$11,6,0)</f>
        <v>95.76</v>
      </c>
      <c r="M53" s="69">
        <f>HLOOKUP($F53,'3.1移动业务'!$4:$11,7,0)</f>
        <v>97.32</v>
      </c>
      <c r="N53" s="69">
        <f>HLOOKUP($F53,'3.1移动业务'!$4:$11,8,0)</f>
        <v>88.759999999999991</v>
      </c>
      <c r="O53" s="9"/>
      <c r="P53" s="9"/>
      <c r="Q53" s="7"/>
      <c r="R53" s="7" t="s">
        <v>1004</v>
      </c>
      <c r="S53" s="7"/>
      <c r="T53" s="10"/>
      <c r="U53" s="38">
        <v>43230</v>
      </c>
      <c r="V53" s="5" t="s">
        <v>1024</v>
      </c>
      <c r="W53" s="15"/>
      <c r="X53" s="15"/>
      <c r="Y53" s="15"/>
    </row>
    <row r="54" spans="1:25" ht="17.25" x14ac:dyDescent="0.3">
      <c r="A54" s="116"/>
      <c r="B54" s="109"/>
      <c r="C54" s="117"/>
      <c r="D54" s="107"/>
      <c r="E54" s="98" t="s">
        <v>86</v>
      </c>
      <c r="F54" s="82" t="s">
        <v>1042</v>
      </c>
      <c r="G54" s="84">
        <v>56</v>
      </c>
      <c r="H54" s="88">
        <v>0</v>
      </c>
      <c r="I54" s="95">
        <v>0.1</v>
      </c>
      <c r="J54" s="96"/>
      <c r="K54" s="96">
        <v>97</v>
      </c>
      <c r="L54" s="69">
        <f>HLOOKUP($F54,'3.1移动业务'!$4:$11,6,0)</f>
        <v>97.76</v>
      </c>
      <c r="M54" s="69">
        <f>HLOOKUP($F54,'3.1移动业务'!$4:$11,7,0)</f>
        <v>99.2</v>
      </c>
      <c r="N54" s="69">
        <f>HLOOKUP($F54,'3.1移动业务'!$4:$11,8,0)</f>
        <v>95.62</v>
      </c>
      <c r="O54" s="9"/>
      <c r="P54" s="9"/>
      <c r="Q54" s="7"/>
      <c r="R54" s="7" t="s">
        <v>1004</v>
      </c>
      <c r="S54" s="7"/>
      <c r="T54" s="10"/>
      <c r="U54" s="38">
        <v>43231</v>
      </c>
      <c r="V54" s="5" t="s">
        <v>1024</v>
      </c>
      <c r="W54" s="15" t="s">
        <v>1037</v>
      </c>
      <c r="X54" s="15" t="s">
        <v>87</v>
      </c>
      <c r="Y54" s="15" t="s">
        <v>80</v>
      </c>
    </row>
    <row r="55" spans="1:25" ht="17.25" x14ac:dyDescent="0.3">
      <c r="A55" s="116"/>
      <c r="B55" s="109"/>
      <c r="C55" s="117"/>
      <c r="D55" s="107"/>
      <c r="E55" s="98" t="s">
        <v>88</v>
      </c>
      <c r="F55" s="82" t="s">
        <v>1041</v>
      </c>
      <c r="G55" s="84">
        <v>57</v>
      </c>
      <c r="H55" s="88">
        <v>0</v>
      </c>
      <c r="I55" s="95">
        <v>0.1</v>
      </c>
      <c r="J55" s="96"/>
      <c r="K55" s="96">
        <v>97</v>
      </c>
      <c r="L55" s="69">
        <f>HLOOKUP($F55,'3.1移动业务'!$4:$11,6,0)</f>
        <v>97.76</v>
      </c>
      <c r="M55" s="69">
        <f>HLOOKUP($F55,'3.1移动业务'!$4:$11,7,0)</f>
        <v>99.2</v>
      </c>
      <c r="N55" s="69">
        <f>HLOOKUP($F55,'3.1移动业务'!$4:$11,8,0)</f>
        <v>95.62</v>
      </c>
      <c r="O55" s="9"/>
      <c r="P55" s="9"/>
      <c r="Q55" s="7"/>
      <c r="R55" s="7" t="s">
        <v>1004</v>
      </c>
      <c r="S55" s="7"/>
      <c r="T55" s="10"/>
      <c r="U55" s="38">
        <v>43232</v>
      </c>
      <c r="V55" s="5" t="s">
        <v>1024</v>
      </c>
      <c r="W55" s="15" t="s">
        <v>1037</v>
      </c>
      <c r="X55" s="15"/>
      <c r="Y55" s="15"/>
    </row>
    <row r="56" spans="1:25" ht="17.25" x14ac:dyDescent="0.3">
      <c r="A56" s="116"/>
      <c r="B56" s="109"/>
      <c r="C56" s="117"/>
      <c r="D56" s="107"/>
      <c r="E56" s="98" t="s">
        <v>89</v>
      </c>
      <c r="F56" s="3" t="s">
        <v>666</v>
      </c>
      <c r="G56" s="84">
        <v>58</v>
      </c>
      <c r="H56" s="88">
        <v>0</v>
      </c>
      <c r="I56" s="95">
        <v>0.1</v>
      </c>
      <c r="J56" s="96"/>
      <c r="K56" s="96">
        <v>98</v>
      </c>
      <c r="L56" s="69"/>
      <c r="M56" s="69"/>
      <c r="N56" s="69"/>
      <c r="O56" s="15"/>
      <c r="P56" s="15"/>
      <c r="Q56" s="15"/>
      <c r="R56" s="15"/>
      <c r="S56" s="15"/>
      <c r="T56" s="15"/>
      <c r="U56" s="38"/>
      <c r="V56" s="15"/>
      <c r="W56" s="15"/>
      <c r="X56" s="15"/>
      <c r="Y56" s="15"/>
    </row>
    <row r="57" spans="1:25" ht="17.25" x14ac:dyDescent="0.3">
      <c r="A57" s="116"/>
      <c r="B57" s="109"/>
      <c r="C57" s="117"/>
      <c r="D57" s="107"/>
      <c r="E57" s="98" t="s">
        <v>90</v>
      </c>
      <c r="F57" s="3" t="s">
        <v>667</v>
      </c>
      <c r="G57" s="84">
        <v>59</v>
      </c>
      <c r="H57" s="88">
        <v>0</v>
      </c>
      <c r="I57" s="95">
        <v>0.1</v>
      </c>
      <c r="J57" s="96"/>
      <c r="K57" s="96">
        <v>98</v>
      </c>
      <c r="L57" s="69"/>
      <c r="M57" s="69"/>
      <c r="N57" s="69"/>
      <c r="O57" s="15"/>
      <c r="P57" s="15"/>
      <c r="Q57" s="15"/>
      <c r="R57" s="15"/>
      <c r="S57" s="15"/>
      <c r="T57" s="15"/>
      <c r="U57" s="38"/>
      <c r="V57" s="15"/>
      <c r="W57" s="15"/>
      <c r="X57" s="15"/>
      <c r="Y57" s="15"/>
    </row>
    <row r="58" spans="1:25" ht="17.25" x14ac:dyDescent="0.3">
      <c r="A58" s="116"/>
      <c r="B58" s="109"/>
      <c r="C58" s="117"/>
      <c r="D58" s="107" t="s">
        <v>91</v>
      </c>
      <c r="E58" s="98" t="s">
        <v>92</v>
      </c>
      <c r="F58" s="3" t="s">
        <v>477</v>
      </c>
      <c r="G58" s="84">
        <v>60</v>
      </c>
      <c r="H58" s="88">
        <v>0</v>
      </c>
      <c r="I58" s="95">
        <v>0.2</v>
      </c>
      <c r="J58" s="96"/>
      <c r="K58" s="96">
        <v>99</v>
      </c>
      <c r="L58" s="69"/>
      <c r="M58" s="69"/>
      <c r="N58" s="69"/>
      <c r="O58" s="9"/>
      <c r="P58" s="9"/>
      <c r="Q58" s="4"/>
      <c r="R58" s="4"/>
      <c r="S58" s="4"/>
      <c r="T58" s="10"/>
      <c r="U58" s="38"/>
      <c r="V58" s="5"/>
      <c r="W58" s="15" t="s">
        <v>62</v>
      </c>
      <c r="X58" s="15" t="s">
        <v>93</v>
      </c>
      <c r="Y58" s="15" t="s">
        <v>80</v>
      </c>
    </row>
    <row r="59" spans="1:25" ht="17.25" x14ac:dyDescent="0.3">
      <c r="A59" s="116"/>
      <c r="B59" s="109"/>
      <c r="C59" s="117"/>
      <c r="D59" s="107"/>
      <c r="E59" s="98" t="s">
        <v>94</v>
      </c>
      <c r="F59" s="3" t="s">
        <v>478</v>
      </c>
      <c r="G59" s="84">
        <v>61</v>
      </c>
      <c r="H59" s="88">
        <v>0</v>
      </c>
      <c r="I59" s="95">
        <v>0.2</v>
      </c>
      <c r="J59" s="96"/>
      <c r="K59" s="96">
        <v>99</v>
      </c>
      <c r="L59" s="69"/>
      <c r="M59" s="69"/>
      <c r="N59" s="69"/>
      <c r="O59" s="9"/>
      <c r="P59" s="9"/>
      <c r="Q59" s="4"/>
      <c r="R59" s="4"/>
      <c r="S59" s="4"/>
      <c r="T59" s="10"/>
      <c r="U59" s="38"/>
      <c r="V59" s="5"/>
      <c r="W59" s="15"/>
      <c r="X59" s="15"/>
      <c r="Y59" s="15"/>
    </row>
    <row r="60" spans="1:25" ht="17.25" x14ac:dyDescent="0.3">
      <c r="A60" s="116"/>
      <c r="B60" s="109"/>
      <c r="C60" s="117"/>
      <c r="D60" s="107"/>
      <c r="E60" s="98" t="s">
        <v>95</v>
      </c>
      <c r="F60" s="3" t="s">
        <v>479</v>
      </c>
      <c r="G60" s="84">
        <v>62</v>
      </c>
      <c r="H60" s="88">
        <v>0</v>
      </c>
      <c r="I60" s="95">
        <v>0.2</v>
      </c>
      <c r="J60" s="96"/>
      <c r="K60" s="96">
        <v>99</v>
      </c>
      <c r="L60" s="69"/>
      <c r="M60" s="69"/>
      <c r="N60" s="69"/>
      <c r="O60" s="9"/>
      <c r="P60" s="9"/>
      <c r="Q60" s="4"/>
      <c r="R60" s="7"/>
      <c r="S60" s="4"/>
      <c r="T60" s="10"/>
      <c r="U60" s="38"/>
      <c r="V60" s="5"/>
      <c r="W60" s="15" t="s">
        <v>96</v>
      </c>
      <c r="X60" s="15" t="s">
        <v>97</v>
      </c>
      <c r="Y60" s="15" t="s">
        <v>98</v>
      </c>
    </row>
    <row r="61" spans="1:25" ht="17.25" x14ac:dyDescent="0.3">
      <c r="A61" s="116"/>
      <c r="B61" s="109"/>
      <c r="C61" s="117"/>
      <c r="D61" s="107"/>
      <c r="E61" s="98" t="s">
        <v>99</v>
      </c>
      <c r="F61" s="3" t="s">
        <v>480</v>
      </c>
      <c r="G61" s="84">
        <v>63</v>
      </c>
      <c r="H61" s="88">
        <v>0</v>
      </c>
      <c r="I61" s="95">
        <v>0.2</v>
      </c>
      <c r="J61" s="96"/>
      <c r="K61" s="96">
        <v>99</v>
      </c>
      <c r="L61" s="69"/>
      <c r="M61" s="69"/>
      <c r="N61" s="69"/>
      <c r="O61" s="9"/>
      <c r="P61" s="9"/>
      <c r="Q61" s="4"/>
      <c r="R61" s="7"/>
      <c r="S61" s="4"/>
      <c r="T61" s="10"/>
      <c r="U61" s="38"/>
      <c r="V61" s="5"/>
      <c r="W61" s="15"/>
      <c r="X61" s="15"/>
      <c r="Y61" s="15"/>
    </row>
    <row r="62" spans="1:25" ht="17.25" x14ac:dyDescent="0.3">
      <c r="A62" s="116"/>
      <c r="B62" s="109"/>
      <c r="C62" s="117"/>
      <c r="D62" s="107"/>
      <c r="E62" s="98" t="s">
        <v>100</v>
      </c>
      <c r="F62" s="3" t="s">
        <v>481</v>
      </c>
      <c r="G62" s="84">
        <v>64</v>
      </c>
      <c r="H62" s="88">
        <v>1</v>
      </c>
      <c r="I62" s="95">
        <v>0.1</v>
      </c>
      <c r="J62" s="96"/>
      <c r="K62" s="96">
        <v>1</v>
      </c>
      <c r="L62" s="69"/>
      <c r="M62" s="69"/>
      <c r="N62" s="69"/>
      <c r="O62" s="9"/>
      <c r="P62" s="9"/>
      <c r="Q62" s="4"/>
      <c r="R62" s="7"/>
      <c r="S62" s="4"/>
      <c r="T62" s="16"/>
      <c r="U62" s="38"/>
      <c r="V62" s="5"/>
      <c r="W62" s="15" t="s">
        <v>96</v>
      </c>
      <c r="X62" s="15" t="s">
        <v>101</v>
      </c>
      <c r="Y62" s="15" t="s">
        <v>64</v>
      </c>
    </row>
    <row r="63" spans="1:25" ht="17.25" x14ac:dyDescent="0.3">
      <c r="A63" s="116"/>
      <c r="B63" s="109"/>
      <c r="C63" s="117"/>
      <c r="D63" s="107"/>
      <c r="E63" s="98" t="s">
        <v>102</v>
      </c>
      <c r="F63" s="3" t="s">
        <v>482</v>
      </c>
      <c r="G63" s="84">
        <v>65</v>
      </c>
      <c r="H63" s="88">
        <v>1</v>
      </c>
      <c r="I63" s="95">
        <v>0.1</v>
      </c>
      <c r="J63" s="96"/>
      <c r="K63" s="96">
        <v>1</v>
      </c>
      <c r="L63" s="69"/>
      <c r="M63" s="69"/>
      <c r="N63" s="69"/>
      <c r="O63" s="9"/>
      <c r="P63" s="9"/>
      <c r="Q63" s="4"/>
      <c r="R63" s="7"/>
      <c r="S63" s="4"/>
      <c r="T63" s="16"/>
      <c r="U63" s="38"/>
      <c r="V63" s="5"/>
      <c r="W63" s="15"/>
      <c r="X63" s="15"/>
      <c r="Y63" s="15"/>
    </row>
    <row r="64" spans="1:25" ht="17.25" x14ac:dyDescent="0.3">
      <c r="A64" s="116"/>
      <c r="B64" s="109"/>
      <c r="C64" s="117"/>
      <c r="D64" s="107"/>
      <c r="E64" s="98" t="s">
        <v>103</v>
      </c>
      <c r="F64" s="3" t="s">
        <v>483</v>
      </c>
      <c r="G64" s="84">
        <v>66</v>
      </c>
      <c r="H64" s="88">
        <v>0</v>
      </c>
      <c r="I64" s="95">
        <v>0.05</v>
      </c>
      <c r="J64" s="96"/>
      <c r="K64" s="96">
        <v>6</v>
      </c>
      <c r="L64" s="69"/>
      <c r="M64" s="69"/>
      <c r="N64" s="69"/>
      <c r="O64" s="9"/>
      <c r="P64" s="9"/>
      <c r="Q64" s="4"/>
      <c r="R64" s="7"/>
      <c r="S64" s="4"/>
      <c r="T64" s="16"/>
      <c r="U64" s="38"/>
      <c r="V64" s="5"/>
      <c r="W64" s="15"/>
      <c r="X64" s="15"/>
      <c r="Y64" s="15"/>
    </row>
    <row r="65" spans="1:25" ht="17.25" x14ac:dyDescent="0.3">
      <c r="A65" s="116"/>
      <c r="B65" s="109"/>
      <c r="C65" s="117"/>
      <c r="D65" s="107"/>
      <c r="E65" s="98" t="s">
        <v>104</v>
      </c>
      <c r="F65" s="3" t="s">
        <v>484</v>
      </c>
      <c r="G65" s="84">
        <v>67</v>
      </c>
      <c r="H65" s="88">
        <v>0</v>
      </c>
      <c r="I65" s="95">
        <v>0.05</v>
      </c>
      <c r="J65" s="96"/>
      <c r="K65" s="96">
        <v>6</v>
      </c>
      <c r="L65" s="69"/>
      <c r="M65" s="69"/>
      <c r="N65" s="69"/>
      <c r="O65" s="9"/>
      <c r="P65" s="9"/>
      <c r="Q65" s="4"/>
      <c r="R65" s="7"/>
      <c r="S65" s="4"/>
      <c r="T65" s="16"/>
      <c r="U65" s="38"/>
      <c r="V65" s="5"/>
      <c r="W65" s="15"/>
      <c r="X65" s="15"/>
      <c r="Y65" s="15"/>
    </row>
    <row r="66" spans="1:25" ht="17.25" x14ac:dyDescent="0.3">
      <c r="A66" s="116"/>
      <c r="B66" s="109"/>
      <c r="C66" s="117"/>
      <c r="D66" s="107"/>
      <c r="E66" s="98" t="s">
        <v>105</v>
      </c>
      <c r="F66" s="3" t="s">
        <v>485</v>
      </c>
      <c r="G66" s="84">
        <v>68</v>
      </c>
      <c r="H66" s="88">
        <v>0</v>
      </c>
      <c r="I66" s="95">
        <v>0.05</v>
      </c>
      <c r="J66" s="96"/>
      <c r="K66" s="96">
        <v>40</v>
      </c>
      <c r="L66" s="69"/>
      <c r="M66" s="69"/>
      <c r="N66" s="69"/>
      <c r="O66" s="15"/>
      <c r="P66" s="15"/>
      <c r="Q66" s="15"/>
      <c r="R66" s="15"/>
      <c r="S66" s="15"/>
      <c r="T66" s="16"/>
      <c r="U66" s="38"/>
      <c r="V66" s="5"/>
      <c r="W66" s="15"/>
      <c r="X66" s="15"/>
      <c r="Y66" s="15"/>
    </row>
    <row r="67" spans="1:25" ht="17.25" x14ac:dyDescent="0.3">
      <c r="A67" s="116"/>
      <c r="B67" s="109"/>
      <c r="C67" s="117"/>
      <c r="D67" s="107"/>
      <c r="E67" s="98" t="s">
        <v>106</v>
      </c>
      <c r="F67" s="3" t="s">
        <v>486</v>
      </c>
      <c r="G67" s="84">
        <v>69</v>
      </c>
      <c r="H67" s="88">
        <v>0</v>
      </c>
      <c r="I67" s="95">
        <v>0.05</v>
      </c>
      <c r="J67" s="96"/>
      <c r="K67" s="96">
        <v>40</v>
      </c>
      <c r="L67" s="69"/>
      <c r="M67" s="69"/>
      <c r="N67" s="69"/>
      <c r="O67" s="15"/>
      <c r="P67" s="15"/>
      <c r="Q67" s="15"/>
      <c r="R67" s="15"/>
      <c r="S67" s="15"/>
      <c r="T67" s="16"/>
      <c r="U67" s="38"/>
      <c r="V67" s="5"/>
      <c r="W67" s="15"/>
      <c r="X67" s="15"/>
      <c r="Y67" s="15"/>
    </row>
    <row r="68" spans="1:25" ht="17.25" x14ac:dyDescent="0.3">
      <c r="A68" s="116"/>
      <c r="B68" s="109"/>
      <c r="C68" s="117"/>
      <c r="D68" s="107"/>
      <c r="E68" s="98" t="s">
        <v>107</v>
      </c>
      <c r="F68" s="3" t="s">
        <v>487</v>
      </c>
      <c r="G68" s="84">
        <v>70</v>
      </c>
      <c r="H68" s="88">
        <v>0</v>
      </c>
      <c r="I68" s="95">
        <v>0.2</v>
      </c>
      <c r="J68" s="96"/>
      <c r="K68" s="96">
        <v>95</v>
      </c>
      <c r="L68" s="69">
        <f>HLOOKUP($F68,'3.1移动业务'!$4:$11,6,0)</f>
        <v>92.05</v>
      </c>
      <c r="M68" s="69">
        <f>HLOOKUP($F68,'3.1移动业务'!$4:$11,7,0)</f>
        <v>99</v>
      </c>
      <c r="N68" s="69">
        <f>HLOOKUP($F68,'3.1移动业务'!$4:$11,8,0)</f>
        <v>50.438510000000001</v>
      </c>
      <c r="O68" s="15"/>
      <c r="P68" s="15"/>
      <c r="Q68" s="15"/>
      <c r="R68" s="7" t="s">
        <v>1004</v>
      </c>
      <c r="S68" s="15"/>
      <c r="T68" s="16"/>
      <c r="U68" s="38" t="s">
        <v>583</v>
      </c>
      <c r="V68" s="5" t="s">
        <v>1023</v>
      </c>
      <c r="W68" s="15"/>
      <c r="X68" s="15"/>
      <c r="Y68" s="15"/>
    </row>
    <row r="69" spans="1:25" ht="17.25" x14ac:dyDescent="0.3">
      <c r="A69" s="116"/>
      <c r="B69" s="109"/>
      <c r="C69" s="117"/>
      <c r="D69" s="107"/>
      <c r="E69" s="98" t="s">
        <v>108</v>
      </c>
      <c r="F69" s="3" t="s">
        <v>488</v>
      </c>
      <c r="G69" s="84">
        <v>71</v>
      </c>
      <c r="H69" s="88">
        <v>0</v>
      </c>
      <c r="I69" s="95">
        <v>0.2</v>
      </c>
      <c r="J69" s="96"/>
      <c r="K69" s="96">
        <v>95</v>
      </c>
      <c r="L69" s="69">
        <f>HLOOKUP($F69,'3.1移动业务'!$4:$11,6,0)</f>
        <v>92.05</v>
      </c>
      <c r="M69" s="69">
        <f>HLOOKUP($F69,'3.1移动业务'!$4:$11,7,0)</f>
        <v>99</v>
      </c>
      <c r="N69" s="69">
        <f>HLOOKUP($F69,'3.1移动业务'!$4:$11,8,0)</f>
        <v>50.438510000000001</v>
      </c>
      <c r="O69" s="15"/>
      <c r="P69" s="15"/>
      <c r="Q69" s="15"/>
      <c r="R69" s="7" t="s">
        <v>1004</v>
      </c>
      <c r="S69" s="15"/>
      <c r="T69" s="16"/>
      <c r="U69" s="38" t="s">
        <v>583</v>
      </c>
      <c r="V69" s="5" t="s">
        <v>1023</v>
      </c>
      <c r="W69" s="15"/>
      <c r="X69" s="15"/>
      <c r="Y69" s="15"/>
    </row>
    <row r="70" spans="1:25" ht="17.25" x14ac:dyDescent="0.3">
      <c r="A70" s="116"/>
      <c r="B70" s="109"/>
      <c r="C70" s="117"/>
      <c r="D70" s="107"/>
      <c r="E70" s="98" t="s">
        <v>109</v>
      </c>
      <c r="F70" s="3" t="s">
        <v>489</v>
      </c>
      <c r="G70" s="84">
        <v>72</v>
      </c>
      <c r="H70" s="88">
        <v>0</v>
      </c>
      <c r="I70" s="95">
        <v>0.2</v>
      </c>
      <c r="J70" s="96"/>
      <c r="K70" s="96">
        <v>95</v>
      </c>
      <c r="L70" s="69">
        <f>HLOOKUP($F70,'3.1移动业务'!$4:$11,6,0)</f>
        <v>88.53</v>
      </c>
      <c r="M70" s="69">
        <f>HLOOKUP($F70,'3.1移动业务'!$4:$11,7,0)</f>
        <v>100</v>
      </c>
      <c r="N70" s="69">
        <f>HLOOKUP($F70,'3.1移动业务'!$4:$11,8,0)</f>
        <v>48</v>
      </c>
      <c r="O70" s="15"/>
      <c r="P70" s="15"/>
      <c r="Q70" s="15"/>
      <c r="R70" s="7" t="s">
        <v>1004</v>
      </c>
      <c r="S70" s="15"/>
      <c r="T70" s="16"/>
      <c r="U70" s="38" t="s">
        <v>583</v>
      </c>
      <c r="V70" s="5" t="s">
        <v>1023</v>
      </c>
      <c r="W70" s="15"/>
      <c r="X70" s="15"/>
      <c r="Y70" s="15"/>
    </row>
    <row r="71" spans="1:25" ht="17.25" x14ac:dyDescent="0.3">
      <c r="A71" s="116"/>
      <c r="B71" s="109"/>
      <c r="C71" s="117"/>
      <c r="D71" s="107"/>
      <c r="E71" s="98" t="s">
        <v>110</v>
      </c>
      <c r="F71" s="3" t="s">
        <v>490</v>
      </c>
      <c r="G71" s="84">
        <v>73</v>
      </c>
      <c r="H71" s="88">
        <v>0</v>
      </c>
      <c r="I71" s="95">
        <v>0.2</v>
      </c>
      <c r="J71" s="96"/>
      <c r="K71" s="96">
        <v>95</v>
      </c>
      <c r="L71" s="69">
        <f>HLOOKUP($F71,'3.1移动业务'!$4:$11,6,0)</f>
        <v>88.53</v>
      </c>
      <c r="M71" s="69">
        <f>HLOOKUP($F71,'3.1移动业务'!$4:$11,7,0)</f>
        <v>100</v>
      </c>
      <c r="N71" s="69">
        <f>HLOOKUP($F71,'3.1移动业务'!$4:$11,8,0)</f>
        <v>48</v>
      </c>
      <c r="O71" s="15"/>
      <c r="P71" s="15"/>
      <c r="Q71" s="15"/>
      <c r="R71" s="7" t="s">
        <v>1004</v>
      </c>
      <c r="S71" s="15"/>
      <c r="T71" s="16"/>
      <c r="U71" s="38" t="s">
        <v>583</v>
      </c>
      <c r="V71" s="5" t="s">
        <v>1023</v>
      </c>
      <c r="W71" s="15"/>
      <c r="X71" s="15"/>
      <c r="Y71" s="15"/>
    </row>
    <row r="72" spans="1:25" ht="17.25" x14ac:dyDescent="0.3">
      <c r="A72" s="116"/>
      <c r="B72" s="109"/>
      <c r="C72" s="117"/>
      <c r="D72" s="107"/>
      <c r="E72" s="98" t="s">
        <v>111</v>
      </c>
      <c r="F72" s="3" t="s">
        <v>491</v>
      </c>
      <c r="G72" s="84">
        <v>74</v>
      </c>
      <c r="H72" s="88">
        <v>1</v>
      </c>
      <c r="I72" s="95">
        <v>0.1</v>
      </c>
      <c r="J72" s="96"/>
      <c r="K72" s="96">
        <v>1</v>
      </c>
      <c r="L72" s="69"/>
      <c r="M72" s="69"/>
      <c r="N72" s="69"/>
      <c r="O72" s="15"/>
      <c r="P72" s="15"/>
      <c r="Q72" s="15"/>
      <c r="R72" s="15"/>
      <c r="S72" s="15"/>
      <c r="T72" s="16"/>
      <c r="U72" s="38"/>
      <c r="V72" s="5"/>
      <c r="W72" s="15"/>
      <c r="X72" s="15"/>
      <c r="Y72" s="15"/>
    </row>
    <row r="73" spans="1:25" ht="17.25" x14ac:dyDescent="0.3">
      <c r="A73" s="116"/>
      <c r="B73" s="109"/>
      <c r="C73" s="117"/>
      <c r="D73" s="107"/>
      <c r="E73" s="98" t="s">
        <v>112</v>
      </c>
      <c r="F73" s="3" t="s">
        <v>492</v>
      </c>
      <c r="G73" s="84">
        <v>75</v>
      </c>
      <c r="H73" s="88">
        <v>1</v>
      </c>
      <c r="I73" s="95">
        <v>0.1</v>
      </c>
      <c r="J73" s="96"/>
      <c r="K73" s="96">
        <v>1</v>
      </c>
      <c r="L73" s="69"/>
      <c r="M73" s="69"/>
      <c r="N73" s="69"/>
      <c r="O73" s="15"/>
      <c r="P73" s="15"/>
      <c r="Q73" s="15"/>
      <c r="R73" s="15"/>
      <c r="S73" s="15"/>
      <c r="T73" s="16"/>
      <c r="U73" s="38"/>
      <c r="V73" s="5"/>
      <c r="W73" s="15"/>
      <c r="X73" s="15"/>
      <c r="Y73" s="15"/>
    </row>
    <row r="74" spans="1:25" ht="17.25" x14ac:dyDescent="0.3">
      <c r="A74" s="116"/>
      <c r="B74" s="109"/>
      <c r="C74" s="117"/>
      <c r="D74" s="107"/>
      <c r="E74" s="98" t="s">
        <v>113</v>
      </c>
      <c r="F74" s="3" t="s">
        <v>493</v>
      </c>
      <c r="G74" s="84">
        <v>76</v>
      </c>
      <c r="H74" s="88">
        <v>0</v>
      </c>
      <c r="I74" s="95">
        <v>0.05</v>
      </c>
      <c r="J74" s="96"/>
      <c r="K74" s="96">
        <v>4</v>
      </c>
      <c r="L74" s="69">
        <f>HLOOKUP($F74,'3.1移动业务'!$4:$11,6,0)</f>
        <v>4.2287785767129993</v>
      </c>
      <c r="M74" s="69">
        <f>HLOOKUP($F74,'3.1移动业务'!$4:$11,7,0)</f>
        <v>11.152724609374999</v>
      </c>
      <c r="N74" s="69">
        <f>HLOOKUP($F74,'3.1移动业务'!$4:$11,8,0)</f>
        <v>1.208212890625</v>
      </c>
      <c r="O74" s="15"/>
      <c r="P74" s="15"/>
      <c r="Q74" s="15"/>
      <c r="R74" s="7" t="s">
        <v>1004</v>
      </c>
      <c r="S74" s="15"/>
      <c r="T74" s="16"/>
      <c r="U74" s="38">
        <v>43191</v>
      </c>
      <c r="V74" s="5" t="s">
        <v>1023</v>
      </c>
      <c r="W74" s="15"/>
      <c r="X74" s="15"/>
      <c r="Y74" s="15"/>
    </row>
    <row r="75" spans="1:25" ht="17.25" x14ac:dyDescent="0.3">
      <c r="A75" s="116"/>
      <c r="B75" s="109"/>
      <c r="C75" s="117"/>
      <c r="D75" s="107"/>
      <c r="E75" s="98" t="s">
        <v>114</v>
      </c>
      <c r="F75" s="3" t="s">
        <v>494</v>
      </c>
      <c r="G75" s="84">
        <v>77</v>
      </c>
      <c r="H75" s="88">
        <v>0</v>
      </c>
      <c r="I75" s="95">
        <v>0.05</v>
      </c>
      <c r="J75" s="96"/>
      <c r="K75" s="96">
        <v>4</v>
      </c>
      <c r="L75" s="69">
        <f>HLOOKUP($F75,'3.1移动业务'!$4:$11,6,0)</f>
        <v>4.2287785767129993</v>
      </c>
      <c r="M75" s="69">
        <f>HLOOKUP($F75,'3.1移动业务'!$4:$11,7,0)</f>
        <v>11.152724609374999</v>
      </c>
      <c r="N75" s="69">
        <f>HLOOKUP($F75,'3.1移动业务'!$4:$11,8,0)</f>
        <v>1.208212890625</v>
      </c>
      <c r="O75" s="15"/>
      <c r="P75" s="15"/>
      <c r="Q75" s="15"/>
      <c r="R75" s="7" t="s">
        <v>1004</v>
      </c>
      <c r="S75" s="15"/>
      <c r="T75" s="16"/>
      <c r="U75" s="38">
        <v>43191</v>
      </c>
      <c r="V75" s="5" t="s">
        <v>1023</v>
      </c>
      <c r="W75" s="15"/>
      <c r="X75" s="15"/>
      <c r="Y75" s="15"/>
    </row>
    <row r="76" spans="1:25" ht="17.25" x14ac:dyDescent="0.3">
      <c r="A76" s="116"/>
      <c r="B76" s="109"/>
      <c r="C76" s="117"/>
      <c r="D76" s="107"/>
      <c r="E76" s="98" t="s">
        <v>115</v>
      </c>
      <c r="F76" s="3" t="s">
        <v>495</v>
      </c>
      <c r="G76" s="84">
        <v>78</v>
      </c>
      <c r="H76" s="88">
        <v>0</v>
      </c>
      <c r="I76" s="95">
        <v>0.05</v>
      </c>
      <c r="J76" s="96"/>
      <c r="K76" s="96">
        <v>20</v>
      </c>
      <c r="L76" s="69">
        <f>HLOOKUP($F76,'3.1移动业务'!$4:$11,6,0)</f>
        <v>19.662847957894407</v>
      </c>
      <c r="M76" s="69">
        <f>HLOOKUP($F76,'3.1移动业务'!$4:$11,7,0)</f>
        <v>36.977872731304586</v>
      </c>
      <c r="N76" s="69">
        <f>HLOOKUP($F76,'3.1移动业务'!$4:$11,8,0)</f>
        <v>1.0791015625</v>
      </c>
      <c r="O76" s="15"/>
      <c r="P76" s="15"/>
      <c r="Q76" s="15"/>
      <c r="R76" s="7" t="s">
        <v>1004</v>
      </c>
      <c r="S76" s="15"/>
      <c r="T76" s="16"/>
      <c r="U76" s="38">
        <v>43191</v>
      </c>
      <c r="V76" s="5" t="s">
        <v>1023</v>
      </c>
      <c r="W76" s="15"/>
      <c r="X76" s="15"/>
      <c r="Y76" s="15"/>
    </row>
    <row r="77" spans="1:25" ht="17.25" x14ac:dyDescent="0.3">
      <c r="A77" s="116"/>
      <c r="B77" s="109"/>
      <c r="C77" s="117"/>
      <c r="D77" s="107"/>
      <c r="E77" s="98" t="s">
        <v>116</v>
      </c>
      <c r="F77" s="3" t="s">
        <v>496</v>
      </c>
      <c r="G77" s="84">
        <v>79</v>
      </c>
      <c r="H77" s="88">
        <v>0</v>
      </c>
      <c r="I77" s="95">
        <v>0.05</v>
      </c>
      <c r="J77" s="96"/>
      <c r="K77" s="96">
        <v>20</v>
      </c>
      <c r="L77" s="69">
        <f>HLOOKUP($F77,'3.1移动业务'!$4:$11,6,0)</f>
        <v>19.662847957894407</v>
      </c>
      <c r="M77" s="69">
        <f>HLOOKUP($F77,'3.1移动业务'!$4:$11,7,0)</f>
        <v>36.977872731304586</v>
      </c>
      <c r="N77" s="69">
        <f>HLOOKUP($F77,'3.1移动业务'!$4:$11,8,0)</f>
        <v>1.0791015625</v>
      </c>
      <c r="O77" s="15"/>
      <c r="P77" s="15"/>
      <c r="Q77" s="15"/>
      <c r="R77" s="7" t="s">
        <v>1004</v>
      </c>
      <c r="S77" s="15"/>
      <c r="T77" s="16"/>
      <c r="U77" s="38">
        <v>43191</v>
      </c>
      <c r="V77" s="5" t="s">
        <v>1023</v>
      </c>
      <c r="W77" s="15"/>
      <c r="X77" s="15"/>
      <c r="Y77" s="15"/>
    </row>
    <row r="78" spans="1:25" ht="17.25" x14ac:dyDescent="0.3">
      <c r="A78" s="116"/>
      <c r="B78" s="109"/>
      <c r="C78" s="117"/>
      <c r="D78" s="107"/>
      <c r="E78" s="98" t="s">
        <v>117</v>
      </c>
      <c r="F78" s="3" t="s">
        <v>497</v>
      </c>
      <c r="G78" s="84">
        <v>80</v>
      </c>
      <c r="H78" s="88">
        <v>0</v>
      </c>
      <c r="I78" s="95">
        <v>0.2</v>
      </c>
      <c r="J78" s="96"/>
      <c r="K78" s="96">
        <v>99</v>
      </c>
      <c r="L78" s="69"/>
      <c r="M78" s="69"/>
      <c r="N78" s="69"/>
      <c r="O78" s="15"/>
      <c r="P78" s="15"/>
      <c r="Q78" s="15"/>
      <c r="R78" s="15"/>
      <c r="S78" s="15"/>
      <c r="T78" s="16"/>
      <c r="U78" s="38"/>
      <c r="V78" s="5"/>
      <c r="W78" s="15"/>
      <c r="X78" s="15"/>
      <c r="Y78" s="15"/>
    </row>
    <row r="79" spans="1:25" ht="17.25" x14ac:dyDescent="0.3">
      <c r="A79" s="116"/>
      <c r="B79" s="109"/>
      <c r="C79" s="117"/>
      <c r="D79" s="107"/>
      <c r="E79" s="98" t="s">
        <v>118</v>
      </c>
      <c r="F79" s="3" t="s">
        <v>498</v>
      </c>
      <c r="G79" s="84">
        <v>81</v>
      </c>
      <c r="H79" s="88">
        <v>0</v>
      </c>
      <c r="I79" s="95">
        <v>0.2</v>
      </c>
      <c r="J79" s="96"/>
      <c r="K79" s="96">
        <v>99</v>
      </c>
      <c r="L79" s="69"/>
      <c r="M79" s="69"/>
      <c r="N79" s="69"/>
      <c r="O79" s="15"/>
      <c r="P79" s="15"/>
      <c r="Q79" s="15"/>
      <c r="R79" s="15"/>
      <c r="S79" s="15"/>
      <c r="T79" s="16"/>
      <c r="U79" s="38"/>
      <c r="V79" s="5"/>
      <c r="W79" s="15"/>
      <c r="X79" s="15"/>
      <c r="Y79" s="15"/>
    </row>
    <row r="80" spans="1:25" ht="17.25" x14ac:dyDescent="0.3">
      <c r="A80" s="116"/>
      <c r="B80" s="109"/>
      <c r="C80" s="117"/>
      <c r="D80" s="107"/>
      <c r="E80" s="98" t="s">
        <v>119</v>
      </c>
      <c r="F80" s="3" t="s">
        <v>499</v>
      </c>
      <c r="G80" s="84">
        <v>82</v>
      </c>
      <c r="H80" s="88">
        <v>0</v>
      </c>
      <c r="I80" s="95">
        <v>0.2</v>
      </c>
      <c r="J80" s="96"/>
      <c r="K80" s="96">
        <v>99</v>
      </c>
      <c r="L80" s="69"/>
      <c r="M80" s="69"/>
      <c r="N80" s="69"/>
      <c r="O80" s="15"/>
      <c r="P80" s="15"/>
      <c r="Q80" s="15"/>
      <c r="R80" s="15"/>
      <c r="S80" s="15"/>
      <c r="T80" s="16"/>
      <c r="U80" s="38"/>
      <c r="V80" s="5"/>
      <c r="W80" s="15"/>
      <c r="X80" s="15"/>
      <c r="Y80" s="15"/>
    </row>
    <row r="81" spans="1:25" ht="17.25" x14ac:dyDescent="0.3">
      <c r="A81" s="116"/>
      <c r="B81" s="109"/>
      <c r="C81" s="117"/>
      <c r="D81" s="107"/>
      <c r="E81" s="98" t="s">
        <v>120</v>
      </c>
      <c r="F81" s="3" t="s">
        <v>500</v>
      </c>
      <c r="G81" s="84">
        <v>83</v>
      </c>
      <c r="H81" s="88">
        <v>0</v>
      </c>
      <c r="I81" s="95">
        <v>0.2</v>
      </c>
      <c r="J81" s="96"/>
      <c r="K81" s="96">
        <v>99</v>
      </c>
      <c r="L81" s="69"/>
      <c r="M81" s="69"/>
      <c r="N81" s="69"/>
      <c r="O81" s="15"/>
      <c r="P81" s="15"/>
      <c r="Q81" s="15"/>
      <c r="R81" s="15"/>
      <c r="S81" s="15"/>
      <c r="T81" s="16"/>
      <c r="U81" s="38"/>
      <c r="V81" s="5"/>
      <c r="W81" s="15"/>
      <c r="X81" s="15"/>
      <c r="Y81" s="15"/>
    </row>
    <row r="82" spans="1:25" ht="17.25" x14ac:dyDescent="0.3">
      <c r="A82" s="116"/>
      <c r="B82" s="109"/>
      <c r="C82" s="117"/>
      <c r="D82" s="107"/>
      <c r="E82" s="98" t="s">
        <v>121</v>
      </c>
      <c r="F82" s="3" t="s">
        <v>501</v>
      </c>
      <c r="G82" s="84">
        <v>84</v>
      </c>
      <c r="H82" s="88">
        <v>1</v>
      </c>
      <c r="I82" s="95">
        <v>0.1</v>
      </c>
      <c r="J82" s="96"/>
      <c r="K82" s="96">
        <v>1</v>
      </c>
      <c r="L82" s="69"/>
      <c r="M82" s="69"/>
      <c r="N82" s="69"/>
      <c r="O82" s="15"/>
      <c r="P82" s="15"/>
      <c r="Q82" s="15"/>
      <c r="R82" s="15"/>
      <c r="S82" s="15"/>
      <c r="T82" s="16"/>
      <c r="U82" s="38"/>
      <c r="V82" s="5"/>
      <c r="W82" s="15"/>
      <c r="X82" s="15"/>
      <c r="Y82" s="15"/>
    </row>
    <row r="83" spans="1:25" ht="17.25" x14ac:dyDescent="0.3">
      <c r="A83" s="116"/>
      <c r="B83" s="109"/>
      <c r="C83" s="117"/>
      <c r="D83" s="107"/>
      <c r="E83" s="98" t="s">
        <v>122</v>
      </c>
      <c r="F83" s="3" t="s">
        <v>502</v>
      </c>
      <c r="G83" s="84">
        <v>85</v>
      </c>
      <c r="H83" s="88">
        <v>1</v>
      </c>
      <c r="I83" s="95">
        <v>0.1</v>
      </c>
      <c r="J83" s="96"/>
      <c r="K83" s="96">
        <v>1</v>
      </c>
      <c r="L83" s="69"/>
      <c r="M83" s="69"/>
      <c r="N83" s="69"/>
      <c r="O83" s="15"/>
      <c r="P83" s="15"/>
      <c r="Q83" s="15"/>
      <c r="R83" s="15"/>
      <c r="S83" s="15"/>
      <c r="T83" s="10"/>
      <c r="U83" s="38"/>
      <c r="V83" s="5"/>
      <c r="W83" s="15"/>
      <c r="X83" s="15"/>
      <c r="Y83" s="15"/>
    </row>
    <row r="84" spans="1:25" ht="17.25" x14ac:dyDescent="0.3">
      <c r="A84" s="116"/>
      <c r="B84" s="109"/>
      <c r="C84" s="117"/>
      <c r="D84" s="107"/>
      <c r="E84" s="98" t="s">
        <v>123</v>
      </c>
      <c r="F84" s="3" t="s">
        <v>503</v>
      </c>
      <c r="G84" s="84">
        <v>86</v>
      </c>
      <c r="H84" s="88">
        <v>0</v>
      </c>
      <c r="I84" s="95">
        <v>0.05</v>
      </c>
      <c r="J84" s="96"/>
      <c r="K84" s="96">
        <v>6</v>
      </c>
      <c r="L84" s="69"/>
      <c r="M84" s="69"/>
      <c r="N84" s="69"/>
      <c r="O84" s="15"/>
      <c r="P84" s="15"/>
      <c r="Q84" s="15"/>
      <c r="R84" s="15"/>
      <c r="S84" s="15"/>
      <c r="T84" s="10"/>
      <c r="U84" s="38"/>
      <c r="V84" s="5"/>
      <c r="W84" s="15"/>
      <c r="X84" s="15"/>
      <c r="Y84" s="15"/>
    </row>
    <row r="85" spans="1:25" ht="17.25" x14ac:dyDescent="0.3">
      <c r="A85" s="116"/>
      <c r="B85" s="109"/>
      <c r="C85" s="117"/>
      <c r="D85" s="107"/>
      <c r="E85" s="98" t="s">
        <v>124</v>
      </c>
      <c r="F85" s="3" t="s">
        <v>504</v>
      </c>
      <c r="G85" s="84">
        <v>87</v>
      </c>
      <c r="H85" s="88">
        <v>0</v>
      </c>
      <c r="I85" s="95">
        <v>0.05</v>
      </c>
      <c r="J85" s="96"/>
      <c r="K85" s="96">
        <v>6</v>
      </c>
      <c r="L85" s="69"/>
      <c r="M85" s="69"/>
      <c r="N85" s="69"/>
      <c r="O85" s="15"/>
      <c r="P85" s="15"/>
      <c r="Q85" s="15"/>
      <c r="R85" s="15"/>
      <c r="S85" s="15"/>
      <c r="T85" s="10"/>
      <c r="U85" s="38"/>
      <c r="V85" s="5"/>
      <c r="W85" s="15"/>
      <c r="X85" s="15"/>
      <c r="Y85" s="15"/>
    </row>
    <row r="86" spans="1:25" ht="17.25" x14ac:dyDescent="0.3">
      <c r="A86" s="116"/>
      <c r="B86" s="109"/>
      <c r="C86" s="117"/>
      <c r="D86" s="107"/>
      <c r="E86" s="98" t="s">
        <v>125</v>
      </c>
      <c r="F86" s="3" t="s">
        <v>505</v>
      </c>
      <c r="G86" s="84">
        <v>88</v>
      </c>
      <c r="H86" s="88">
        <v>0</v>
      </c>
      <c r="I86" s="95">
        <v>0.05</v>
      </c>
      <c r="J86" s="96"/>
      <c r="K86" s="96">
        <v>40</v>
      </c>
      <c r="L86" s="69"/>
      <c r="M86" s="69"/>
      <c r="N86" s="69"/>
      <c r="O86" s="15"/>
      <c r="P86" s="15"/>
      <c r="Q86" s="15"/>
      <c r="R86" s="15"/>
      <c r="S86" s="15"/>
      <c r="T86" s="10"/>
      <c r="U86" s="38"/>
      <c r="V86" s="5"/>
      <c r="W86" s="15"/>
      <c r="X86" s="15"/>
      <c r="Y86" s="15"/>
    </row>
    <row r="87" spans="1:25" ht="17.25" x14ac:dyDescent="0.3">
      <c r="A87" s="116"/>
      <c r="B87" s="109"/>
      <c r="C87" s="117"/>
      <c r="D87" s="107"/>
      <c r="E87" s="98" t="s">
        <v>126</v>
      </c>
      <c r="F87" s="3" t="s">
        <v>506</v>
      </c>
      <c r="G87" s="84">
        <v>89</v>
      </c>
      <c r="H87" s="88">
        <v>0</v>
      </c>
      <c r="I87" s="95">
        <v>0.05</v>
      </c>
      <c r="J87" s="96"/>
      <c r="K87" s="96">
        <v>40</v>
      </c>
      <c r="L87" s="69"/>
      <c r="M87" s="69"/>
      <c r="N87" s="69"/>
      <c r="O87" s="15"/>
      <c r="P87" s="15"/>
      <c r="Q87" s="15"/>
      <c r="R87" s="15"/>
      <c r="S87" s="15"/>
      <c r="T87" s="10"/>
      <c r="U87" s="38"/>
      <c r="V87" s="5"/>
      <c r="W87" s="15"/>
      <c r="X87" s="15"/>
      <c r="Y87" s="15"/>
    </row>
    <row r="88" spans="1:25" ht="17.25" x14ac:dyDescent="0.3">
      <c r="A88" s="116"/>
      <c r="B88" s="109"/>
      <c r="C88" s="117"/>
      <c r="D88" s="107"/>
      <c r="E88" s="98" t="s">
        <v>127</v>
      </c>
      <c r="F88" s="3" t="s">
        <v>507</v>
      </c>
      <c r="G88" s="84">
        <v>90</v>
      </c>
      <c r="H88" s="88">
        <v>0</v>
      </c>
      <c r="I88" s="95">
        <v>0.1</v>
      </c>
      <c r="J88" s="96"/>
      <c r="K88" s="96">
        <v>98</v>
      </c>
      <c r="L88" s="69"/>
      <c r="M88" s="69"/>
      <c r="N88" s="69"/>
      <c r="O88" s="15"/>
      <c r="P88" s="15"/>
      <c r="Q88" s="15"/>
      <c r="R88" s="15"/>
      <c r="S88" s="15"/>
      <c r="T88" s="10"/>
      <c r="U88" s="38"/>
      <c r="V88" s="5"/>
      <c r="W88" s="15"/>
      <c r="X88" s="15"/>
      <c r="Y88" s="15"/>
    </row>
    <row r="89" spans="1:25" ht="17.25" x14ac:dyDescent="0.3">
      <c r="A89" s="116"/>
      <c r="B89" s="109"/>
      <c r="C89" s="117"/>
      <c r="D89" s="107"/>
      <c r="E89" s="98" t="s">
        <v>128</v>
      </c>
      <c r="F89" s="3" t="s">
        <v>508</v>
      </c>
      <c r="G89" s="84">
        <v>91</v>
      </c>
      <c r="H89" s="88">
        <v>0</v>
      </c>
      <c r="I89" s="95">
        <v>0.1</v>
      </c>
      <c r="J89" s="96"/>
      <c r="K89" s="96">
        <v>98</v>
      </c>
      <c r="L89" s="69"/>
      <c r="M89" s="69"/>
      <c r="N89" s="69"/>
      <c r="O89" s="15"/>
      <c r="P89" s="15"/>
      <c r="Q89" s="15"/>
      <c r="R89" s="15"/>
      <c r="S89" s="15"/>
      <c r="T89" s="17"/>
      <c r="U89" s="38"/>
      <c r="V89" s="17"/>
      <c r="W89" s="15"/>
      <c r="X89" s="15"/>
      <c r="Y89" s="15"/>
    </row>
    <row r="90" spans="1:25" ht="17.25" x14ac:dyDescent="0.3">
      <c r="A90" s="116"/>
      <c r="B90" s="109"/>
      <c r="C90" s="117"/>
      <c r="D90" s="107"/>
      <c r="E90" s="98" t="s">
        <v>129</v>
      </c>
      <c r="F90" s="3" t="s">
        <v>509</v>
      </c>
      <c r="G90" s="84">
        <v>92</v>
      </c>
      <c r="H90" s="88">
        <v>0</v>
      </c>
      <c r="I90" s="95">
        <v>0.2</v>
      </c>
      <c r="J90" s="96"/>
      <c r="K90" s="96">
        <v>99</v>
      </c>
      <c r="L90" s="69"/>
      <c r="M90" s="69"/>
      <c r="N90" s="69"/>
      <c r="O90" s="15"/>
      <c r="P90" s="15"/>
      <c r="Q90" s="15"/>
      <c r="R90" s="15"/>
      <c r="S90" s="15"/>
      <c r="T90" s="17"/>
      <c r="U90" s="38"/>
      <c r="V90" s="17"/>
      <c r="W90" s="15"/>
      <c r="X90" s="15"/>
      <c r="Y90" s="15"/>
    </row>
    <row r="91" spans="1:25" ht="17.25" x14ac:dyDescent="0.3">
      <c r="A91" s="116"/>
      <c r="B91" s="109"/>
      <c r="C91" s="117"/>
      <c r="D91" s="107"/>
      <c r="E91" s="98" t="s">
        <v>130</v>
      </c>
      <c r="F91" s="3" t="s">
        <v>510</v>
      </c>
      <c r="G91" s="84">
        <v>93</v>
      </c>
      <c r="H91" s="88">
        <v>0</v>
      </c>
      <c r="I91" s="95">
        <v>0.2</v>
      </c>
      <c r="J91" s="96"/>
      <c r="K91" s="96">
        <v>99</v>
      </c>
      <c r="L91" s="69"/>
      <c r="M91" s="69"/>
      <c r="N91" s="69"/>
      <c r="O91" s="15"/>
      <c r="P91" s="15"/>
      <c r="Q91" s="15"/>
      <c r="R91" s="15"/>
      <c r="S91" s="15"/>
      <c r="T91" s="15"/>
      <c r="U91" s="38"/>
      <c r="V91" s="15"/>
      <c r="W91" s="15"/>
      <c r="X91" s="15"/>
      <c r="Y91" s="15"/>
    </row>
    <row r="92" spans="1:25" ht="17.25" x14ac:dyDescent="0.3">
      <c r="A92" s="116"/>
      <c r="B92" s="109"/>
      <c r="C92" s="117"/>
      <c r="D92" s="107"/>
      <c r="E92" s="98" t="s">
        <v>131</v>
      </c>
      <c r="F92" s="3" t="s">
        <v>511</v>
      </c>
      <c r="G92" s="84">
        <v>94</v>
      </c>
      <c r="H92" s="88">
        <v>0</v>
      </c>
      <c r="I92" s="95">
        <v>0.2</v>
      </c>
      <c r="J92" s="96"/>
      <c r="K92" s="96">
        <v>99</v>
      </c>
      <c r="L92" s="69"/>
      <c r="M92" s="69"/>
      <c r="N92" s="69"/>
      <c r="O92" s="15"/>
      <c r="P92" s="15"/>
      <c r="Q92" s="15"/>
      <c r="R92" s="15"/>
      <c r="S92" s="15"/>
      <c r="T92" s="15"/>
      <c r="U92" s="38"/>
      <c r="V92" s="15"/>
      <c r="W92" s="15"/>
      <c r="X92" s="15"/>
      <c r="Y92" s="15"/>
    </row>
    <row r="93" spans="1:25" ht="17.25" x14ac:dyDescent="0.3">
      <c r="A93" s="116"/>
      <c r="B93" s="109"/>
      <c r="C93" s="117"/>
      <c r="D93" s="107"/>
      <c r="E93" s="98" t="s">
        <v>132</v>
      </c>
      <c r="F93" s="3" t="s">
        <v>512</v>
      </c>
      <c r="G93" s="84">
        <v>95</v>
      </c>
      <c r="H93" s="88">
        <v>0</v>
      </c>
      <c r="I93" s="95">
        <v>0.2</v>
      </c>
      <c r="J93" s="96"/>
      <c r="K93" s="96">
        <v>99</v>
      </c>
      <c r="L93" s="69"/>
      <c r="M93" s="69"/>
      <c r="N93" s="69"/>
      <c r="O93" s="15"/>
      <c r="P93" s="15"/>
      <c r="Q93" s="15"/>
      <c r="R93" s="15"/>
      <c r="S93" s="15"/>
      <c r="T93" s="15"/>
      <c r="U93" s="38"/>
      <c r="V93" s="15"/>
      <c r="W93" s="15"/>
      <c r="X93" s="15"/>
      <c r="Y93" s="15"/>
    </row>
    <row r="94" spans="1:25" ht="17.25" x14ac:dyDescent="0.3">
      <c r="A94" s="116"/>
      <c r="B94" s="109"/>
      <c r="C94" s="117"/>
      <c r="D94" s="107"/>
      <c r="E94" s="98" t="s">
        <v>133</v>
      </c>
      <c r="F94" s="3" t="s">
        <v>513</v>
      </c>
      <c r="G94" s="84">
        <v>96</v>
      </c>
      <c r="H94" s="88">
        <v>1</v>
      </c>
      <c r="I94" s="95">
        <v>0.1</v>
      </c>
      <c r="J94" s="96"/>
      <c r="K94" s="96">
        <v>1</v>
      </c>
      <c r="L94" s="69"/>
      <c r="M94" s="69"/>
      <c r="N94" s="69"/>
      <c r="O94" s="15"/>
      <c r="P94" s="15"/>
      <c r="Q94" s="15"/>
      <c r="R94" s="15"/>
      <c r="S94" s="15"/>
      <c r="T94" s="15"/>
      <c r="U94" s="38"/>
      <c r="V94" s="15"/>
      <c r="W94" s="15"/>
      <c r="X94" s="15"/>
      <c r="Y94" s="15"/>
    </row>
    <row r="95" spans="1:25" ht="17.25" x14ac:dyDescent="0.3">
      <c r="A95" s="116"/>
      <c r="B95" s="109"/>
      <c r="C95" s="117"/>
      <c r="D95" s="107"/>
      <c r="E95" s="98" t="s">
        <v>134</v>
      </c>
      <c r="F95" s="3" t="s">
        <v>514</v>
      </c>
      <c r="G95" s="84">
        <v>97</v>
      </c>
      <c r="H95" s="88">
        <v>1</v>
      </c>
      <c r="I95" s="95">
        <v>0.1</v>
      </c>
      <c r="J95" s="96"/>
      <c r="K95" s="96">
        <v>1</v>
      </c>
      <c r="L95" s="69"/>
      <c r="M95" s="69"/>
      <c r="N95" s="69"/>
      <c r="O95" s="15"/>
      <c r="P95" s="15"/>
      <c r="Q95" s="15"/>
      <c r="R95" s="15"/>
      <c r="S95" s="15"/>
      <c r="T95" s="15"/>
      <c r="U95" s="38"/>
      <c r="V95" s="15"/>
      <c r="W95" s="15"/>
      <c r="X95" s="15"/>
      <c r="Y95" s="15"/>
    </row>
    <row r="96" spans="1:25" ht="17.25" x14ac:dyDescent="0.3">
      <c r="A96" s="116"/>
      <c r="B96" s="109"/>
      <c r="C96" s="117"/>
      <c r="D96" s="107"/>
      <c r="E96" s="98" t="s">
        <v>135</v>
      </c>
      <c r="F96" s="3" t="s">
        <v>515</v>
      </c>
      <c r="G96" s="84">
        <v>98</v>
      </c>
      <c r="H96" s="88">
        <v>0</v>
      </c>
      <c r="I96" s="95">
        <v>0.05</v>
      </c>
      <c r="J96" s="96"/>
      <c r="K96" s="96">
        <v>6</v>
      </c>
      <c r="L96" s="69"/>
      <c r="M96" s="69"/>
      <c r="N96" s="69"/>
      <c r="O96" s="15"/>
      <c r="P96" s="15"/>
      <c r="Q96" s="15"/>
      <c r="R96" s="15"/>
      <c r="S96" s="15"/>
      <c r="T96" s="15"/>
      <c r="U96" s="38"/>
      <c r="V96" s="15"/>
      <c r="W96" s="15"/>
      <c r="X96" s="15"/>
      <c r="Y96" s="15"/>
    </row>
    <row r="97" spans="1:25" ht="17.25" x14ac:dyDescent="0.3">
      <c r="A97" s="116"/>
      <c r="B97" s="109"/>
      <c r="C97" s="117"/>
      <c r="D97" s="107"/>
      <c r="E97" s="98" t="s">
        <v>136</v>
      </c>
      <c r="F97" s="3" t="s">
        <v>516</v>
      </c>
      <c r="G97" s="84">
        <v>99</v>
      </c>
      <c r="H97" s="88">
        <v>0</v>
      </c>
      <c r="I97" s="95">
        <v>0.05</v>
      </c>
      <c r="J97" s="96"/>
      <c r="K97" s="96">
        <v>6</v>
      </c>
      <c r="L97" s="69"/>
      <c r="M97" s="69"/>
      <c r="N97" s="69"/>
      <c r="O97" s="15"/>
      <c r="P97" s="15"/>
      <c r="Q97" s="15"/>
      <c r="R97" s="15"/>
      <c r="S97" s="15"/>
      <c r="T97" s="15"/>
      <c r="U97" s="38"/>
      <c r="V97" s="15"/>
      <c r="W97" s="15"/>
      <c r="X97" s="15"/>
      <c r="Y97" s="15"/>
    </row>
    <row r="98" spans="1:25" ht="17.25" x14ac:dyDescent="0.3">
      <c r="A98" s="116"/>
      <c r="B98" s="109"/>
      <c r="C98" s="117"/>
      <c r="D98" s="107"/>
      <c r="E98" s="98" t="s">
        <v>137</v>
      </c>
      <c r="F98" s="3" t="s">
        <v>517</v>
      </c>
      <c r="G98" s="84">
        <v>100</v>
      </c>
      <c r="H98" s="88">
        <v>0</v>
      </c>
      <c r="I98" s="95">
        <v>0.05</v>
      </c>
      <c r="J98" s="96"/>
      <c r="K98" s="96">
        <v>40</v>
      </c>
      <c r="L98" s="69"/>
      <c r="M98" s="69"/>
      <c r="N98" s="69"/>
      <c r="O98" s="15"/>
      <c r="P98" s="15"/>
      <c r="Q98" s="15"/>
      <c r="R98" s="15"/>
      <c r="S98" s="15"/>
      <c r="T98" s="15"/>
      <c r="U98" s="38"/>
      <c r="V98" s="15"/>
      <c r="W98" s="15"/>
      <c r="X98" s="15"/>
      <c r="Y98" s="15"/>
    </row>
    <row r="99" spans="1:25" ht="17.25" x14ac:dyDescent="0.3">
      <c r="A99" s="116"/>
      <c r="B99" s="109"/>
      <c r="C99" s="117"/>
      <c r="D99" s="107"/>
      <c r="E99" s="98" t="s">
        <v>138</v>
      </c>
      <c r="F99" s="3" t="s">
        <v>518</v>
      </c>
      <c r="G99" s="84">
        <v>101</v>
      </c>
      <c r="H99" s="88">
        <v>0</v>
      </c>
      <c r="I99" s="95">
        <v>0.05</v>
      </c>
      <c r="J99" s="96"/>
      <c r="K99" s="96">
        <v>40</v>
      </c>
      <c r="L99" s="69"/>
      <c r="M99" s="69"/>
      <c r="N99" s="69"/>
      <c r="O99" s="15"/>
      <c r="P99" s="15"/>
      <c r="Q99" s="15"/>
      <c r="R99" s="15"/>
      <c r="S99" s="15"/>
      <c r="T99" s="15"/>
      <c r="U99" s="38"/>
      <c r="V99" s="15"/>
      <c r="W99" s="15"/>
      <c r="X99" s="15"/>
      <c r="Y99" s="15"/>
    </row>
    <row r="100" spans="1:25" ht="17.25" x14ac:dyDescent="0.3">
      <c r="A100" s="116"/>
      <c r="B100" s="108" t="s">
        <v>598</v>
      </c>
      <c r="C100" s="117"/>
      <c r="D100" s="107" t="s">
        <v>139</v>
      </c>
      <c r="E100" s="98" t="s">
        <v>928</v>
      </c>
      <c r="F100" s="3" t="s">
        <v>668</v>
      </c>
      <c r="G100" s="84">
        <v>102</v>
      </c>
      <c r="H100" s="88">
        <v>0</v>
      </c>
      <c r="I100" s="95">
        <v>0.2</v>
      </c>
      <c r="J100" s="96"/>
      <c r="K100" s="96"/>
      <c r="L100" s="69"/>
      <c r="M100" s="69"/>
      <c r="N100" s="69"/>
      <c r="O100" s="15"/>
      <c r="P100" s="15"/>
      <c r="Q100" s="15"/>
      <c r="R100" s="15"/>
      <c r="S100" s="15"/>
      <c r="T100" s="10"/>
      <c r="U100" s="38"/>
      <c r="V100" s="5"/>
      <c r="W100" s="15"/>
      <c r="X100" s="15"/>
      <c r="Y100" s="15"/>
    </row>
    <row r="101" spans="1:25" ht="17.25" x14ac:dyDescent="0.3">
      <c r="A101" s="116"/>
      <c r="B101" s="109"/>
      <c r="C101" s="117"/>
      <c r="D101" s="107"/>
      <c r="E101" s="98" t="s">
        <v>140</v>
      </c>
      <c r="F101" s="3" t="s">
        <v>669</v>
      </c>
      <c r="G101" s="84">
        <v>103</v>
      </c>
      <c r="H101" s="88">
        <v>1</v>
      </c>
      <c r="I101" s="95">
        <v>0.2</v>
      </c>
      <c r="J101" s="96"/>
      <c r="K101" s="96"/>
      <c r="L101" s="69"/>
      <c r="M101" s="69"/>
      <c r="N101" s="69"/>
      <c r="O101" s="15"/>
      <c r="P101" s="15"/>
      <c r="Q101" s="15"/>
      <c r="R101" s="15"/>
      <c r="S101" s="15"/>
      <c r="T101" s="10"/>
      <c r="U101" s="38"/>
      <c r="V101" s="5"/>
      <c r="W101" s="15"/>
      <c r="X101" s="15"/>
      <c r="Y101" s="15"/>
    </row>
    <row r="102" spans="1:25" ht="17.25" x14ac:dyDescent="0.3">
      <c r="A102" s="116"/>
      <c r="B102" s="109"/>
      <c r="C102" s="117"/>
      <c r="D102" s="107"/>
      <c r="E102" s="98" t="s">
        <v>141</v>
      </c>
      <c r="F102" s="3" t="s">
        <v>670</v>
      </c>
      <c r="G102" s="84">
        <v>104</v>
      </c>
      <c r="H102" s="88">
        <v>0</v>
      </c>
      <c r="I102" s="95">
        <v>0.2</v>
      </c>
      <c r="J102" s="96"/>
      <c r="K102" s="96"/>
      <c r="L102" s="69"/>
      <c r="M102" s="69"/>
      <c r="N102" s="69"/>
      <c r="O102" s="15"/>
      <c r="P102" s="15"/>
      <c r="Q102" s="15"/>
      <c r="R102" s="15"/>
      <c r="S102" s="15"/>
      <c r="T102" s="16"/>
      <c r="U102" s="38"/>
      <c r="V102" s="5"/>
      <c r="W102" s="15"/>
      <c r="X102" s="15"/>
      <c r="Y102" s="15"/>
    </row>
    <row r="103" spans="1:25" ht="17.25" x14ac:dyDescent="0.3">
      <c r="A103" s="116"/>
      <c r="B103" s="109"/>
      <c r="C103" s="117"/>
      <c r="D103" s="107"/>
      <c r="E103" s="98" t="s">
        <v>142</v>
      </c>
      <c r="F103" s="3" t="s">
        <v>671</v>
      </c>
      <c r="G103" s="84">
        <v>105</v>
      </c>
      <c r="H103" s="88">
        <v>0</v>
      </c>
      <c r="I103" s="95">
        <v>0.2</v>
      </c>
      <c r="J103" s="96"/>
      <c r="K103" s="96"/>
      <c r="L103" s="69"/>
      <c r="M103" s="69"/>
      <c r="N103" s="69"/>
      <c r="O103" s="15"/>
      <c r="P103" s="15"/>
      <c r="Q103" s="15"/>
      <c r="R103" s="15"/>
      <c r="S103" s="15"/>
      <c r="T103" s="17"/>
      <c r="U103" s="38"/>
      <c r="V103" s="5"/>
      <c r="W103" s="15"/>
      <c r="X103" s="15"/>
      <c r="Y103" s="15"/>
    </row>
    <row r="104" spans="1:25" ht="17.25" x14ac:dyDescent="0.3">
      <c r="A104" s="116"/>
      <c r="B104" s="109"/>
      <c r="C104" s="117"/>
      <c r="D104" s="107"/>
      <c r="E104" s="98" t="s">
        <v>143</v>
      </c>
      <c r="F104" s="3" t="s">
        <v>672</v>
      </c>
      <c r="G104" s="84">
        <v>106</v>
      </c>
      <c r="H104" s="88">
        <v>1</v>
      </c>
      <c r="I104" s="95">
        <v>0.2</v>
      </c>
      <c r="J104" s="96">
        <v>1</v>
      </c>
      <c r="K104" s="96">
        <v>50</v>
      </c>
      <c r="L104" s="69"/>
      <c r="M104" s="69"/>
      <c r="N104" s="69"/>
      <c r="O104" s="15"/>
      <c r="P104" s="15"/>
      <c r="Q104" s="15"/>
      <c r="R104" s="75" t="s">
        <v>1002</v>
      </c>
      <c r="S104" s="15"/>
      <c r="T104" s="17"/>
      <c r="U104" s="38"/>
      <c r="V104" s="5"/>
      <c r="W104" s="15"/>
      <c r="X104" s="15"/>
      <c r="Y104" s="15"/>
    </row>
    <row r="105" spans="1:25" ht="17.25" x14ac:dyDescent="0.3">
      <c r="A105" s="116"/>
      <c r="B105" s="109"/>
      <c r="C105" s="117"/>
      <c r="D105" s="107" t="s">
        <v>144</v>
      </c>
      <c r="E105" s="98" t="s">
        <v>145</v>
      </c>
      <c r="F105" s="3" t="s">
        <v>673</v>
      </c>
      <c r="G105" s="84">
        <v>107</v>
      </c>
      <c r="H105" s="88">
        <v>0</v>
      </c>
      <c r="I105" s="95">
        <v>0.2</v>
      </c>
      <c r="J105" s="96">
        <v>96</v>
      </c>
      <c r="K105" s="96">
        <v>97</v>
      </c>
      <c r="L105" s="69">
        <f>HLOOKUP($F105,'3.1移动业务'!$4:$11,6,0)</f>
        <v>97.11</v>
      </c>
      <c r="M105" s="69">
        <f>HLOOKUP($F105,'3.1移动业务'!$4:$11,7,0)</f>
        <v>98.03</v>
      </c>
      <c r="N105" s="69">
        <f>HLOOKUP($F105,'3.1移动业务'!$4:$11,8,0)</f>
        <v>95.36</v>
      </c>
      <c r="O105" s="15"/>
      <c r="P105" s="15"/>
      <c r="Q105" s="15"/>
      <c r="R105" s="7" t="s">
        <v>1001</v>
      </c>
      <c r="S105" s="15"/>
      <c r="T105" s="17"/>
      <c r="U105" s="38">
        <v>43221</v>
      </c>
      <c r="V105" s="5" t="s">
        <v>1023</v>
      </c>
      <c r="W105" s="15"/>
      <c r="X105" s="15"/>
      <c r="Y105" s="15"/>
    </row>
    <row r="106" spans="1:25" ht="17.25" x14ac:dyDescent="0.3">
      <c r="A106" s="116"/>
      <c r="B106" s="109"/>
      <c r="C106" s="117"/>
      <c r="D106" s="107"/>
      <c r="E106" s="98" t="s">
        <v>146</v>
      </c>
      <c r="F106" s="3" t="s">
        <v>674</v>
      </c>
      <c r="G106" s="84">
        <v>108</v>
      </c>
      <c r="H106" s="88">
        <v>0</v>
      </c>
      <c r="I106" s="95">
        <v>0.1</v>
      </c>
      <c r="J106" s="96"/>
      <c r="K106" s="96"/>
      <c r="L106" s="69"/>
      <c r="M106" s="69"/>
      <c r="N106" s="69"/>
      <c r="O106" s="15"/>
      <c r="P106" s="15"/>
      <c r="Q106" s="15"/>
      <c r="R106" s="15"/>
      <c r="S106" s="15"/>
      <c r="T106" s="17"/>
      <c r="U106" s="38"/>
      <c r="V106" s="5"/>
      <c r="W106" s="15"/>
      <c r="X106" s="15"/>
      <c r="Y106" s="15"/>
    </row>
    <row r="107" spans="1:25" ht="17.25" x14ac:dyDescent="0.3">
      <c r="A107" s="116"/>
      <c r="B107" s="109"/>
      <c r="C107" s="117"/>
      <c r="D107" s="107"/>
      <c r="E107" s="98" t="s">
        <v>147</v>
      </c>
      <c r="F107" s="3" t="s">
        <v>675</v>
      </c>
      <c r="G107" s="84">
        <v>109</v>
      </c>
      <c r="H107" s="88">
        <v>1</v>
      </c>
      <c r="I107" s="95">
        <v>0.1</v>
      </c>
      <c r="J107" s="96"/>
      <c r="K107" s="96"/>
      <c r="L107" s="69"/>
      <c r="M107" s="69"/>
      <c r="N107" s="69"/>
      <c r="O107" s="15"/>
      <c r="P107" s="15"/>
      <c r="Q107" s="15"/>
      <c r="R107" s="15"/>
      <c r="S107" s="15"/>
      <c r="T107" s="5"/>
      <c r="U107" s="38"/>
      <c r="V107" s="5"/>
      <c r="W107" s="15"/>
      <c r="X107" s="15"/>
      <c r="Y107" s="15"/>
    </row>
    <row r="108" spans="1:25" ht="17.25" x14ac:dyDescent="0.3">
      <c r="A108" s="116"/>
      <c r="B108" s="109"/>
      <c r="C108" s="117"/>
      <c r="D108" s="107"/>
      <c r="E108" s="98" t="s">
        <v>148</v>
      </c>
      <c r="F108" s="3" t="s">
        <v>676</v>
      </c>
      <c r="G108" s="84">
        <v>110</v>
      </c>
      <c r="H108" s="88">
        <v>1</v>
      </c>
      <c r="I108" s="95">
        <v>0.1</v>
      </c>
      <c r="J108" s="96"/>
      <c r="K108" s="96"/>
      <c r="L108" s="69"/>
      <c r="M108" s="69"/>
      <c r="N108" s="69"/>
      <c r="O108" s="15"/>
      <c r="P108" s="15"/>
      <c r="Q108" s="15"/>
      <c r="R108" s="15"/>
      <c r="S108" s="15"/>
      <c r="T108" s="5"/>
      <c r="U108" s="38"/>
      <c r="V108" s="5"/>
      <c r="W108" s="15"/>
      <c r="X108" s="15"/>
      <c r="Y108" s="15"/>
    </row>
    <row r="109" spans="1:25" ht="17.25" x14ac:dyDescent="0.3">
      <c r="A109" s="116"/>
      <c r="B109" s="109"/>
      <c r="C109" s="117"/>
      <c r="D109" s="107"/>
      <c r="E109" s="98" t="s">
        <v>149</v>
      </c>
      <c r="F109" s="3" t="s">
        <v>677</v>
      </c>
      <c r="G109" s="84">
        <v>111</v>
      </c>
      <c r="H109" s="88">
        <v>0</v>
      </c>
      <c r="I109" s="95">
        <v>0.1</v>
      </c>
      <c r="J109" s="96"/>
      <c r="K109" s="96"/>
      <c r="L109" s="69"/>
      <c r="M109" s="69"/>
      <c r="N109" s="69"/>
      <c r="O109" s="15"/>
      <c r="P109" s="15"/>
      <c r="Q109" s="15"/>
      <c r="R109" s="15"/>
      <c r="S109" s="15"/>
      <c r="T109" s="5"/>
      <c r="U109" s="38"/>
      <c r="V109" s="5"/>
      <c r="W109" s="15"/>
      <c r="X109" s="15"/>
      <c r="Y109" s="15"/>
    </row>
    <row r="110" spans="1:25" ht="17.25" x14ac:dyDescent="0.3">
      <c r="A110" s="116"/>
      <c r="B110" s="109"/>
      <c r="C110" s="117"/>
      <c r="D110" s="107"/>
      <c r="E110" s="98" t="s">
        <v>150</v>
      </c>
      <c r="F110" s="3" t="s">
        <v>678</v>
      </c>
      <c r="G110" s="84">
        <v>112</v>
      </c>
      <c r="H110" s="88">
        <v>1</v>
      </c>
      <c r="I110" s="95">
        <v>0.1</v>
      </c>
      <c r="J110" s="96"/>
      <c r="K110" s="96"/>
      <c r="L110" s="69"/>
      <c r="M110" s="69"/>
      <c r="N110" s="69"/>
      <c r="O110" s="15"/>
      <c r="P110" s="15"/>
      <c r="Q110" s="15"/>
      <c r="R110" s="15"/>
      <c r="S110" s="15"/>
      <c r="T110" s="5"/>
      <c r="U110" s="38"/>
      <c r="V110" s="5"/>
      <c r="W110" s="15"/>
      <c r="X110" s="15"/>
      <c r="Y110" s="15"/>
    </row>
    <row r="111" spans="1:25" ht="17.25" x14ac:dyDescent="0.3">
      <c r="A111" s="116"/>
      <c r="B111" s="109"/>
      <c r="C111" s="117"/>
      <c r="D111" s="107"/>
      <c r="E111" s="98" t="s">
        <v>151</v>
      </c>
      <c r="F111" s="3" t="s">
        <v>679</v>
      </c>
      <c r="G111" s="84">
        <v>113</v>
      </c>
      <c r="H111" s="88">
        <v>0</v>
      </c>
      <c r="I111" s="95">
        <v>0.1</v>
      </c>
      <c r="J111" s="96"/>
      <c r="K111" s="96"/>
      <c r="L111" s="69"/>
      <c r="M111" s="69"/>
      <c r="N111" s="69"/>
      <c r="O111" s="15"/>
      <c r="P111" s="15"/>
      <c r="Q111" s="15"/>
      <c r="R111" s="15"/>
      <c r="S111" s="15"/>
      <c r="T111" s="5"/>
      <c r="U111" s="38"/>
      <c r="V111" s="5"/>
      <c r="W111" s="15"/>
      <c r="X111" s="15"/>
      <c r="Y111" s="15"/>
    </row>
    <row r="112" spans="1:25" ht="17.25" x14ac:dyDescent="0.3">
      <c r="A112" s="116"/>
      <c r="B112" s="109"/>
      <c r="C112" s="117"/>
      <c r="D112" s="107"/>
      <c r="E112" s="98" t="s">
        <v>152</v>
      </c>
      <c r="F112" s="3" t="s">
        <v>680</v>
      </c>
      <c r="G112" s="84">
        <v>114</v>
      </c>
      <c r="H112" s="88">
        <v>1</v>
      </c>
      <c r="I112" s="95">
        <v>0.1</v>
      </c>
      <c r="J112" s="96"/>
      <c r="K112" s="96"/>
      <c r="L112" s="69"/>
      <c r="M112" s="69"/>
      <c r="N112" s="69"/>
      <c r="O112" s="15"/>
      <c r="P112" s="15"/>
      <c r="Q112" s="15"/>
      <c r="R112" s="15"/>
      <c r="S112" s="15"/>
      <c r="T112" s="5"/>
      <c r="U112" s="38"/>
      <c r="V112" s="5"/>
      <c r="W112" s="15"/>
      <c r="X112" s="15"/>
      <c r="Y112" s="15"/>
    </row>
    <row r="113" spans="1:25" ht="17.25" x14ac:dyDescent="0.3">
      <c r="A113" s="116"/>
      <c r="B113" s="109"/>
      <c r="C113" s="117"/>
      <c r="D113" s="107"/>
      <c r="E113" s="98" t="s">
        <v>153</v>
      </c>
      <c r="F113" s="3" t="s">
        <v>681</v>
      </c>
      <c r="G113" s="84">
        <v>115</v>
      </c>
      <c r="H113" s="88">
        <v>1</v>
      </c>
      <c r="I113" s="95">
        <v>0.1</v>
      </c>
      <c r="J113" s="96"/>
      <c r="K113" s="96"/>
      <c r="L113" s="69"/>
      <c r="M113" s="69"/>
      <c r="N113" s="69"/>
      <c r="O113" s="15"/>
      <c r="P113" s="15"/>
      <c r="Q113" s="15"/>
      <c r="R113" s="15"/>
      <c r="S113" s="15"/>
      <c r="T113" s="17"/>
      <c r="U113" s="38"/>
      <c r="V113" s="5"/>
      <c r="W113" s="15"/>
      <c r="X113" s="15"/>
      <c r="Y113" s="15"/>
    </row>
    <row r="114" spans="1:25" ht="17.25" x14ac:dyDescent="0.3">
      <c r="A114" s="116"/>
      <c r="B114" s="109"/>
      <c r="C114" s="117"/>
      <c r="D114" s="107"/>
      <c r="E114" s="98" t="s">
        <v>154</v>
      </c>
      <c r="F114" s="3" t="s">
        <v>682</v>
      </c>
      <c r="G114" s="84">
        <v>116</v>
      </c>
      <c r="H114" s="88">
        <v>0</v>
      </c>
      <c r="I114" s="95">
        <v>0.1</v>
      </c>
      <c r="J114" s="96"/>
      <c r="K114" s="96"/>
      <c r="L114" s="69"/>
      <c r="M114" s="69"/>
      <c r="N114" s="69"/>
      <c r="O114" s="15"/>
      <c r="P114" s="15"/>
      <c r="Q114" s="15"/>
      <c r="R114" s="15"/>
      <c r="S114" s="15"/>
      <c r="T114" s="17"/>
      <c r="U114" s="38"/>
      <c r="V114" s="17"/>
      <c r="W114" s="15"/>
      <c r="X114" s="15"/>
      <c r="Y114" s="15"/>
    </row>
    <row r="115" spans="1:25" ht="17.25" x14ac:dyDescent="0.3">
      <c r="A115" s="116"/>
      <c r="B115" s="109"/>
      <c r="C115" s="117"/>
      <c r="D115" s="107"/>
      <c r="E115" s="98" t="s">
        <v>155</v>
      </c>
      <c r="F115" s="3" t="s">
        <v>683</v>
      </c>
      <c r="G115" s="84">
        <v>117</v>
      </c>
      <c r="H115" s="88">
        <v>0</v>
      </c>
      <c r="I115" s="95">
        <v>0.1</v>
      </c>
      <c r="J115" s="96"/>
      <c r="K115" s="96"/>
      <c r="L115" s="69"/>
      <c r="M115" s="69"/>
      <c r="N115" s="69"/>
      <c r="O115" s="15"/>
      <c r="P115" s="15"/>
      <c r="Q115" s="15"/>
      <c r="R115" s="15"/>
      <c r="S115" s="15"/>
      <c r="T115" s="10"/>
      <c r="U115" s="38"/>
      <c r="V115" s="5"/>
      <c r="W115" s="15"/>
      <c r="X115" s="15"/>
      <c r="Y115" s="15"/>
    </row>
    <row r="116" spans="1:25" ht="17.25" x14ac:dyDescent="0.3">
      <c r="A116" s="116"/>
      <c r="B116" s="109"/>
      <c r="C116" s="117"/>
      <c r="D116" s="107"/>
      <c r="E116" s="98" t="s">
        <v>156</v>
      </c>
      <c r="F116" s="3" t="s">
        <v>684</v>
      </c>
      <c r="G116" s="84">
        <v>118</v>
      </c>
      <c r="H116" s="88">
        <v>1</v>
      </c>
      <c r="I116" s="95">
        <v>0.1</v>
      </c>
      <c r="J116" s="96"/>
      <c r="K116" s="96"/>
      <c r="L116" s="69"/>
      <c r="M116" s="69"/>
      <c r="N116" s="69"/>
      <c r="O116" s="15"/>
      <c r="P116" s="15"/>
      <c r="Q116" s="15"/>
      <c r="R116" s="15"/>
      <c r="S116" s="15"/>
      <c r="T116" s="15"/>
      <c r="U116" s="38"/>
      <c r="V116" s="15"/>
      <c r="W116" s="15"/>
      <c r="X116" s="15"/>
      <c r="Y116" s="15"/>
    </row>
    <row r="117" spans="1:25" ht="17.25" x14ac:dyDescent="0.3">
      <c r="A117" s="116"/>
      <c r="B117" s="109"/>
      <c r="C117" s="117"/>
      <c r="D117" s="107"/>
      <c r="E117" s="98" t="s">
        <v>157</v>
      </c>
      <c r="F117" s="3" t="s">
        <v>685</v>
      </c>
      <c r="G117" s="84">
        <v>119</v>
      </c>
      <c r="H117" s="88">
        <v>0</v>
      </c>
      <c r="I117" s="95">
        <v>0.1</v>
      </c>
      <c r="J117" s="96"/>
      <c r="K117" s="96"/>
      <c r="L117" s="69"/>
      <c r="M117" s="69"/>
      <c r="N117" s="69"/>
      <c r="O117" s="15"/>
      <c r="P117" s="15"/>
      <c r="Q117" s="15"/>
      <c r="R117" s="15"/>
      <c r="S117" s="15"/>
      <c r="T117" s="15"/>
      <c r="U117" s="38"/>
      <c r="V117" s="15"/>
      <c r="W117" s="15"/>
      <c r="X117" s="15"/>
      <c r="Y117" s="15"/>
    </row>
    <row r="118" spans="1:25" ht="17.25" x14ac:dyDescent="0.3">
      <c r="A118" s="116"/>
      <c r="B118" s="109"/>
      <c r="C118" s="117"/>
      <c r="D118" s="107"/>
      <c r="E118" s="98" t="s">
        <v>158</v>
      </c>
      <c r="F118" s="3" t="s">
        <v>686</v>
      </c>
      <c r="G118" s="84">
        <v>120</v>
      </c>
      <c r="H118" s="88">
        <v>0</v>
      </c>
      <c r="I118" s="95">
        <v>0.1</v>
      </c>
      <c r="J118" s="96"/>
      <c r="K118" s="96"/>
      <c r="L118" s="69"/>
      <c r="M118" s="69"/>
      <c r="N118" s="69"/>
      <c r="O118" s="15"/>
      <c r="P118" s="15"/>
      <c r="Q118" s="15"/>
      <c r="R118" s="15"/>
      <c r="S118" s="15"/>
      <c r="T118" s="15"/>
      <c r="U118" s="38"/>
      <c r="V118" s="15"/>
      <c r="W118" s="15"/>
      <c r="X118" s="15"/>
      <c r="Y118" s="15"/>
    </row>
    <row r="119" spans="1:25" ht="17.25" x14ac:dyDescent="0.3">
      <c r="A119" s="116"/>
      <c r="B119" s="109"/>
      <c r="C119" s="117"/>
      <c r="D119" s="107" t="s">
        <v>159</v>
      </c>
      <c r="E119" s="98" t="s">
        <v>160</v>
      </c>
      <c r="F119" s="3" t="s">
        <v>687</v>
      </c>
      <c r="G119" s="84">
        <v>121</v>
      </c>
      <c r="H119" s="88">
        <v>0</v>
      </c>
      <c r="I119" s="95">
        <v>0.1</v>
      </c>
      <c r="J119" s="96">
        <v>88</v>
      </c>
      <c r="K119" s="96">
        <v>91</v>
      </c>
      <c r="L119" s="69">
        <f>HLOOKUP($F119,'3.1移动业务'!$4:$11,6,0)</f>
        <v>93.06</v>
      </c>
      <c r="M119" s="69">
        <f>HLOOKUP($F119,'3.1移动业务'!$4:$11,7,0)</f>
        <v>96.14</v>
      </c>
      <c r="N119" s="69">
        <f>HLOOKUP($F119,'3.1移动业务'!$4:$11,8,0)</f>
        <v>85.83</v>
      </c>
      <c r="O119" s="15"/>
      <c r="P119" s="15"/>
      <c r="Q119" s="15"/>
      <c r="R119" s="7" t="s">
        <v>1001</v>
      </c>
      <c r="S119" s="15"/>
      <c r="T119" s="15"/>
      <c r="U119" s="38">
        <v>43221</v>
      </c>
      <c r="V119" s="15" t="s">
        <v>1023</v>
      </c>
      <c r="W119" s="15"/>
      <c r="X119" s="15"/>
      <c r="Y119" s="15"/>
    </row>
    <row r="120" spans="1:25" ht="17.25" x14ac:dyDescent="0.3">
      <c r="A120" s="116"/>
      <c r="B120" s="109"/>
      <c r="C120" s="117"/>
      <c r="D120" s="107"/>
      <c r="E120" s="98" t="s">
        <v>161</v>
      </c>
      <c r="F120" s="3" t="s">
        <v>688</v>
      </c>
      <c r="G120" s="84">
        <v>122</v>
      </c>
      <c r="H120" s="88">
        <v>0</v>
      </c>
      <c r="I120" s="95">
        <v>0.1</v>
      </c>
      <c r="J120" s="96"/>
      <c r="K120" s="96"/>
      <c r="L120" s="69"/>
      <c r="M120" s="69"/>
      <c r="N120" s="69"/>
      <c r="O120" s="15"/>
      <c r="P120" s="15"/>
      <c r="Q120" s="15"/>
      <c r="R120" s="15"/>
      <c r="S120" s="15"/>
      <c r="T120" s="15"/>
      <c r="U120" s="38"/>
      <c r="V120" s="15"/>
      <c r="W120" s="15"/>
      <c r="X120" s="15"/>
      <c r="Y120" s="15"/>
    </row>
    <row r="121" spans="1:25" ht="17.25" x14ac:dyDescent="0.3">
      <c r="A121" s="116"/>
      <c r="B121" s="109"/>
      <c r="C121" s="117"/>
      <c r="D121" s="107"/>
      <c r="E121" s="98" t="s">
        <v>162</v>
      </c>
      <c r="F121" s="3" t="s">
        <v>689</v>
      </c>
      <c r="G121" s="84">
        <v>123</v>
      </c>
      <c r="H121" s="88">
        <v>1</v>
      </c>
      <c r="I121" s="95">
        <v>0.1</v>
      </c>
      <c r="J121" s="96"/>
      <c r="K121" s="96"/>
      <c r="L121" s="69"/>
      <c r="M121" s="69"/>
      <c r="N121" s="69"/>
      <c r="O121" s="15"/>
      <c r="P121" s="15"/>
      <c r="Q121" s="15"/>
      <c r="R121" s="15"/>
      <c r="S121" s="15"/>
      <c r="T121" s="15"/>
      <c r="U121" s="38"/>
      <c r="V121" s="15"/>
      <c r="W121" s="15"/>
      <c r="X121" s="15"/>
      <c r="Y121" s="15"/>
    </row>
    <row r="122" spans="1:25" ht="17.25" x14ac:dyDescent="0.3">
      <c r="A122" s="116"/>
      <c r="B122" s="109"/>
      <c r="C122" s="117"/>
      <c r="D122" s="107"/>
      <c r="E122" s="98" t="s">
        <v>163</v>
      </c>
      <c r="F122" s="3" t="s">
        <v>690</v>
      </c>
      <c r="G122" s="84">
        <v>124</v>
      </c>
      <c r="H122" s="88">
        <v>1</v>
      </c>
      <c r="I122" s="95">
        <v>0.1</v>
      </c>
      <c r="J122" s="96"/>
      <c r="K122" s="96"/>
      <c r="L122" s="69"/>
      <c r="M122" s="69"/>
      <c r="N122" s="69"/>
      <c r="O122" s="15"/>
      <c r="P122" s="15"/>
      <c r="Q122" s="15"/>
      <c r="R122" s="15"/>
      <c r="S122" s="15"/>
      <c r="T122" s="15"/>
      <c r="U122" s="38"/>
      <c r="V122" s="15"/>
      <c r="W122" s="15"/>
      <c r="X122" s="15"/>
      <c r="Y122" s="15"/>
    </row>
    <row r="123" spans="1:25" ht="17.25" x14ac:dyDescent="0.3">
      <c r="A123" s="116"/>
      <c r="B123" s="109"/>
      <c r="C123" s="117"/>
      <c r="D123" s="107"/>
      <c r="E123" s="98" t="s">
        <v>164</v>
      </c>
      <c r="F123" s="3" t="s">
        <v>691</v>
      </c>
      <c r="G123" s="84">
        <v>125</v>
      </c>
      <c r="H123" s="88">
        <v>0</v>
      </c>
      <c r="I123" s="95">
        <v>0.1</v>
      </c>
      <c r="J123" s="96"/>
      <c r="K123" s="96"/>
      <c r="L123" s="69"/>
      <c r="M123" s="69"/>
      <c r="N123" s="69"/>
      <c r="O123" s="15"/>
      <c r="P123" s="15"/>
      <c r="Q123" s="15"/>
      <c r="R123" s="15"/>
      <c r="S123" s="15"/>
      <c r="T123" s="15"/>
      <c r="U123" s="38"/>
      <c r="V123" s="15"/>
      <c r="W123" s="15"/>
      <c r="X123" s="15"/>
      <c r="Y123" s="15"/>
    </row>
    <row r="124" spans="1:25" ht="17.25" x14ac:dyDescent="0.3">
      <c r="A124" s="116"/>
      <c r="B124" s="109"/>
      <c r="C124" s="117"/>
      <c r="D124" s="107"/>
      <c r="E124" s="98" t="s">
        <v>165</v>
      </c>
      <c r="F124" s="3" t="s">
        <v>692</v>
      </c>
      <c r="G124" s="84">
        <v>126</v>
      </c>
      <c r="H124" s="88">
        <v>1</v>
      </c>
      <c r="I124" s="95">
        <v>0.1</v>
      </c>
      <c r="J124" s="96"/>
      <c r="K124" s="96"/>
      <c r="L124" s="69"/>
      <c r="M124" s="69"/>
      <c r="N124" s="69"/>
      <c r="O124" s="15"/>
      <c r="P124" s="15"/>
      <c r="Q124" s="15"/>
      <c r="R124" s="15"/>
      <c r="S124" s="15"/>
      <c r="T124" s="15"/>
      <c r="U124" s="38"/>
      <c r="V124" s="15"/>
      <c r="W124" s="15"/>
      <c r="X124" s="15"/>
      <c r="Y124" s="15"/>
    </row>
    <row r="125" spans="1:25" ht="17.25" x14ac:dyDescent="0.3">
      <c r="A125" s="116"/>
      <c r="B125" s="109"/>
      <c r="C125" s="117"/>
      <c r="D125" s="107"/>
      <c r="E125" s="98" t="s">
        <v>166</v>
      </c>
      <c r="F125" s="3" t="s">
        <v>693</v>
      </c>
      <c r="G125" s="84">
        <v>127</v>
      </c>
      <c r="H125" s="88">
        <v>0</v>
      </c>
      <c r="I125" s="95">
        <v>0.1</v>
      </c>
      <c r="J125" s="96"/>
      <c r="K125" s="96"/>
      <c r="L125" s="69"/>
      <c r="M125" s="69"/>
      <c r="N125" s="69"/>
      <c r="O125" s="15"/>
      <c r="P125" s="15"/>
      <c r="Q125" s="15"/>
      <c r="R125" s="15"/>
      <c r="S125" s="15"/>
      <c r="T125" s="15"/>
      <c r="U125" s="38"/>
      <c r="V125" s="15"/>
      <c r="W125" s="15"/>
      <c r="X125" s="15"/>
      <c r="Y125" s="15"/>
    </row>
    <row r="126" spans="1:25" ht="17.25" x14ac:dyDescent="0.3">
      <c r="A126" s="116"/>
      <c r="B126" s="109"/>
      <c r="C126" s="117"/>
      <c r="D126" s="107"/>
      <c r="E126" s="98" t="s">
        <v>167</v>
      </c>
      <c r="F126" s="3" t="s">
        <v>694</v>
      </c>
      <c r="G126" s="84">
        <v>128</v>
      </c>
      <c r="H126" s="88">
        <v>1</v>
      </c>
      <c r="I126" s="95">
        <v>0.1</v>
      </c>
      <c r="J126" s="96"/>
      <c r="K126" s="96"/>
      <c r="L126" s="69"/>
      <c r="M126" s="69"/>
      <c r="N126" s="69"/>
      <c r="O126" s="15"/>
      <c r="P126" s="15"/>
      <c r="Q126" s="15"/>
      <c r="R126" s="15"/>
      <c r="S126" s="15"/>
      <c r="T126" s="15"/>
      <c r="U126" s="38"/>
      <c r="V126" s="15"/>
      <c r="W126" s="15"/>
      <c r="X126" s="15"/>
      <c r="Y126" s="15"/>
    </row>
    <row r="127" spans="1:25" ht="17.25" x14ac:dyDescent="0.3">
      <c r="A127" s="116"/>
      <c r="B127" s="109"/>
      <c r="C127" s="117"/>
      <c r="D127" s="107"/>
      <c r="E127" s="98" t="s">
        <v>168</v>
      </c>
      <c r="F127" s="3" t="s">
        <v>695</v>
      </c>
      <c r="G127" s="84">
        <v>129</v>
      </c>
      <c r="H127" s="88">
        <v>1</v>
      </c>
      <c r="I127" s="95">
        <v>0.1</v>
      </c>
      <c r="J127" s="96"/>
      <c r="K127" s="96"/>
      <c r="L127" s="69"/>
      <c r="M127" s="69"/>
      <c r="N127" s="69"/>
      <c r="O127" s="15"/>
      <c r="P127" s="15"/>
      <c r="Q127" s="15"/>
      <c r="R127" s="15"/>
      <c r="S127" s="15"/>
      <c r="T127" s="15"/>
      <c r="U127" s="38"/>
      <c r="V127" s="15"/>
      <c r="W127" s="15"/>
      <c r="X127" s="15"/>
      <c r="Y127" s="15"/>
    </row>
    <row r="128" spans="1:25" ht="17.25" x14ac:dyDescent="0.3">
      <c r="A128" s="116"/>
      <c r="B128" s="109"/>
      <c r="C128" s="117"/>
      <c r="D128" s="107" t="s">
        <v>169</v>
      </c>
      <c r="E128" s="98" t="s">
        <v>170</v>
      </c>
      <c r="F128" s="3" t="s">
        <v>696</v>
      </c>
      <c r="G128" s="84">
        <v>130</v>
      </c>
      <c r="H128" s="88">
        <v>0</v>
      </c>
      <c r="I128" s="95">
        <v>0.1</v>
      </c>
      <c r="J128" s="96"/>
      <c r="K128" s="96"/>
      <c r="L128" s="69"/>
      <c r="M128" s="69"/>
      <c r="N128" s="69"/>
      <c r="O128" s="15"/>
      <c r="P128" s="15"/>
      <c r="Q128" s="15"/>
      <c r="R128" s="15"/>
      <c r="S128" s="15"/>
      <c r="T128" s="15"/>
      <c r="U128" s="38"/>
      <c r="V128" s="15"/>
      <c r="W128" s="15"/>
      <c r="X128" s="15"/>
      <c r="Y128" s="15"/>
    </row>
    <row r="129" spans="1:25" ht="17.25" x14ac:dyDescent="0.3">
      <c r="A129" s="116"/>
      <c r="B129" s="109"/>
      <c r="C129" s="117"/>
      <c r="D129" s="107"/>
      <c r="E129" s="98" t="s">
        <v>171</v>
      </c>
      <c r="F129" s="3" t="s">
        <v>697</v>
      </c>
      <c r="G129" s="84">
        <v>131</v>
      </c>
      <c r="H129" s="88">
        <v>0</v>
      </c>
      <c r="I129" s="95">
        <v>0.1</v>
      </c>
      <c r="J129" s="96"/>
      <c r="K129" s="96"/>
      <c r="L129" s="69"/>
      <c r="M129" s="69"/>
      <c r="N129" s="69"/>
      <c r="O129" s="15"/>
      <c r="P129" s="15"/>
      <c r="Q129" s="15"/>
      <c r="R129" s="15"/>
      <c r="S129" s="15"/>
      <c r="T129" s="15"/>
      <c r="U129" s="38"/>
      <c r="V129" s="15"/>
      <c r="W129" s="15"/>
      <c r="X129" s="15"/>
      <c r="Y129" s="15"/>
    </row>
    <row r="130" spans="1:25" ht="17.25" x14ac:dyDescent="0.3">
      <c r="A130" s="116"/>
      <c r="B130" s="109"/>
      <c r="C130" s="117"/>
      <c r="D130" s="107"/>
      <c r="E130" s="98" t="s">
        <v>172</v>
      </c>
      <c r="F130" s="3" t="s">
        <v>698</v>
      </c>
      <c r="G130" s="84">
        <v>132</v>
      </c>
      <c r="H130" s="88">
        <v>1</v>
      </c>
      <c r="I130" s="95">
        <v>0.1</v>
      </c>
      <c r="J130" s="96">
        <v>0.1</v>
      </c>
      <c r="K130" s="96">
        <v>0.05</v>
      </c>
      <c r="L130" s="69">
        <f>HLOOKUP($F130,'3.1移动业务'!$4:$11,6,0)</f>
        <v>5.9690547730217982E-3</v>
      </c>
      <c r="M130" s="69">
        <f>HLOOKUP($F130,'3.1移动业务'!$4:$11,7,0)</f>
        <v>9.8771591170933827E-6</v>
      </c>
      <c r="N130" s="69">
        <f>HLOOKUP($F130,'3.1移动业务'!$4:$11,8,0)</f>
        <v>0.14532986502509121</v>
      </c>
      <c r="O130" s="15"/>
      <c r="P130" s="15"/>
      <c r="Q130" s="15"/>
      <c r="R130" s="7" t="s">
        <v>1001</v>
      </c>
      <c r="S130" s="15"/>
      <c r="T130" s="15"/>
      <c r="U130" s="38">
        <v>43221</v>
      </c>
      <c r="V130" s="15" t="s">
        <v>1023</v>
      </c>
      <c r="W130" s="15"/>
      <c r="X130" s="15"/>
      <c r="Y130" s="15"/>
    </row>
    <row r="131" spans="1:25" ht="17.25" x14ac:dyDescent="0.3">
      <c r="A131" s="116"/>
      <c r="B131" s="109"/>
      <c r="C131" s="117"/>
      <c r="D131" s="107"/>
      <c r="E131" s="98" t="s">
        <v>173</v>
      </c>
      <c r="F131" s="3" t="s">
        <v>699</v>
      </c>
      <c r="G131" s="84">
        <v>133</v>
      </c>
      <c r="H131" s="88">
        <v>0</v>
      </c>
      <c r="I131" s="95">
        <v>0.2</v>
      </c>
      <c r="J131" s="96">
        <v>90</v>
      </c>
      <c r="K131" s="96">
        <v>95</v>
      </c>
      <c r="L131" s="69">
        <f>HLOOKUP($F131,'3.1移动业务'!$4:$11,6,0)</f>
        <v>93.495783398553442</v>
      </c>
      <c r="M131" s="69">
        <f>HLOOKUP($F131,'3.1移动业务'!$4:$11,7,0)</f>
        <v>99</v>
      </c>
      <c r="N131" s="69">
        <f>HLOOKUP($F131,'3.1移动业务'!$4:$11,8,0)</f>
        <v>50.438510000000001</v>
      </c>
      <c r="O131" s="15"/>
      <c r="P131" s="15"/>
      <c r="Q131" s="15"/>
      <c r="R131" s="7" t="s">
        <v>1001</v>
      </c>
      <c r="S131" s="15"/>
      <c r="T131" s="15"/>
      <c r="U131" s="38">
        <v>43191</v>
      </c>
      <c r="V131" s="15" t="s">
        <v>1023</v>
      </c>
      <c r="W131" s="15"/>
      <c r="X131" s="15"/>
      <c r="Y131" s="15"/>
    </row>
    <row r="132" spans="1:25" ht="17.25" x14ac:dyDescent="0.3">
      <c r="A132" s="116"/>
      <c r="B132" s="109"/>
      <c r="C132" s="117"/>
      <c r="D132" s="107"/>
      <c r="E132" s="98" t="s">
        <v>174</v>
      </c>
      <c r="F132" s="3" t="s">
        <v>700</v>
      </c>
      <c r="G132" s="84">
        <v>134</v>
      </c>
      <c r="H132" s="88">
        <v>0</v>
      </c>
      <c r="I132" s="95">
        <v>0.2</v>
      </c>
      <c r="J132" s="96">
        <v>90</v>
      </c>
      <c r="K132" s="96">
        <v>95</v>
      </c>
      <c r="L132" s="69">
        <f>HLOOKUP($F132,'3.1移动业务'!$4:$11,6,0)</f>
        <v>91.421233507528299</v>
      </c>
      <c r="M132" s="69">
        <f>HLOOKUP($F132,'3.1移动业务'!$4:$11,7,0)</f>
        <v>100</v>
      </c>
      <c r="N132" s="69">
        <f>HLOOKUP($F132,'3.1移动业务'!$4:$11,8,0)</f>
        <v>48</v>
      </c>
      <c r="O132" s="15"/>
      <c r="P132" s="15"/>
      <c r="Q132" s="15"/>
      <c r="R132" s="7" t="s">
        <v>1001</v>
      </c>
      <c r="S132" s="15"/>
      <c r="T132" s="15"/>
      <c r="U132" s="38">
        <v>43191</v>
      </c>
      <c r="V132" s="15" t="s">
        <v>1023</v>
      </c>
      <c r="W132" s="15"/>
      <c r="X132" s="15"/>
      <c r="Y132" s="15"/>
    </row>
    <row r="133" spans="1:25" ht="17.25" x14ac:dyDescent="0.3">
      <c r="A133" s="116"/>
      <c r="B133" s="109"/>
      <c r="C133" s="117"/>
      <c r="D133" s="107"/>
      <c r="E133" s="98" t="s">
        <v>175</v>
      </c>
      <c r="F133" s="3" t="s">
        <v>701</v>
      </c>
      <c r="G133" s="84">
        <v>135</v>
      </c>
      <c r="H133" s="88">
        <v>1</v>
      </c>
      <c r="I133" s="95">
        <v>0.1</v>
      </c>
      <c r="J133" s="96"/>
      <c r="K133" s="96"/>
      <c r="L133" s="69"/>
      <c r="M133" s="69"/>
      <c r="N133" s="69"/>
      <c r="O133" s="15"/>
      <c r="P133" s="15"/>
      <c r="Q133" s="15"/>
      <c r="R133" s="15"/>
      <c r="S133" s="15"/>
      <c r="T133" s="15"/>
      <c r="U133" s="38"/>
      <c r="V133" s="15"/>
      <c r="W133" s="15"/>
      <c r="X133" s="15"/>
      <c r="Y133" s="15"/>
    </row>
    <row r="134" spans="1:25" ht="17.25" x14ac:dyDescent="0.3">
      <c r="A134" s="116"/>
      <c r="B134" s="109"/>
      <c r="C134" s="117"/>
      <c r="D134" s="107"/>
      <c r="E134" s="98" t="s">
        <v>176</v>
      </c>
      <c r="F134" s="3" t="s">
        <v>702</v>
      </c>
      <c r="G134" s="84">
        <v>136</v>
      </c>
      <c r="H134" s="88">
        <v>0</v>
      </c>
      <c r="I134" s="95">
        <v>0.1</v>
      </c>
      <c r="J134" s="96">
        <v>2.5</v>
      </c>
      <c r="K134" s="96">
        <v>4</v>
      </c>
      <c r="L134" s="69">
        <f>HLOOKUP($F134,'3.1移动业务'!$4:$11,6,0)</f>
        <v>4.2287785767129993</v>
      </c>
      <c r="M134" s="69">
        <f>HLOOKUP($F134,'3.1移动业务'!$4:$11,7,0)</f>
        <v>11.152724609374999</v>
      </c>
      <c r="N134" s="69">
        <f>HLOOKUP($F134,'3.1移动业务'!$4:$11,8,0)</f>
        <v>1.208212890625</v>
      </c>
      <c r="O134" s="15"/>
      <c r="P134" s="15"/>
      <c r="Q134" s="15"/>
      <c r="R134" s="7" t="s">
        <v>1001</v>
      </c>
      <c r="S134" s="15"/>
      <c r="T134" s="15"/>
      <c r="U134" s="38">
        <v>43191</v>
      </c>
      <c r="V134" s="15" t="s">
        <v>1023</v>
      </c>
      <c r="W134" s="15"/>
      <c r="X134" s="15"/>
      <c r="Y134" s="15"/>
    </row>
    <row r="135" spans="1:25" ht="17.25" x14ac:dyDescent="0.3">
      <c r="A135" s="116"/>
      <c r="B135" s="109"/>
      <c r="C135" s="117"/>
      <c r="D135" s="107"/>
      <c r="E135" s="98" t="s">
        <v>177</v>
      </c>
      <c r="F135" s="3" t="s">
        <v>703</v>
      </c>
      <c r="G135" s="84">
        <v>137</v>
      </c>
      <c r="H135" s="88">
        <v>0</v>
      </c>
      <c r="I135" s="95">
        <v>0.1</v>
      </c>
      <c r="J135" s="96">
        <v>10</v>
      </c>
      <c r="K135" s="96">
        <v>20</v>
      </c>
      <c r="L135" s="69">
        <f>HLOOKUP($F135,'3.1移动业务'!$4:$11,6,0)</f>
        <v>19.662847957894407</v>
      </c>
      <c r="M135" s="69">
        <f>HLOOKUP($F135,'3.1移动业务'!$4:$11,7,0)</f>
        <v>36.977872731304586</v>
      </c>
      <c r="N135" s="69">
        <f>HLOOKUP($F135,'3.1移动业务'!$4:$11,8,0)</f>
        <v>1.0791015625</v>
      </c>
      <c r="O135" s="15"/>
      <c r="P135" s="15"/>
      <c r="Q135" s="15"/>
      <c r="R135" s="7" t="s">
        <v>1001</v>
      </c>
      <c r="S135" s="15"/>
      <c r="T135" s="15"/>
      <c r="U135" s="38">
        <v>43191</v>
      </c>
      <c r="V135" s="15" t="s">
        <v>1023</v>
      </c>
      <c r="W135" s="15"/>
      <c r="X135" s="15"/>
      <c r="Y135" s="15"/>
    </row>
    <row r="136" spans="1:25" ht="17.25" x14ac:dyDescent="0.3">
      <c r="A136" s="116"/>
      <c r="B136" s="109"/>
      <c r="C136" s="117"/>
      <c r="D136" s="107" t="s">
        <v>178</v>
      </c>
      <c r="E136" s="98" t="s">
        <v>179</v>
      </c>
      <c r="F136" s="3" t="s">
        <v>704</v>
      </c>
      <c r="G136" s="84">
        <v>138</v>
      </c>
      <c r="H136" s="88">
        <v>0</v>
      </c>
      <c r="I136" s="95">
        <v>0.1</v>
      </c>
      <c r="J136" s="96">
        <v>96</v>
      </c>
      <c r="K136" s="96">
        <v>99</v>
      </c>
      <c r="L136" s="69">
        <f>HLOOKUP($F136,'3.1移动业务'!$4:$11,6,0)</f>
        <v>98.1</v>
      </c>
      <c r="M136" s="69">
        <f>HLOOKUP($F136,'3.1移动业务'!$4:$11,7,0)</f>
        <v>99.850000000000009</v>
      </c>
      <c r="N136" s="69">
        <f>HLOOKUP($F136,'3.1移动业务'!$4:$11,8,0)</f>
        <v>94.62</v>
      </c>
      <c r="O136" s="15"/>
      <c r="P136" s="15"/>
      <c r="Q136" s="15"/>
      <c r="R136" s="7" t="s">
        <v>1001</v>
      </c>
      <c r="S136" s="15"/>
      <c r="T136" s="15"/>
      <c r="U136" s="38">
        <v>43221</v>
      </c>
      <c r="V136" s="15" t="s">
        <v>1023</v>
      </c>
      <c r="W136" s="15"/>
      <c r="X136" s="15"/>
      <c r="Y136" s="15"/>
    </row>
    <row r="137" spans="1:25" ht="17.25" x14ac:dyDescent="0.3">
      <c r="A137" s="116"/>
      <c r="B137" s="109"/>
      <c r="C137" s="117"/>
      <c r="D137" s="107"/>
      <c r="E137" s="98" t="s">
        <v>180</v>
      </c>
      <c r="F137" s="3" t="s">
        <v>705</v>
      </c>
      <c r="G137" s="84">
        <v>139</v>
      </c>
      <c r="H137" s="88">
        <v>0</v>
      </c>
      <c r="I137" s="95">
        <v>0.1</v>
      </c>
      <c r="J137" s="96"/>
      <c r="K137" s="96"/>
      <c r="L137" s="69"/>
      <c r="M137" s="69"/>
      <c r="N137" s="69"/>
      <c r="O137" s="15"/>
      <c r="P137" s="15"/>
      <c r="Q137" s="15"/>
      <c r="R137" s="15"/>
      <c r="S137" s="15"/>
      <c r="T137" s="15"/>
      <c r="U137" s="38"/>
      <c r="V137" s="15"/>
      <c r="W137" s="15"/>
      <c r="X137" s="15"/>
      <c r="Y137" s="15"/>
    </row>
    <row r="138" spans="1:25" ht="17.25" x14ac:dyDescent="0.3">
      <c r="A138" s="116"/>
      <c r="B138" s="109"/>
      <c r="C138" s="117"/>
      <c r="D138" s="107"/>
      <c r="E138" s="98" t="s">
        <v>181</v>
      </c>
      <c r="F138" s="3" t="s">
        <v>706</v>
      </c>
      <c r="G138" s="84">
        <v>140</v>
      </c>
      <c r="H138" s="88">
        <v>0</v>
      </c>
      <c r="I138" s="95">
        <v>0.1</v>
      </c>
      <c r="J138" s="96"/>
      <c r="K138" s="96"/>
      <c r="L138" s="69"/>
      <c r="M138" s="69"/>
      <c r="N138" s="69"/>
      <c r="O138" s="15"/>
      <c r="P138" s="15"/>
      <c r="Q138" s="15"/>
      <c r="R138" s="15"/>
      <c r="S138" s="15"/>
      <c r="T138" s="15"/>
      <c r="U138" s="38"/>
      <c r="V138" s="15"/>
      <c r="W138" s="15"/>
      <c r="X138" s="15"/>
      <c r="Y138" s="15"/>
    </row>
    <row r="139" spans="1:25" ht="17.25" x14ac:dyDescent="0.3">
      <c r="A139" s="116"/>
      <c r="B139" s="109"/>
      <c r="C139" s="117"/>
      <c r="D139" s="107"/>
      <c r="E139" s="98" t="s">
        <v>182</v>
      </c>
      <c r="F139" s="3" t="s">
        <v>707</v>
      </c>
      <c r="G139" s="84">
        <v>141</v>
      </c>
      <c r="H139" s="88">
        <v>1</v>
      </c>
      <c r="I139" s="95">
        <v>0.1</v>
      </c>
      <c r="J139" s="96"/>
      <c r="K139" s="96"/>
      <c r="L139" s="69"/>
      <c r="M139" s="69"/>
      <c r="N139" s="69"/>
      <c r="O139" s="15"/>
      <c r="P139" s="15"/>
      <c r="Q139" s="15"/>
      <c r="R139" s="15"/>
      <c r="S139" s="15"/>
      <c r="T139" s="15"/>
      <c r="U139" s="38"/>
      <c r="V139" s="15"/>
      <c r="W139" s="15"/>
      <c r="X139" s="15"/>
      <c r="Y139" s="15"/>
    </row>
    <row r="140" spans="1:25" ht="17.25" x14ac:dyDescent="0.3">
      <c r="A140" s="116"/>
      <c r="B140" s="109"/>
      <c r="C140" s="117"/>
      <c r="D140" s="107"/>
      <c r="E140" s="98" t="s">
        <v>183</v>
      </c>
      <c r="F140" s="3" t="s">
        <v>708</v>
      </c>
      <c r="G140" s="84">
        <v>142</v>
      </c>
      <c r="H140" s="88">
        <v>1</v>
      </c>
      <c r="I140" s="95">
        <v>0.1</v>
      </c>
      <c r="J140" s="96">
        <v>20</v>
      </c>
      <c r="K140" s="96">
        <v>5</v>
      </c>
      <c r="L140" s="69">
        <f>HLOOKUP($F140,'3.1移动业务'!$4:$11,6,0)</f>
        <v>0.1</v>
      </c>
      <c r="M140" s="69">
        <f>HLOOKUP($F140,'3.1移动业务'!$4:$11,7,0)</f>
        <v>0</v>
      </c>
      <c r="N140" s="69">
        <f>HLOOKUP($F140,'3.1移动业务'!$4:$11,8,0)</f>
        <v>14.29</v>
      </c>
      <c r="O140" s="15"/>
      <c r="P140" s="15"/>
      <c r="Q140" s="15"/>
      <c r="R140" s="7" t="s">
        <v>1001</v>
      </c>
      <c r="S140" s="15"/>
      <c r="T140" s="15"/>
      <c r="U140" s="38">
        <v>43221</v>
      </c>
      <c r="V140" s="15" t="s">
        <v>1023</v>
      </c>
      <c r="W140" s="15"/>
      <c r="X140" s="15"/>
      <c r="Y140" s="15"/>
    </row>
    <row r="141" spans="1:25" ht="17.25" x14ac:dyDescent="0.3">
      <c r="A141" s="116"/>
      <c r="B141" s="109"/>
      <c r="C141" s="117"/>
      <c r="D141" s="107"/>
      <c r="E141" s="98" t="s">
        <v>184</v>
      </c>
      <c r="F141" s="3" t="s">
        <v>709</v>
      </c>
      <c r="G141" s="84">
        <v>143</v>
      </c>
      <c r="H141" s="88">
        <v>0</v>
      </c>
      <c r="I141" s="95">
        <v>0.1</v>
      </c>
      <c r="J141" s="96"/>
      <c r="K141" s="96"/>
      <c r="L141" s="69"/>
      <c r="M141" s="69"/>
      <c r="N141" s="69"/>
      <c r="O141" s="15"/>
      <c r="P141" s="15"/>
      <c r="Q141" s="15"/>
      <c r="R141" s="15"/>
      <c r="S141" s="15"/>
      <c r="T141" s="15"/>
      <c r="U141" s="38"/>
      <c r="V141" s="15"/>
      <c r="W141" s="15"/>
      <c r="X141" s="15"/>
      <c r="Y141" s="15"/>
    </row>
    <row r="142" spans="1:25" ht="17.25" x14ac:dyDescent="0.3">
      <c r="A142" s="116"/>
      <c r="B142" s="109"/>
      <c r="C142" s="117"/>
      <c r="D142" s="107"/>
      <c r="E142" s="98" t="s">
        <v>185</v>
      </c>
      <c r="F142" s="3" t="s">
        <v>710</v>
      </c>
      <c r="G142" s="84">
        <v>144</v>
      </c>
      <c r="H142" s="88">
        <v>0</v>
      </c>
      <c r="I142" s="95">
        <v>0.1</v>
      </c>
      <c r="J142" s="96"/>
      <c r="K142" s="96"/>
      <c r="L142" s="69"/>
      <c r="M142" s="69"/>
      <c r="N142" s="69"/>
      <c r="O142" s="15"/>
      <c r="P142" s="15"/>
      <c r="Q142" s="15"/>
      <c r="R142" s="15"/>
      <c r="S142" s="15"/>
      <c r="T142" s="15"/>
      <c r="U142" s="38"/>
      <c r="V142" s="15"/>
      <c r="W142" s="15"/>
      <c r="X142" s="15"/>
      <c r="Y142" s="15"/>
    </row>
    <row r="143" spans="1:25" ht="17.25" x14ac:dyDescent="0.3">
      <c r="A143" s="116"/>
      <c r="B143" s="109"/>
      <c r="C143" s="117"/>
      <c r="D143" s="107"/>
      <c r="E143" s="98" t="s">
        <v>186</v>
      </c>
      <c r="F143" s="3" t="s">
        <v>711</v>
      </c>
      <c r="G143" s="84">
        <v>145</v>
      </c>
      <c r="H143" s="88">
        <v>1</v>
      </c>
      <c r="I143" s="95">
        <v>0.1</v>
      </c>
      <c r="J143" s="96"/>
      <c r="K143" s="96"/>
      <c r="L143" s="69"/>
      <c r="M143" s="69"/>
      <c r="N143" s="69"/>
      <c r="O143" s="15"/>
      <c r="P143" s="15"/>
      <c r="Q143" s="15"/>
      <c r="R143" s="15"/>
      <c r="S143" s="15"/>
      <c r="T143" s="15"/>
      <c r="U143" s="38"/>
      <c r="V143" s="15"/>
      <c r="W143" s="15"/>
      <c r="X143" s="15"/>
      <c r="Y143" s="15"/>
    </row>
    <row r="144" spans="1:25" ht="17.25" x14ac:dyDescent="0.3">
      <c r="A144" s="116"/>
      <c r="B144" s="109"/>
      <c r="C144" s="117"/>
      <c r="D144" s="107"/>
      <c r="E144" s="98" t="s">
        <v>187</v>
      </c>
      <c r="F144" s="3" t="s">
        <v>712</v>
      </c>
      <c r="G144" s="84">
        <v>146</v>
      </c>
      <c r="H144" s="88">
        <v>0</v>
      </c>
      <c r="I144" s="95">
        <v>0.1</v>
      </c>
      <c r="J144" s="96"/>
      <c r="K144" s="96"/>
      <c r="L144" s="69"/>
      <c r="M144" s="69"/>
      <c r="N144" s="69"/>
      <c r="O144" s="15"/>
      <c r="P144" s="15"/>
      <c r="Q144" s="15"/>
      <c r="R144" s="15"/>
      <c r="S144" s="15"/>
      <c r="T144" s="15"/>
      <c r="U144" s="38"/>
      <c r="V144" s="15"/>
      <c r="W144" s="15"/>
      <c r="X144" s="15"/>
      <c r="Y144" s="15"/>
    </row>
    <row r="145" spans="1:25" ht="17.25" x14ac:dyDescent="0.3">
      <c r="A145" s="116"/>
      <c r="B145" s="109"/>
      <c r="C145" s="117"/>
      <c r="D145" s="107"/>
      <c r="E145" s="98" t="s">
        <v>188</v>
      </c>
      <c r="F145" s="3" t="s">
        <v>713</v>
      </c>
      <c r="G145" s="84">
        <v>147</v>
      </c>
      <c r="H145" s="88">
        <v>0</v>
      </c>
      <c r="I145" s="95">
        <v>0.1</v>
      </c>
      <c r="J145" s="96"/>
      <c r="K145" s="96"/>
      <c r="L145" s="69"/>
      <c r="M145" s="69"/>
      <c r="N145" s="69"/>
      <c r="O145" s="15"/>
      <c r="P145" s="15"/>
      <c r="Q145" s="15"/>
      <c r="R145" s="15"/>
      <c r="S145" s="15"/>
      <c r="T145" s="15"/>
      <c r="U145" s="38"/>
      <c r="V145" s="15"/>
      <c r="W145" s="15"/>
      <c r="X145" s="15"/>
      <c r="Y145" s="15"/>
    </row>
    <row r="146" spans="1:25" ht="17.25" x14ac:dyDescent="0.3">
      <c r="A146" s="116"/>
      <c r="B146" s="109"/>
      <c r="C146" s="117"/>
      <c r="D146" s="107" t="s">
        <v>189</v>
      </c>
      <c r="E146" s="98" t="s">
        <v>190</v>
      </c>
      <c r="F146" s="3" t="s">
        <v>714</v>
      </c>
      <c r="G146" s="84">
        <v>148</v>
      </c>
      <c r="H146" s="88">
        <v>0</v>
      </c>
      <c r="I146" s="95">
        <v>0.1</v>
      </c>
      <c r="J146" s="96"/>
      <c r="K146" s="96"/>
      <c r="L146" s="69"/>
      <c r="M146" s="69"/>
      <c r="N146" s="69"/>
      <c r="O146" s="15"/>
      <c r="P146" s="15"/>
      <c r="Q146" s="15"/>
      <c r="R146" s="15"/>
      <c r="S146" s="15"/>
      <c r="T146" s="15"/>
      <c r="U146" s="38"/>
      <c r="V146" s="15"/>
      <c r="W146" s="15"/>
      <c r="X146" s="15"/>
      <c r="Y146" s="15"/>
    </row>
    <row r="147" spans="1:25" ht="17.25" x14ac:dyDescent="0.3">
      <c r="A147" s="116"/>
      <c r="B147" s="109"/>
      <c r="C147" s="117"/>
      <c r="D147" s="107"/>
      <c r="E147" s="98" t="s">
        <v>191</v>
      </c>
      <c r="F147" s="3" t="s">
        <v>715</v>
      </c>
      <c r="G147" s="84">
        <v>149</v>
      </c>
      <c r="H147" s="88">
        <v>0</v>
      </c>
      <c r="I147" s="95">
        <v>0.1</v>
      </c>
      <c r="J147" s="96"/>
      <c r="K147" s="96"/>
      <c r="L147" s="69"/>
      <c r="M147" s="69"/>
      <c r="N147" s="69"/>
      <c r="O147" s="15"/>
      <c r="P147" s="15"/>
      <c r="Q147" s="15"/>
      <c r="R147" s="15"/>
      <c r="S147" s="15"/>
      <c r="T147" s="15"/>
      <c r="U147" s="38"/>
      <c r="V147" s="15"/>
      <c r="W147" s="15"/>
      <c r="X147" s="15"/>
      <c r="Y147" s="15"/>
    </row>
    <row r="148" spans="1:25" ht="17.25" x14ac:dyDescent="0.3">
      <c r="A148" s="116"/>
      <c r="B148" s="109"/>
      <c r="C148" s="117"/>
      <c r="D148" s="107"/>
      <c r="E148" s="98" t="s">
        <v>192</v>
      </c>
      <c r="F148" s="3" t="s">
        <v>716</v>
      </c>
      <c r="G148" s="84">
        <v>150</v>
      </c>
      <c r="H148" s="88">
        <v>0</v>
      </c>
      <c r="I148" s="95">
        <v>0.1</v>
      </c>
      <c r="J148" s="96"/>
      <c r="K148" s="96"/>
      <c r="L148" s="69"/>
      <c r="M148" s="69"/>
      <c r="N148" s="69"/>
      <c r="O148" s="15"/>
      <c r="P148" s="15"/>
      <c r="Q148" s="15"/>
      <c r="R148" s="15"/>
      <c r="S148" s="15"/>
      <c r="T148" s="15"/>
      <c r="U148" s="38"/>
      <c r="V148" s="15"/>
      <c r="W148" s="15"/>
      <c r="X148" s="15"/>
      <c r="Y148" s="15"/>
    </row>
    <row r="149" spans="1:25" ht="17.25" x14ac:dyDescent="0.3">
      <c r="A149" s="116"/>
      <c r="B149" s="109"/>
      <c r="C149" s="117"/>
      <c r="D149" s="107"/>
      <c r="E149" s="98" t="s">
        <v>193</v>
      </c>
      <c r="F149" s="3" t="s">
        <v>717</v>
      </c>
      <c r="G149" s="84">
        <v>151</v>
      </c>
      <c r="H149" s="88">
        <v>1</v>
      </c>
      <c r="I149" s="95">
        <v>0.05</v>
      </c>
      <c r="J149" s="96"/>
      <c r="K149" s="96"/>
      <c r="L149" s="69"/>
      <c r="M149" s="69"/>
      <c r="N149" s="69"/>
      <c r="O149" s="15"/>
      <c r="P149" s="15"/>
      <c r="Q149" s="15"/>
      <c r="R149" s="15"/>
      <c r="S149" s="15"/>
      <c r="T149" s="15"/>
      <c r="U149" s="38"/>
      <c r="V149" s="15"/>
      <c r="W149" s="15"/>
      <c r="X149" s="15"/>
      <c r="Y149" s="15"/>
    </row>
    <row r="150" spans="1:25" ht="17.25" x14ac:dyDescent="0.3">
      <c r="A150" s="116"/>
      <c r="B150" s="109"/>
      <c r="C150" s="117"/>
      <c r="D150" s="107"/>
      <c r="E150" s="98" t="s">
        <v>194</v>
      </c>
      <c r="F150" s="3" t="s">
        <v>718</v>
      </c>
      <c r="G150" s="84">
        <v>152</v>
      </c>
      <c r="H150" s="88">
        <v>0</v>
      </c>
      <c r="I150" s="95">
        <v>0.1</v>
      </c>
      <c r="J150" s="96"/>
      <c r="K150" s="96"/>
      <c r="L150" s="69"/>
      <c r="M150" s="69"/>
      <c r="N150" s="69"/>
      <c r="O150" s="15"/>
      <c r="P150" s="15"/>
      <c r="Q150" s="15"/>
      <c r="R150" s="15"/>
      <c r="S150" s="15"/>
      <c r="T150" s="15"/>
      <c r="U150" s="38"/>
      <c r="V150" s="15"/>
      <c r="W150" s="15"/>
      <c r="X150" s="15"/>
      <c r="Y150" s="15"/>
    </row>
    <row r="151" spans="1:25" ht="17.25" x14ac:dyDescent="0.3">
      <c r="A151" s="116"/>
      <c r="B151" s="109"/>
      <c r="C151" s="117"/>
      <c r="D151" s="107"/>
      <c r="E151" s="98" t="s">
        <v>195</v>
      </c>
      <c r="F151" s="3" t="s">
        <v>719</v>
      </c>
      <c r="G151" s="84">
        <v>153</v>
      </c>
      <c r="H151" s="88">
        <v>0</v>
      </c>
      <c r="I151" s="95">
        <v>0.05</v>
      </c>
      <c r="J151" s="96"/>
      <c r="K151" s="96"/>
      <c r="L151" s="69"/>
      <c r="M151" s="69"/>
      <c r="N151" s="69"/>
      <c r="O151" s="15"/>
      <c r="P151" s="15"/>
      <c r="Q151" s="15"/>
      <c r="R151" s="15"/>
      <c r="S151" s="15"/>
      <c r="T151" s="15"/>
      <c r="U151" s="38"/>
      <c r="V151" s="15"/>
      <c r="W151" s="15"/>
      <c r="X151" s="15"/>
      <c r="Y151" s="15"/>
    </row>
    <row r="152" spans="1:25" ht="17.25" x14ac:dyDescent="0.3">
      <c r="A152" s="116"/>
      <c r="B152" s="109"/>
      <c r="C152" s="117"/>
      <c r="D152" s="107" t="s">
        <v>196</v>
      </c>
      <c r="E152" s="98" t="s">
        <v>197</v>
      </c>
      <c r="F152" s="3" t="s">
        <v>720</v>
      </c>
      <c r="G152" s="84">
        <v>154</v>
      </c>
      <c r="H152" s="88">
        <v>0</v>
      </c>
      <c r="I152" s="95">
        <v>0.1</v>
      </c>
      <c r="J152" s="96">
        <v>95</v>
      </c>
      <c r="K152" s="96">
        <v>97</v>
      </c>
      <c r="L152" s="69">
        <f>HLOOKUP($F152,'3.1移动业务'!$4:$11,6,0)</f>
        <v>98.22</v>
      </c>
      <c r="M152" s="69">
        <f>HLOOKUP($F152,'3.1移动业务'!$4:$11,7,0)</f>
        <v>99.1</v>
      </c>
      <c r="N152" s="69">
        <f>HLOOKUP($F152,'3.1移动业务'!$4:$11,8,0)</f>
        <v>95.34</v>
      </c>
      <c r="O152" s="15"/>
      <c r="P152" s="15"/>
      <c r="Q152" s="15"/>
      <c r="R152" s="7" t="s">
        <v>1001</v>
      </c>
      <c r="S152" s="15"/>
      <c r="T152" s="15"/>
      <c r="U152" s="38">
        <v>43221</v>
      </c>
      <c r="V152" s="15" t="s">
        <v>1023</v>
      </c>
      <c r="W152" s="15"/>
      <c r="X152" s="15"/>
      <c r="Y152" s="15"/>
    </row>
    <row r="153" spans="1:25" ht="17.25" x14ac:dyDescent="0.3">
      <c r="A153" s="116"/>
      <c r="B153" s="109"/>
      <c r="C153" s="117"/>
      <c r="D153" s="107"/>
      <c r="E153" s="98" t="s">
        <v>198</v>
      </c>
      <c r="F153" s="3" t="s">
        <v>721</v>
      </c>
      <c r="G153" s="84">
        <v>155</v>
      </c>
      <c r="H153" s="88">
        <v>0</v>
      </c>
      <c r="I153" s="95">
        <v>0.1</v>
      </c>
      <c r="J153" s="96"/>
      <c r="K153" s="96"/>
      <c r="L153" s="69"/>
      <c r="M153" s="69"/>
      <c r="N153" s="69"/>
      <c r="O153" s="15"/>
      <c r="P153" s="15"/>
      <c r="Q153" s="15"/>
      <c r="R153" s="15"/>
      <c r="S153" s="15"/>
      <c r="T153" s="15"/>
      <c r="U153" s="38"/>
      <c r="V153" s="15"/>
      <c r="W153" s="15"/>
      <c r="X153" s="15"/>
      <c r="Y153" s="15"/>
    </row>
    <row r="154" spans="1:25" ht="17.25" x14ac:dyDescent="0.3">
      <c r="A154" s="116"/>
      <c r="B154" s="109"/>
      <c r="C154" s="117"/>
      <c r="D154" s="107"/>
      <c r="E154" s="98" t="s">
        <v>199</v>
      </c>
      <c r="F154" s="3" t="s">
        <v>722</v>
      </c>
      <c r="G154" s="84">
        <v>156</v>
      </c>
      <c r="H154" s="88">
        <v>1</v>
      </c>
      <c r="I154" s="95">
        <v>0.1</v>
      </c>
      <c r="J154" s="96"/>
      <c r="K154" s="96"/>
      <c r="L154" s="69"/>
      <c r="M154" s="69"/>
      <c r="N154" s="69"/>
      <c r="O154" s="15"/>
      <c r="P154" s="15"/>
      <c r="Q154" s="15"/>
      <c r="R154" s="15"/>
      <c r="S154" s="15"/>
      <c r="T154" s="15"/>
      <c r="U154" s="38"/>
      <c r="V154" s="15"/>
      <c r="W154" s="15"/>
      <c r="X154" s="15"/>
      <c r="Y154" s="15"/>
    </row>
    <row r="155" spans="1:25" ht="17.25" x14ac:dyDescent="0.3">
      <c r="A155" s="116"/>
      <c r="B155" s="109"/>
      <c r="C155" s="117"/>
      <c r="D155" s="107"/>
      <c r="E155" s="98" t="s">
        <v>200</v>
      </c>
      <c r="F155" s="3" t="s">
        <v>723</v>
      </c>
      <c r="G155" s="84">
        <v>157</v>
      </c>
      <c r="H155" s="88">
        <v>1</v>
      </c>
      <c r="I155" s="95">
        <v>0.1</v>
      </c>
      <c r="J155" s="96"/>
      <c r="K155" s="96"/>
      <c r="L155" s="69"/>
      <c r="M155" s="69"/>
      <c r="N155" s="69"/>
      <c r="O155" s="15"/>
      <c r="P155" s="15"/>
      <c r="Q155" s="15"/>
      <c r="R155" s="15"/>
      <c r="S155" s="15"/>
      <c r="T155" s="15"/>
      <c r="U155" s="38"/>
      <c r="V155" s="15"/>
      <c r="W155" s="15"/>
      <c r="X155" s="15"/>
      <c r="Y155" s="15"/>
    </row>
    <row r="156" spans="1:25" ht="17.25" x14ac:dyDescent="0.3">
      <c r="A156" s="116"/>
      <c r="B156" s="109"/>
      <c r="C156" s="117"/>
      <c r="D156" s="107"/>
      <c r="E156" s="98" t="s">
        <v>201</v>
      </c>
      <c r="F156" s="3" t="s">
        <v>724</v>
      </c>
      <c r="G156" s="84">
        <v>158</v>
      </c>
      <c r="H156" s="88">
        <v>0</v>
      </c>
      <c r="I156" s="95">
        <v>0.1</v>
      </c>
      <c r="J156" s="96"/>
      <c r="K156" s="96"/>
      <c r="L156" s="69"/>
      <c r="M156" s="69"/>
      <c r="N156" s="69"/>
      <c r="O156" s="15"/>
      <c r="P156" s="15"/>
      <c r="Q156" s="15"/>
      <c r="R156" s="15"/>
      <c r="S156" s="15"/>
      <c r="T156" s="15"/>
      <c r="U156" s="38"/>
      <c r="V156" s="15"/>
      <c r="W156" s="15"/>
      <c r="X156" s="15"/>
      <c r="Y156" s="15"/>
    </row>
    <row r="157" spans="1:25" ht="17.25" x14ac:dyDescent="0.3">
      <c r="A157" s="116"/>
      <c r="B157" s="109"/>
      <c r="C157" s="117"/>
      <c r="D157" s="107"/>
      <c r="E157" s="98" t="s">
        <v>202</v>
      </c>
      <c r="F157" s="3" t="s">
        <v>725</v>
      </c>
      <c r="G157" s="84">
        <v>159</v>
      </c>
      <c r="H157" s="88">
        <v>1</v>
      </c>
      <c r="I157" s="95">
        <v>0.1</v>
      </c>
      <c r="J157" s="96"/>
      <c r="K157" s="96"/>
      <c r="L157" s="69"/>
      <c r="M157" s="69"/>
      <c r="N157" s="69"/>
      <c r="O157" s="15"/>
      <c r="P157" s="15"/>
      <c r="Q157" s="15"/>
      <c r="R157" s="15"/>
      <c r="S157" s="15"/>
      <c r="T157" s="15"/>
      <c r="U157" s="38"/>
      <c r="V157" s="15"/>
      <c r="W157" s="15"/>
      <c r="X157" s="15"/>
      <c r="Y157" s="15"/>
    </row>
    <row r="158" spans="1:25" ht="17.25" x14ac:dyDescent="0.3">
      <c r="A158" s="116"/>
      <c r="B158" s="109"/>
      <c r="C158" s="117"/>
      <c r="D158" s="107"/>
      <c r="E158" s="98" t="s">
        <v>203</v>
      </c>
      <c r="F158" s="3" t="s">
        <v>726</v>
      </c>
      <c r="G158" s="84">
        <v>160</v>
      </c>
      <c r="H158" s="88">
        <v>0</v>
      </c>
      <c r="I158" s="95">
        <v>0.1</v>
      </c>
      <c r="J158" s="96"/>
      <c r="K158" s="96"/>
      <c r="L158" s="69"/>
      <c r="M158" s="69"/>
      <c r="N158" s="69"/>
      <c r="O158" s="15"/>
      <c r="P158" s="15"/>
      <c r="Q158" s="15"/>
      <c r="R158" s="15"/>
      <c r="S158" s="15"/>
      <c r="T158" s="15"/>
      <c r="U158" s="38"/>
      <c r="V158" s="15"/>
      <c r="W158" s="15"/>
      <c r="X158" s="15"/>
      <c r="Y158" s="15"/>
    </row>
    <row r="159" spans="1:25" ht="17.25" x14ac:dyDescent="0.3">
      <c r="A159" s="116"/>
      <c r="B159" s="109"/>
      <c r="C159" s="117"/>
      <c r="D159" s="107"/>
      <c r="E159" s="98" t="s">
        <v>204</v>
      </c>
      <c r="F159" s="3" t="s">
        <v>727</v>
      </c>
      <c r="G159" s="84">
        <v>161</v>
      </c>
      <c r="H159" s="88">
        <v>1</v>
      </c>
      <c r="I159" s="95">
        <v>0.1</v>
      </c>
      <c r="J159" s="96"/>
      <c r="K159" s="96"/>
      <c r="L159" s="69"/>
      <c r="M159" s="69"/>
      <c r="N159" s="69"/>
      <c r="O159" s="15"/>
      <c r="P159" s="15"/>
      <c r="Q159" s="15"/>
      <c r="R159" s="15"/>
      <c r="S159" s="15"/>
      <c r="T159" s="15"/>
      <c r="U159" s="38"/>
      <c r="V159" s="15"/>
      <c r="W159" s="15"/>
      <c r="X159" s="15"/>
      <c r="Y159" s="15"/>
    </row>
    <row r="160" spans="1:25" ht="17.25" x14ac:dyDescent="0.3">
      <c r="A160" s="116"/>
      <c r="B160" s="109"/>
      <c r="C160" s="117"/>
      <c r="D160" s="107"/>
      <c r="E160" s="98" t="s">
        <v>205</v>
      </c>
      <c r="F160" s="3" t="s">
        <v>728</v>
      </c>
      <c r="G160" s="84">
        <v>162</v>
      </c>
      <c r="H160" s="88">
        <v>0</v>
      </c>
      <c r="I160" s="95">
        <v>0.1</v>
      </c>
      <c r="J160" s="96"/>
      <c r="K160" s="96"/>
      <c r="L160" s="69"/>
      <c r="M160" s="69"/>
      <c r="N160" s="69"/>
      <c r="O160" s="15"/>
      <c r="P160" s="15"/>
      <c r="Q160" s="15"/>
      <c r="R160" s="15"/>
      <c r="S160" s="15"/>
      <c r="T160" s="15"/>
      <c r="U160" s="38"/>
      <c r="V160" s="15"/>
      <c r="W160" s="15"/>
      <c r="X160" s="15"/>
      <c r="Y160" s="15"/>
    </row>
    <row r="161" spans="1:25" ht="17.25" x14ac:dyDescent="0.3">
      <c r="A161" s="116"/>
      <c r="B161" s="109"/>
      <c r="C161" s="117"/>
      <c r="D161" s="107"/>
      <c r="E161" s="98" t="s">
        <v>206</v>
      </c>
      <c r="F161" s="3" t="s">
        <v>729</v>
      </c>
      <c r="G161" s="84">
        <v>163</v>
      </c>
      <c r="H161" s="88">
        <v>1</v>
      </c>
      <c r="I161" s="95">
        <v>0.05</v>
      </c>
      <c r="J161" s="96"/>
      <c r="K161" s="96"/>
      <c r="L161" s="69"/>
      <c r="M161" s="69"/>
      <c r="N161" s="69"/>
      <c r="O161" s="15"/>
      <c r="P161" s="15"/>
      <c r="Q161" s="15"/>
      <c r="R161" s="15"/>
      <c r="S161" s="15"/>
      <c r="T161" s="15"/>
      <c r="U161" s="38"/>
      <c r="V161" s="15"/>
      <c r="W161" s="15"/>
      <c r="X161" s="15"/>
      <c r="Y161" s="15"/>
    </row>
    <row r="162" spans="1:25" ht="17.25" x14ac:dyDescent="0.3">
      <c r="A162" s="116"/>
      <c r="B162" s="109"/>
      <c r="C162" s="117"/>
      <c r="D162" s="107"/>
      <c r="E162" s="98" t="s">
        <v>207</v>
      </c>
      <c r="F162" s="3" t="s">
        <v>730</v>
      </c>
      <c r="G162" s="84">
        <v>164</v>
      </c>
      <c r="H162" s="88">
        <v>1</v>
      </c>
      <c r="I162" s="95">
        <v>0.05</v>
      </c>
      <c r="J162" s="96">
        <v>2</v>
      </c>
      <c r="K162" s="96">
        <v>1</v>
      </c>
      <c r="L162" s="69">
        <f>HLOOKUP($F162,'3.1移动业务'!$4:$11,6,0)</f>
        <v>0.77999999999999992</v>
      </c>
      <c r="M162" s="69">
        <f>HLOOKUP($F162,'3.1移动业务'!$4:$11,7,0)</f>
        <v>0</v>
      </c>
      <c r="N162" s="69">
        <f>HLOOKUP($F162,'3.1移动业务'!$4:$11,8,0)</f>
        <v>4.41</v>
      </c>
      <c r="O162" s="15"/>
      <c r="P162" s="15"/>
      <c r="Q162" s="15"/>
      <c r="R162" s="7" t="s">
        <v>1001</v>
      </c>
      <c r="S162" s="15"/>
      <c r="T162" s="15"/>
      <c r="U162" s="38">
        <v>43221</v>
      </c>
      <c r="V162" s="15" t="s">
        <v>1023</v>
      </c>
      <c r="W162" s="15"/>
      <c r="X162" s="15"/>
      <c r="Y162" s="15"/>
    </row>
    <row r="163" spans="1:25" ht="17.25" x14ac:dyDescent="0.3">
      <c r="A163" s="116"/>
      <c r="B163" s="109"/>
      <c r="C163" s="117"/>
      <c r="D163" s="107" t="s">
        <v>208</v>
      </c>
      <c r="E163" s="98" t="s">
        <v>209</v>
      </c>
      <c r="F163" s="3" t="s">
        <v>731</v>
      </c>
      <c r="G163" s="84">
        <v>165</v>
      </c>
      <c r="H163" s="88">
        <v>0</v>
      </c>
      <c r="I163" s="95">
        <v>0.05</v>
      </c>
      <c r="J163" s="96"/>
      <c r="K163" s="96"/>
      <c r="L163" s="69"/>
      <c r="M163" s="69"/>
      <c r="N163" s="69"/>
      <c r="O163" s="15"/>
      <c r="P163" s="15"/>
      <c r="Q163" s="15"/>
      <c r="R163" s="15"/>
      <c r="S163" s="15"/>
      <c r="T163" s="15"/>
      <c r="U163" s="38"/>
      <c r="V163" s="15"/>
      <c r="W163" s="15"/>
      <c r="X163" s="15"/>
      <c r="Y163" s="15"/>
    </row>
    <row r="164" spans="1:25" ht="17.25" x14ac:dyDescent="0.3">
      <c r="A164" s="116"/>
      <c r="B164" s="109"/>
      <c r="C164" s="117"/>
      <c r="D164" s="107"/>
      <c r="E164" s="98" t="s">
        <v>210</v>
      </c>
      <c r="F164" s="3" t="s">
        <v>732</v>
      </c>
      <c r="G164" s="84">
        <v>166</v>
      </c>
      <c r="H164" s="88">
        <v>0</v>
      </c>
      <c r="I164" s="95">
        <v>0.05</v>
      </c>
      <c r="J164" s="96"/>
      <c r="K164" s="96"/>
      <c r="L164" s="69"/>
      <c r="M164" s="69"/>
      <c r="N164" s="69"/>
      <c r="O164" s="15"/>
      <c r="P164" s="15"/>
      <c r="Q164" s="15"/>
      <c r="R164" s="15"/>
      <c r="S164" s="15"/>
      <c r="T164" s="15"/>
      <c r="U164" s="38"/>
      <c r="V164" s="15"/>
      <c r="W164" s="15"/>
      <c r="X164" s="15"/>
      <c r="Y164" s="15"/>
    </row>
    <row r="165" spans="1:25" ht="17.25" x14ac:dyDescent="0.3">
      <c r="A165" s="116"/>
      <c r="B165" s="109"/>
      <c r="C165" s="117"/>
      <c r="D165" s="107"/>
      <c r="E165" s="98" t="s">
        <v>211</v>
      </c>
      <c r="F165" s="3" t="s">
        <v>733</v>
      </c>
      <c r="G165" s="84">
        <v>167</v>
      </c>
      <c r="H165" s="88">
        <v>1</v>
      </c>
      <c r="I165" s="95">
        <v>0.05</v>
      </c>
      <c r="J165" s="96"/>
      <c r="K165" s="96"/>
      <c r="L165" s="69"/>
      <c r="M165" s="69"/>
      <c r="N165" s="69"/>
      <c r="O165" s="15"/>
      <c r="P165" s="15"/>
      <c r="Q165" s="15"/>
      <c r="R165" s="15"/>
      <c r="S165" s="15"/>
      <c r="T165" s="15"/>
      <c r="U165" s="38"/>
      <c r="V165" s="15"/>
      <c r="W165" s="15"/>
      <c r="X165" s="15"/>
      <c r="Y165" s="15"/>
    </row>
    <row r="166" spans="1:25" ht="17.25" x14ac:dyDescent="0.3">
      <c r="A166" s="116"/>
      <c r="B166" s="109"/>
      <c r="C166" s="117"/>
      <c r="D166" s="107"/>
      <c r="E166" s="98" t="s">
        <v>212</v>
      </c>
      <c r="F166" s="3" t="s">
        <v>734</v>
      </c>
      <c r="G166" s="84">
        <v>168</v>
      </c>
      <c r="H166" s="88">
        <v>1</v>
      </c>
      <c r="I166" s="95">
        <v>0.05</v>
      </c>
      <c r="J166" s="96"/>
      <c r="K166" s="96"/>
      <c r="L166" s="69"/>
      <c r="M166" s="69"/>
      <c r="N166" s="69"/>
      <c r="O166" s="15"/>
      <c r="P166" s="15"/>
      <c r="Q166" s="15"/>
      <c r="R166" s="15"/>
      <c r="S166" s="15"/>
      <c r="T166" s="15"/>
      <c r="U166" s="38"/>
      <c r="V166" s="15"/>
      <c r="W166" s="15"/>
      <c r="X166" s="15"/>
      <c r="Y166" s="15"/>
    </row>
    <row r="167" spans="1:25" ht="17.25" x14ac:dyDescent="0.3">
      <c r="A167" s="116"/>
      <c r="B167" s="109"/>
      <c r="C167" s="117"/>
      <c r="D167" s="107"/>
      <c r="E167" s="98" t="s">
        <v>213</v>
      </c>
      <c r="F167" s="3" t="s">
        <v>735</v>
      </c>
      <c r="G167" s="84">
        <v>169</v>
      </c>
      <c r="H167" s="88">
        <v>0</v>
      </c>
      <c r="I167" s="95">
        <v>0.05</v>
      </c>
      <c r="J167" s="96"/>
      <c r="K167" s="96"/>
      <c r="L167" s="69"/>
      <c r="M167" s="69"/>
      <c r="N167" s="69"/>
      <c r="O167" s="15"/>
      <c r="P167" s="15"/>
      <c r="Q167" s="15"/>
      <c r="R167" s="15"/>
      <c r="S167" s="15"/>
      <c r="T167" s="15"/>
      <c r="U167" s="38"/>
      <c r="V167" s="15"/>
      <c r="W167" s="15"/>
      <c r="X167" s="15"/>
      <c r="Y167" s="15"/>
    </row>
    <row r="168" spans="1:25" ht="17.25" x14ac:dyDescent="0.3">
      <c r="A168" s="116"/>
      <c r="B168" s="109"/>
      <c r="C168" s="117"/>
      <c r="D168" s="107"/>
      <c r="E168" s="98" t="s">
        <v>214</v>
      </c>
      <c r="F168" s="3" t="s">
        <v>736</v>
      </c>
      <c r="G168" s="84">
        <v>170</v>
      </c>
      <c r="H168" s="88">
        <v>1</v>
      </c>
      <c r="I168" s="95">
        <v>0.05</v>
      </c>
      <c r="J168" s="96"/>
      <c r="K168" s="96"/>
      <c r="L168" s="69"/>
      <c r="M168" s="69"/>
      <c r="N168" s="69"/>
      <c r="O168" s="15"/>
      <c r="P168" s="15"/>
      <c r="Q168" s="15"/>
      <c r="R168" s="15"/>
      <c r="S168" s="15"/>
      <c r="T168" s="15"/>
      <c r="U168" s="38"/>
      <c r="V168" s="15"/>
      <c r="W168" s="15"/>
      <c r="X168" s="15"/>
      <c r="Y168" s="15"/>
    </row>
    <row r="169" spans="1:25" ht="17.25" x14ac:dyDescent="0.3">
      <c r="A169" s="116"/>
      <c r="B169" s="109"/>
      <c r="C169" s="117"/>
      <c r="D169" s="107"/>
      <c r="E169" s="98" t="s">
        <v>215</v>
      </c>
      <c r="F169" s="3" t="s">
        <v>737</v>
      </c>
      <c r="G169" s="84">
        <v>171</v>
      </c>
      <c r="H169" s="88">
        <v>0</v>
      </c>
      <c r="I169" s="95">
        <v>0.05</v>
      </c>
      <c r="J169" s="96"/>
      <c r="K169" s="96"/>
      <c r="L169" s="69"/>
      <c r="M169" s="69"/>
      <c r="N169" s="69"/>
      <c r="O169" s="15"/>
      <c r="P169" s="15"/>
      <c r="Q169" s="15"/>
      <c r="R169" s="15"/>
      <c r="S169" s="15"/>
      <c r="T169" s="15"/>
      <c r="U169" s="38"/>
      <c r="V169" s="15"/>
      <c r="W169" s="15"/>
      <c r="X169" s="15"/>
      <c r="Y169" s="15"/>
    </row>
    <row r="170" spans="1:25" ht="17.25" x14ac:dyDescent="0.3">
      <c r="A170" s="116"/>
      <c r="B170" s="109"/>
      <c r="C170" s="117"/>
      <c r="D170" s="107"/>
      <c r="E170" s="98" t="s">
        <v>216</v>
      </c>
      <c r="F170" s="3" t="s">
        <v>738</v>
      </c>
      <c r="G170" s="84">
        <v>172</v>
      </c>
      <c r="H170" s="88">
        <v>1</v>
      </c>
      <c r="I170" s="95">
        <v>0.05</v>
      </c>
      <c r="J170" s="96"/>
      <c r="K170" s="96"/>
      <c r="L170" s="69"/>
      <c r="M170" s="69"/>
      <c r="N170" s="69"/>
      <c r="O170" s="15"/>
      <c r="P170" s="15"/>
      <c r="Q170" s="15"/>
      <c r="R170" s="15"/>
      <c r="S170" s="15"/>
      <c r="T170" s="15"/>
      <c r="U170" s="38"/>
      <c r="V170" s="15"/>
      <c r="W170" s="15"/>
      <c r="X170" s="15"/>
      <c r="Y170" s="15"/>
    </row>
    <row r="171" spans="1:25" ht="17.25" x14ac:dyDescent="0.3">
      <c r="A171" s="116"/>
      <c r="B171" s="109"/>
      <c r="C171" s="117"/>
      <c r="D171" s="107"/>
      <c r="E171" s="98" t="s">
        <v>217</v>
      </c>
      <c r="F171" s="3" t="s">
        <v>739</v>
      </c>
      <c r="G171" s="84">
        <v>173</v>
      </c>
      <c r="H171" s="88">
        <v>0</v>
      </c>
      <c r="I171" s="95">
        <v>0.05</v>
      </c>
      <c r="J171" s="96"/>
      <c r="K171" s="96"/>
      <c r="L171" s="69"/>
      <c r="M171" s="69"/>
      <c r="N171" s="69"/>
      <c r="O171" s="15"/>
      <c r="P171" s="15"/>
      <c r="Q171" s="15"/>
      <c r="R171" s="15"/>
      <c r="S171" s="15"/>
      <c r="T171" s="15"/>
      <c r="U171" s="38"/>
      <c r="V171" s="15"/>
      <c r="W171" s="15"/>
      <c r="X171" s="15"/>
      <c r="Y171" s="15"/>
    </row>
    <row r="172" spans="1:25" ht="17.25" x14ac:dyDescent="0.3">
      <c r="A172" s="116"/>
      <c r="B172" s="109"/>
      <c r="C172" s="117"/>
      <c r="D172" s="107"/>
      <c r="E172" s="98" t="s">
        <v>218</v>
      </c>
      <c r="F172" s="3" t="s">
        <v>740</v>
      </c>
      <c r="G172" s="84">
        <v>174</v>
      </c>
      <c r="H172" s="88">
        <v>1</v>
      </c>
      <c r="I172" s="95">
        <v>0.05</v>
      </c>
      <c r="J172" s="96"/>
      <c r="K172" s="96"/>
      <c r="L172" s="69"/>
      <c r="M172" s="69"/>
      <c r="N172" s="69"/>
      <c r="O172" s="15"/>
      <c r="P172" s="15"/>
      <c r="Q172" s="15"/>
      <c r="R172" s="15"/>
      <c r="S172" s="15"/>
      <c r="T172" s="15"/>
      <c r="U172" s="38"/>
      <c r="V172" s="15"/>
      <c r="W172" s="15"/>
      <c r="X172" s="15"/>
      <c r="Y172" s="15"/>
    </row>
    <row r="173" spans="1:25" ht="17.25" x14ac:dyDescent="0.3">
      <c r="A173" s="116"/>
      <c r="B173" s="109"/>
      <c r="C173" s="117"/>
      <c r="D173" s="107" t="s">
        <v>219</v>
      </c>
      <c r="E173" s="98" t="s">
        <v>220</v>
      </c>
      <c r="F173" s="3" t="s">
        <v>741</v>
      </c>
      <c r="G173" s="84">
        <v>175</v>
      </c>
      <c r="H173" s="88">
        <v>0</v>
      </c>
      <c r="I173" s="95">
        <v>0.2</v>
      </c>
      <c r="J173" s="96">
        <v>94</v>
      </c>
      <c r="K173" s="96">
        <v>97</v>
      </c>
      <c r="L173" s="69">
        <f>HLOOKUP($F173,'3.1移动业务'!$4:$11,6,0)</f>
        <v>95.76</v>
      </c>
      <c r="M173" s="69">
        <f>HLOOKUP($F173,'3.1移动业务'!$4:$11,7,0)</f>
        <v>97.32</v>
      </c>
      <c r="N173" s="69">
        <f>HLOOKUP($F173,'3.1移动业务'!$4:$11,8,0)</f>
        <v>88.759999999999991</v>
      </c>
      <c r="O173" s="15"/>
      <c r="P173" s="15"/>
      <c r="Q173" s="15"/>
      <c r="R173" s="7" t="s">
        <v>1001</v>
      </c>
      <c r="S173" s="15"/>
      <c r="T173" s="15"/>
      <c r="U173" s="38">
        <v>43221</v>
      </c>
      <c r="V173" s="15" t="s">
        <v>1023</v>
      </c>
      <c r="W173" s="15"/>
      <c r="X173" s="15"/>
      <c r="Y173" s="15"/>
    </row>
    <row r="174" spans="1:25" ht="17.25" x14ac:dyDescent="0.3">
      <c r="A174" s="116"/>
      <c r="B174" s="109"/>
      <c r="C174" s="117"/>
      <c r="D174" s="107"/>
      <c r="E174" s="98" t="s">
        <v>221</v>
      </c>
      <c r="F174" s="3" t="s">
        <v>742</v>
      </c>
      <c r="G174" s="84">
        <v>176</v>
      </c>
      <c r="H174" s="88">
        <v>0</v>
      </c>
      <c r="I174" s="95">
        <v>0.1</v>
      </c>
      <c r="J174" s="96"/>
      <c r="K174" s="96"/>
      <c r="L174" s="69"/>
      <c r="M174" s="69"/>
      <c r="N174" s="69"/>
      <c r="O174" s="15"/>
      <c r="P174" s="15"/>
      <c r="Q174" s="15"/>
      <c r="R174" s="15"/>
      <c r="S174" s="15"/>
      <c r="T174" s="15"/>
      <c r="U174" s="38"/>
      <c r="V174" s="15"/>
      <c r="W174" s="15"/>
      <c r="X174" s="15"/>
      <c r="Y174" s="15"/>
    </row>
    <row r="175" spans="1:25" ht="17.25" x14ac:dyDescent="0.3">
      <c r="A175" s="116"/>
      <c r="B175" s="109"/>
      <c r="C175" s="117"/>
      <c r="D175" s="107"/>
      <c r="E175" s="98" t="s">
        <v>222</v>
      </c>
      <c r="F175" s="3" t="s">
        <v>743</v>
      </c>
      <c r="G175" s="84">
        <v>177</v>
      </c>
      <c r="H175" s="88">
        <v>1</v>
      </c>
      <c r="I175" s="95">
        <v>0.1</v>
      </c>
      <c r="J175" s="96"/>
      <c r="K175" s="96"/>
      <c r="L175" s="69"/>
      <c r="M175" s="69"/>
      <c r="N175" s="69"/>
      <c r="O175" s="15"/>
      <c r="P175" s="15"/>
      <c r="Q175" s="15"/>
      <c r="R175" s="15"/>
      <c r="S175" s="15"/>
      <c r="T175" s="15"/>
      <c r="U175" s="38"/>
      <c r="V175" s="15"/>
      <c r="W175" s="15"/>
      <c r="X175" s="15"/>
      <c r="Y175" s="15"/>
    </row>
    <row r="176" spans="1:25" ht="17.25" x14ac:dyDescent="0.3">
      <c r="A176" s="116"/>
      <c r="B176" s="109"/>
      <c r="C176" s="117"/>
      <c r="D176" s="107"/>
      <c r="E176" s="98" t="s">
        <v>223</v>
      </c>
      <c r="F176" s="3" t="s">
        <v>744</v>
      </c>
      <c r="G176" s="84">
        <v>178</v>
      </c>
      <c r="H176" s="88">
        <v>1</v>
      </c>
      <c r="I176" s="95">
        <v>0.1</v>
      </c>
      <c r="J176" s="96"/>
      <c r="K176" s="96"/>
      <c r="L176" s="69"/>
      <c r="M176" s="69"/>
      <c r="N176" s="69"/>
      <c r="O176" s="15"/>
      <c r="P176" s="15"/>
      <c r="Q176" s="15"/>
      <c r="R176" s="15"/>
      <c r="S176" s="15"/>
      <c r="T176" s="15"/>
      <c r="U176" s="38"/>
      <c r="V176" s="15"/>
      <c r="W176" s="15"/>
      <c r="X176" s="15"/>
      <c r="Y176" s="15"/>
    </row>
    <row r="177" spans="1:25" ht="17.25" x14ac:dyDescent="0.3">
      <c r="A177" s="116"/>
      <c r="B177" s="109"/>
      <c r="C177" s="117"/>
      <c r="D177" s="107"/>
      <c r="E177" s="98" t="s">
        <v>224</v>
      </c>
      <c r="F177" s="3" t="s">
        <v>745</v>
      </c>
      <c r="G177" s="84">
        <v>179</v>
      </c>
      <c r="H177" s="88">
        <v>0</v>
      </c>
      <c r="I177" s="95">
        <v>0.1</v>
      </c>
      <c r="J177" s="96"/>
      <c r="K177" s="96"/>
      <c r="L177" s="69"/>
      <c r="M177" s="69"/>
      <c r="N177" s="69"/>
      <c r="O177" s="15"/>
      <c r="P177" s="15"/>
      <c r="Q177" s="15"/>
      <c r="R177" s="15"/>
      <c r="S177" s="15"/>
      <c r="T177" s="15"/>
      <c r="U177" s="38"/>
      <c r="V177" s="15"/>
      <c r="W177" s="15"/>
      <c r="X177" s="15"/>
      <c r="Y177" s="15"/>
    </row>
    <row r="178" spans="1:25" ht="17.25" x14ac:dyDescent="0.3">
      <c r="A178" s="116"/>
      <c r="B178" s="109"/>
      <c r="C178" s="117"/>
      <c r="D178" s="107"/>
      <c r="E178" s="98" t="s">
        <v>225</v>
      </c>
      <c r="F178" s="3" t="s">
        <v>746</v>
      </c>
      <c r="G178" s="84">
        <v>180</v>
      </c>
      <c r="H178" s="88">
        <v>1</v>
      </c>
      <c r="I178" s="95">
        <v>0.1</v>
      </c>
      <c r="J178" s="96"/>
      <c r="K178" s="96"/>
      <c r="L178" s="69"/>
      <c r="M178" s="69"/>
      <c r="N178" s="69"/>
      <c r="O178" s="15"/>
      <c r="P178" s="15"/>
      <c r="Q178" s="15"/>
      <c r="R178" s="15"/>
      <c r="S178" s="15"/>
      <c r="T178" s="15"/>
      <c r="U178" s="38"/>
      <c r="V178" s="15"/>
      <c r="W178" s="15"/>
      <c r="X178" s="15"/>
      <c r="Y178" s="15"/>
    </row>
    <row r="179" spans="1:25" ht="17.25" x14ac:dyDescent="0.3">
      <c r="A179" s="116"/>
      <c r="B179" s="109"/>
      <c r="C179" s="117"/>
      <c r="D179" s="107"/>
      <c r="E179" s="98" t="s">
        <v>226</v>
      </c>
      <c r="F179" s="3" t="s">
        <v>747</v>
      </c>
      <c r="G179" s="84">
        <v>181</v>
      </c>
      <c r="H179" s="88">
        <v>0</v>
      </c>
      <c r="I179" s="95">
        <v>0.1</v>
      </c>
      <c r="J179" s="96"/>
      <c r="K179" s="96"/>
      <c r="L179" s="69"/>
      <c r="M179" s="69"/>
      <c r="N179" s="69"/>
      <c r="O179" s="15"/>
      <c r="P179" s="15"/>
      <c r="Q179" s="15"/>
      <c r="R179" s="15"/>
      <c r="S179" s="15"/>
      <c r="T179" s="15"/>
      <c r="U179" s="38"/>
      <c r="V179" s="15"/>
      <c r="W179" s="15"/>
      <c r="X179" s="15"/>
      <c r="Y179" s="15"/>
    </row>
    <row r="180" spans="1:25" ht="17.25" x14ac:dyDescent="0.3">
      <c r="A180" s="116"/>
      <c r="B180" s="109"/>
      <c r="C180" s="117"/>
      <c r="D180" s="107"/>
      <c r="E180" s="98" t="s">
        <v>227</v>
      </c>
      <c r="F180" s="3" t="s">
        <v>748</v>
      </c>
      <c r="G180" s="84">
        <v>182</v>
      </c>
      <c r="H180" s="88">
        <v>1</v>
      </c>
      <c r="I180" s="95">
        <v>0.1</v>
      </c>
      <c r="J180" s="96"/>
      <c r="K180" s="96"/>
      <c r="L180" s="69"/>
      <c r="M180" s="69"/>
      <c r="N180" s="69"/>
      <c r="O180" s="15"/>
      <c r="P180" s="15"/>
      <c r="Q180" s="15"/>
      <c r="R180" s="15"/>
      <c r="S180" s="15"/>
      <c r="T180" s="15"/>
      <c r="U180" s="38"/>
      <c r="V180" s="15"/>
      <c r="W180" s="15"/>
      <c r="X180" s="15"/>
      <c r="Y180" s="15"/>
    </row>
    <row r="181" spans="1:25" ht="17.25" x14ac:dyDescent="0.3">
      <c r="A181" s="116"/>
      <c r="B181" s="109"/>
      <c r="C181" s="117"/>
      <c r="D181" s="107"/>
      <c r="E181" s="98" t="s">
        <v>228</v>
      </c>
      <c r="F181" s="82" t="s">
        <v>1043</v>
      </c>
      <c r="G181" s="84">
        <v>183</v>
      </c>
      <c r="H181" s="88">
        <v>1</v>
      </c>
      <c r="I181" s="95">
        <v>0.1</v>
      </c>
      <c r="J181" s="96">
        <v>0</v>
      </c>
      <c r="K181" s="96">
        <v>50</v>
      </c>
      <c r="L181" s="69">
        <f>HLOOKUP($F181,'3.1移动业务'!$4:$11,6,0)</f>
        <v>3.9899999999999998</v>
      </c>
      <c r="M181" s="69">
        <f>HLOOKUP($F181,'3.1移动业务'!$4:$11,7,0)</f>
        <v>0</v>
      </c>
      <c r="N181" s="69">
        <f>HLOOKUP($F181,'3.1移动业务'!$4:$11,8,0)</f>
        <v>0</v>
      </c>
      <c r="O181" s="15"/>
      <c r="P181" s="15"/>
      <c r="Q181" s="15"/>
      <c r="R181" s="75" t="s">
        <v>1002</v>
      </c>
      <c r="S181" s="15"/>
      <c r="T181" s="15"/>
      <c r="U181" s="92">
        <v>43250</v>
      </c>
      <c r="V181" s="15" t="s">
        <v>1023</v>
      </c>
      <c r="W181" s="15" t="s">
        <v>1037</v>
      </c>
      <c r="X181" s="15"/>
      <c r="Y181" s="15"/>
    </row>
    <row r="182" spans="1:25" ht="17.25" x14ac:dyDescent="0.3">
      <c r="A182" s="116"/>
      <c r="B182" s="109"/>
      <c r="C182" s="117"/>
      <c r="D182" s="107" t="s">
        <v>229</v>
      </c>
      <c r="E182" s="98" t="s">
        <v>230</v>
      </c>
      <c r="F182" s="82" t="s">
        <v>1044</v>
      </c>
      <c r="G182" s="84">
        <v>184</v>
      </c>
      <c r="H182" s="88">
        <v>0</v>
      </c>
      <c r="I182" s="95">
        <v>0.1</v>
      </c>
      <c r="J182" s="96">
        <v>95</v>
      </c>
      <c r="K182" s="96">
        <v>97</v>
      </c>
      <c r="L182" s="69">
        <f>HLOOKUP($F182,'3.1移动业务'!$4:$11,6,0)</f>
        <v>97.76</v>
      </c>
      <c r="M182" s="69">
        <f>HLOOKUP($F182,'3.1移动业务'!$4:$11,7,0)</f>
        <v>99.2</v>
      </c>
      <c r="N182" s="69">
        <f>HLOOKUP($F182,'3.1移动业务'!$4:$11,8,0)</f>
        <v>95.62</v>
      </c>
      <c r="O182" s="15"/>
      <c r="P182" s="15"/>
      <c r="Q182" s="15"/>
      <c r="R182" s="15" t="s">
        <v>1035</v>
      </c>
      <c r="S182" s="15"/>
      <c r="T182" s="15"/>
      <c r="U182" s="92">
        <v>43221</v>
      </c>
      <c r="V182" s="15" t="s">
        <v>1023</v>
      </c>
      <c r="W182" s="15" t="s">
        <v>1037</v>
      </c>
      <c r="X182" s="15"/>
      <c r="Y182" s="15"/>
    </row>
    <row r="183" spans="1:25" ht="17.25" x14ac:dyDescent="0.3">
      <c r="A183" s="116"/>
      <c r="B183" s="109"/>
      <c r="C183" s="117"/>
      <c r="D183" s="107"/>
      <c r="E183" s="98" t="s">
        <v>231</v>
      </c>
      <c r="F183" s="3" t="s">
        <v>749</v>
      </c>
      <c r="G183" s="84">
        <v>185</v>
      </c>
      <c r="H183" s="88">
        <v>0</v>
      </c>
      <c r="I183" s="95">
        <v>0.1</v>
      </c>
      <c r="J183" s="96"/>
      <c r="K183" s="96"/>
      <c r="L183" s="69"/>
      <c r="M183" s="69"/>
      <c r="N183" s="69"/>
      <c r="O183" s="15"/>
      <c r="P183" s="15"/>
      <c r="Q183" s="15"/>
      <c r="R183" s="15"/>
      <c r="S183" s="15"/>
      <c r="T183" s="15"/>
      <c r="U183" s="38"/>
      <c r="V183" s="15"/>
      <c r="W183" s="15"/>
      <c r="X183" s="15"/>
      <c r="Y183" s="15"/>
    </row>
    <row r="184" spans="1:25" ht="17.25" x14ac:dyDescent="0.3">
      <c r="A184" s="116"/>
      <c r="B184" s="109"/>
      <c r="C184" s="117"/>
      <c r="D184" s="107"/>
      <c r="E184" s="98" t="s">
        <v>232</v>
      </c>
      <c r="F184" s="3" t="s">
        <v>750</v>
      </c>
      <c r="G184" s="84">
        <v>186</v>
      </c>
      <c r="H184" s="88">
        <v>1</v>
      </c>
      <c r="I184" s="95">
        <v>0.05</v>
      </c>
      <c r="J184" s="96"/>
      <c r="K184" s="96"/>
      <c r="L184" s="69"/>
      <c r="M184" s="69"/>
      <c r="N184" s="69"/>
      <c r="O184" s="15"/>
      <c r="P184" s="15"/>
      <c r="Q184" s="15"/>
      <c r="R184" s="15"/>
      <c r="S184" s="15"/>
      <c r="T184" s="15"/>
      <c r="U184" s="38"/>
      <c r="V184" s="15"/>
      <c r="W184" s="15"/>
      <c r="X184" s="15"/>
      <c r="Y184" s="15"/>
    </row>
    <row r="185" spans="1:25" ht="17.25" x14ac:dyDescent="0.3">
      <c r="A185" s="116"/>
      <c r="B185" s="109"/>
      <c r="C185" s="117"/>
      <c r="D185" s="107"/>
      <c r="E185" s="98" t="s">
        <v>233</v>
      </c>
      <c r="F185" s="3" t="s">
        <v>751</v>
      </c>
      <c r="G185" s="84">
        <v>187</v>
      </c>
      <c r="H185" s="88">
        <v>1</v>
      </c>
      <c r="I185" s="95">
        <v>0.05</v>
      </c>
      <c r="J185" s="96"/>
      <c r="K185" s="96"/>
      <c r="L185" s="69"/>
      <c r="M185" s="69"/>
      <c r="N185" s="69"/>
      <c r="O185" s="15"/>
      <c r="P185" s="15"/>
      <c r="Q185" s="15"/>
      <c r="R185" s="15"/>
      <c r="S185" s="15"/>
      <c r="T185" s="15"/>
      <c r="U185" s="38"/>
      <c r="V185" s="15"/>
      <c r="W185" s="15"/>
      <c r="X185" s="15"/>
      <c r="Y185" s="15"/>
    </row>
    <row r="186" spans="1:25" ht="17.25" x14ac:dyDescent="0.3">
      <c r="A186" s="116"/>
      <c r="B186" s="109"/>
      <c r="C186" s="117"/>
      <c r="D186" s="107"/>
      <c r="E186" s="98" t="s">
        <v>234</v>
      </c>
      <c r="F186" s="3" t="s">
        <v>752</v>
      </c>
      <c r="G186" s="84">
        <v>188</v>
      </c>
      <c r="H186" s="88">
        <v>0</v>
      </c>
      <c r="I186" s="95">
        <v>0.05</v>
      </c>
      <c r="J186" s="96"/>
      <c r="K186" s="96"/>
      <c r="L186" s="69"/>
      <c r="M186" s="69"/>
      <c r="N186" s="69"/>
      <c r="O186" s="15"/>
      <c r="P186" s="15"/>
      <c r="Q186" s="15"/>
      <c r="R186" s="15"/>
      <c r="S186" s="15"/>
      <c r="T186" s="15"/>
      <c r="U186" s="38"/>
      <c r="V186" s="15"/>
      <c r="W186" s="15"/>
      <c r="X186" s="15"/>
      <c r="Y186" s="15"/>
    </row>
    <row r="187" spans="1:25" ht="17.25" x14ac:dyDescent="0.3">
      <c r="A187" s="116"/>
      <c r="B187" s="109"/>
      <c r="C187" s="117"/>
      <c r="D187" s="107"/>
      <c r="E187" s="98" t="s">
        <v>235</v>
      </c>
      <c r="F187" s="3" t="s">
        <v>753</v>
      </c>
      <c r="G187" s="84">
        <v>189</v>
      </c>
      <c r="H187" s="88">
        <v>1</v>
      </c>
      <c r="I187" s="95">
        <v>0.05</v>
      </c>
      <c r="J187" s="96"/>
      <c r="K187" s="96"/>
      <c r="L187" s="69"/>
      <c r="M187" s="69"/>
      <c r="N187" s="69"/>
      <c r="O187" s="15"/>
      <c r="P187" s="15"/>
      <c r="Q187" s="15"/>
      <c r="R187" s="15"/>
      <c r="S187" s="15"/>
      <c r="T187" s="15"/>
      <c r="U187" s="38"/>
      <c r="V187" s="15"/>
      <c r="W187" s="15"/>
      <c r="X187" s="15"/>
      <c r="Y187" s="15"/>
    </row>
    <row r="188" spans="1:25" ht="17.25" x14ac:dyDescent="0.3">
      <c r="A188" s="116"/>
      <c r="B188" s="109"/>
      <c r="C188" s="117"/>
      <c r="D188" s="107"/>
      <c r="E188" s="98" t="s">
        <v>236</v>
      </c>
      <c r="F188" s="3" t="s">
        <v>754</v>
      </c>
      <c r="G188" s="84">
        <v>190</v>
      </c>
      <c r="H188" s="88">
        <v>0</v>
      </c>
      <c r="I188" s="95">
        <v>0.05</v>
      </c>
      <c r="J188" s="96"/>
      <c r="K188" s="96"/>
      <c r="L188" s="69"/>
      <c r="M188" s="69"/>
      <c r="N188" s="69"/>
      <c r="O188" s="15"/>
      <c r="P188" s="15"/>
      <c r="Q188" s="15"/>
      <c r="R188" s="15"/>
      <c r="S188" s="15"/>
      <c r="T188" s="15"/>
      <c r="U188" s="38"/>
      <c r="V188" s="15"/>
      <c r="W188" s="15"/>
      <c r="X188" s="15"/>
      <c r="Y188" s="15"/>
    </row>
    <row r="189" spans="1:25" ht="17.25" x14ac:dyDescent="0.3">
      <c r="A189" s="116"/>
      <c r="B189" s="109"/>
      <c r="C189" s="117"/>
      <c r="D189" s="107"/>
      <c r="E189" s="98" t="s">
        <v>237</v>
      </c>
      <c r="F189" s="3" t="s">
        <v>755</v>
      </c>
      <c r="G189" s="84">
        <v>191</v>
      </c>
      <c r="H189" s="88">
        <v>1</v>
      </c>
      <c r="I189" s="95">
        <v>0.05</v>
      </c>
      <c r="J189" s="96"/>
      <c r="K189" s="96"/>
      <c r="L189" s="69"/>
      <c r="M189" s="69"/>
      <c r="N189" s="69"/>
      <c r="O189" s="15"/>
      <c r="P189" s="15"/>
      <c r="Q189" s="15"/>
      <c r="R189" s="15"/>
      <c r="S189" s="15"/>
      <c r="T189" s="15"/>
      <c r="U189" s="38"/>
      <c r="V189" s="15"/>
      <c r="W189" s="15"/>
      <c r="X189" s="15"/>
      <c r="Y189" s="15"/>
    </row>
    <row r="190" spans="1:25" ht="17.25" x14ac:dyDescent="0.3">
      <c r="A190" s="116"/>
      <c r="B190" s="109"/>
      <c r="C190" s="117"/>
      <c r="D190" s="107" t="s">
        <v>238</v>
      </c>
      <c r="E190" s="98" t="s">
        <v>239</v>
      </c>
      <c r="F190" s="3" t="s">
        <v>756</v>
      </c>
      <c r="G190" s="84">
        <v>192</v>
      </c>
      <c r="H190" s="88">
        <v>0</v>
      </c>
      <c r="I190" s="95">
        <v>0.1</v>
      </c>
      <c r="J190" s="96"/>
      <c r="K190" s="96"/>
      <c r="L190" s="69"/>
      <c r="M190" s="69"/>
      <c r="N190" s="69"/>
      <c r="O190" s="15"/>
      <c r="P190" s="15"/>
      <c r="Q190" s="15"/>
      <c r="R190" s="15"/>
      <c r="S190" s="15"/>
      <c r="T190" s="15"/>
      <c r="U190" s="38"/>
      <c r="V190" s="15"/>
      <c r="W190" s="15"/>
      <c r="X190" s="15"/>
      <c r="Y190" s="15"/>
    </row>
    <row r="191" spans="1:25" ht="17.25" x14ac:dyDescent="0.3">
      <c r="A191" s="116"/>
      <c r="B191" s="109"/>
      <c r="C191" s="117"/>
      <c r="D191" s="107"/>
      <c r="E191" s="98" t="s">
        <v>240</v>
      </c>
      <c r="F191" s="3" t="s">
        <v>757</v>
      </c>
      <c r="G191" s="84">
        <v>193</v>
      </c>
      <c r="H191" s="88">
        <v>0</v>
      </c>
      <c r="I191" s="95">
        <v>0.1</v>
      </c>
      <c r="J191" s="96"/>
      <c r="K191" s="96"/>
      <c r="L191" s="69"/>
      <c r="M191" s="69"/>
      <c r="N191" s="69"/>
      <c r="O191" s="15"/>
      <c r="P191" s="15"/>
      <c r="Q191" s="15"/>
      <c r="R191" s="15"/>
      <c r="S191" s="15"/>
      <c r="T191" s="15"/>
      <c r="U191" s="38"/>
      <c r="V191" s="15"/>
      <c r="W191" s="15"/>
      <c r="X191" s="15"/>
      <c r="Y191" s="15"/>
    </row>
    <row r="192" spans="1:25" ht="17.25" x14ac:dyDescent="0.3">
      <c r="A192" s="116"/>
      <c r="B192" s="109"/>
      <c r="C192" s="117"/>
      <c r="D192" s="107"/>
      <c r="E192" s="98" t="s">
        <v>241</v>
      </c>
      <c r="F192" s="3" t="s">
        <v>758</v>
      </c>
      <c r="G192" s="84">
        <v>194</v>
      </c>
      <c r="H192" s="88">
        <v>1</v>
      </c>
      <c r="I192" s="95">
        <v>0.1</v>
      </c>
      <c r="J192" s="96"/>
      <c r="K192" s="96"/>
      <c r="L192" s="69"/>
      <c r="M192" s="69"/>
      <c r="N192" s="69"/>
      <c r="O192" s="15"/>
      <c r="P192" s="15"/>
      <c r="Q192" s="15"/>
      <c r="R192" s="15"/>
      <c r="S192" s="15"/>
      <c r="T192" s="15"/>
      <c r="U192" s="38"/>
      <c r="V192" s="15"/>
      <c r="W192" s="15"/>
      <c r="X192" s="15"/>
      <c r="Y192" s="15"/>
    </row>
    <row r="193" spans="1:25" ht="17.25" x14ac:dyDescent="0.3">
      <c r="A193" s="116"/>
      <c r="B193" s="109"/>
      <c r="C193" s="117"/>
      <c r="D193" s="107"/>
      <c r="E193" s="98" t="s">
        <v>242</v>
      </c>
      <c r="F193" s="3" t="s">
        <v>759</v>
      </c>
      <c r="G193" s="84">
        <v>195</v>
      </c>
      <c r="H193" s="88">
        <v>1</v>
      </c>
      <c r="I193" s="95">
        <v>0.1</v>
      </c>
      <c r="J193" s="96"/>
      <c r="K193" s="96"/>
      <c r="L193" s="69"/>
      <c r="M193" s="69"/>
      <c r="N193" s="69"/>
      <c r="O193" s="15"/>
      <c r="P193" s="15"/>
      <c r="Q193" s="15"/>
      <c r="R193" s="15"/>
      <c r="S193" s="15"/>
      <c r="T193" s="15"/>
      <c r="U193" s="38"/>
      <c r="V193" s="15"/>
      <c r="W193" s="15"/>
      <c r="X193" s="15"/>
      <c r="Y193" s="15"/>
    </row>
    <row r="194" spans="1:25" ht="17.25" x14ac:dyDescent="0.3">
      <c r="A194" s="116"/>
      <c r="B194" s="109"/>
      <c r="C194" s="117"/>
      <c r="D194" s="107"/>
      <c r="E194" s="98" t="s">
        <v>243</v>
      </c>
      <c r="F194" s="3" t="s">
        <v>760</v>
      </c>
      <c r="G194" s="84">
        <v>196</v>
      </c>
      <c r="H194" s="88">
        <v>0</v>
      </c>
      <c r="I194" s="95">
        <v>0.05</v>
      </c>
      <c r="J194" s="96"/>
      <c r="K194" s="96"/>
      <c r="L194" s="69"/>
      <c r="M194" s="69"/>
      <c r="N194" s="69"/>
      <c r="O194" s="15"/>
      <c r="P194" s="15"/>
      <c r="Q194" s="15"/>
      <c r="R194" s="15"/>
      <c r="S194" s="15"/>
      <c r="T194" s="15"/>
      <c r="U194" s="38"/>
      <c r="V194" s="15"/>
      <c r="W194" s="15"/>
      <c r="X194" s="15"/>
      <c r="Y194" s="15"/>
    </row>
    <row r="195" spans="1:25" ht="17.25" x14ac:dyDescent="0.3">
      <c r="A195" s="116"/>
      <c r="B195" s="109"/>
      <c r="C195" s="117"/>
      <c r="D195" s="107"/>
      <c r="E195" s="98" t="s">
        <v>244</v>
      </c>
      <c r="F195" s="3" t="s">
        <v>761</v>
      </c>
      <c r="G195" s="84">
        <v>197</v>
      </c>
      <c r="H195" s="88">
        <v>1</v>
      </c>
      <c r="I195" s="95">
        <v>0.05</v>
      </c>
      <c r="J195" s="96"/>
      <c r="K195" s="96"/>
      <c r="L195" s="69"/>
      <c r="M195" s="69"/>
      <c r="N195" s="69"/>
      <c r="O195" s="15"/>
      <c r="P195" s="15"/>
      <c r="Q195" s="15"/>
      <c r="R195" s="15"/>
      <c r="S195" s="15"/>
      <c r="T195" s="15"/>
      <c r="U195" s="38"/>
      <c r="V195" s="15"/>
      <c r="W195" s="15"/>
      <c r="X195" s="15"/>
      <c r="Y195" s="15"/>
    </row>
    <row r="196" spans="1:25" ht="17.25" x14ac:dyDescent="0.3">
      <c r="A196" s="116"/>
      <c r="B196" s="109"/>
      <c r="C196" s="117"/>
      <c r="D196" s="107"/>
      <c r="E196" s="98" t="s">
        <v>245</v>
      </c>
      <c r="F196" s="3" t="s">
        <v>762</v>
      </c>
      <c r="G196" s="84">
        <v>198</v>
      </c>
      <c r="H196" s="88">
        <v>0</v>
      </c>
      <c r="I196" s="95">
        <v>0.05</v>
      </c>
      <c r="J196" s="96"/>
      <c r="K196" s="96"/>
      <c r="L196" s="69"/>
      <c r="M196" s="69"/>
      <c r="N196" s="69"/>
      <c r="O196" s="15"/>
      <c r="P196" s="15"/>
      <c r="Q196" s="15"/>
      <c r="R196" s="15"/>
      <c r="S196" s="15"/>
      <c r="T196" s="15"/>
      <c r="U196" s="38"/>
      <c r="V196" s="15"/>
      <c r="W196" s="15"/>
      <c r="X196" s="15"/>
      <c r="Y196" s="15"/>
    </row>
    <row r="197" spans="1:25" ht="17.25" x14ac:dyDescent="0.3">
      <c r="A197" s="116"/>
      <c r="B197" s="109"/>
      <c r="C197" s="117"/>
      <c r="D197" s="107"/>
      <c r="E197" s="98" t="s">
        <v>246</v>
      </c>
      <c r="F197" s="3" t="s">
        <v>763</v>
      </c>
      <c r="G197" s="84">
        <v>199</v>
      </c>
      <c r="H197" s="88">
        <v>1</v>
      </c>
      <c r="I197" s="95">
        <v>0.05</v>
      </c>
      <c r="J197" s="96"/>
      <c r="K197" s="96"/>
      <c r="L197" s="69"/>
      <c r="M197" s="69"/>
      <c r="N197" s="69"/>
      <c r="O197" s="15"/>
      <c r="P197" s="15"/>
      <c r="Q197" s="15"/>
      <c r="R197" s="15"/>
      <c r="S197" s="15"/>
      <c r="T197" s="15"/>
      <c r="U197" s="38"/>
      <c r="V197" s="15"/>
      <c r="W197" s="15"/>
      <c r="X197" s="15"/>
      <c r="Y197" s="15"/>
    </row>
    <row r="198" spans="1:25" ht="17.25" x14ac:dyDescent="0.3">
      <c r="A198" s="116"/>
      <c r="B198" s="109"/>
      <c r="C198" s="117"/>
      <c r="D198" s="107"/>
      <c r="E198" s="98" t="s">
        <v>247</v>
      </c>
      <c r="F198" s="3" t="s">
        <v>764</v>
      </c>
      <c r="G198" s="84">
        <v>200</v>
      </c>
      <c r="H198" s="88">
        <v>0</v>
      </c>
      <c r="I198" s="95">
        <v>0.05</v>
      </c>
      <c r="J198" s="96"/>
      <c r="K198" s="96"/>
      <c r="L198" s="69"/>
      <c r="M198" s="69"/>
      <c r="N198" s="69"/>
      <c r="O198" s="15"/>
      <c r="P198" s="15"/>
      <c r="Q198" s="15"/>
      <c r="R198" s="15"/>
      <c r="S198" s="15"/>
      <c r="T198" s="15"/>
      <c r="U198" s="38"/>
      <c r="V198" s="15"/>
      <c r="W198" s="15"/>
      <c r="X198" s="15"/>
      <c r="Y198" s="15"/>
    </row>
    <row r="199" spans="1:25" ht="17.25" x14ac:dyDescent="0.3">
      <c r="A199" s="116"/>
      <c r="B199" s="109"/>
      <c r="C199" s="117"/>
      <c r="D199" s="107"/>
      <c r="E199" s="98" t="s">
        <v>248</v>
      </c>
      <c r="F199" s="3" t="s">
        <v>765</v>
      </c>
      <c r="G199" s="84">
        <v>201</v>
      </c>
      <c r="H199" s="88">
        <v>1</v>
      </c>
      <c r="I199" s="95">
        <v>0.05</v>
      </c>
      <c r="J199" s="96"/>
      <c r="K199" s="96"/>
      <c r="L199" s="69"/>
      <c r="M199" s="69"/>
      <c r="N199" s="69"/>
      <c r="O199" s="15"/>
      <c r="P199" s="15"/>
      <c r="Q199" s="15"/>
      <c r="R199" s="15"/>
      <c r="S199" s="15"/>
      <c r="T199" s="15"/>
      <c r="U199" s="38"/>
      <c r="V199" s="15"/>
      <c r="W199" s="15"/>
      <c r="X199" s="15"/>
      <c r="Y199" s="15"/>
    </row>
    <row r="200" spans="1:25" ht="17.25" x14ac:dyDescent="0.3">
      <c r="A200" s="116"/>
      <c r="B200" s="109"/>
      <c r="C200" s="117"/>
      <c r="D200" s="107"/>
      <c r="E200" s="98" t="s">
        <v>249</v>
      </c>
      <c r="F200" s="3" t="s">
        <v>766</v>
      </c>
      <c r="G200" s="84">
        <v>202</v>
      </c>
      <c r="H200" s="88">
        <v>0</v>
      </c>
      <c r="I200" s="95">
        <v>0.1</v>
      </c>
      <c r="J200" s="96"/>
      <c r="K200" s="96"/>
      <c r="L200" s="69"/>
      <c r="M200" s="69"/>
      <c r="N200" s="69"/>
      <c r="O200" s="15"/>
      <c r="P200" s="15"/>
      <c r="Q200" s="15"/>
      <c r="R200" s="15"/>
      <c r="S200" s="15"/>
      <c r="T200" s="15"/>
      <c r="U200" s="38"/>
      <c r="V200" s="15"/>
      <c r="W200" s="15"/>
      <c r="X200" s="15"/>
      <c r="Y200" s="15"/>
    </row>
    <row r="201" spans="1:25" ht="17.25" x14ac:dyDescent="0.3">
      <c r="A201" s="116"/>
      <c r="B201" s="109"/>
      <c r="C201" s="117"/>
      <c r="D201" s="107"/>
      <c r="E201" s="98" t="s">
        <v>250</v>
      </c>
      <c r="F201" s="3" t="s">
        <v>767</v>
      </c>
      <c r="G201" s="84">
        <v>203</v>
      </c>
      <c r="H201" s="88">
        <v>0</v>
      </c>
      <c r="I201" s="95">
        <v>0.05</v>
      </c>
      <c r="J201" s="96"/>
      <c r="K201" s="96"/>
      <c r="L201" s="69"/>
      <c r="M201" s="69"/>
      <c r="N201" s="69"/>
      <c r="O201" s="15"/>
      <c r="P201" s="15"/>
      <c r="Q201" s="15"/>
      <c r="R201" s="15"/>
      <c r="S201" s="15"/>
      <c r="T201" s="15"/>
      <c r="U201" s="38"/>
      <c r="V201" s="15"/>
      <c r="W201" s="15"/>
      <c r="X201" s="15"/>
      <c r="Y201" s="15"/>
    </row>
    <row r="202" spans="1:25" ht="17.25" x14ac:dyDescent="0.3">
      <c r="A202" s="116"/>
      <c r="B202" s="109"/>
      <c r="C202" s="117"/>
      <c r="D202" s="107"/>
      <c r="E202" s="98" t="s">
        <v>251</v>
      </c>
      <c r="F202" s="3" t="s">
        <v>768</v>
      </c>
      <c r="G202" s="84">
        <v>204</v>
      </c>
      <c r="H202" s="88">
        <v>1</v>
      </c>
      <c r="I202" s="95">
        <v>0.05</v>
      </c>
      <c r="J202" s="96"/>
      <c r="K202" s="96"/>
      <c r="L202" s="69"/>
      <c r="M202" s="69"/>
      <c r="N202" s="69"/>
      <c r="O202" s="15"/>
      <c r="P202" s="15"/>
      <c r="Q202" s="15"/>
      <c r="R202" s="15"/>
      <c r="S202" s="15"/>
      <c r="T202" s="15"/>
      <c r="U202" s="38"/>
      <c r="V202" s="15"/>
      <c r="W202" s="15"/>
      <c r="X202" s="15"/>
      <c r="Y202" s="15"/>
    </row>
    <row r="203" spans="1:25" ht="17.25" x14ac:dyDescent="0.3">
      <c r="A203" s="116"/>
      <c r="B203" s="109"/>
      <c r="C203" s="117"/>
      <c r="D203" s="107"/>
      <c r="E203" s="98" t="s">
        <v>252</v>
      </c>
      <c r="F203" s="3" t="s">
        <v>769</v>
      </c>
      <c r="G203" s="84">
        <v>205</v>
      </c>
      <c r="H203" s="88">
        <v>0</v>
      </c>
      <c r="I203" s="95">
        <v>0.05</v>
      </c>
      <c r="J203" s="96"/>
      <c r="K203" s="96"/>
      <c r="L203" s="69"/>
      <c r="M203" s="69"/>
      <c r="N203" s="69"/>
      <c r="O203" s="15"/>
      <c r="P203" s="15"/>
      <c r="Q203" s="15"/>
      <c r="R203" s="15"/>
      <c r="S203" s="15"/>
      <c r="T203" s="15"/>
      <c r="U203" s="38"/>
      <c r="V203" s="15"/>
      <c r="W203" s="15"/>
      <c r="X203" s="15"/>
      <c r="Y203" s="15"/>
    </row>
    <row r="204" spans="1:25" ht="17.25" x14ac:dyDescent="0.3">
      <c r="A204" s="116"/>
      <c r="B204" s="109"/>
      <c r="C204" s="117"/>
      <c r="D204" s="107"/>
      <c r="E204" s="98" t="s">
        <v>253</v>
      </c>
      <c r="F204" s="3" t="s">
        <v>770</v>
      </c>
      <c r="G204" s="84">
        <v>206</v>
      </c>
      <c r="H204" s="88">
        <v>0</v>
      </c>
      <c r="I204" s="95">
        <v>0.05</v>
      </c>
      <c r="J204" s="96"/>
      <c r="K204" s="96"/>
      <c r="L204" s="69"/>
      <c r="M204" s="69"/>
      <c r="N204" s="69"/>
      <c r="O204" s="15"/>
      <c r="P204" s="15"/>
      <c r="Q204" s="15"/>
      <c r="R204" s="15"/>
      <c r="S204" s="15"/>
      <c r="T204" s="15"/>
      <c r="U204" s="38"/>
      <c r="V204" s="15"/>
      <c r="W204" s="15"/>
      <c r="X204" s="15"/>
      <c r="Y204" s="15"/>
    </row>
    <row r="205" spans="1:25" ht="17.25" x14ac:dyDescent="0.3">
      <c r="A205" s="116"/>
      <c r="B205" s="108" t="s">
        <v>599</v>
      </c>
      <c r="C205" s="117"/>
      <c r="D205" s="18" t="s">
        <v>254</v>
      </c>
      <c r="E205" s="100" t="s">
        <v>929</v>
      </c>
      <c r="F205" s="3" t="s">
        <v>771</v>
      </c>
      <c r="G205" s="84">
        <v>207</v>
      </c>
      <c r="H205" s="88">
        <v>1</v>
      </c>
      <c r="I205" s="95">
        <v>1.5</v>
      </c>
      <c r="J205" s="96">
        <v>0.5</v>
      </c>
      <c r="K205" s="96">
        <v>0.25</v>
      </c>
      <c r="L205" s="69">
        <f>HLOOKUP($F205,'3.1移动业务'!$4:$11,6,0)</f>
        <v>0.21999999999999997</v>
      </c>
      <c r="M205" s="69">
        <f>HLOOKUP($F205,'3.1移动业务'!$4:$11,7,0)</f>
        <v>0.09</v>
      </c>
      <c r="N205" s="69">
        <f>HLOOKUP($F205,'3.1移动业务'!$4:$11,8,0)</f>
        <v>1.1499999999999999</v>
      </c>
      <c r="O205" s="15"/>
      <c r="P205" s="15"/>
      <c r="Q205" s="15"/>
      <c r="R205" s="7" t="s">
        <v>1001</v>
      </c>
      <c r="S205" s="15"/>
      <c r="T205" s="15"/>
      <c r="U205" s="38">
        <v>43221</v>
      </c>
      <c r="V205" s="15" t="s">
        <v>1023</v>
      </c>
      <c r="W205" s="15"/>
      <c r="X205" s="15"/>
      <c r="Y205" s="15"/>
    </row>
    <row r="206" spans="1:25" ht="17.25" x14ac:dyDescent="0.3">
      <c r="A206" s="116"/>
      <c r="B206" s="109"/>
      <c r="C206" s="117"/>
      <c r="D206" s="18" t="s">
        <v>255</v>
      </c>
      <c r="E206" s="100" t="s">
        <v>256</v>
      </c>
      <c r="F206" s="3" t="s">
        <v>772</v>
      </c>
      <c r="G206" s="84">
        <v>208</v>
      </c>
      <c r="H206" s="88">
        <v>1</v>
      </c>
      <c r="I206" s="95">
        <v>1.5</v>
      </c>
      <c r="J206" s="96">
        <v>0.5</v>
      </c>
      <c r="K206" s="96">
        <v>0.2</v>
      </c>
      <c r="L206" s="69">
        <f>HLOOKUP($F206,'3.1移动业务'!$4:$11,6,0)</f>
        <v>0.13999999999999999</v>
      </c>
      <c r="M206" s="69">
        <f>HLOOKUP($F206,'3.1移动业务'!$4:$11,7,0)</f>
        <v>0.05</v>
      </c>
      <c r="N206" s="69">
        <f>HLOOKUP($F206,'3.1移动业务'!$4:$11,8,0)</f>
        <v>0.54</v>
      </c>
      <c r="O206" s="15"/>
      <c r="P206" s="15"/>
      <c r="Q206" s="15"/>
      <c r="R206" s="7" t="s">
        <v>1001</v>
      </c>
      <c r="S206" s="15"/>
      <c r="T206" s="15"/>
      <c r="U206" s="38">
        <v>43221</v>
      </c>
      <c r="V206" s="15" t="s">
        <v>1023</v>
      </c>
      <c r="W206" s="15"/>
      <c r="X206" s="15"/>
      <c r="Y206" s="15"/>
    </row>
    <row r="207" spans="1:25" ht="17.25" x14ac:dyDescent="0.3">
      <c r="A207" s="116"/>
      <c r="B207" s="108" t="s">
        <v>600</v>
      </c>
      <c r="C207" s="117"/>
      <c r="D207" s="18" t="s">
        <v>257</v>
      </c>
      <c r="E207" s="100" t="s">
        <v>930</v>
      </c>
      <c r="F207" s="3" t="s">
        <v>773</v>
      </c>
      <c r="G207" s="84">
        <v>209</v>
      </c>
      <c r="H207" s="88">
        <v>0</v>
      </c>
      <c r="I207" s="95">
        <v>1</v>
      </c>
      <c r="J207" s="96">
        <v>96</v>
      </c>
      <c r="K207" s="96">
        <v>97</v>
      </c>
      <c r="L207" s="69">
        <f>HLOOKUP($F207,'3.1移动业务'!$4:$11,6,0)</f>
        <v>97.96</v>
      </c>
      <c r="M207" s="69">
        <f>HLOOKUP($F207,'3.1移动业务'!$4:$11,7,0)</f>
        <v>98.99</v>
      </c>
      <c r="N207" s="69">
        <f>HLOOKUP($F207,'3.1移动业务'!$4:$11,8,0)</f>
        <v>96.44</v>
      </c>
      <c r="O207" s="15"/>
      <c r="P207" s="15"/>
      <c r="Q207" s="15"/>
      <c r="R207" s="7" t="s">
        <v>1001</v>
      </c>
      <c r="S207" s="15"/>
      <c r="T207" s="15"/>
      <c r="U207" s="38">
        <v>43221</v>
      </c>
      <c r="V207" s="15" t="s">
        <v>1023</v>
      </c>
      <c r="W207" s="15"/>
      <c r="X207" s="15"/>
      <c r="Y207" s="15"/>
    </row>
    <row r="208" spans="1:25" ht="17.25" x14ac:dyDescent="0.3">
      <c r="A208" s="116"/>
      <c r="B208" s="109"/>
      <c r="C208" s="117"/>
      <c r="D208" s="118" t="s">
        <v>1008</v>
      </c>
      <c r="E208" s="100" t="s">
        <v>258</v>
      </c>
      <c r="F208" s="3" t="s">
        <v>774</v>
      </c>
      <c r="G208" s="84">
        <v>211</v>
      </c>
      <c r="H208" s="88">
        <v>0</v>
      </c>
      <c r="I208" s="95">
        <v>0.5</v>
      </c>
      <c r="J208" s="96">
        <v>90</v>
      </c>
      <c r="K208" s="96">
        <v>95</v>
      </c>
      <c r="L208" s="69">
        <f>HLOOKUP($F208,'3.1移动业务'!$4:$11,6,0)</f>
        <v>94.89</v>
      </c>
      <c r="M208" s="69">
        <f>HLOOKUP($F208,'3.1移动业务'!$4:$11,7,0)</f>
        <v>96.14</v>
      </c>
      <c r="N208" s="69">
        <f>HLOOKUP($F208,'3.1移动业务'!$4:$11,8,0)</f>
        <v>91.93</v>
      </c>
      <c r="O208" s="15"/>
      <c r="P208" s="15"/>
      <c r="Q208" s="15"/>
      <c r="R208" s="7" t="s">
        <v>1001</v>
      </c>
      <c r="S208" s="15"/>
      <c r="T208" s="15"/>
      <c r="U208" s="38">
        <v>43221</v>
      </c>
      <c r="V208" s="15" t="s">
        <v>1023</v>
      </c>
      <c r="W208" s="15"/>
      <c r="X208" s="15"/>
      <c r="Y208" s="15"/>
    </row>
    <row r="209" spans="1:25" ht="17.25" x14ac:dyDescent="0.3">
      <c r="A209" s="116"/>
      <c r="B209" s="109"/>
      <c r="C209" s="117"/>
      <c r="D209" s="118"/>
      <c r="E209" s="100" t="s">
        <v>259</v>
      </c>
      <c r="F209" s="3" t="s">
        <v>775</v>
      </c>
      <c r="G209" s="84">
        <v>212</v>
      </c>
      <c r="H209" s="88">
        <v>0</v>
      </c>
      <c r="I209" s="95">
        <v>0.5</v>
      </c>
      <c r="J209" s="96">
        <v>97</v>
      </c>
      <c r="K209" s="96">
        <v>98</v>
      </c>
      <c r="L209" s="69">
        <f>HLOOKUP($F209,'3.1移动业务'!$4:$11,6,0)</f>
        <v>98.53</v>
      </c>
      <c r="M209" s="69">
        <f>HLOOKUP($F209,'3.1移动业务'!$4:$11,7,0)</f>
        <v>99.25</v>
      </c>
      <c r="N209" s="69">
        <f>HLOOKUP($F209,'3.1移动业务'!$4:$11,8,0)</f>
        <v>97.23</v>
      </c>
      <c r="O209" s="15"/>
      <c r="P209" s="15"/>
      <c r="Q209" s="15"/>
      <c r="R209" s="7" t="s">
        <v>1001</v>
      </c>
      <c r="S209" s="15"/>
      <c r="T209" s="15"/>
      <c r="U209" s="38">
        <v>43221</v>
      </c>
      <c r="V209" s="15" t="s">
        <v>1023</v>
      </c>
      <c r="W209" s="15"/>
      <c r="X209" s="15"/>
      <c r="Y209" s="15"/>
    </row>
    <row r="210" spans="1:25" ht="17.25" x14ac:dyDescent="0.3">
      <c r="A210" s="116"/>
      <c r="B210" s="109"/>
      <c r="C210" s="117"/>
      <c r="D210" s="118"/>
      <c r="E210" s="100" t="s">
        <v>260</v>
      </c>
      <c r="F210" s="3" t="s">
        <v>776</v>
      </c>
      <c r="G210" s="84">
        <v>214</v>
      </c>
      <c r="H210" s="88">
        <v>1</v>
      </c>
      <c r="I210" s="95">
        <v>0.55000000000000004</v>
      </c>
      <c r="J210" s="96">
        <v>5</v>
      </c>
      <c r="K210" s="96">
        <v>3</v>
      </c>
      <c r="L210" s="69">
        <f>HLOOKUP($F210,'3.1移动业务'!$4:$11,6,0)</f>
        <v>6.93</v>
      </c>
      <c r="M210" s="69">
        <f>HLOOKUP($F210,'3.1移动业务'!$4:$11,7,0)</f>
        <v>1.1599999999999999</v>
      </c>
      <c r="N210" s="69">
        <f>HLOOKUP($F210,'3.1移动业务'!$4:$11,8,0)</f>
        <v>20.76</v>
      </c>
      <c r="O210" s="15"/>
      <c r="P210" s="15"/>
      <c r="Q210" s="15"/>
      <c r="R210" s="7" t="s">
        <v>1001</v>
      </c>
      <c r="S210" s="15"/>
      <c r="T210" s="15"/>
      <c r="U210" s="38">
        <v>43221</v>
      </c>
      <c r="V210" s="15" t="s">
        <v>1023</v>
      </c>
      <c r="W210" s="15"/>
      <c r="X210" s="15"/>
      <c r="Y210" s="15"/>
    </row>
    <row r="211" spans="1:25" ht="17.25" x14ac:dyDescent="0.3">
      <c r="A211" s="116"/>
      <c r="B211" s="109"/>
      <c r="C211" s="117"/>
      <c r="D211" s="118"/>
      <c r="E211" s="100" t="s">
        <v>261</v>
      </c>
      <c r="F211" s="3" t="s">
        <v>777</v>
      </c>
      <c r="G211" s="84">
        <v>215</v>
      </c>
      <c r="H211" s="88">
        <v>1</v>
      </c>
      <c r="I211" s="95">
        <v>0.55000000000000004</v>
      </c>
      <c r="J211" s="96">
        <v>5</v>
      </c>
      <c r="K211" s="96">
        <v>3</v>
      </c>
      <c r="L211" s="69">
        <f>HLOOKUP($F211,'3.1移动业务'!$4:$11,6,0)</f>
        <v>2.39</v>
      </c>
      <c r="M211" s="69">
        <f>HLOOKUP($F211,'3.1移动业务'!$4:$11,7,0)</f>
        <v>0.53</v>
      </c>
      <c r="N211" s="69">
        <f>HLOOKUP($F211,'3.1移动业务'!$4:$11,8,0)</f>
        <v>8.5400000000000009</v>
      </c>
      <c r="O211" s="15"/>
      <c r="P211" s="15"/>
      <c r="Q211" s="15"/>
      <c r="R211" s="7" t="s">
        <v>1001</v>
      </c>
      <c r="S211" s="15"/>
      <c r="T211" s="15"/>
      <c r="U211" s="38">
        <v>43221</v>
      </c>
      <c r="V211" s="15" t="s">
        <v>1023</v>
      </c>
      <c r="W211" s="15"/>
      <c r="X211" s="15"/>
      <c r="Y211" s="15"/>
    </row>
    <row r="212" spans="1:25" ht="17.25" x14ac:dyDescent="0.3">
      <c r="A212" s="116"/>
      <c r="B212" s="109"/>
      <c r="C212" s="117"/>
      <c r="D212" s="118" t="s">
        <v>262</v>
      </c>
      <c r="E212" s="100" t="s">
        <v>263</v>
      </c>
      <c r="F212" s="3" t="s">
        <v>778</v>
      </c>
      <c r="G212" s="84">
        <v>216</v>
      </c>
      <c r="H212" s="88">
        <v>1</v>
      </c>
      <c r="I212" s="95">
        <v>0.45</v>
      </c>
      <c r="J212" s="96">
        <v>1</v>
      </c>
      <c r="K212" s="96">
        <v>0.4</v>
      </c>
      <c r="L212" s="69">
        <f>HLOOKUP($F212,'3.1移动业务'!$4:$11,6,0)</f>
        <v>0.10560000000000001</v>
      </c>
      <c r="M212" s="69">
        <f>HLOOKUP($F212,'3.1移动业务'!$4:$11,7,0)</f>
        <v>9.9999999999999991E-5</v>
      </c>
      <c r="N212" s="69">
        <f>HLOOKUP($F212,'3.1移动业务'!$4:$11,8,0)</f>
        <v>2.1366000000000001</v>
      </c>
      <c r="O212" s="15"/>
      <c r="P212" s="15"/>
      <c r="Q212" s="15"/>
      <c r="R212" s="7" t="s">
        <v>1001</v>
      </c>
      <c r="S212" s="15"/>
      <c r="T212" s="15"/>
      <c r="U212" s="38">
        <v>43221</v>
      </c>
      <c r="V212" s="15" t="s">
        <v>1023</v>
      </c>
      <c r="W212" s="15"/>
      <c r="X212" s="15"/>
      <c r="Y212" s="15"/>
    </row>
    <row r="213" spans="1:25" ht="17.25" x14ac:dyDescent="0.3">
      <c r="A213" s="116"/>
      <c r="B213" s="109"/>
      <c r="C213" s="117"/>
      <c r="D213" s="118"/>
      <c r="E213" s="100" t="s">
        <v>264</v>
      </c>
      <c r="F213" s="3" t="s">
        <v>779</v>
      </c>
      <c r="G213" s="84">
        <v>217</v>
      </c>
      <c r="H213" s="88">
        <v>1</v>
      </c>
      <c r="I213" s="95">
        <v>0.45</v>
      </c>
      <c r="J213" s="96">
        <v>1</v>
      </c>
      <c r="K213" s="96">
        <v>0.4</v>
      </c>
      <c r="L213" s="69">
        <f>HLOOKUP($F213,'3.1移动业务'!$4:$11,6,0)</f>
        <v>4.4999999999999998E-2</v>
      </c>
      <c r="M213" s="69">
        <f>HLOOKUP($F213,'3.1移动业务'!$4:$11,7,0)</f>
        <v>6.9999999999999999E-4</v>
      </c>
      <c r="N213" s="69">
        <f>HLOOKUP($F213,'3.1移动业务'!$4:$11,8,0)</f>
        <v>0.19409999999999999</v>
      </c>
      <c r="O213" s="15"/>
      <c r="P213" s="15"/>
      <c r="Q213" s="15"/>
      <c r="R213" s="7" t="s">
        <v>1001</v>
      </c>
      <c r="S213" s="15"/>
      <c r="T213" s="15"/>
      <c r="U213" s="38">
        <v>43221</v>
      </c>
      <c r="V213" s="15" t="s">
        <v>1023</v>
      </c>
      <c r="W213" s="15"/>
      <c r="X213" s="15"/>
      <c r="Y213" s="15"/>
    </row>
    <row r="214" spans="1:25" ht="17.25" x14ac:dyDescent="0.3">
      <c r="A214" s="116"/>
      <c r="B214" s="108" t="s">
        <v>601</v>
      </c>
      <c r="C214" s="117"/>
      <c r="D214" s="110" t="s">
        <v>265</v>
      </c>
      <c r="E214" s="99" t="s">
        <v>931</v>
      </c>
      <c r="F214" s="3" t="s">
        <v>780</v>
      </c>
      <c r="G214" s="84">
        <v>218</v>
      </c>
      <c r="H214" s="88">
        <v>1</v>
      </c>
      <c r="I214" s="95">
        <v>0.4</v>
      </c>
      <c r="J214" s="96"/>
      <c r="K214" s="96"/>
      <c r="L214" s="69"/>
      <c r="M214" s="69"/>
      <c r="N214" s="69"/>
      <c r="O214" s="15"/>
      <c r="P214" s="15"/>
      <c r="Q214" s="15"/>
      <c r="R214" s="15"/>
      <c r="S214" s="15"/>
      <c r="T214" s="15"/>
      <c r="U214" s="38"/>
      <c r="V214" s="15"/>
      <c r="W214" s="15"/>
      <c r="X214" s="15"/>
      <c r="Y214" s="15"/>
    </row>
    <row r="215" spans="1:25" ht="17.25" x14ac:dyDescent="0.3">
      <c r="A215" s="116"/>
      <c r="B215" s="109"/>
      <c r="C215" s="117"/>
      <c r="D215" s="110"/>
      <c r="E215" s="99" t="s">
        <v>266</v>
      </c>
      <c r="F215" s="3" t="s">
        <v>781</v>
      </c>
      <c r="G215" s="84">
        <v>219</v>
      </c>
      <c r="H215" s="88">
        <v>1</v>
      </c>
      <c r="I215" s="95">
        <v>0.4</v>
      </c>
      <c r="J215" s="96"/>
      <c r="K215" s="96"/>
      <c r="L215" s="69"/>
      <c r="M215" s="69"/>
      <c r="N215" s="69"/>
      <c r="O215" s="15"/>
      <c r="P215" s="15"/>
      <c r="Q215" s="15"/>
      <c r="R215" s="15"/>
      <c r="S215" s="15"/>
      <c r="T215" s="15"/>
      <c r="U215" s="38"/>
      <c r="V215" s="15"/>
      <c r="W215" s="15"/>
      <c r="X215" s="15"/>
      <c r="Y215" s="15"/>
    </row>
    <row r="216" spans="1:25" ht="17.25" x14ac:dyDescent="0.3">
      <c r="A216" s="116"/>
      <c r="B216" s="109"/>
      <c r="C216" s="117"/>
      <c r="D216" s="110"/>
      <c r="E216" s="99" t="s">
        <v>267</v>
      </c>
      <c r="F216" s="3" t="s">
        <v>782</v>
      </c>
      <c r="G216" s="84">
        <v>220</v>
      </c>
      <c r="H216" s="88">
        <v>1</v>
      </c>
      <c r="I216" s="95">
        <v>0.4</v>
      </c>
      <c r="J216" s="96"/>
      <c r="K216" s="96"/>
      <c r="L216" s="69"/>
      <c r="M216" s="69"/>
      <c r="N216" s="69"/>
      <c r="O216" s="15"/>
      <c r="P216" s="15"/>
      <c r="Q216" s="15"/>
      <c r="R216" s="15"/>
      <c r="S216" s="15"/>
      <c r="T216" s="15"/>
      <c r="U216" s="38"/>
      <c r="V216" s="15"/>
      <c r="W216" s="15"/>
      <c r="X216" s="15"/>
      <c r="Y216" s="15"/>
    </row>
    <row r="217" spans="1:25" ht="17.25" x14ac:dyDescent="0.3">
      <c r="A217" s="116"/>
      <c r="B217" s="109"/>
      <c r="C217" s="117"/>
      <c r="D217" s="110" t="s">
        <v>268</v>
      </c>
      <c r="E217" s="99" t="s">
        <v>269</v>
      </c>
      <c r="F217" s="3" t="s">
        <v>783</v>
      </c>
      <c r="G217" s="84">
        <v>221</v>
      </c>
      <c r="H217" s="88">
        <v>1</v>
      </c>
      <c r="I217" s="95">
        <v>1.5</v>
      </c>
      <c r="J217" s="96">
        <v>10</v>
      </c>
      <c r="K217" s="96">
        <v>50</v>
      </c>
      <c r="L217" s="69">
        <f>HLOOKUP($F217,'3.1移动业务'!$4:$11,6,0)</f>
        <v>20.41</v>
      </c>
      <c r="M217" s="69">
        <f>HLOOKUP($F217,'3.1移动业务'!$4:$11,7,0)</f>
        <v>0</v>
      </c>
      <c r="N217" s="69">
        <f>HLOOKUP($F217,'3.1移动业务'!$4:$11,8,0)</f>
        <v>0</v>
      </c>
      <c r="O217" s="15"/>
      <c r="P217" s="15"/>
      <c r="Q217" s="15"/>
      <c r="R217" s="75" t="s">
        <v>1002</v>
      </c>
      <c r="S217" s="15"/>
      <c r="T217" s="15"/>
      <c r="U217" s="38">
        <v>43221</v>
      </c>
      <c r="V217" s="15" t="s">
        <v>1023</v>
      </c>
      <c r="W217" s="15"/>
      <c r="X217" s="15"/>
      <c r="Y217" s="15"/>
    </row>
    <row r="218" spans="1:25" ht="17.25" x14ac:dyDescent="0.3">
      <c r="A218" s="116"/>
      <c r="B218" s="109"/>
      <c r="C218" s="117"/>
      <c r="D218" s="110"/>
      <c r="E218" s="99" t="s">
        <v>270</v>
      </c>
      <c r="F218" s="3" t="s">
        <v>1032</v>
      </c>
      <c r="G218" s="84">
        <v>222</v>
      </c>
      <c r="H218" s="88">
        <v>1</v>
      </c>
      <c r="I218" s="95">
        <v>2</v>
      </c>
      <c r="J218" s="96">
        <v>10</v>
      </c>
      <c r="K218" s="96">
        <v>5</v>
      </c>
      <c r="L218" s="69">
        <f>HLOOKUP($F218,'3.1移动业务'!$4:$11,6,0)</f>
        <v>3.5700000000000003</v>
      </c>
      <c r="M218" s="69">
        <f>HLOOKUP($F218,'3.1移动业务'!$4:$11,7,0)</f>
        <v>1.4200000000000002</v>
      </c>
      <c r="N218" s="69">
        <f>HLOOKUP($F218,'3.1移动业务'!$4:$11,8,0)</f>
        <v>11.379999999999999</v>
      </c>
      <c r="O218" s="15"/>
      <c r="P218" s="15"/>
      <c r="Q218" s="15"/>
      <c r="R218" s="7" t="s">
        <v>1001</v>
      </c>
      <c r="S218" s="15"/>
      <c r="T218" s="15"/>
      <c r="U218" s="38">
        <v>43221</v>
      </c>
      <c r="V218" s="15" t="s">
        <v>1023</v>
      </c>
      <c r="W218" s="15"/>
      <c r="X218" s="15"/>
      <c r="Y218" s="15"/>
    </row>
    <row r="219" spans="1:25" ht="17.25" x14ac:dyDescent="0.3">
      <c r="A219" s="116"/>
      <c r="B219" s="109"/>
      <c r="C219" s="117"/>
      <c r="D219" s="12" t="s">
        <v>271</v>
      </c>
      <c r="E219" s="100" t="s">
        <v>272</v>
      </c>
      <c r="F219" s="3" t="s">
        <v>784</v>
      </c>
      <c r="G219" s="84">
        <v>224</v>
      </c>
      <c r="H219" s="88">
        <v>1</v>
      </c>
      <c r="I219" s="95">
        <v>1.4</v>
      </c>
      <c r="J219" s="96">
        <v>2</v>
      </c>
      <c r="K219" s="96">
        <v>1</v>
      </c>
      <c r="L219" s="69">
        <f>HLOOKUP($F219,'3.1移动业务'!$4:$11,6,0)</f>
        <v>0.1</v>
      </c>
      <c r="M219" s="69">
        <f>HLOOKUP($F219,'3.1移动业务'!$4:$11,7,0)</f>
        <v>0</v>
      </c>
      <c r="N219" s="69">
        <f>HLOOKUP($F219,'3.1移动业务'!$4:$11,8,0)</f>
        <v>0.8</v>
      </c>
      <c r="O219" s="15"/>
      <c r="P219" s="15"/>
      <c r="Q219" s="15"/>
      <c r="R219" s="7" t="s">
        <v>1001</v>
      </c>
      <c r="S219" s="15"/>
      <c r="T219" s="15"/>
      <c r="U219" s="38" t="s">
        <v>1020</v>
      </c>
      <c r="V219" s="15" t="s">
        <v>1018</v>
      </c>
      <c r="W219" s="15"/>
      <c r="X219" s="15"/>
      <c r="Y219" s="15"/>
    </row>
    <row r="220" spans="1:25" ht="17.25" x14ac:dyDescent="0.3">
      <c r="A220" s="116"/>
      <c r="B220" s="108" t="s">
        <v>602</v>
      </c>
      <c r="C220" s="117"/>
      <c r="D220" s="110" t="s">
        <v>268</v>
      </c>
      <c r="E220" s="99" t="s">
        <v>932</v>
      </c>
      <c r="F220" s="3" t="s">
        <v>785</v>
      </c>
      <c r="G220" s="84">
        <v>225</v>
      </c>
      <c r="H220" s="88">
        <v>0</v>
      </c>
      <c r="I220" s="95">
        <v>0.3</v>
      </c>
      <c r="J220" s="96">
        <v>5</v>
      </c>
      <c r="K220" s="96">
        <v>10</v>
      </c>
      <c r="L220" s="69">
        <f>HLOOKUP($F220,'3.1移动业务'!$4:$11,6,0)</f>
        <v>26.721966792152958</v>
      </c>
      <c r="M220" s="69">
        <f>HLOOKUP($F220,'3.1移动业务'!$4:$11,7,0)</f>
        <v>44.990538515353208</v>
      </c>
      <c r="N220" s="69">
        <f>HLOOKUP($F220,'3.1移动业务'!$4:$11,8,0)</f>
        <v>11.376097747997308</v>
      </c>
      <c r="O220" s="15"/>
      <c r="P220" s="15"/>
      <c r="Q220" s="15"/>
      <c r="R220" s="7" t="s">
        <v>1001</v>
      </c>
      <c r="S220" s="15"/>
      <c r="T220" s="15"/>
      <c r="U220" s="38">
        <v>43221</v>
      </c>
      <c r="V220" s="15" t="s">
        <v>1023</v>
      </c>
      <c r="W220" s="15"/>
      <c r="X220" s="15"/>
      <c r="Y220" s="15"/>
    </row>
    <row r="221" spans="1:25" ht="17.25" x14ac:dyDescent="0.3">
      <c r="A221" s="116"/>
      <c r="B221" s="109"/>
      <c r="C221" s="117"/>
      <c r="D221" s="110"/>
      <c r="E221" s="99" t="s">
        <v>273</v>
      </c>
      <c r="F221" s="3" t="s">
        <v>786</v>
      </c>
      <c r="G221" s="84">
        <v>226</v>
      </c>
      <c r="H221" s="88">
        <v>1</v>
      </c>
      <c r="I221" s="95">
        <v>0.2</v>
      </c>
      <c r="J221" s="96"/>
      <c r="K221" s="96"/>
      <c r="L221" s="69"/>
      <c r="M221" s="69"/>
      <c r="N221" s="69"/>
      <c r="O221" s="15"/>
      <c r="P221" s="15"/>
      <c r="Q221" s="15"/>
      <c r="R221" s="15"/>
      <c r="S221" s="15"/>
      <c r="T221" s="15"/>
      <c r="U221" s="38"/>
      <c r="V221" s="15"/>
      <c r="W221" s="15"/>
      <c r="X221" s="15"/>
      <c r="Y221" s="15"/>
    </row>
    <row r="222" spans="1:25" ht="17.25" x14ac:dyDescent="0.3">
      <c r="A222" s="116"/>
      <c r="B222" s="109"/>
      <c r="C222" s="117"/>
      <c r="D222" s="110"/>
      <c r="E222" s="99" t="s">
        <v>274</v>
      </c>
      <c r="F222" s="3" t="s">
        <v>787</v>
      </c>
      <c r="G222" s="84">
        <v>227</v>
      </c>
      <c r="H222" s="88">
        <v>1</v>
      </c>
      <c r="I222" s="95">
        <v>0.4</v>
      </c>
      <c r="J222" s="96">
        <v>4</v>
      </c>
      <c r="K222" s="96">
        <v>1</v>
      </c>
      <c r="L222" s="69">
        <f>HLOOKUP($F222,'3.1移动业务'!$4:$11,6,0)</f>
        <v>0.74</v>
      </c>
      <c r="M222" s="69">
        <f>HLOOKUP($F222,'3.1移动业务'!$4:$11,7,0)</f>
        <v>0.13</v>
      </c>
      <c r="N222" s="69">
        <f>HLOOKUP($F222,'3.1移动业务'!$4:$11,8,0)</f>
        <v>1.92</v>
      </c>
      <c r="O222" s="15"/>
      <c r="P222" s="15"/>
      <c r="Q222" s="15"/>
      <c r="R222" s="7" t="s">
        <v>1001</v>
      </c>
      <c r="S222" s="15"/>
      <c r="T222" s="15"/>
      <c r="U222" s="38">
        <v>43221</v>
      </c>
      <c r="V222" s="15" t="s">
        <v>1023</v>
      </c>
      <c r="W222" s="15"/>
      <c r="X222" s="15"/>
      <c r="Y222" s="15"/>
    </row>
    <row r="223" spans="1:25" ht="17.25" x14ac:dyDescent="0.3">
      <c r="A223" s="116"/>
      <c r="B223" s="109"/>
      <c r="C223" s="117"/>
      <c r="D223" s="110"/>
      <c r="E223" s="100" t="s">
        <v>275</v>
      </c>
      <c r="F223" s="3" t="s">
        <v>788</v>
      </c>
      <c r="G223" s="84">
        <v>228</v>
      </c>
      <c r="H223" s="88">
        <v>0</v>
      </c>
      <c r="I223" s="95">
        <v>0.2</v>
      </c>
      <c r="J223" s="96">
        <v>92</v>
      </c>
      <c r="K223" s="96">
        <v>97</v>
      </c>
      <c r="L223" s="69">
        <f>HLOOKUP($F223,'3.1移动业务'!$4:$11,6,0)</f>
        <v>97.1</v>
      </c>
      <c r="M223" s="69">
        <f>HLOOKUP($F223,'3.1移动业务'!$4:$11,7,0)</f>
        <v>100</v>
      </c>
      <c r="N223" s="69">
        <f>HLOOKUP($F223,'3.1移动业务'!$4:$11,8,0)</f>
        <v>20.399999999999999</v>
      </c>
      <c r="O223" s="15"/>
      <c r="P223" s="15"/>
      <c r="Q223" s="15"/>
      <c r="R223" s="7" t="s">
        <v>1001</v>
      </c>
      <c r="S223" s="15"/>
      <c r="T223" s="15"/>
      <c r="U223" s="38" t="s">
        <v>1036</v>
      </c>
      <c r="V223" s="15" t="s">
        <v>1017</v>
      </c>
      <c r="W223" s="15"/>
      <c r="X223" s="15"/>
      <c r="Y223" s="15"/>
    </row>
    <row r="224" spans="1:25" ht="17.25" x14ac:dyDescent="0.3">
      <c r="A224" s="116"/>
      <c r="B224" s="109"/>
      <c r="C224" s="117"/>
      <c r="D224" s="110"/>
      <c r="E224" s="100" t="s">
        <v>276</v>
      </c>
      <c r="F224" s="3" t="s">
        <v>789</v>
      </c>
      <c r="G224" s="84">
        <v>229</v>
      </c>
      <c r="H224" s="88">
        <v>0</v>
      </c>
      <c r="I224" s="95">
        <v>0.2</v>
      </c>
      <c r="J224" s="96">
        <v>97</v>
      </c>
      <c r="K224" s="96">
        <v>99</v>
      </c>
      <c r="L224" s="69">
        <f>HLOOKUP($F224,'3.1移动业务'!$4:$11,6,0)</f>
        <v>99.9</v>
      </c>
      <c r="M224" s="69">
        <f>HLOOKUP($F224,'3.1移动业务'!$4:$11,7,0)</f>
        <v>100</v>
      </c>
      <c r="N224" s="69">
        <f>HLOOKUP($F224,'3.1移动业务'!$4:$11,8,0)</f>
        <v>81.5</v>
      </c>
      <c r="O224" s="15"/>
      <c r="P224" s="15"/>
      <c r="Q224" s="15"/>
      <c r="R224" s="7" t="s">
        <v>1001</v>
      </c>
      <c r="S224" s="15"/>
      <c r="T224" s="15"/>
      <c r="U224" s="38" t="s">
        <v>1020</v>
      </c>
      <c r="V224" s="15" t="s">
        <v>1017</v>
      </c>
      <c r="W224" s="15"/>
      <c r="X224" s="15"/>
      <c r="Y224" s="15"/>
    </row>
    <row r="225" spans="1:25" ht="17.25" x14ac:dyDescent="0.3">
      <c r="A225" s="116"/>
      <c r="B225" s="109"/>
      <c r="C225" s="117"/>
      <c r="D225" s="110"/>
      <c r="E225" s="100" t="s">
        <v>277</v>
      </c>
      <c r="F225" s="3" t="s">
        <v>979</v>
      </c>
      <c r="G225" s="84">
        <v>230</v>
      </c>
      <c r="H225" s="88">
        <v>0</v>
      </c>
      <c r="I225" s="95">
        <v>0.2</v>
      </c>
      <c r="J225" s="96">
        <v>90</v>
      </c>
      <c r="K225" s="96">
        <v>95</v>
      </c>
      <c r="L225" s="69">
        <f>HLOOKUP($F225,'3.1移动业务'!$4:$11,6,0)</f>
        <v>95.5</v>
      </c>
      <c r="M225" s="69">
        <f>HLOOKUP($F225,'3.1移动业务'!$4:$11,7,0)</f>
        <v>100</v>
      </c>
      <c r="N225" s="69">
        <f>HLOOKUP($F225,'3.1移动业务'!$4:$11,8,0)</f>
        <v>35.199999999999996</v>
      </c>
      <c r="O225" s="15"/>
      <c r="P225" s="15"/>
      <c r="Q225" s="15"/>
      <c r="R225" s="7" t="s">
        <v>1001</v>
      </c>
      <c r="S225" s="15"/>
      <c r="T225" s="15"/>
      <c r="U225" s="38" t="s">
        <v>1020</v>
      </c>
      <c r="V225" s="15" t="s">
        <v>1017</v>
      </c>
      <c r="W225" s="15"/>
      <c r="X225" s="15"/>
      <c r="Y225" s="15"/>
    </row>
    <row r="226" spans="1:25" ht="16.149999999999999" customHeight="1" x14ac:dyDescent="0.3">
      <c r="A226" s="115" t="s">
        <v>958</v>
      </c>
      <c r="B226" s="119" t="s">
        <v>604</v>
      </c>
      <c r="C226" s="122">
        <f>SUM(I226:I298)</f>
        <v>29.999999999999982</v>
      </c>
      <c r="D226" s="68" t="s">
        <v>4</v>
      </c>
      <c r="E226" s="98" t="s">
        <v>933</v>
      </c>
      <c r="F226" s="3" t="s">
        <v>1003</v>
      </c>
      <c r="G226" s="84">
        <v>231</v>
      </c>
      <c r="H226" s="88">
        <v>0</v>
      </c>
      <c r="I226" s="95">
        <v>1</v>
      </c>
      <c r="J226" s="96">
        <v>65</v>
      </c>
      <c r="K226" s="96">
        <v>70</v>
      </c>
      <c r="L226" s="69" t="e">
        <f>HLOOKUP($F226,#REF!,6,0)</f>
        <v>#REF!</v>
      </c>
      <c r="M226" s="69" t="e">
        <f>HLOOKUP($F226,#REF!,7,0)</f>
        <v>#REF!</v>
      </c>
      <c r="N226" s="69" t="e">
        <f>HLOOKUP($F226,#REF!,8,0)</f>
        <v>#REF!</v>
      </c>
      <c r="O226" s="15"/>
      <c r="P226" s="15"/>
      <c r="Q226" s="15"/>
      <c r="R226" s="7" t="s">
        <v>1001</v>
      </c>
      <c r="S226" s="15"/>
      <c r="T226" s="15"/>
      <c r="U226" s="38" t="s">
        <v>1021</v>
      </c>
      <c r="V226" s="15" t="s">
        <v>1022</v>
      </c>
      <c r="W226" s="15"/>
      <c r="X226" s="15"/>
      <c r="Y226" s="15"/>
    </row>
    <row r="227" spans="1:25" ht="16.149999999999999" customHeight="1" x14ac:dyDescent="0.3">
      <c r="A227" s="116"/>
      <c r="B227" s="120"/>
      <c r="C227" s="123"/>
      <c r="D227" s="107" t="s">
        <v>278</v>
      </c>
      <c r="E227" s="98" t="s">
        <v>279</v>
      </c>
      <c r="F227" s="3" t="s">
        <v>790</v>
      </c>
      <c r="G227" s="84">
        <v>232</v>
      </c>
      <c r="H227" s="88">
        <v>1</v>
      </c>
      <c r="I227" s="95">
        <v>0.5</v>
      </c>
      <c r="J227" s="96"/>
      <c r="K227" s="96"/>
      <c r="L227" s="69"/>
      <c r="M227" s="69"/>
      <c r="N227" s="69"/>
      <c r="O227" s="15"/>
      <c r="P227" s="15"/>
      <c r="Q227" s="15"/>
      <c r="R227" s="15"/>
      <c r="S227" s="15"/>
      <c r="T227" s="15"/>
      <c r="U227" s="38"/>
      <c r="V227" s="15"/>
      <c r="W227" s="15"/>
      <c r="X227" s="15"/>
      <c r="Y227" s="15"/>
    </row>
    <row r="228" spans="1:25" ht="16.149999999999999" customHeight="1" x14ac:dyDescent="0.3">
      <c r="A228" s="116"/>
      <c r="B228" s="120"/>
      <c r="C228" s="123"/>
      <c r="D228" s="107"/>
      <c r="E228" s="99" t="s">
        <v>934</v>
      </c>
      <c r="F228" s="3" t="s">
        <v>791</v>
      </c>
      <c r="G228" s="84">
        <v>233</v>
      </c>
      <c r="H228" s="88">
        <v>1</v>
      </c>
      <c r="I228" s="95">
        <v>0.5</v>
      </c>
      <c r="J228" s="96">
        <v>100</v>
      </c>
      <c r="K228" s="96">
        <v>80</v>
      </c>
      <c r="L228" s="69" t="e">
        <f>HLOOKUP($F228,#REF!,6,0)</f>
        <v>#REF!</v>
      </c>
      <c r="M228" s="69" t="e">
        <f>HLOOKUP($F228,#REF!,7,0)</f>
        <v>#REF!</v>
      </c>
      <c r="N228" s="69" t="e">
        <f>HLOOKUP($F228,#REF!,8,0)</f>
        <v>#REF!</v>
      </c>
      <c r="O228" s="15"/>
      <c r="P228" s="15"/>
      <c r="Q228" s="15"/>
      <c r="R228" s="7" t="s">
        <v>1001</v>
      </c>
      <c r="S228" s="15"/>
      <c r="T228" s="15"/>
      <c r="U228" s="38">
        <v>43191</v>
      </c>
      <c r="V228" s="15" t="s">
        <v>1025</v>
      </c>
      <c r="W228" s="15"/>
      <c r="X228" s="15"/>
      <c r="Y228" s="15"/>
    </row>
    <row r="229" spans="1:25" ht="16.149999999999999" customHeight="1" x14ac:dyDescent="0.3">
      <c r="A229" s="116"/>
      <c r="B229" s="119" t="s">
        <v>605</v>
      </c>
      <c r="C229" s="123"/>
      <c r="D229" s="12" t="s">
        <v>254</v>
      </c>
      <c r="E229" s="98" t="s">
        <v>935</v>
      </c>
      <c r="F229" s="3" t="s">
        <v>792</v>
      </c>
      <c r="G229" s="84">
        <v>234</v>
      </c>
      <c r="H229" s="88">
        <v>0</v>
      </c>
      <c r="I229" s="95">
        <v>0.2</v>
      </c>
      <c r="J229" s="96"/>
      <c r="K229" s="96"/>
      <c r="L229" s="69"/>
      <c r="M229" s="69"/>
      <c r="N229" s="69"/>
      <c r="O229" s="15"/>
      <c r="P229" s="15"/>
      <c r="Q229" s="15"/>
      <c r="R229" s="15"/>
      <c r="S229" s="15"/>
      <c r="T229" s="15"/>
      <c r="U229" s="38"/>
      <c r="V229" s="15"/>
      <c r="W229" s="15"/>
      <c r="X229" s="15"/>
      <c r="Y229" s="15"/>
    </row>
    <row r="230" spans="1:25" ht="16.149999999999999" customHeight="1" x14ac:dyDescent="0.3">
      <c r="A230" s="116"/>
      <c r="B230" s="120"/>
      <c r="C230" s="123"/>
      <c r="D230" s="107" t="s">
        <v>280</v>
      </c>
      <c r="E230" s="98" t="s">
        <v>953</v>
      </c>
      <c r="F230" s="3" t="s">
        <v>793</v>
      </c>
      <c r="G230" s="84">
        <v>235</v>
      </c>
      <c r="H230" s="88">
        <v>0</v>
      </c>
      <c r="I230" s="95">
        <v>0.3</v>
      </c>
      <c r="J230" s="96">
        <v>90</v>
      </c>
      <c r="K230" s="96">
        <v>95</v>
      </c>
      <c r="L230" s="69" t="e">
        <f>HLOOKUP($F230,#REF!,6,0)</f>
        <v>#REF!</v>
      </c>
      <c r="M230" s="69" t="e">
        <f>HLOOKUP($F230,#REF!,7,0)</f>
        <v>#REF!</v>
      </c>
      <c r="N230" s="69" t="e">
        <f>HLOOKUP($F230,#REF!,8,0)</f>
        <v>#REF!</v>
      </c>
      <c r="O230" s="15"/>
      <c r="P230" s="15"/>
      <c r="Q230" s="15"/>
      <c r="R230" s="7" t="s">
        <v>1001</v>
      </c>
      <c r="S230" s="15"/>
      <c r="T230" s="15"/>
      <c r="U230" s="38">
        <v>43221</v>
      </c>
      <c r="V230" s="15" t="s">
        <v>1026</v>
      </c>
      <c r="W230" s="15"/>
      <c r="X230" s="15"/>
      <c r="Y230" s="15"/>
    </row>
    <row r="231" spans="1:25" ht="16.149999999999999" customHeight="1" x14ac:dyDescent="0.3">
      <c r="A231" s="116"/>
      <c r="B231" s="120"/>
      <c r="C231" s="123"/>
      <c r="D231" s="107"/>
      <c r="E231" s="98" t="s">
        <v>281</v>
      </c>
      <c r="F231" s="3" t="s">
        <v>794</v>
      </c>
      <c r="G231" s="84">
        <v>236</v>
      </c>
      <c r="H231" s="88">
        <v>1</v>
      </c>
      <c r="I231" s="95">
        <v>0.4</v>
      </c>
      <c r="J231" s="96">
        <v>3</v>
      </c>
      <c r="K231" s="96">
        <v>1</v>
      </c>
      <c r="L231" s="69" t="e">
        <f>HLOOKUP($F231,#REF!,6,0)</f>
        <v>#REF!</v>
      </c>
      <c r="M231" s="69" t="e">
        <f>HLOOKUP($F231,#REF!,7,0)</f>
        <v>#REF!</v>
      </c>
      <c r="N231" s="69" t="e">
        <f>HLOOKUP($F231,#REF!,8,0)</f>
        <v>#REF!</v>
      </c>
      <c r="O231" s="15"/>
      <c r="P231" s="15"/>
      <c r="Q231" s="15"/>
      <c r="R231" s="7" t="s">
        <v>1001</v>
      </c>
      <c r="S231" s="15"/>
      <c r="T231" s="15"/>
      <c r="U231" s="38">
        <v>43222</v>
      </c>
      <c r="V231" s="15" t="s">
        <v>1026</v>
      </c>
      <c r="W231" s="15"/>
      <c r="X231" s="15"/>
      <c r="Y231" s="15"/>
    </row>
    <row r="232" spans="1:25" ht="16.149999999999999" customHeight="1" x14ac:dyDescent="0.3">
      <c r="A232" s="116"/>
      <c r="B232" s="120"/>
      <c r="C232" s="123"/>
      <c r="D232" s="107"/>
      <c r="E232" s="98" t="s">
        <v>282</v>
      </c>
      <c r="F232" s="3" t="s">
        <v>795</v>
      </c>
      <c r="G232" s="84">
        <v>237</v>
      </c>
      <c r="H232" s="88">
        <v>0</v>
      </c>
      <c r="I232" s="95">
        <v>0.2</v>
      </c>
      <c r="J232" s="96"/>
      <c r="K232" s="96"/>
      <c r="L232" s="69"/>
      <c r="M232" s="69"/>
      <c r="N232" s="69"/>
      <c r="O232" s="15"/>
      <c r="P232" s="15"/>
      <c r="Q232" s="15"/>
      <c r="R232" s="15"/>
      <c r="S232" s="15"/>
      <c r="T232" s="15"/>
      <c r="U232" s="38"/>
      <c r="V232" s="15"/>
      <c r="W232" s="15"/>
      <c r="X232" s="15"/>
      <c r="Y232" s="15"/>
    </row>
    <row r="233" spans="1:25" ht="16.149999999999999" customHeight="1" x14ac:dyDescent="0.3">
      <c r="A233" s="116"/>
      <c r="B233" s="120"/>
      <c r="C233" s="123"/>
      <c r="D233" s="107"/>
      <c r="E233" s="98" t="s">
        <v>283</v>
      </c>
      <c r="F233" s="3" t="s">
        <v>796</v>
      </c>
      <c r="G233" s="84">
        <v>238</v>
      </c>
      <c r="H233" s="88">
        <v>1</v>
      </c>
      <c r="I233" s="95">
        <v>0.1</v>
      </c>
      <c r="J233" s="96">
        <v>4</v>
      </c>
      <c r="K233" s="96">
        <v>2</v>
      </c>
      <c r="L233" s="69" t="e">
        <f>HLOOKUP($F233,#REF!,6,0)</f>
        <v>#REF!</v>
      </c>
      <c r="M233" s="69" t="e">
        <f>HLOOKUP($F233,#REF!,7,0)</f>
        <v>#REF!</v>
      </c>
      <c r="N233" s="69" t="e">
        <f>HLOOKUP($F233,#REF!,8,0)</f>
        <v>#REF!</v>
      </c>
      <c r="O233" s="15"/>
      <c r="P233" s="15"/>
      <c r="Q233" s="15"/>
      <c r="R233" s="7" t="s">
        <v>1001</v>
      </c>
      <c r="S233" s="15"/>
      <c r="T233" s="15"/>
      <c r="U233" s="38">
        <v>43221</v>
      </c>
      <c r="V233" s="15" t="s">
        <v>1026</v>
      </c>
      <c r="W233" s="15"/>
      <c r="X233" s="15"/>
      <c r="Y233" s="15"/>
    </row>
    <row r="234" spans="1:25" ht="16.149999999999999" customHeight="1" x14ac:dyDescent="0.3">
      <c r="A234" s="116"/>
      <c r="B234" s="120"/>
      <c r="C234" s="123"/>
      <c r="D234" s="107"/>
      <c r="E234" s="98" t="s">
        <v>284</v>
      </c>
      <c r="F234" s="3" t="s">
        <v>797</v>
      </c>
      <c r="G234" s="84">
        <v>239</v>
      </c>
      <c r="H234" s="88">
        <v>1</v>
      </c>
      <c r="I234" s="95">
        <v>0.4</v>
      </c>
      <c r="J234" s="96">
        <v>0.5</v>
      </c>
      <c r="K234" s="96">
        <v>0.2</v>
      </c>
      <c r="L234" s="69" t="e">
        <f>HLOOKUP($F234,#REF!,6,0)</f>
        <v>#REF!</v>
      </c>
      <c r="M234" s="69" t="e">
        <f>HLOOKUP($F234,#REF!,7,0)</f>
        <v>#REF!</v>
      </c>
      <c r="N234" s="69" t="e">
        <f>HLOOKUP($F234,#REF!,8,0)</f>
        <v>#REF!</v>
      </c>
      <c r="O234" s="15"/>
      <c r="P234" s="15"/>
      <c r="Q234" s="15"/>
      <c r="R234" s="7" t="s">
        <v>1001</v>
      </c>
      <c r="S234" s="15"/>
      <c r="T234" s="15"/>
      <c r="U234" s="38">
        <v>43222</v>
      </c>
      <c r="V234" s="15" t="s">
        <v>1026</v>
      </c>
      <c r="W234" s="15"/>
      <c r="X234" s="15"/>
      <c r="Y234" s="15"/>
    </row>
    <row r="235" spans="1:25" ht="16.149999999999999" customHeight="1" x14ac:dyDescent="0.3">
      <c r="A235" s="116"/>
      <c r="B235" s="120"/>
      <c r="C235" s="123"/>
      <c r="D235" s="107"/>
      <c r="E235" s="98" t="s">
        <v>285</v>
      </c>
      <c r="F235" s="3" t="s">
        <v>467</v>
      </c>
      <c r="G235" s="84">
        <v>240</v>
      </c>
      <c r="H235" s="88">
        <v>1</v>
      </c>
      <c r="I235" s="95">
        <v>0.4</v>
      </c>
      <c r="J235" s="96">
        <v>0.5</v>
      </c>
      <c r="K235" s="96">
        <v>0.2</v>
      </c>
      <c r="L235" s="69" t="e">
        <f>HLOOKUP($F235,#REF!,6,0)</f>
        <v>#REF!</v>
      </c>
      <c r="M235" s="69" t="e">
        <f>HLOOKUP($F235,#REF!,7,0)</f>
        <v>#REF!</v>
      </c>
      <c r="N235" s="69" t="e">
        <f>HLOOKUP($F235,#REF!,8,0)</f>
        <v>#REF!</v>
      </c>
      <c r="O235" s="15"/>
      <c r="P235" s="15"/>
      <c r="Q235" s="15"/>
      <c r="R235" s="7" t="s">
        <v>1001</v>
      </c>
      <c r="S235" s="15"/>
      <c r="T235" s="15"/>
      <c r="U235" s="38">
        <v>43223</v>
      </c>
      <c r="V235" s="15" t="s">
        <v>1026</v>
      </c>
      <c r="W235" s="15"/>
      <c r="X235" s="15"/>
      <c r="Y235" s="15"/>
    </row>
    <row r="236" spans="1:25" ht="16.149999999999999" customHeight="1" x14ac:dyDescent="0.3">
      <c r="A236" s="116"/>
      <c r="B236" s="120"/>
      <c r="C236" s="123"/>
      <c r="D236" s="107"/>
      <c r="E236" s="98" t="s">
        <v>286</v>
      </c>
      <c r="F236" s="3" t="s">
        <v>798</v>
      </c>
      <c r="G236" s="84">
        <v>241</v>
      </c>
      <c r="H236" s="88">
        <v>1</v>
      </c>
      <c r="I236" s="95">
        <v>0.4</v>
      </c>
      <c r="J236" s="96">
        <v>90</v>
      </c>
      <c r="K236" s="96">
        <v>30</v>
      </c>
      <c r="L236" s="69" t="e">
        <f>HLOOKUP($F236,#REF!,6,0)</f>
        <v>#REF!</v>
      </c>
      <c r="M236" s="69" t="e">
        <f>HLOOKUP($F236,#REF!,7,0)</f>
        <v>#REF!</v>
      </c>
      <c r="N236" s="69" t="e">
        <f>HLOOKUP($F236,#REF!,8,0)</f>
        <v>#REF!</v>
      </c>
      <c r="O236" s="15"/>
      <c r="P236" s="15"/>
      <c r="Q236" s="15"/>
      <c r="R236" s="7" t="s">
        <v>1001</v>
      </c>
      <c r="S236" s="15"/>
      <c r="T236" s="15"/>
      <c r="U236" s="38">
        <v>43224</v>
      </c>
      <c r="V236" s="15" t="s">
        <v>1026</v>
      </c>
      <c r="W236" s="15"/>
      <c r="X236" s="15"/>
      <c r="Y236" s="15"/>
    </row>
    <row r="237" spans="1:25" ht="16.149999999999999" customHeight="1" x14ac:dyDescent="0.3">
      <c r="A237" s="116"/>
      <c r="B237" s="120"/>
      <c r="C237" s="123"/>
      <c r="D237" s="107"/>
      <c r="E237" s="98" t="s">
        <v>287</v>
      </c>
      <c r="F237" s="3" t="s">
        <v>799</v>
      </c>
      <c r="G237" s="84">
        <v>242</v>
      </c>
      <c r="H237" s="88">
        <v>1</v>
      </c>
      <c r="I237" s="95">
        <v>0.4</v>
      </c>
      <c r="J237" s="96">
        <v>1</v>
      </c>
      <c r="K237" s="96">
        <v>0.5</v>
      </c>
      <c r="L237" s="69" t="e">
        <f>HLOOKUP($F237,#REF!,6,0)</f>
        <v>#REF!</v>
      </c>
      <c r="M237" s="69" t="e">
        <f>HLOOKUP($F237,#REF!,7,0)</f>
        <v>#REF!</v>
      </c>
      <c r="N237" s="69" t="e">
        <f>HLOOKUP($F237,#REF!,8,0)</f>
        <v>#REF!</v>
      </c>
      <c r="O237" s="15"/>
      <c r="P237" s="15"/>
      <c r="Q237" s="15"/>
      <c r="R237" s="7" t="s">
        <v>1001</v>
      </c>
      <c r="S237" s="15"/>
      <c r="T237" s="15"/>
      <c r="U237" s="38">
        <v>43225</v>
      </c>
      <c r="V237" s="15" t="s">
        <v>1026</v>
      </c>
      <c r="W237" s="15"/>
      <c r="X237" s="15"/>
      <c r="Y237" s="15"/>
    </row>
    <row r="238" spans="1:25" s="23" customFormat="1" ht="17.25" x14ac:dyDescent="0.3">
      <c r="A238" s="116"/>
      <c r="B238" s="120"/>
      <c r="C238" s="123"/>
      <c r="D238" s="107"/>
      <c r="E238" s="98" t="s">
        <v>47</v>
      </c>
      <c r="F238" s="3" t="s">
        <v>954</v>
      </c>
      <c r="G238" s="84">
        <v>32</v>
      </c>
      <c r="H238" s="88">
        <v>1</v>
      </c>
      <c r="I238" s="95">
        <v>0.3</v>
      </c>
      <c r="J238" s="96">
        <v>3</v>
      </c>
      <c r="K238" s="96">
        <v>1</v>
      </c>
      <c r="L238" s="69" t="e">
        <f>HLOOKUP($F238,#REF!,6,0)</f>
        <v>#REF!</v>
      </c>
      <c r="M238" s="69" t="e">
        <f>HLOOKUP($F238,#REF!,7,0)</f>
        <v>#REF!</v>
      </c>
      <c r="N238" s="69" t="e">
        <f>HLOOKUP($F238,#REF!,8,0)</f>
        <v>#REF!</v>
      </c>
      <c r="O238" s="9"/>
      <c r="P238" s="9"/>
      <c r="Q238" s="7"/>
      <c r="R238" s="7" t="s">
        <v>1001</v>
      </c>
      <c r="S238" s="7"/>
      <c r="T238" s="11"/>
      <c r="U238" s="38">
        <v>43221</v>
      </c>
      <c r="V238" s="5" t="s">
        <v>1033</v>
      </c>
      <c r="W238" s="15"/>
      <c r="X238" s="15"/>
      <c r="Y238" s="15"/>
    </row>
    <row r="239" spans="1:25" s="23" customFormat="1" ht="17.25" x14ac:dyDescent="0.3">
      <c r="A239" s="116"/>
      <c r="B239" s="120"/>
      <c r="C239" s="123"/>
      <c r="D239" s="107"/>
      <c r="E239" s="98" t="s">
        <v>48</v>
      </c>
      <c r="F239" s="3" t="s">
        <v>978</v>
      </c>
      <c r="G239" s="84">
        <v>33</v>
      </c>
      <c r="H239" s="88">
        <v>1</v>
      </c>
      <c r="I239" s="95">
        <v>0.3</v>
      </c>
      <c r="J239" s="96">
        <v>0.5</v>
      </c>
      <c r="K239" s="96">
        <v>0.2</v>
      </c>
      <c r="L239" s="69" t="e">
        <f>HLOOKUP($F239,#REF!,6,0)</f>
        <v>#REF!</v>
      </c>
      <c r="M239" s="69" t="e">
        <f>HLOOKUP($F239,#REF!,7,0)</f>
        <v>#REF!</v>
      </c>
      <c r="N239" s="69" t="e">
        <f>HLOOKUP($F239,#REF!,8,0)</f>
        <v>#REF!</v>
      </c>
      <c r="O239" s="9"/>
      <c r="P239" s="9"/>
      <c r="Q239" s="7"/>
      <c r="R239" s="7" t="s">
        <v>1001</v>
      </c>
      <c r="S239" s="7"/>
      <c r="T239" s="11"/>
      <c r="U239" s="38">
        <v>43221</v>
      </c>
      <c r="V239" s="5" t="s">
        <v>1033</v>
      </c>
      <c r="W239" s="15"/>
      <c r="X239" s="15"/>
      <c r="Y239" s="15"/>
    </row>
    <row r="240" spans="1:25" s="23" customFormat="1" ht="17.25" x14ac:dyDescent="0.3">
      <c r="A240" s="116"/>
      <c r="B240" s="120"/>
      <c r="C240" s="123"/>
      <c r="D240" s="107"/>
      <c r="E240" s="98" t="s">
        <v>49</v>
      </c>
      <c r="F240" s="3" t="s">
        <v>651</v>
      </c>
      <c r="G240" s="84">
        <v>34</v>
      </c>
      <c r="H240" s="88">
        <v>0</v>
      </c>
      <c r="I240" s="95">
        <v>0.25</v>
      </c>
      <c r="J240" s="96"/>
      <c r="K240" s="96"/>
      <c r="L240" s="69"/>
      <c r="M240" s="69"/>
      <c r="N240" s="69"/>
      <c r="O240" s="9"/>
      <c r="P240" s="9"/>
      <c r="Q240" s="7"/>
      <c r="R240" s="7"/>
      <c r="S240" s="7"/>
      <c r="T240" s="11"/>
      <c r="U240" s="38"/>
      <c r="V240" s="5" t="s">
        <v>1033</v>
      </c>
      <c r="W240" s="15"/>
      <c r="X240" s="15"/>
      <c r="Y240" s="15"/>
    </row>
    <row r="241" spans="1:25" s="23" customFormat="1" ht="17.25" x14ac:dyDescent="0.3">
      <c r="A241" s="116"/>
      <c r="B241" s="120"/>
      <c r="C241" s="123"/>
      <c r="D241" s="107"/>
      <c r="E241" s="98" t="s">
        <v>50</v>
      </c>
      <c r="F241" s="3" t="s">
        <v>652</v>
      </c>
      <c r="G241" s="84">
        <v>35</v>
      </c>
      <c r="H241" s="88">
        <v>1</v>
      </c>
      <c r="I241" s="95">
        <v>0.25</v>
      </c>
      <c r="J241" s="96">
        <v>3</v>
      </c>
      <c r="K241" s="96">
        <v>1</v>
      </c>
      <c r="L241" s="69" t="e">
        <f>HLOOKUP($F241,#REF!,6,0)</f>
        <v>#REF!</v>
      </c>
      <c r="M241" s="69" t="e">
        <f>HLOOKUP($F241,#REF!,7,0)</f>
        <v>#REF!</v>
      </c>
      <c r="N241" s="69" t="e">
        <f>HLOOKUP($F241,#REF!,8,0)</f>
        <v>#REF!</v>
      </c>
      <c r="O241" s="9"/>
      <c r="P241" s="9"/>
      <c r="Q241" s="7"/>
      <c r="R241" s="7" t="s">
        <v>1001</v>
      </c>
      <c r="S241" s="7"/>
      <c r="T241" s="8"/>
      <c r="U241" s="38">
        <v>43101</v>
      </c>
      <c r="V241" s="5" t="s">
        <v>1034</v>
      </c>
      <c r="W241" s="15"/>
      <c r="X241" s="15"/>
      <c r="Y241" s="15"/>
    </row>
    <row r="242" spans="1:25" ht="16.149999999999999" customHeight="1" x14ac:dyDescent="0.3">
      <c r="A242" s="116"/>
      <c r="B242" s="120"/>
      <c r="C242" s="123"/>
      <c r="D242" s="107"/>
      <c r="E242" s="98" t="s">
        <v>288</v>
      </c>
      <c r="F242" s="3" t="s">
        <v>800</v>
      </c>
      <c r="G242" s="84">
        <v>243</v>
      </c>
      <c r="H242" s="88">
        <v>1</v>
      </c>
      <c r="I242" s="95">
        <v>0.3</v>
      </c>
      <c r="J242" s="96">
        <v>5</v>
      </c>
      <c r="K242" s="96">
        <v>2</v>
      </c>
      <c r="L242" s="69" t="e">
        <f>HLOOKUP($F242,#REF!,6,0)</f>
        <v>#REF!</v>
      </c>
      <c r="M242" s="69" t="e">
        <f>HLOOKUP($F242,#REF!,7,0)</f>
        <v>#REF!</v>
      </c>
      <c r="N242" s="69" t="e">
        <f>HLOOKUP($F242,#REF!,8,0)</f>
        <v>#REF!</v>
      </c>
      <c r="O242" s="15"/>
      <c r="P242" s="15"/>
      <c r="Q242" s="15"/>
      <c r="R242" s="7" t="s">
        <v>1001</v>
      </c>
      <c r="S242" s="15"/>
      <c r="T242" s="15"/>
      <c r="U242" s="38" t="s">
        <v>976</v>
      </c>
      <c r="V242" s="15"/>
      <c r="W242" s="15"/>
      <c r="X242" s="15"/>
      <c r="Y242" s="15"/>
    </row>
    <row r="243" spans="1:25" ht="16.149999999999999" customHeight="1" x14ac:dyDescent="0.3">
      <c r="A243" s="116"/>
      <c r="B243" s="120"/>
      <c r="C243" s="123"/>
      <c r="D243" s="107"/>
      <c r="E243" s="98" t="s">
        <v>289</v>
      </c>
      <c r="F243" s="3" t="s">
        <v>801</v>
      </c>
      <c r="G243" s="84">
        <v>244</v>
      </c>
      <c r="H243" s="88">
        <v>0</v>
      </c>
      <c r="I243" s="95">
        <v>0.3</v>
      </c>
      <c r="J243" s="96">
        <v>92</v>
      </c>
      <c r="K243" s="96">
        <v>97</v>
      </c>
      <c r="L243" s="69" t="e">
        <f>HLOOKUP($F243,#REF!,6,0)</f>
        <v>#REF!</v>
      </c>
      <c r="M243" s="69" t="e">
        <f>HLOOKUP($F243,#REF!,7,0)</f>
        <v>#REF!</v>
      </c>
      <c r="N243" s="69" t="e">
        <f>HLOOKUP($F243,#REF!,8,0)</f>
        <v>#REF!</v>
      </c>
      <c r="O243" s="15"/>
      <c r="P243" s="15"/>
      <c r="Q243" s="15"/>
      <c r="R243" s="7" t="s">
        <v>1001</v>
      </c>
      <c r="S243" s="15"/>
      <c r="T243" s="15"/>
      <c r="U243" s="38" t="s">
        <v>976</v>
      </c>
      <c r="V243" s="15"/>
      <c r="W243" s="15"/>
      <c r="X243" s="15"/>
      <c r="Y243" s="15"/>
    </row>
    <row r="244" spans="1:25" ht="16.149999999999999" customHeight="1" x14ac:dyDescent="0.3">
      <c r="A244" s="116"/>
      <c r="B244" s="120"/>
      <c r="C244" s="123"/>
      <c r="D244" s="107"/>
      <c r="E244" s="98" t="s">
        <v>290</v>
      </c>
      <c r="F244" s="3" t="s">
        <v>802</v>
      </c>
      <c r="G244" s="84">
        <v>245</v>
      </c>
      <c r="H244" s="88">
        <v>1</v>
      </c>
      <c r="I244" s="95">
        <v>0.3</v>
      </c>
      <c r="J244" s="96">
        <v>1</v>
      </c>
      <c r="K244" s="96">
        <v>0.5</v>
      </c>
      <c r="L244" s="69" t="e">
        <f>HLOOKUP($F244,#REF!,6,0)</f>
        <v>#REF!</v>
      </c>
      <c r="M244" s="69" t="e">
        <f>HLOOKUP($F244,#REF!,7,0)</f>
        <v>#REF!</v>
      </c>
      <c r="N244" s="69" t="e">
        <f>HLOOKUP($F244,#REF!,8,0)</f>
        <v>#REF!</v>
      </c>
      <c r="O244" s="15"/>
      <c r="P244" s="15"/>
      <c r="Q244" s="15"/>
      <c r="R244" s="7" t="s">
        <v>1001</v>
      </c>
      <c r="S244" s="15"/>
      <c r="T244" s="15"/>
      <c r="U244" s="38" t="s">
        <v>976</v>
      </c>
      <c r="V244" s="15"/>
      <c r="W244" s="15"/>
      <c r="X244" s="15"/>
      <c r="Y244" s="15"/>
    </row>
    <row r="245" spans="1:25" ht="16.149999999999999" customHeight="1" x14ac:dyDescent="0.3">
      <c r="A245" s="116"/>
      <c r="B245" s="120"/>
      <c r="C245" s="123"/>
      <c r="D245" s="107"/>
      <c r="E245" s="98" t="s">
        <v>291</v>
      </c>
      <c r="F245" s="3" t="s">
        <v>803</v>
      </c>
      <c r="G245" s="84">
        <v>246</v>
      </c>
      <c r="H245" s="88">
        <v>1</v>
      </c>
      <c r="I245" s="95">
        <v>0.3</v>
      </c>
      <c r="J245" s="96">
        <v>3000</v>
      </c>
      <c r="K245" s="96">
        <v>1000</v>
      </c>
      <c r="L245" s="69" t="e">
        <f>HLOOKUP($F245,#REF!,6,0)</f>
        <v>#REF!</v>
      </c>
      <c r="M245" s="69" t="e">
        <f>HLOOKUP($F245,#REF!,7,0)</f>
        <v>#REF!</v>
      </c>
      <c r="N245" s="69" t="e">
        <f>HLOOKUP($F245,#REF!,8,0)</f>
        <v>#REF!</v>
      </c>
      <c r="O245" s="15"/>
      <c r="P245" s="15"/>
      <c r="Q245" s="15"/>
      <c r="R245" s="7" t="s">
        <v>1001</v>
      </c>
      <c r="S245" s="15"/>
      <c r="T245" s="15"/>
      <c r="U245" s="38" t="s">
        <v>976</v>
      </c>
      <c r="V245" s="15"/>
      <c r="W245" s="15"/>
      <c r="X245" s="15"/>
      <c r="Y245" s="15"/>
    </row>
    <row r="246" spans="1:25" ht="16.149999999999999" customHeight="1" x14ac:dyDescent="0.3">
      <c r="A246" s="116"/>
      <c r="B246" s="120"/>
      <c r="C246" s="123"/>
      <c r="D246" s="107"/>
      <c r="E246" s="98" t="s">
        <v>292</v>
      </c>
      <c r="F246" s="3" t="s">
        <v>804</v>
      </c>
      <c r="G246" s="84">
        <v>247</v>
      </c>
      <c r="H246" s="88">
        <v>0</v>
      </c>
      <c r="I246" s="95">
        <v>0.3</v>
      </c>
      <c r="J246" s="96">
        <v>85</v>
      </c>
      <c r="K246" s="96">
        <v>90</v>
      </c>
      <c r="L246" s="69" t="e">
        <f>HLOOKUP($F246,#REF!,6,0)</f>
        <v>#REF!</v>
      </c>
      <c r="M246" s="69" t="e">
        <f>HLOOKUP($F246,#REF!,7,0)</f>
        <v>#REF!</v>
      </c>
      <c r="N246" s="69" t="e">
        <f>HLOOKUP($F246,#REF!,8,0)</f>
        <v>#REF!</v>
      </c>
      <c r="O246" s="15"/>
      <c r="P246" s="15"/>
      <c r="Q246" s="15"/>
      <c r="R246" s="7" t="s">
        <v>1001</v>
      </c>
      <c r="S246" s="15"/>
      <c r="T246" s="15"/>
      <c r="U246" s="38" t="s">
        <v>976</v>
      </c>
      <c r="V246" s="15"/>
      <c r="W246" s="15"/>
      <c r="X246" s="15"/>
      <c r="Y246" s="15"/>
    </row>
    <row r="247" spans="1:25" ht="16.149999999999999" customHeight="1" x14ac:dyDescent="0.3">
      <c r="A247" s="116"/>
      <c r="B247" s="120"/>
      <c r="C247" s="123"/>
      <c r="D247" s="107"/>
      <c r="E247" s="98" t="s">
        <v>293</v>
      </c>
      <c r="F247" s="3" t="s">
        <v>805</v>
      </c>
      <c r="G247" s="84">
        <v>248</v>
      </c>
      <c r="H247" s="88">
        <v>1</v>
      </c>
      <c r="I247" s="95">
        <v>0.3</v>
      </c>
      <c r="J247" s="96">
        <v>120</v>
      </c>
      <c r="K247" s="96">
        <v>80</v>
      </c>
      <c r="L247" s="69" t="e">
        <f>HLOOKUP($F247,#REF!,6,0)</f>
        <v>#REF!</v>
      </c>
      <c r="M247" s="69" t="e">
        <f>HLOOKUP($F247,#REF!,7,0)</f>
        <v>#REF!</v>
      </c>
      <c r="N247" s="69" t="e">
        <f>HLOOKUP($F247,#REF!,8,0)</f>
        <v>#REF!</v>
      </c>
      <c r="O247" s="15"/>
      <c r="P247" s="15"/>
      <c r="Q247" s="15"/>
      <c r="R247" s="7" t="s">
        <v>1001</v>
      </c>
      <c r="S247" s="15"/>
      <c r="T247" s="15"/>
      <c r="U247" s="38" t="s">
        <v>976</v>
      </c>
      <c r="V247" s="15"/>
      <c r="W247" s="15"/>
      <c r="X247" s="15"/>
      <c r="Y247" s="15"/>
    </row>
    <row r="248" spans="1:25" ht="16.149999999999999" customHeight="1" x14ac:dyDescent="0.3">
      <c r="A248" s="116"/>
      <c r="B248" s="120"/>
      <c r="C248" s="123"/>
      <c r="D248" s="107"/>
      <c r="E248" s="98" t="s">
        <v>294</v>
      </c>
      <c r="F248" s="3" t="s">
        <v>806</v>
      </c>
      <c r="G248" s="84">
        <v>249</v>
      </c>
      <c r="H248" s="88">
        <v>0</v>
      </c>
      <c r="I248" s="95">
        <v>0.1</v>
      </c>
      <c r="J248" s="96">
        <v>25</v>
      </c>
      <c r="K248" s="96">
        <v>30</v>
      </c>
      <c r="L248" s="69" t="e">
        <f>HLOOKUP($F248,#REF!,6,0)</f>
        <v>#REF!</v>
      </c>
      <c r="M248" s="69" t="e">
        <f>HLOOKUP($F248,#REF!,7,0)</f>
        <v>#REF!</v>
      </c>
      <c r="N248" s="69" t="e">
        <f>HLOOKUP($F248,#REF!,8,0)</f>
        <v>#REF!</v>
      </c>
      <c r="O248" s="15"/>
      <c r="P248" s="15"/>
      <c r="Q248" s="15"/>
      <c r="R248" s="7" t="s">
        <v>1001</v>
      </c>
      <c r="S248" s="15"/>
      <c r="T248" s="15"/>
      <c r="U248" s="38" t="s">
        <v>976</v>
      </c>
      <c r="V248" s="15"/>
      <c r="W248" s="15"/>
      <c r="X248" s="15"/>
      <c r="Y248" s="15"/>
    </row>
    <row r="249" spans="1:25" ht="16.149999999999999" customHeight="1" x14ac:dyDescent="0.3">
      <c r="A249" s="116"/>
      <c r="B249" s="120"/>
      <c r="C249" s="123"/>
      <c r="D249" s="107" t="s">
        <v>295</v>
      </c>
      <c r="E249" s="98" t="s">
        <v>296</v>
      </c>
      <c r="F249" s="3" t="s">
        <v>807</v>
      </c>
      <c r="G249" s="84">
        <v>250</v>
      </c>
      <c r="H249" s="88">
        <v>0</v>
      </c>
      <c r="I249" s="95">
        <v>0.1</v>
      </c>
      <c r="J249" s="96">
        <v>90</v>
      </c>
      <c r="K249" s="96">
        <v>99</v>
      </c>
      <c r="L249" s="69"/>
      <c r="M249" s="69"/>
      <c r="N249" s="69"/>
      <c r="O249" s="15"/>
      <c r="P249" s="15"/>
      <c r="Q249" s="15"/>
      <c r="R249" s="15"/>
      <c r="S249" s="15"/>
      <c r="T249" s="15"/>
      <c r="U249" s="38"/>
      <c r="V249" s="15"/>
      <c r="W249" s="15"/>
      <c r="X249" s="15"/>
      <c r="Y249" s="15"/>
    </row>
    <row r="250" spans="1:25" ht="16.149999999999999" customHeight="1" x14ac:dyDescent="0.3">
      <c r="A250" s="116"/>
      <c r="B250" s="120"/>
      <c r="C250" s="123"/>
      <c r="D250" s="107"/>
      <c r="E250" s="98" t="s">
        <v>297</v>
      </c>
      <c r="F250" s="3" t="s">
        <v>808</v>
      </c>
      <c r="G250" s="84">
        <v>251</v>
      </c>
      <c r="H250" s="88">
        <v>1</v>
      </c>
      <c r="I250" s="95">
        <v>0.1</v>
      </c>
      <c r="J250" s="96">
        <v>3</v>
      </c>
      <c r="K250" s="96">
        <v>2</v>
      </c>
      <c r="L250" s="69"/>
      <c r="M250" s="69"/>
      <c r="N250" s="69"/>
      <c r="O250" s="15"/>
      <c r="P250" s="15"/>
      <c r="Q250" s="15"/>
      <c r="R250" s="15"/>
      <c r="S250" s="15"/>
      <c r="T250" s="15"/>
      <c r="U250" s="38"/>
      <c r="V250" s="15"/>
      <c r="W250" s="15"/>
      <c r="X250" s="15"/>
      <c r="Y250" s="15"/>
    </row>
    <row r="251" spans="1:25" ht="16.149999999999999" customHeight="1" x14ac:dyDescent="0.3">
      <c r="A251" s="116"/>
      <c r="B251" s="120"/>
      <c r="C251" s="123"/>
      <c r="D251" s="107"/>
      <c r="E251" s="99" t="s">
        <v>298</v>
      </c>
      <c r="F251" s="3" t="s">
        <v>468</v>
      </c>
      <c r="G251" s="84">
        <v>252</v>
      </c>
      <c r="H251" s="88">
        <v>0</v>
      </c>
      <c r="I251" s="95">
        <v>0.4</v>
      </c>
      <c r="J251" s="96">
        <v>90</v>
      </c>
      <c r="K251" s="96">
        <v>98</v>
      </c>
      <c r="L251" s="69"/>
      <c r="M251" s="69"/>
      <c r="N251" s="69"/>
      <c r="O251" s="15"/>
      <c r="P251" s="15"/>
      <c r="Q251" s="15"/>
      <c r="R251" s="7"/>
      <c r="S251" s="15"/>
      <c r="T251" s="15"/>
      <c r="U251" s="38"/>
      <c r="V251" s="15"/>
      <c r="W251" s="15"/>
      <c r="X251" s="15"/>
      <c r="Y251" s="15"/>
    </row>
    <row r="252" spans="1:25" ht="16.149999999999999" customHeight="1" x14ac:dyDescent="0.3">
      <c r="A252" s="116"/>
      <c r="B252" s="120"/>
      <c r="C252" s="123"/>
      <c r="D252" s="107"/>
      <c r="E252" s="99" t="s">
        <v>299</v>
      </c>
      <c r="F252" s="3" t="s">
        <v>469</v>
      </c>
      <c r="G252" s="84">
        <v>253</v>
      </c>
      <c r="H252" s="88">
        <v>1</v>
      </c>
      <c r="I252" s="95">
        <v>0.4</v>
      </c>
      <c r="J252" s="96">
        <v>1</v>
      </c>
      <c r="K252" s="96">
        <v>0.5</v>
      </c>
      <c r="L252" s="69"/>
      <c r="M252" s="69"/>
      <c r="N252" s="69"/>
      <c r="O252" s="15"/>
      <c r="P252" s="15"/>
      <c r="Q252" s="15"/>
      <c r="R252" s="7"/>
      <c r="S252" s="15"/>
      <c r="T252" s="15"/>
      <c r="U252" s="38"/>
      <c r="V252" s="15"/>
      <c r="W252" s="15"/>
      <c r="X252" s="15"/>
      <c r="Y252" s="15"/>
    </row>
    <row r="253" spans="1:25" ht="16.149999999999999" customHeight="1" x14ac:dyDescent="0.3">
      <c r="A253" s="116"/>
      <c r="B253" s="120"/>
      <c r="C253" s="123"/>
      <c r="D253" s="107" t="s">
        <v>300</v>
      </c>
      <c r="E253" s="98" t="s">
        <v>301</v>
      </c>
      <c r="F253" s="3" t="s">
        <v>809</v>
      </c>
      <c r="G253" s="84">
        <v>254</v>
      </c>
      <c r="H253" s="88">
        <v>0</v>
      </c>
      <c r="I253" s="95">
        <v>0.1</v>
      </c>
      <c r="J253" s="96"/>
      <c r="K253" s="96"/>
      <c r="L253" s="69"/>
      <c r="M253" s="69"/>
      <c r="N253" s="69"/>
      <c r="O253" s="15"/>
      <c r="P253" s="15"/>
      <c r="Q253" s="15"/>
      <c r="R253" s="15"/>
      <c r="S253" s="15"/>
      <c r="T253" s="15"/>
      <c r="U253" s="38"/>
      <c r="V253" s="15"/>
      <c r="W253" s="15"/>
      <c r="X253" s="15"/>
      <c r="Y253" s="15"/>
    </row>
    <row r="254" spans="1:25" ht="16.149999999999999" customHeight="1" x14ac:dyDescent="0.3">
      <c r="A254" s="116"/>
      <c r="B254" s="120"/>
      <c r="C254" s="123"/>
      <c r="D254" s="107"/>
      <c r="E254" s="98" t="s">
        <v>302</v>
      </c>
      <c r="F254" s="3" t="s">
        <v>810</v>
      </c>
      <c r="G254" s="84">
        <v>255</v>
      </c>
      <c r="H254" s="88">
        <v>1</v>
      </c>
      <c r="I254" s="95">
        <v>0.1</v>
      </c>
      <c r="J254" s="96"/>
      <c r="K254" s="96"/>
      <c r="L254" s="69"/>
      <c r="M254" s="69"/>
      <c r="N254" s="69"/>
      <c r="O254" s="15"/>
      <c r="P254" s="15"/>
      <c r="Q254" s="15"/>
      <c r="R254" s="15"/>
      <c r="S254" s="15"/>
      <c r="T254" s="15"/>
      <c r="U254" s="38"/>
      <c r="V254" s="15"/>
      <c r="W254" s="15"/>
      <c r="X254" s="15"/>
      <c r="Y254" s="15"/>
    </row>
    <row r="255" spans="1:25" ht="16.149999999999999" customHeight="1" x14ac:dyDescent="0.3">
      <c r="A255" s="116"/>
      <c r="B255" s="119" t="s">
        <v>606</v>
      </c>
      <c r="C255" s="123"/>
      <c r="D255" s="121" t="s">
        <v>303</v>
      </c>
      <c r="E255" s="98" t="s">
        <v>936</v>
      </c>
      <c r="F255" s="3" t="s">
        <v>471</v>
      </c>
      <c r="G255" s="84">
        <v>256</v>
      </c>
      <c r="H255" s="88">
        <v>1</v>
      </c>
      <c r="I255" s="95">
        <v>1.5</v>
      </c>
      <c r="J255" s="96">
        <v>25</v>
      </c>
      <c r="K255" s="96">
        <v>15</v>
      </c>
      <c r="L255" s="69"/>
      <c r="M255" s="69"/>
      <c r="N255" s="69"/>
      <c r="O255" s="15"/>
      <c r="P255" s="15"/>
      <c r="Q255" s="15"/>
      <c r="R255" s="15"/>
      <c r="S255" s="15"/>
      <c r="T255" s="15"/>
      <c r="U255" s="38"/>
      <c r="V255" s="15"/>
      <c r="W255" s="15"/>
      <c r="X255" s="15"/>
      <c r="Y255" s="15"/>
    </row>
    <row r="256" spans="1:25" ht="16.149999999999999" customHeight="1" x14ac:dyDescent="0.3">
      <c r="A256" s="116"/>
      <c r="B256" s="120"/>
      <c r="C256" s="123"/>
      <c r="D256" s="121"/>
      <c r="E256" s="99" t="s">
        <v>304</v>
      </c>
      <c r="F256" s="3" t="s">
        <v>811</v>
      </c>
      <c r="G256" s="84">
        <v>257</v>
      </c>
      <c r="H256" s="88">
        <v>0</v>
      </c>
      <c r="I256" s="95">
        <v>1</v>
      </c>
      <c r="J256" s="96">
        <v>90</v>
      </c>
      <c r="K256" s="96">
        <v>95</v>
      </c>
      <c r="L256" s="69"/>
      <c r="M256" s="69"/>
      <c r="N256" s="69"/>
      <c r="O256" s="15"/>
      <c r="P256" s="15"/>
      <c r="Q256" s="15"/>
      <c r="R256" s="7"/>
      <c r="S256" s="15"/>
      <c r="T256" s="15"/>
      <c r="U256" s="38"/>
      <c r="V256" s="15"/>
      <c r="W256" s="15"/>
      <c r="X256" s="15"/>
      <c r="Y256" s="15"/>
    </row>
    <row r="257" spans="1:25" ht="16.149999999999999" customHeight="1" x14ac:dyDescent="0.3">
      <c r="A257" s="116"/>
      <c r="B257" s="120"/>
      <c r="C257" s="123"/>
      <c r="D257" s="121"/>
      <c r="E257" s="98" t="s">
        <v>305</v>
      </c>
      <c r="F257" s="3" t="s">
        <v>472</v>
      </c>
      <c r="G257" s="84">
        <v>258</v>
      </c>
      <c r="H257" s="88">
        <v>0</v>
      </c>
      <c r="I257" s="95">
        <v>1</v>
      </c>
      <c r="J257" s="96">
        <v>93</v>
      </c>
      <c r="K257" s="96">
        <v>98</v>
      </c>
      <c r="L257" s="69" t="e">
        <f>HLOOKUP($F257,#REF!,6,0)</f>
        <v>#REF!</v>
      </c>
      <c r="M257" s="69" t="e">
        <f>HLOOKUP($F257,#REF!,7,0)</f>
        <v>#REF!</v>
      </c>
      <c r="N257" s="69" t="e">
        <f>HLOOKUP($F257,#REF!,8,0)</f>
        <v>#REF!</v>
      </c>
      <c r="O257" s="15"/>
      <c r="P257" s="15"/>
      <c r="Q257" s="15"/>
      <c r="R257" s="7" t="s">
        <v>1001</v>
      </c>
      <c r="S257" s="15"/>
      <c r="T257" s="15"/>
      <c r="U257" s="38">
        <v>43221</v>
      </c>
      <c r="V257" s="15" t="s">
        <v>1026</v>
      </c>
      <c r="W257" s="15"/>
      <c r="X257" s="15"/>
      <c r="Y257" s="15"/>
    </row>
    <row r="258" spans="1:25" ht="16.149999999999999" customHeight="1" x14ac:dyDescent="0.3">
      <c r="A258" s="116"/>
      <c r="B258" s="120"/>
      <c r="C258" s="123"/>
      <c r="D258" s="121" t="s">
        <v>306</v>
      </c>
      <c r="E258" s="98" t="s">
        <v>307</v>
      </c>
      <c r="F258" s="3" t="s">
        <v>812</v>
      </c>
      <c r="G258" s="84">
        <v>259</v>
      </c>
      <c r="H258" s="88">
        <v>1</v>
      </c>
      <c r="I258" s="95">
        <v>1.5</v>
      </c>
      <c r="J258" s="96">
        <v>15</v>
      </c>
      <c r="K258" s="96">
        <v>10</v>
      </c>
      <c r="L258" s="69"/>
      <c r="M258" s="69"/>
      <c r="N258" s="69"/>
      <c r="O258" s="15"/>
      <c r="P258" s="15"/>
      <c r="Q258" s="15"/>
      <c r="R258" s="7" t="s">
        <v>1001</v>
      </c>
      <c r="S258" s="15"/>
      <c r="T258" s="15"/>
      <c r="U258" s="38">
        <v>43222</v>
      </c>
      <c r="V258" s="15" t="s">
        <v>1026</v>
      </c>
      <c r="W258" s="15"/>
      <c r="X258" s="15"/>
      <c r="Y258" s="15"/>
    </row>
    <row r="259" spans="1:25" ht="16.149999999999999" customHeight="1" x14ac:dyDescent="0.3">
      <c r="A259" s="116"/>
      <c r="B259" s="120"/>
      <c r="C259" s="123"/>
      <c r="D259" s="121"/>
      <c r="E259" s="98" t="s">
        <v>308</v>
      </c>
      <c r="F259" s="3" t="s">
        <v>473</v>
      </c>
      <c r="G259" s="84">
        <v>260</v>
      </c>
      <c r="H259" s="88">
        <v>0</v>
      </c>
      <c r="I259" s="95">
        <v>1</v>
      </c>
      <c r="J259" s="96">
        <v>93</v>
      </c>
      <c r="K259" s="96">
        <v>98</v>
      </c>
      <c r="L259" s="69" t="e">
        <f>HLOOKUP($F259,#REF!,6,0)</f>
        <v>#REF!</v>
      </c>
      <c r="M259" s="69" t="e">
        <f>HLOOKUP($F259,#REF!,7,0)</f>
        <v>#REF!</v>
      </c>
      <c r="N259" s="69" t="e">
        <f>HLOOKUP($F259,#REF!,8,0)</f>
        <v>#REF!</v>
      </c>
      <c r="O259" s="15"/>
      <c r="P259" s="15"/>
      <c r="Q259" s="15"/>
      <c r="R259" s="7" t="s">
        <v>1001</v>
      </c>
      <c r="S259" s="15"/>
      <c r="T259" s="15"/>
      <c r="U259" s="38">
        <v>43223</v>
      </c>
      <c r="V259" s="15" t="s">
        <v>1026</v>
      </c>
      <c r="W259" s="15"/>
      <c r="X259" s="15"/>
      <c r="Y259" s="15"/>
    </row>
    <row r="260" spans="1:25" ht="16.149999999999999" customHeight="1" x14ac:dyDescent="0.3">
      <c r="A260" s="116"/>
      <c r="B260" s="120"/>
      <c r="C260" s="123"/>
      <c r="D260" s="121"/>
      <c r="E260" s="98" t="s">
        <v>937</v>
      </c>
      <c r="F260" s="3" t="s">
        <v>474</v>
      </c>
      <c r="G260" s="84">
        <v>261</v>
      </c>
      <c r="H260" s="88">
        <v>1</v>
      </c>
      <c r="I260" s="95">
        <v>1</v>
      </c>
      <c r="J260" s="96"/>
      <c r="K260" s="96"/>
      <c r="L260" s="69"/>
      <c r="M260" s="69"/>
      <c r="N260" s="69"/>
      <c r="O260" s="15"/>
      <c r="P260" s="15"/>
      <c r="Q260" s="15"/>
      <c r="R260" s="7" t="s">
        <v>1001</v>
      </c>
      <c r="S260" s="15"/>
      <c r="T260" s="15"/>
      <c r="U260" s="38">
        <v>43224</v>
      </c>
      <c r="V260" s="15" t="s">
        <v>1026</v>
      </c>
      <c r="W260" s="15"/>
      <c r="X260" s="15"/>
      <c r="Y260" s="15"/>
    </row>
    <row r="261" spans="1:25" ht="16.149999999999999" customHeight="1" x14ac:dyDescent="0.3">
      <c r="A261" s="116"/>
      <c r="B261" s="119" t="s">
        <v>607</v>
      </c>
      <c r="C261" s="123"/>
      <c r="D261" s="135" t="s">
        <v>3</v>
      </c>
      <c r="E261" s="98" t="s">
        <v>980</v>
      </c>
      <c r="F261" s="3" t="s">
        <v>968</v>
      </c>
      <c r="G261" s="84">
        <v>262</v>
      </c>
      <c r="H261" s="88">
        <v>0</v>
      </c>
      <c r="I261" s="95">
        <v>0.35</v>
      </c>
      <c r="J261" s="96"/>
      <c r="K261" s="96">
        <v>70</v>
      </c>
      <c r="L261" s="69"/>
      <c r="M261" s="69"/>
      <c r="N261" s="69"/>
      <c r="O261" s="15"/>
      <c r="P261" s="15"/>
      <c r="Q261" s="15"/>
      <c r="R261" s="7" t="s">
        <v>1004</v>
      </c>
      <c r="S261" s="15"/>
      <c r="T261" s="15"/>
      <c r="U261" s="38" t="s">
        <v>582</v>
      </c>
      <c r="V261" s="15"/>
      <c r="W261" s="15"/>
      <c r="X261" s="15"/>
      <c r="Y261" s="15"/>
    </row>
    <row r="262" spans="1:25" s="23" customFormat="1" ht="16.149999999999999" customHeight="1" x14ac:dyDescent="0.3">
      <c r="A262" s="116"/>
      <c r="B262" s="119"/>
      <c r="C262" s="123"/>
      <c r="D262" s="136"/>
      <c r="E262" s="98"/>
      <c r="F262" s="3" t="s">
        <v>969</v>
      </c>
      <c r="G262" s="84"/>
      <c r="H262" s="88">
        <v>0</v>
      </c>
      <c r="I262" s="95">
        <v>0.35</v>
      </c>
      <c r="J262" s="96"/>
      <c r="K262" s="96">
        <v>70</v>
      </c>
      <c r="L262" s="69"/>
      <c r="M262" s="69"/>
      <c r="N262" s="69"/>
      <c r="O262" s="15"/>
      <c r="P262" s="15"/>
      <c r="Q262" s="15"/>
      <c r="R262" s="7" t="s">
        <v>1004</v>
      </c>
      <c r="S262" s="15"/>
      <c r="T262" s="15"/>
      <c r="U262" s="38" t="s">
        <v>582</v>
      </c>
      <c r="V262" s="15"/>
      <c r="W262" s="15"/>
      <c r="X262" s="15"/>
      <c r="Y262" s="15"/>
    </row>
    <row r="263" spans="1:25" ht="16.149999999999999" customHeight="1" x14ac:dyDescent="0.3">
      <c r="A263" s="116"/>
      <c r="B263" s="120"/>
      <c r="C263" s="123"/>
      <c r="D263" s="121" t="s">
        <v>309</v>
      </c>
      <c r="E263" s="98" t="s">
        <v>310</v>
      </c>
      <c r="F263" s="3" t="s">
        <v>519</v>
      </c>
      <c r="G263" s="84">
        <v>263</v>
      </c>
      <c r="H263" s="88">
        <v>1</v>
      </c>
      <c r="I263" s="95">
        <v>0.45</v>
      </c>
      <c r="J263" s="96">
        <v>1</v>
      </c>
      <c r="K263" s="96">
        <v>-0.3</v>
      </c>
      <c r="L263" s="69" t="e">
        <f>HLOOKUP($F263,#REF!,6,0)</f>
        <v>#REF!</v>
      </c>
      <c r="M263" s="69" t="e">
        <f>HLOOKUP($F263,#REF!,7,0)</f>
        <v>#REF!</v>
      </c>
      <c r="N263" s="69" t="e">
        <f>HLOOKUP($F263,#REF!,8,0)</f>
        <v>#REF!</v>
      </c>
      <c r="O263" s="15"/>
      <c r="P263" s="15"/>
      <c r="Q263" s="15"/>
      <c r="R263" s="7" t="s">
        <v>1001</v>
      </c>
      <c r="S263" s="15"/>
      <c r="T263" s="15"/>
      <c r="U263" s="38" t="s">
        <v>976</v>
      </c>
      <c r="V263" s="15"/>
      <c r="W263" s="15"/>
      <c r="X263" s="15"/>
      <c r="Y263" s="15"/>
    </row>
    <row r="264" spans="1:25" ht="16.149999999999999" customHeight="1" x14ac:dyDescent="0.3">
      <c r="A264" s="116"/>
      <c r="B264" s="120"/>
      <c r="C264" s="123"/>
      <c r="D264" s="121"/>
      <c r="E264" s="98" t="s">
        <v>311</v>
      </c>
      <c r="F264" s="3" t="s">
        <v>520</v>
      </c>
      <c r="G264" s="84">
        <v>264</v>
      </c>
      <c r="H264" s="88">
        <v>1</v>
      </c>
      <c r="I264" s="95">
        <v>0.45</v>
      </c>
      <c r="J264" s="96">
        <v>0.5</v>
      </c>
      <c r="K264" s="96">
        <v>-0.15</v>
      </c>
      <c r="L264" s="69" t="e">
        <f>HLOOKUP($F264,#REF!,6,0)</f>
        <v>#REF!</v>
      </c>
      <c r="M264" s="69" t="e">
        <f>HLOOKUP($F264,#REF!,7,0)</f>
        <v>#REF!</v>
      </c>
      <c r="N264" s="69" t="e">
        <f>HLOOKUP($F264,#REF!,8,0)</f>
        <v>#REF!</v>
      </c>
      <c r="O264" s="15"/>
      <c r="P264" s="15"/>
      <c r="Q264" s="15"/>
      <c r="R264" s="7" t="s">
        <v>1001</v>
      </c>
      <c r="S264" s="15"/>
      <c r="T264" s="15"/>
      <c r="U264" s="38" t="s">
        <v>976</v>
      </c>
      <c r="V264" s="15"/>
      <c r="W264" s="15"/>
      <c r="X264" s="15"/>
      <c r="Y264" s="15"/>
    </row>
    <row r="265" spans="1:25" ht="16.149999999999999" customHeight="1" x14ac:dyDescent="0.3">
      <c r="A265" s="116"/>
      <c r="B265" s="120"/>
      <c r="C265" s="123"/>
      <c r="D265" s="121"/>
      <c r="E265" s="98" t="s">
        <v>312</v>
      </c>
      <c r="F265" s="3" t="s">
        <v>521</v>
      </c>
      <c r="G265" s="84">
        <v>265</v>
      </c>
      <c r="H265" s="88">
        <v>0</v>
      </c>
      <c r="I265" s="95">
        <v>0.45</v>
      </c>
      <c r="J265" s="96">
        <v>-5</v>
      </c>
      <c r="K265" s="96">
        <v>0.5</v>
      </c>
      <c r="L265" s="69" t="e">
        <f>HLOOKUP($F265,#REF!,6,0)</f>
        <v>#REF!</v>
      </c>
      <c r="M265" s="69" t="e">
        <f>HLOOKUP($F265,#REF!,7,0)</f>
        <v>#REF!</v>
      </c>
      <c r="N265" s="69" t="e">
        <f>HLOOKUP($F265,#REF!,8,0)</f>
        <v>#REF!</v>
      </c>
      <c r="O265" s="15"/>
      <c r="P265" s="15"/>
      <c r="Q265" s="15"/>
      <c r="R265" s="7" t="s">
        <v>1001</v>
      </c>
      <c r="S265" s="15"/>
      <c r="T265" s="15"/>
      <c r="U265" s="38" t="s">
        <v>976</v>
      </c>
      <c r="V265" s="15"/>
      <c r="W265" s="15"/>
      <c r="X265" s="15"/>
      <c r="Y265" s="15"/>
    </row>
    <row r="266" spans="1:25" ht="16.149999999999999" customHeight="1" x14ac:dyDescent="0.3">
      <c r="A266" s="116"/>
      <c r="B266" s="120"/>
      <c r="C266" s="123"/>
      <c r="D266" s="121"/>
      <c r="E266" s="98" t="s">
        <v>313</v>
      </c>
      <c r="F266" s="3" t="s">
        <v>522</v>
      </c>
      <c r="G266" s="84">
        <v>266</v>
      </c>
      <c r="H266" s="88">
        <v>0</v>
      </c>
      <c r="I266" s="95">
        <v>0.45</v>
      </c>
      <c r="J266" s="96">
        <v>-4</v>
      </c>
      <c r="K266" s="96">
        <v>-0.9</v>
      </c>
      <c r="L266" s="69" t="e">
        <f>HLOOKUP($F266,#REF!,6,0)</f>
        <v>#REF!</v>
      </c>
      <c r="M266" s="69" t="e">
        <f>HLOOKUP($F266,#REF!,7,0)</f>
        <v>#REF!</v>
      </c>
      <c r="N266" s="69" t="e">
        <f>HLOOKUP($F266,#REF!,8,0)</f>
        <v>#REF!</v>
      </c>
      <c r="O266" s="15"/>
      <c r="P266" s="15"/>
      <c r="Q266" s="15"/>
      <c r="R266" s="7" t="s">
        <v>1001</v>
      </c>
      <c r="S266" s="15"/>
      <c r="T266" s="15"/>
      <c r="U266" s="38" t="s">
        <v>976</v>
      </c>
      <c r="V266" s="15"/>
      <c r="W266" s="15"/>
      <c r="X266" s="15"/>
      <c r="Y266" s="15"/>
    </row>
    <row r="267" spans="1:25" ht="16.149999999999999" customHeight="1" x14ac:dyDescent="0.3">
      <c r="A267" s="116"/>
      <c r="B267" s="120"/>
      <c r="C267" s="123"/>
      <c r="D267" s="121" t="s">
        <v>314</v>
      </c>
      <c r="E267" s="98" t="s">
        <v>315</v>
      </c>
      <c r="F267" s="3" t="s">
        <v>523</v>
      </c>
      <c r="G267" s="84">
        <v>267</v>
      </c>
      <c r="H267" s="88">
        <v>1</v>
      </c>
      <c r="I267" s="95">
        <v>0.45</v>
      </c>
      <c r="J267" s="96">
        <v>0.15</v>
      </c>
      <c r="K267" s="96">
        <v>-0.1</v>
      </c>
      <c r="L267" s="69" t="e">
        <f>HLOOKUP($F267,#REF!,6,0)</f>
        <v>#REF!</v>
      </c>
      <c r="M267" s="69" t="e">
        <f>HLOOKUP($F267,#REF!,7,0)</f>
        <v>#REF!</v>
      </c>
      <c r="N267" s="69" t="e">
        <f>HLOOKUP($F267,#REF!,8,0)</f>
        <v>#REF!</v>
      </c>
      <c r="O267" s="15"/>
      <c r="P267" s="15"/>
      <c r="Q267" s="15"/>
      <c r="R267" s="7" t="s">
        <v>1001</v>
      </c>
      <c r="S267" s="15"/>
      <c r="T267" s="15"/>
      <c r="U267" s="38" t="s">
        <v>976</v>
      </c>
      <c r="V267" s="15"/>
      <c r="W267" s="15"/>
      <c r="X267" s="15"/>
      <c r="Y267" s="15"/>
    </row>
    <row r="268" spans="1:25" ht="16.149999999999999" customHeight="1" x14ac:dyDescent="0.3">
      <c r="A268" s="116"/>
      <c r="B268" s="120"/>
      <c r="C268" s="123"/>
      <c r="D268" s="121"/>
      <c r="E268" s="98" t="s">
        <v>316</v>
      </c>
      <c r="F268" s="3" t="s">
        <v>524</v>
      </c>
      <c r="G268" s="84">
        <v>268</v>
      </c>
      <c r="H268" s="88">
        <v>1</v>
      </c>
      <c r="I268" s="95">
        <v>0.45</v>
      </c>
      <c r="J268" s="96">
        <v>0.15</v>
      </c>
      <c r="K268" s="96">
        <v>-0.04</v>
      </c>
      <c r="L268" s="69" t="e">
        <f>HLOOKUP($F268,#REF!,6,0)</f>
        <v>#REF!</v>
      </c>
      <c r="M268" s="69" t="e">
        <f>HLOOKUP($F268,#REF!,7,0)</f>
        <v>#REF!</v>
      </c>
      <c r="N268" s="69" t="e">
        <f>HLOOKUP($F268,#REF!,8,0)</f>
        <v>#REF!</v>
      </c>
      <c r="O268" s="15"/>
      <c r="P268" s="15"/>
      <c r="Q268" s="15"/>
      <c r="R268" s="7" t="s">
        <v>1001</v>
      </c>
      <c r="S268" s="15"/>
      <c r="T268" s="15"/>
      <c r="U268" s="38" t="s">
        <v>976</v>
      </c>
      <c r="V268" s="15"/>
      <c r="W268" s="15"/>
      <c r="X268" s="15"/>
      <c r="Y268" s="15"/>
    </row>
    <row r="269" spans="1:25" ht="16.149999999999999" customHeight="1" x14ac:dyDescent="0.3">
      <c r="A269" s="116"/>
      <c r="B269" s="120"/>
      <c r="C269" s="123"/>
      <c r="D269" s="121"/>
      <c r="E269" s="98" t="s">
        <v>317</v>
      </c>
      <c r="F269" s="3" t="s">
        <v>525</v>
      </c>
      <c r="G269" s="84">
        <v>269</v>
      </c>
      <c r="H269" s="88">
        <v>1</v>
      </c>
      <c r="I269" s="95">
        <v>0.45</v>
      </c>
      <c r="J269" s="96">
        <v>400</v>
      </c>
      <c r="K269" s="96">
        <v>-400</v>
      </c>
      <c r="L269" s="69" t="e">
        <f>HLOOKUP($F269,#REF!,6,0)</f>
        <v>#REF!</v>
      </c>
      <c r="M269" s="69" t="e">
        <f>HLOOKUP($F269,#REF!,7,0)</f>
        <v>#REF!</v>
      </c>
      <c r="N269" s="69" t="e">
        <f>HLOOKUP($F269,#REF!,8,0)</f>
        <v>#REF!</v>
      </c>
      <c r="O269" s="15"/>
      <c r="P269" s="15"/>
      <c r="Q269" s="15"/>
      <c r="R269" s="7" t="s">
        <v>1001</v>
      </c>
      <c r="S269" s="15"/>
      <c r="T269" s="15"/>
      <c r="U269" s="38" t="s">
        <v>976</v>
      </c>
      <c r="V269" s="15"/>
      <c r="W269" s="15"/>
      <c r="X269" s="15"/>
      <c r="Y269" s="15"/>
    </row>
    <row r="270" spans="1:25" ht="16.149999999999999" customHeight="1" x14ac:dyDescent="0.3">
      <c r="A270" s="116"/>
      <c r="B270" s="120"/>
      <c r="C270" s="123"/>
      <c r="D270" s="121"/>
      <c r="E270" s="98" t="s">
        <v>318</v>
      </c>
      <c r="F270" s="3" t="s">
        <v>526</v>
      </c>
      <c r="G270" s="84">
        <v>270</v>
      </c>
      <c r="H270" s="88">
        <v>1</v>
      </c>
      <c r="I270" s="95">
        <v>0.45</v>
      </c>
      <c r="J270" s="96">
        <v>300</v>
      </c>
      <c r="K270" s="96">
        <v>-50</v>
      </c>
      <c r="L270" s="69" t="e">
        <f>HLOOKUP($F270,#REF!,6,0)</f>
        <v>#REF!</v>
      </c>
      <c r="M270" s="69" t="e">
        <f>HLOOKUP($F270,#REF!,7,0)</f>
        <v>#REF!</v>
      </c>
      <c r="N270" s="69" t="e">
        <f>HLOOKUP($F270,#REF!,8,0)</f>
        <v>#REF!</v>
      </c>
      <c r="O270" s="15"/>
      <c r="P270" s="15"/>
      <c r="Q270" s="15"/>
      <c r="R270" s="7" t="s">
        <v>1001</v>
      </c>
      <c r="S270" s="15"/>
      <c r="T270" s="15"/>
      <c r="U270" s="38" t="s">
        <v>976</v>
      </c>
      <c r="V270" s="15"/>
      <c r="W270" s="15"/>
      <c r="X270" s="15"/>
      <c r="Y270" s="15"/>
    </row>
    <row r="271" spans="1:25" ht="16.149999999999999" customHeight="1" x14ac:dyDescent="0.3">
      <c r="A271" s="116"/>
      <c r="B271" s="120"/>
      <c r="C271" s="123"/>
      <c r="D271" s="121"/>
      <c r="E271" s="98" t="s">
        <v>319</v>
      </c>
      <c r="F271" s="3" t="s">
        <v>527</v>
      </c>
      <c r="G271" s="84">
        <v>271</v>
      </c>
      <c r="H271" s="88">
        <v>0</v>
      </c>
      <c r="I271" s="95">
        <v>0.45</v>
      </c>
      <c r="J271" s="96">
        <v>-50</v>
      </c>
      <c r="K271" s="96">
        <v>4</v>
      </c>
      <c r="L271" s="69" t="e">
        <f>HLOOKUP($F271,#REF!,6,0)</f>
        <v>#REF!</v>
      </c>
      <c r="M271" s="69" t="e">
        <f>HLOOKUP($F271,#REF!,7,0)</f>
        <v>#REF!</v>
      </c>
      <c r="N271" s="69" t="e">
        <f>HLOOKUP($F271,#REF!,8,0)</f>
        <v>#REF!</v>
      </c>
      <c r="O271" s="15"/>
      <c r="P271" s="15"/>
      <c r="Q271" s="15"/>
      <c r="R271" s="7" t="s">
        <v>1001</v>
      </c>
      <c r="S271" s="15"/>
      <c r="T271" s="15"/>
      <c r="U271" s="38" t="s">
        <v>976</v>
      </c>
      <c r="V271" s="15"/>
      <c r="W271" s="15"/>
      <c r="X271" s="15"/>
      <c r="Y271" s="15"/>
    </row>
    <row r="272" spans="1:25" ht="16.149999999999999" customHeight="1" x14ac:dyDescent="0.3">
      <c r="A272" s="116"/>
      <c r="B272" s="120"/>
      <c r="C272" s="123"/>
      <c r="D272" s="121"/>
      <c r="E272" s="98" t="s">
        <v>320</v>
      </c>
      <c r="F272" s="3" t="s">
        <v>528</v>
      </c>
      <c r="G272" s="84">
        <v>272</v>
      </c>
      <c r="H272" s="88">
        <v>0</v>
      </c>
      <c r="I272" s="95">
        <v>0.45</v>
      </c>
      <c r="J272" s="96">
        <v>-2</v>
      </c>
      <c r="K272" s="96">
        <v>0.5</v>
      </c>
      <c r="L272" s="69" t="e">
        <f>HLOOKUP($F272,#REF!,6,0)</f>
        <v>#REF!</v>
      </c>
      <c r="M272" s="69" t="e">
        <f>HLOOKUP($F272,#REF!,7,0)</f>
        <v>#REF!</v>
      </c>
      <c r="N272" s="69" t="e">
        <f>HLOOKUP($F272,#REF!,8,0)</f>
        <v>#REF!</v>
      </c>
      <c r="O272" s="15"/>
      <c r="P272" s="15"/>
      <c r="Q272" s="15"/>
      <c r="R272" s="7" t="s">
        <v>1001</v>
      </c>
      <c r="S272" s="15"/>
      <c r="T272" s="15"/>
      <c r="U272" s="38" t="s">
        <v>976</v>
      </c>
      <c r="V272" s="15"/>
      <c r="W272" s="15"/>
      <c r="X272" s="15"/>
      <c r="Y272" s="15"/>
    </row>
    <row r="273" spans="1:30" ht="16.149999999999999" customHeight="1" x14ac:dyDescent="0.3">
      <c r="A273" s="116"/>
      <c r="B273" s="120"/>
      <c r="C273" s="123"/>
      <c r="D273" s="121" t="s">
        <v>321</v>
      </c>
      <c r="E273" s="98" t="s">
        <v>322</v>
      </c>
      <c r="F273" s="3" t="s">
        <v>529</v>
      </c>
      <c r="G273" s="84">
        <v>273</v>
      </c>
      <c r="H273" s="88">
        <v>1</v>
      </c>
      <c r="I273" s="95">
        <v>0.45</v>
      </c>
      <c r="J273" s="96">
        <v>30</v>
      </c>
      <c r="K273" s="96">
        <v>-20</v>
      </c>
      <c r="L273" s="69" t="e">
        <f>HLOOKUP($F273,#REF!,6,0)</f>
        <v>#REF!</v>
      </c>
      <c r="M273" s="69" t="e">
        <f>HLOOKUP($F273,#REF!,7,0)</f>
        <v>#REF!</v>
      </c>
      <c r="N273" s="69" t="e">
        <f>HLOOKUP($F273,#REF!,8,0)</f>
        <v>#REF!</v>
      </c>
      <c r="O273" s="15"/>
      <c r="P273" s="15"/>
      <c r="Q273" s="15"/>
      <c r="R273" s="7" t="s">
        <v>1001</v>
      </c>
      <c r="S273" s="15"/>
      <c r="T273" s="15"/>
      <c r="U273" s="38" t="s">
        <v>976</v>
      </c>
      <c r="V273" s="15"/>
      <c r="W273" s="15"/>
      <c r="X273" s="15"/>
      <c r="Y273" s="15"/>
    </row>
    <row r="274" spans="1:30" ht="16.149999999999999" customHeight="1" x14ac:dyDescent="0.3">
      <c r="A274" s="116"/>
      <c r="B274" s="120"/>
      <c r="C274" s="123"/>
      <c r="D274" s="121"/>
      <c r="E274" s="98" t="s">
        <v>323</v>
      </c>
      <c r="F274" s="3" t="s">
        <v>530</v>
      </c>
      <c r="G274" s="84">
        <v>274</v>
      </c>
      <c r="H274" s="88">
        <v>1</v>
      </c>
      <c r="I274" s="95">
        <v>0.45</v>
      </c>
      <c r="J274" s="96">
        <v>1</v>
      </c>
      <c r="K274" s="96">
        <v>-25</v>
      </c>
      <c r="L274" s="69" t="e">
        <f>HLOOKUP($F274,#REF!,6,0)</f>
        <v>#REF!</v>
      </c>
      <c r="M274" s="69" t="e">
        <f>HLOOKUP($F274,#REF!,7,0)</f>
        <v>#REF!</v>
      </c>
      <c r="N274" s="69" t="e">
        <f>HLOOKUP($F274,#REF!,8,0)</f>
        <v>#REF!</v>
      </c>
      <c r="O274" s="15"/>
      <c r="P274" s="15"/>
      <c r="Q274" s="15"/>
      <c r="R274" s="7" t="s">
        <v>1001</v>
      </c>
      <c r="S274" s="15"/>
      <c r="T274" s="15"/>
      <c r="U274" s="38" t="s">
        <v>976</v>
      </c>
      <c r="V274" s="15"/>
      <c r="W274" s="15"/>
      <c r="X274" s="15"/>
      <c r="Y274" s="15"/>
    </row>
    <row r="275" spans="1:30" ht="16.149999999999999" customHeight="1" x14ac:dyDescent="0.3">
      <c r="A275" s="116"/>
      <c r="B275" s="120"/>
      <c r="C275" s="123"/>
      <c r="D275" s="121" t="s">
        <v>324</v>
      </c>
      <c r="E275" s="98" t="s">
        <v>325</v>
      </c>
      <c r="F275" s="3" t="s">
        <v>531</v>
      </c>
      <c r="G275" s="84">
        <v>275</v>
      </c>
      <c r="H275" s="88">
        <v>0</v>
      </c>
      <c r="I275" s="95">
        <v>0.45</v>
      </c>
      <c r="J275" s="96">
        <v>-1</v>
      </c>
      <c r="K275" s="96">
        <v>9</v>
      </c>
      <c r="L275" s="69" t="e">
        <f>HLOOKUP($F275,#REF!,6,0)</f>
        <v>#REF!</v>
      </c>
      <c r="M275" s="69" t="e">
        <f>HLOOKUP($F275,#REF!,7,0)</f>
        <v>#REF!</v>
      </c>
      <c r="N275" s="69" t="e">
        <f>HLOOKUP($F275,#REF!,8,0)</f>
        <v>#REF!</v>
      </c>
      <c r="O275" s="15"/>
      <c r="P275" s="15"/>
      <c r="Q275" s="15"/>
      <c r="R275" s="7" t="s">
        <v>1001</v>
      </c>
      <c r="S275" s="15"/>
      <c r="T275" s="15"/>
      <c r="U275" s="38" t="s">
        <v>976</v>
      </c>
      <c r="V275" s="15"/>
      <c r="W275" s="15"/>
      <c r="X275" s="15"/>
      <c r="Y275" s="15"/>
    </row>
    <row r="276" spans="1:30" ht="16.149999999999999" customHeight="1" x14ac:dyDescent="0.3">
      <c r="A276" s="116"/>
      <c r="B276" s="120"/>
      <c r="C276" s="123"/>
      <c r="D276" s="121"/>
      <c r="E276" s="98" t="s">
        <v>326</v>
      </c>
      <c r="F276" s="3" t="s">
        <v>532</v>
      </c>
      <c r="G276" s="84">
        <v>276</v>
      </c>
      <c r="H276" s="88">
        <v>0</v>
      </c>
      <c r="I276" s="95">
        <v>0.45</v>
      </c>
      <c r="J276" s="96">
        <v>-2</v>
      </c>
      <c r="K276" s="96">
        <v>3</v>
      </c>
      <c r="L276" s="69" t="e">
        <f>HLOOKUP($F276,#REF!,6,0)</f>
        <v>#REF!</v>
      </c>
      <c r="M276" s="69" t="e">
        <f>HLOOKUP($F276,#REF!,7,0)</f>
        <v>#REF!</v>
      </c>
      <c r="N276" s="69" t="e">
        <f>HLOOKUP($F276,#REF!,8,0)</f>
        <v>#REF!</v>
      </c>
      <c r="O276" s="15"/>
      <c r="P276" s="15"/>
      <c r="Q276" s="15"/>
      <c r="R276" s="7" t="s">
        <v>1001</v>
      </c>
      <c r="S276" s="15"/>
      <c r="T276" s="15"/>
      <c r="U276" s="38" t="s">
        <v>976</v>
      </c>
      <c r="V276" s="15"/>
      <c r="W276" s="15"/>
      <c r="X276" s="15"/>
      <c r="Y276" s="15"/>
    </row>
    <row r="277" spans="1:30" ht="16.149999999999999" customHeight="1" x14ac:dyDescent="0.3">
      <c r="A277" s="116"/>
      <c r="B277" s="119" t="s">
        <v>608</v>
      </c>
      <c r="C277" s="123"/>
      <c r="D277" s="107" t="s">
        <v>327</v>
      </c>
      <c r="E277" s="98" t="s">
        <v>938</v>
      </c>
      <c r="F277" s="3" t="s">
        <v>813</v>
      </c>
      <c r="G277" s="84">
        <v>277</v>
      </c>
      <c r="H277" s="88">
        <v>1</v>
      </c>
      <c r="I277" s="95">
        <v>0.4</v>
      </c>
      <c r="J277" s="96">
        <v>20</v>
      </c>
      <c r="K277" s="96">
        <v>10</v>
      </c>
      <c r="L277" s="69" t="e">
        <f>HLOOKUP($F277,#REF!,6,0)</f>
        <v>#REF!</v>
      </c>
      <c r="M277" s="69" t="e">
        <f>HLOOKUP($F277,#REF!,7,0)</f>
        <v>#REF!</v>
      </c>
      <c r="N277" s="69" t="e">
        <f>HLOOKUP($F277,#REF!,8,0)</f>
        <v>#REF!</v>
      </c>
      <c r="O277" s="15"/>
      <c r="P277" s="15"/>
      <c r="Q277" s="15"/>
      <c r="R277" s="7" t="s">
        <v>1001</v>
      </c>
      <c r="S277" s="15"/>
      <c r="T277" s="15"/>
      <c r="U277" s="38">
        <v>43221</v>
      </c>
      <c r="V277" s="15" t="s">
        <v>1018</v>
      </c>
      <c r="W277" s="15"/>
      <c r="X277" s="15"/>
      <c r="Y277" s="15"/>
    </row>
    <row r="278" spans="1:30" ht="16.149999999999999" customHeight="1" x14ac:dyDescent="0.3">
      <c r="A278" s="116"/>
      <c r="B278" s="120"/>
      <c r="C278" s="123"/>
      <c r="D278" s="107"/>
      <c r="E278" s="101" t="s">
        <v>328</v>
      </c>
      <c r="F278" s="3" t="s">
        <v>814</v>
      </c>
      <c r="G278" s="84">
        <v>278</v>
      </c>
      <c r="H278" s="88">
        <v>1</v>
      </c>
      <c r="I278" s="95">
        <v>0.4</v>
      </c>
      <c r="J278" s="96">
        <v>5</v>
      </c>
      <c r="K278" s="96">
        <v>2.5</v>
      </c>
      <c r="L278" s="69" t="e">
        <f>HLOOKUP($F278,#REF!,6,0)</f>
        <v>#REF!</v>
      </c>
      <c r="M278" s="69" t="e">
        <f>HLOOKUP($F278,#REF!,7,0)</f>
        <v>#REF!</v>
      </c>
      <c r="N278" s="69" t="e">
        <f>HLOOKUP($F278,#REF!,8,0)</f>
        <v>#REF!</v>
      </c>
      <c r="O278" s="15"/>
      <c r="P278" s="15"/>
      <c r="Q278" s="15"/>
      <c r="R278" s="7" t="s">
        <v>1001</v>
      </c>
      <c r="S278" s="15"/>
      <c r="T278" s="15"/>
      <c r="U278" s="38" t="s">
        <v>1020</v>
      </c>
      <c r="V278" s="15" t="s">
        <v>1018</v>
      </c>
      <c r="W278" s="15"/>
      <c r="X278" s="15"/>
      <c r="Y278" s="15"/>
    </row>
    <row r="279" spans="1:30" ht="16.149999999999999" customHeight="1" x14ac:dyDescent="0.3">
      <c r="A279" s="116"/>
      <c r="B279" s="120"/>
      <c r="C279" s="123"/>
      <c r="D279" s="107"/>
      <c r="E279" s="99" t="s">
        <v>939</v>
      </c>
      <c r="F279" s="3" t="s">
        <v>533</v>
      </c>
      <c r="G279" s="84">
        <v>279</v>
      </c>
      <c r="H279" s="88">
        <v>1</v>
      </c>
      <c r="I279" s="95">
        <v>0.4</v>
      </c>
      <c r="J279" s="96">
        <v>5</v>
      </c>
      <c r="K279" s="96">
        <v>2.5</v>
      </c>
      <c r="L279" s="77"/>
      <c r="M279" s="77"/>
      <c r="N279" s="77"/>
      <c r="O279" s="15"/>
      <c r="P279" s="15"/>
      <c r="Q279" s="15"/>
      <c r="R279" s="7"/>
      <c r="S279" s="15"/>
      <c r="T279" s="15"/>
      <c r="U279" s="38"/>
      <c r="V279" s="15"/>
      <c r="W279" s="15"/>
      <c r="X279" s="15"/>
      <c r="Y279" s="15"/>
    </row>
    <row r="280" spans="1:30" ht="16.149999999999999" customHeight="1" x14ac:dyDescent="0.3">
      <c r="A280" s="116"/>
      <c r="B280" s="120"/>
      <c r="C280" s="123"/>
      <c r="D280" s="107" t="s">
        <v>329</v>
      </c>
      <c r="E280" s="98" t="s">
        <v>330</v>
      </c>
      <c r="F280" s="3" t="s">
        <v>955</v>
      </c>
      <c r="G280" s="84">
        <v>280</v>
      </c>
      <c r="H280" s="88">
        <v>1</v>
      </c>
      <c r="I280" s="95">
        <v>0.4</v>
      </c>
      <c r="J280" s="96">
        <v>40</v>
      </c>
      <c r="K280" s="96">
        <v>20</v>
      </c>
      <c r="L280" s="69" t="e">
        <f>HLOOKUP($F280,#REF!,6,0)</f>
        <v>#REF!</v>
      </c>
      <c r="M280" s="69" t="e">
        <f>HLOOKUP($F280,#REF!,7,0)</f>
        <v>#REF!</v>
      </c>
      <c r="N280" s="69" t="e">
        <f>HLOOKUP($F280,#REF!,8,0)</f>
        <v>#REF!</v>
      </c>
      <c r="O280" s="15"/>
      <c r="P280" s="15"/>
      <c r="Q280" s="15"/>
      <c r="R280" s="7" t="s">
        <v>1001</v>
      </c>
      <c r="S280" s="15"/>
      <c r="T280" s="15"/>
      <c r="U280" s="38">
        <v>43221</v>
      </c>
      <c r="V280" s="15" t="s">
        <v>1019</v>
      </c>
      <c r="W280" s="15"/>
      <c r="X280" s="15"/>
      <c r="Y280" s="15"/>
    </row>
    <row r="281" spans="1:30" ht="16.149999999999999" customHeight="1" x14ac:dyDescent="0.3">
      <c r="A281" s="116"/>
      <c r="B281" s="120"/>
      <c r="C281" s="123"/>
      <c r="D281" s="107"/>
      <c r="E281" s="98" t="s">
        <v>331</v>
      </c>
      <c r="F281" s="82" t="s">
        <v>1045</v>
      </c>
      <c r="G281" s="84">
        <v>281</v>
      </c>
      <c r="H281" s="88">
        <v>1</v>
      </c>
      <c r="I281" s="95">
        <v>0.4</v>
      </c>
      <c r="J281" s="96">
        <v>20</v>
      </c>
      <c r="K281" s="96">
        <v>10</v>
      </c>
      <c r="L281" s="69" t="e">
        <f>HLOOKUP($F281,#REF!,6,0)</f>
        <v>#REF!</v>
      </c>
      <c r="M281" s="69" t="e">
        <f>HLOOKUP($F281,#REF!,7,0)</f>
        <v>#REF!</v>
      </c>
      <c r="N281" s="69" t="e">
        <f>HLOOKUP($F281,#REF!,8,0)</f>
        <v>#REF!</v>
      </c>
      <c r="O281" s="15"/>
      <c r="P281" s="15"/>
      <c r="Q281" s="15"/>
      <c r="R281" s="7" t="s">
        <v>1001</v>
      </c>
      <c r="S281" s="15"/>
      <c r="T281" s="15"/>
      <c r="U281" s="38">
        <v>43222</v>
      </c>
      <c r="V281" s="15" t="s">
        <v>1019</v>
      </c>
      <c r="W281" s="15" t="s">
        <v>1037</v>
      </c>
      <c r="X281" s="15"/>
      <c r="Y281" s="15"/>
    </row>
    <row r="282" spans="1:30" ht="16.149999999999999" customHeight="1" x14ac:dyDescent="0.3">
      <c r="A282" s="116"/>
      <c r="B282" s="119" t="s">
        <v>609</v>
      </c>
      <c r="C282" s="123"/>
      <c r="D282" s="107" t="s">
        <v>332</v>
      </c>
      <c r="E282" s="98" t="s">
        <v>940</v>
      </c>
      <c r="F282" s="3" t="s">
        <v>815</v>
      </c>
      <c r="G282" s="84">
        <v>282</v>
      </c>
      <c r="H282" s="88">
        <v>0</v>
      </c>
      <c r="I282" s="95">
        <v>0.8</v>
      </c>
      <c r="J282" s="96"/>
      <c r="K282" s="96"/>
      <c r="L282" s="77"/>
      <c r="M282" s="77"/>
      <c r="N282" s="77"/>
      <c r="O282" s="15"/>
      <c r="P282" s="15"/>
      <c r="Q282" s="15"/>
      <c r="R282" s="15"/>
      <c r="S282" s="15"/>
      <c r="T282" s="15"/>
      <c r="U282" s="38"/>
      <c r="V282" s="15"/>
      <c r="W282" s="15"/>
      <c r="X282" s="15"/>
      <c r="Y282" s="15"/>
    </row>
    <row r="283" spans="1:30" ht="16.149999999999999" customHeight="1" x14ac:dyDescent="0.3">
      <c r="A283" s="116"/>
      <c r="B283" s="120"/>
      <c r="C283" s="123"/>
      <c r="D283" s="107"/>
      <c r="E283" s="98" t="s">
        <v>333</v>
      </c>
      <c r="F283" s="3" t="s">
        <v>534</v>
      </c>
      <c r="G283" s="84">
        <v>283</v>
      </c>
      <c r="H283" s="88">
        <v>0</v>
      </c>
      <c r="I283" s="95">
        <v>0.2</v>
      </c>
      <c r="J283" s="96"/>
      <c r="K283" s="96"/>
      <c r="L283" s="77"/>
      <c r="M283" s="77"/>
      <c r="N283" s="77"/>
      <c r="O283" s="15"/>
      <c r="P283" s="15"/>
      <c r="Q283" s="15"/>
      <c r="R283" s="15"/>
      <c r="S283" s="15"/>
      <c r="T283" s="15"/>
      <c r="U283" s="38"/>
      <c r="V283" s="15"/>
      <c r="W283" s="15"/>
      <c r="X283" s="15"/>
      <c r="Y283" s="15"/>
    </row>
    <row r="284" spans="1:30" ht="16.149999999999999" customHeight="1" x14ac:dyDescent="0.3">
      <c r="A284" s="116"/>
      <c r="B284" s="120"/>
      <c r="C284" s="123"/>
      <c r="D284" s="107"/>
      <c r="E284" s="98" t="s">
        <v>334</v>
      </c>
      <c r="F284" s="3" t="s">
        <v>816</v>
      </c>
      <c r="G284" s="84">
        <v>284</v>
      </c>
      <c r="H284" s="88">
        <v>1</v>
      </c>
      <c r="I284" s="95">
        <v>0.2</v>
      </c>
      <c r="J284" s="96">
        <v>1000</v>
      </c>
      <c r="K284" s="96">
        <v>500</v>
      </c>
      <c r="L284" s="69" t="e">
        <f>HLOOKUP($F284,#REF!,6,0)</f>
        <v>#REF!</v>
      </c>
      <c r="M284" s="69" t="e">
        <f>HLOOKUP($F284,#REF!,7,0)</f>
        <v>#REF!</v>
      </c>
      <c r="N284" s="69" t="e">
        <f>HLOOKUP($F284,#REF!,8,0)</f>
        <v>#REF!</v>
      </c>
      <c r="O284" s="15"/>
      <c r="P284" s="15"/>
      <c r="Q284" s="15"/>
      <c r="R284" s="7" t="s">
        <v>1001</v>
      </c>
      <c r="S284" s="15"/>
      <c r="T284" s="15"/>
      <c r="U284" s="38">
        <v>43221</v>
      </c>
      <c r="V284" s="15" t="s">
        <v>1018</v>
      </c>
      <c r="W284" s="15"/>
      <c r="X284" s="15"/>
      <c r="Y284" s="15"/>
    </row>
    <row r="285" spans="1:30" ht="16.149999999999999" customHeight="1" x14ac:dyDescent="0.3">
      <c r="A285" s="116"/>
      <c r="B285" s="120"/>
      <c r="C285" s="123"/>
      <c r="D285" s="107" t="s">
        <v>335</v>
      </c>
      <c r="E285" s="98" t="s">
        <v>336</v>
      </c>
      <c r="F285" s="3" t="s">
        <v>817</v>
      </c>
      <c r="G285" s="84">
        <v>285</v>
      </c>
      <c r="H285" s="88">
        <v>0</v>
      </c>
      <c r="I285" s="95">
        <v>0.2</v>
      </c>
      <c r="J285" s="96">
        <v>70</v>
      </c>
      <c r="K285" s="96">
        <v>75</v>
      </c>
      <c r="L285" s="69" t="e">
        <f>HLOOKUP($F285,#REF!,6,0)</f>
        <v>#REF!</v>
      </c>
      <c r="M285" s="69" t="e">
        <f>HLOOKUP($F285,#REF!,7,0)</f>
        <v>#REF!</v>
      </c>
      <c r="N285" s="69" t="e">
        <f>HLOOKUP($F285,#REF!,8,0)</f>
        <v>#REF!</v>
      </c>
      <c r="O285" s="15"/>
      <c r="P285" s="15"/>
      <c r="Q285" s="15"/>
      <c r="R285" s="7" t="s">
        <v>1001</v>
      </c>
      <c r="S285" s="15"/>
      <c r="T285" s="15"/>
      <c r="U285" s="38">
        <v>43221</v>
      </c>
      <c r="V285" s="15" t="s">
        <v>1019</v>
      </c>
      <c r="W285" s="15"/>
      <c r="X285" s="15"/>
      <c r="Y285" s="15"/>
    </row>
    <row r="286" spans="1:30" ht="16.149999999999999" customHeight="1" x14ac:dyDescent="0.3">
      <c r="A286" s="116"/>
      <c r="B286" s="120"/>
      <c r="C286" s="123"/>
      <c r="D286" s="107"/>
      <c r="E286" s="98" t="s">
        <v>337</v>
      </c>
      <c r="F286" s="3" t="s">
        <v>818</v>
      </c>
      <c r="G286" s="84">
        <v>286</v>
      </c>
      <c r="H286" s="88">
        <v>0</v>
      </c>
      <c r="I286" s="95">
        <v>0.3</v>
      </c>
      <c r="J286" s="96">
        <v>90</v>
      </c>
      <c r="K286" s="96">
        <v>95</v>
      </c>
      <c r="L286" s="69" t="e">
        <f>HLOOKUP($F286,#REF!,6,0)</f>
        <v>#REF!</v>
      </c>
      <c r="M286" s="69" t="e">
        <f>HLOOKUP($F286,#REF!,7,0)</f>
        <v>#REF!</v>
      </c>
      <c r="N286" s="69" t="e">
        <f>HLOOKUP($F286,#REF!,8,0)</f>
        <v>#REF!</v>
      </c>
      <c r="O286" s="15"/>
      <c r="P286" s="15"/>
      <c r="Q286" s="15"/>
      <c r="R286" s="7" t="s">
        <v>1001</v>
      </c>
      <c r="S286" s="15"/>
      <c r="T286" s="15"/>
      <c r="U286" s="38">
        <v>43221</v>
      </c>
      <c r="V286" s="15" t="s">
        <v>1019</v>
      </c>
      <c r="W286" s="15"/>
      <c r="X286" s="15"/>
      <c r="Y286" s="15"/>
      <c r="AD286" t="s">
        <v>1029</v>
      </c>
    </row>
    <row r="287" spans="1:30" ht="16.149999999999999" customHeight="1" x14ac:dyDescent="0.3">
      <c r="A287" s="116"/>
      <c r="B287" s="120"/>
      <c r="C287" s="123"/>
      <c r="D287" s="107"/>
      <c r="E287" s="98" t="s">
        <v>338</v>
      </c>
      <c r="F287" s="3" t="s">
        <v>819</v>
      </c>
      <c r="G287" s="84">
        <v>287</v>
      </c>
      <c r="H287" s="88">
        <v>0</v>
      </c>
      <c r="I287" s="95">
        <v>0.1</v>
      </c>
      <c r="J287" s="96">
        <v>20</v>
      </c>
      <c r="K287" s="96">
        <v>100</v>
      </c>
      <c r="L287" s="69" t="e">
        <f>HLOOKUP($F287,#REF!,6,0)</f>
        <v>#REF!</v>
      </c>
      <c r="M287" s="69" t="e">
        <f>HLOOKUP($F287,#REF!,7,0)</f>
        <v>#REF!</v>
      </c>
      <c r="N287" s="69" t="e">
        <f>HLOOKUP($F287,#REF!,8,0)</f>
        <v>#REF!</v>
      </c>
      <c r="O287" s="15"/>
      <c r="P287" s="15"/>
      <c r="Q287" s="15"/>
      <c r="R287" s="7" t="s">
        <v>1002</v>
      </c>
      <c r="S287" s="15"/>
      <c r="T287" s="15"/>
      <c r="U287" s="38">
        <v>43221</v>
      </c>
      <c r="V287" s="15" t="s">
        <v>1019</v>
      </c>
      <c r="W287" s="15" t="s">
        <v>1038</v>
      </c>
      <c r="X287" s="15"/>
      <c r="Y287" s="15"/>
      <c r="AD287" t="s">
        <v>1030</v>
      </c>
    </row>
    <row r="288" spans="1:30" ht="16.149999999999999" customHeight="1" x14ac:dyDescent="0.3">
      <c r="A288" s="116"/>
      <c r="B288" s="120"/>
      <c r="C288" s="123"/>
      <c r="D288" s="107"/>
      <c r="E288" s="98" t="s">
        <v>339</v>
      </c>
      <c r="F288" s="3" t="s">
        <v>820</v>
      </c>
      <c r="G288" s="84">
        <v>288</v>
      </c>
      <c r="H288" s="88">
        <v>0</v>
      </c>
      <c r="I288" s="95">
        <v>0.2</v>
      </c>
      <c r="J288" s="96">
        <v>85</v>
      </c>
      <c r="K288" s="96">
        <v>90</v>
      </c>
      <c r="L288" s="69" t="e">
        <f>HLOOKUP($F288,#REF!,6,0)</f>
        <v>#REF!</v>
      </c>
      <c r="M288" s="69" t="e">
        <f>HLOOKUP($F288,#REF!,7,0)</f>
        <v>#REF!</v>
      </c>
      <c r="N288" s="69" t="e">
        <f>HLOOKUP($F288,#REF!,8,0)</f>
        <v>#REF!</v>
      </c>
      <c r="O288" s="15"/>
      <c r="P288" s="15"/>
      <c r="Q288" s="15"/>
      <c r="R288" s="7" t="s">
        <v>1001</v>
      </c>
      <c r="S288" s="15"/>
      <c r="T288" s="15"/>
      <c r="U288" s="38">
        <v>43221</v>
      </c>
      <c r="V288" s="15" t="s">
        <v>1019</v>
      </c>
      <c r="W288" s="15"/>
      <c r="X288" s="15"/>
      <c r="Y288" s="15"/>
      <c r="AD288" t="s">
        <v>1031</v>
      </c>
    </row>
    <row r="289" spans="1:25" ht="16.149999999999999" customHeight="1" x14ac:dyDescent="0.3">
      <c r="A289" s="116"/>
      <c r="B289" s="119" t="s">
        <v>610</v>
      </c>
      <c r="C289" s="123"/>
      <c r="D289" s="110" t="s">
        <v>340</v>
      </c>
      <c r="E289" s="98" t="s">
        <v>941</v>
      </c>
      <c r="F289" s="3" t="s">
        <v>1005</v>
      </c>
      <c r="G289" s="84">
        <v>289</v>
      </c>
      <c r="H289" s="88">
        <v>1</v>
      </c>
      <c r="I289" s="95">
        <v>0.3</v>
      </c>
      <c r="J289" s="96">
        <v>90</v>
      </c>
      <c r="K289" s="96">
        <v>70</v>
      </c>
      <c r="L289" s="69" t="e">
        <f>HLOOKUP($F289,#REF!,6,0)</f>
        <v>#REF!</v>
      </c>
      <c r="M289" s="69" t="e">
        <f>HLOOKUP($F289,#REF!,7,0)</f>
        <v>#REF!</v>
      </c>
      <c r="N289" s="69" t="e">
        <f>HLOOKUP($F289,#REF!,8,0)</f>
        <v>#REF!</v>
      </c>
      <c r="O289" s="15"/>
      <c r="P289" s="15"/>
      <c r="Q289" s="15"/>
      <c r="R289" s="7" t="s">
        <v>1001</v>
      </c>
      <c r="S289" s="15"/>
      <c r="T289" s="15"/>
      <c r="U289" s="38">
        <v>43221</v>
      </c>
      <c r="V289" s="15" t="s">
        <v>1017</v>
      </c>
      <c r="W289" s="15"/>
      <c r="X289" s="15"/>
      <c r="Y289" s="15"/>
    </row>
    <row r="290" spans="1:25" ht="16.149999999999999" customHeight="1" x14ac:dyDescent="0.3">
      <c r="A290" s="116"/>
      <c r="B290" s="120"/>
      <c r="C290" s="123"/>
      <c r="D290" s="110"/>
      <c r="E290" s="98" t="s">
        <v>341</v>
      </c>
      <c r="F290" s="3" t="s">
        <v>821</v>
      </c>
      <c r="G290" s="84">
        <v>290</v>
      </c>
      <c r="H290" s="88">
        <v>1</v>
      </c>
      <c r="I290" s="95">
        <v>0.3</v>
      </c>
      <c r="J290" s="96">
        <v>0.05</v>
      </c>
      <c r="K290" s="96">
        <v>0</v>
      </c>
      <c r="L290" s="69" t="e">
        <f>HLOOKUP($F290,#REF!,6,0)</f>
        <v>#REF!</v>
      </c>
      <c r="M290" s="69" t="e">
        <f>HLOOKUP($F290,#REF!,7,0)</f>
        <v>#REF!</v>
      </c>
      <c r="N290" s="69" t="e">
        <f>HLOOKUP($F290,#REF!,8,0)</f>
        <v>#REF!</v>
      </c>
      <c r="O290" s="15"/>
      <c r="P290" s="15"/>
      <c r="Q290" s="15"/>
      <c r="R290" s="7" t="s">
        <v>1001</v>
      </c>
      <c r="S290" s="15"/>
      <c r="T290" s="15"/>
      <c r="U290" s="38">
        <v>43221</v>
      </c>
      <c r="V290" s="15" t="s">
        <v>1017</v>
      </c>
      <c r="W290" s="15"/>
      <c r="X290" s="15"/>
      <c r="Y290" s="15"/>
    </row>
    <row r="291" spans="1:25" ht="16.149999999999999" customHeight="1" x14ac:dyDescent="0.3">
      <c r="A291" s="116"/>
      <c r="B291" s="120"/>
      <c r="C291" s="123"/>
      <c r="D291" s="110"/>
      <c r="E291" s="98" t="s">
        <v>342</v>
      </c>
      <c r="F291" s="3" t="s">
        <v>822</v>
      </c>
      <c r="G291" s="84">
        <v>291</v>
      </c>
      <c r="H291" s="88">
        <v>1</v>
      </c>
      <c r="I291" s="95">
        <v>0.3</v>
      </c>
      <c r="J291" s="96">
        <v>0.05</v>
      </c>
      <c r="K291" s="96">
        <v>0</v>
      </c>
      <c r="L291" s="69" t="e">
        <f>HLOOKUP($F291,#REF!,6,0)</f>
        <v>#REF!</v>
      </c>
      <c r="M291" s="69" t="e">
        <f>HLOOKUP($F291,#REF!,7,0)</f>
        <v>#REF!</v>
      </c>
      <c r="N291" s="69" t="e">
        <f>HLOOKUP($F291,#REF!,8,0)</f>
        <v>#REF!</v>
      </c>
      <c r="O291" s="15"/>
      <c r="P291" s="15"/>
      <c r="Q291" s="15"/>
      <c r="R291" s="7" t="s">
        <v>1001</v>
      </c>
      <c r="S291" s="15"/>
      <c r="T291" s="15"/>
      <c r="U291" s="38">
        <v>43221</v>
      </c>
      <c r="V291" s="15" t="s">
        <v>1017</v>
      </c>
      <c r="W291" s="15"/>
      <c r="X291" s="15"/>
      <c r="Y291" s="15"/>
    </row>
    <row r="292" spans="1:25" ht="16.149999999999999" customHeight="1" x14ac:dyDescent="0.3">
      <c r="A292" s="116"/>
      <c r="B292" s="120"/>
      <c r="C292" s="123"/>
      <c r="D292" s="107" t="s">
        <v>327</v>
      </c>
      <c r="E292" s="98" t="s">
        <v>343</v>
      </c>
      <c r="F292" s="3" t="s">
        <v>823</v>
      </c>
      <c r="G292" s="84">
        <v>292</v>
      </c>
      <c r="H292" s="88">
        <v>1</v>
      </c>
      <c r="I292" s="95">
        <v>0.3</v>
      </c>
      <c r="J292" s="96"/>
      <c r="K292" s="96"/>
      <c r="L292" s="69"/>
      <c r="M292" s="69"/>
      <c r="N292" s="69"/>
      <c r="O292" s="15"/>
      <c r="P292" s="15"/>
      <c r="Q292" s="15"/>
      <c r="R292" s="15"/>
      <c r="S292" s="15"/>
      <c r="T292" s="15"/>
      <c r="U292" s="38"/>
      <c r="V292" s="15"/>
      <c r="W292" s="15"/>
      <c r="X292" s="15"/>
      <c r="Y292" s="15"/>
    </row>
    <row r="293" spans="1:25" ht="16.149999999999999" customHeight="1" x14ac:dyDescent="0.3">
      <c r="A293" s="116"/>
      <c r="B293" s="120"/>
      <c r="C293" s="123"/>
      <c r="D293" s="107"/>
      <c r="E293" s="101" t="s">
        <v>344</v>
      </c>
      <c r="F293" s="3" t="s">
        <v>824</v>
      </c>
      <c r="G293" s="84">
        <v>293</v>
      </c>
      <c r="H293" s="88">
        <v>1</v>
      </c>
      <c r="I293" s="95">
        <v>0.3</v>
      </c>
      <c r="J293" s="96">
        <v>3</v>
      </c>
      <c r="K293" s="96">
        <v>0</v>
      </c>
      <c r="L293" s="69" t="e">
        <f>HLOOKUP($F293,#REF!,6,0)</f>
        <v>#REF!</v>
      </c>
      <c r="M293" s="69" t="e">
        <f>HLOOKUP($F293,#REF!,7,0)</f>
        <v>#REF!</v>
      </c>
      <c r="N293" s="69" t="e">
        <f>HLOOKUP($F293,#REF!,8,0)</f>
        <v>#REF!</v>
      </c>
      <c r="O293" s="15"/>
      <c r="P293" s="15"/>
      <c r="Q293" s="15"/>
      <c r="R293" s="7" t="s">
        <v>1001</v>
      </c>
      <c r="S293" s="15"/>
      <c r="T293" s="15"/>
      <c r="U293" s="38" t="s">
        <v>1020</v>
      </c>
      <c r="V293" s="15" t="s">
        <v>1017</v>
      </c>
      <c r="W293" s="15"/>
      <c r="X293" s="15"/>
      <c r="Y293" s="15"/>
    </row>
    <row r="294" spans="1:25" ht="16.149999999999999" customHeight="1" x14ac:dyDescent="0.3">
      <c r="A294" s="116"/>
      <c r="B294" s="120"/>
      <c r="C294" s="123"/>
      <c r="D294" s="107"/>
      <c r="E294" s="99" t="s">
        <v>345</v>
      </c>
      <c r="F294" s="3" t="s">
        <v>825</v>
      </c>
      <c r="G294" s="84">
        <v>294</v>
      </c>
      <c r="H294" s="88">
        <v>0</v>
      </c>
      <c r="I294" s="95">
        <v>0.2</v>
      </c>
      <c r="J294" s="96">
        <v>30</v>
      </c>
      <c r="K294" s="96">
        <v>70</v>
      </c>
      <c r="L294" s="69"/>
      <c r="M294" s="69"/>
      <c r="N294" s="69"/>
      <c r="O294" s="15"/>
      <c r="P294" s="15"/>
      <c r="Q294" s="15"/>
      <c r="R294" s="75" t="s">
        <v>1002</v>
      </c>
      <c r="S294" s="15"/>
      <c r="T294" s="15"/>
      <c r="U294" s="38"/>
      <c r="V294" s="15"/>
      <c r="W294" s="15"/>
      <c r="X294" s="15"/>
      <c r="Y294" s="15"/>
    </row>
    <row r="295" spans="1:25" ht="16.149999999999999" customHeight="1" x14ac:dyDescent="0.3">
      <c r="A295" s="116"/>
      <c r="B295" s="120"/>
      <c r="C295" s="123"/>
      <c r="D295" s="12" t="s">
        <v>346</v>
      </c>
      <c r="E295" s="98" t="s">
        <v>347</v>
      </c>
      <c r="F295" s="3" t="s">
        <v>977</v>
      </c>
      <c r="G295" s="84">
        <v>295</v>
      </c>
      <c r="H295" s="88">
        <v>0</v>
      </c>
      <c r="I295" s="95">
        <v>0.3</v>
      </c>
      <c r="J295" s="96">
        <v>0</v>
      </c>
      <c r="K295" s="96">
        <v>70</v>
      </c>
      <c r="L295" s="69" t="e">
        <f>HLOOKUP($F295,#REF!,6,0)</f>
        <v>#REF!</v>
      </c>
      <c r="M295" s="69" t="e">
        <f>HLOOKUP($F295,#REF!,7,0)</f>
        <v>#REF!</v>
      </c>
      <c r="N295" s="69" t="e">
        <f>HLOOKUP($F295,#REF!,8,0)</f>
        <v>#REF!</v>
      </c>
      <c r="O295" s="15"/>
      <c r="P295" s="15"/>
      <c r="Q295" s="15"/>
      <c r="R295" s="75" t="s">
        <v>1002</v>
      </c>
      <c r="S295" s="15"/>
      <c r="T295" s="15"/>
      <c r="U295" s="38">
        <v>43160</v>
      </c>
      <c r="V295" s="15" t="s">
        <v>1028</v>
      </c>
      <c r="W295" s="81"/>
      <c r="X295" s="15"/>
      <c r="Y295" s="15"/>
    </row>
    <row r="296" spans="1:25" ht="16.149999999999999" customHeight="1" x14ac:dyDescent="0.3">
      <c r="A296" s="116"/>
      <c r="B296" s="119" t="s">
        <v>611</v>
      </c>
      <c r="C296" s="123"/>
      <c r="D296" s="107" t="s">
        <v>271</v>
      </c>
      <c r="E296" s="101" t="s">
        <v>942</v>
      </c>
      <c r="F296" s="3" t="s">
        <v>826</v>
      </c>
      <c r="G296" s="84">
        <v>296</v>
      </c>
      <c r="H296" s="88">
        <v>0</v>
      </c>
      <c r="I296" s="95">
        <v>0.4</v>
      </c>
      <c r="J296" s="96">
        <v>90</v>
      </c>
      <c r="K296" s="96">
        <v>95</v>
      </c>
      <c r="L296" s="69" t="e">
        <f>HLOOKUP($F296,#REF!,6,0)</f>
        <v>#REF!</v>
      </c>
      <c r="M296" s="69" t="e">
        <f>HLOOKUP($F296,#REF!,7,0)</f>
        <v>#REF!</v>
      </c>
      <c r="N296" s="69" t="e">
        <f>HLOOKUP($F296,#REF!,8,0)</f>
        <v>#REF!</v>
      </c>
      <c r="O296" s="15"/>
      <c r="P296" s="15"/>
      <c r="Q296" s="15"/>
      <c r="R296" s="7" t="s">
        <v>1001</v>
      </c>
      <c r="S296" s="15"/>
      <c r="T296" s="15"/>
      <c r="U296" s="38" t="s">
        <v>1020</v>
      </c>
      <c r="V296" s="15" t="s">
        <v>1017</v>
      </c>
      <c r="W296" s="15"/>
      <c r="X296" s="15"/>
      <c r="Y296" s="15"/>
    </row>
    <row r="297" spans="1:25" ht="16.149999999999999" customHeight="1" x14ac:dyDescent="0.3">
      <c r="A297" s="116"/>
      <c r="B297" s="120"/>
      <c r="C297" s="123"/>
      <c r="D297" s="107"/>
      <c r="E297" s="101" t="s">
        <v>348</v>
      </c>
      <c r="F297" s="3" t="s">
        <v>827</v>
      </c>
      <c r="G297" s="84">
        <v>297</v>
      </c>
      <c r="H297" s="88">
        <v>0</v>
      </c>
      <c r="I297" s="95">
        <v>0.4</v>
      </c>
      <c r="J297" s="96">
        <v>90</v>
      </c>
      <c r="K297" s="96">
        <v>95</v>
      </c>
      <c r="L297" s="69" t="e">
        <f>HLOOKUP($F297,#REF!,6,0)</f>
        <v>#REF!</v>
      </c>
      <c r="M297" s="69" t="e">
        <f>HLOOKUP($F297,#REF!,7,0)</f>
        <v>#REF!</v>
      </c>
      <c r="N297" s="69" t="e">
        <f>HLOOKUP($F297,#REF!,8,0)</f>
        <v>#REF!</v>
      </c>
      <c r="O297" s="15"/>
      <c r="P297" s="15"/>
      <c r="Q297" s="15"/>
      <c r="R297" s="7" t="s">
        <v>1001</v>
      </c>
      <c r="S297" s="15"/>
      <c r="T297" s="15"/>
      <c r="U297" s="38" t="s">
        <v>1020</v>
      </c>
      <c r="V297" s="15" t="s">
        <v>1017</v>
      </c>
      <c r="W297" s="15"/>
      <c r="X297" s="15"/>
      <c r="Y297" s="15"/>
    </row>
    <row r="298" spans="1:25" ht="16.149999999999999" customHeight="1" x14ac:dyDescent="0.3">
      <c r="A298" s="116"/>
      <c r="B298" s="120"/>
      <c r="C298" s="124"/>
      <c r="D298" s="12" t="s">
        <v>349</v>
      </c>
      <c r="E298" s="98" t="s">
        <v>350</v>
      </c>
      <c r="F298" s="3" t="s">
        <v>828</v>
      </c>
      <c r="G298" s="84">
        <v>298</v>
      </c>
      <c r="H298" s="88">
        <v>0</v>
      </c>
      <c r="I298" s="95">
        <v>0.2</v>
      </c>
      <c r="J298" s="96"/>
      <c r="K298" s="96"/>
      <c r="L298" s="69"/>
      <c r="M298" s="69"/>
      <c r="N298" s="69"/>
      <c r="O298" s="15"/>
      <c r="P298" s="15"/>
      <c r="Q298" s="15"/>
      <c r="R298" s="15"/>
      <c r="S298" s="15"/>
      <c r="T298" s="15"/>
      <c r="U298" s="38"/>
      <c r="V298" s="15"/>
      <c r="W298" s="15"/>
      <c r="X298" s="15"/>
      <c r="Y298" s="15"/>
    </row>
    <row r="299" spans="1:25" ht="36" x14ac:dyDescent="0.3">
      <c r="A299" s="125" t="s">
        <v>960</v>
      </c>
      <c r="B299" s="52" t="s">
        <v>612</v>
      </c>
      <c r="C299" s="122">
        <f>SUM(I299:I320)</f>
        <v>12</v>
      </c>
      <c r="D299" s="12" t="s">
        <v>4</v>
      </c>
      <c r="E299" s="98" t="s">
        <v>943</v>
      </c>
      <c r="F299" s="3" t="s">
        <v>829</v>
      </c>
      <c r="G299" s="84">
        <v>299</v>
      </c>
      <c r="H299" s="88">
        <v>0</v>
      </c>
      <c r="I299" s="97">
        <v>1</v>
      </c>
      <c r="J299" s="96"/>
      <c r="K299" s="96"/>
      <c r="L299" s="69"/>
      <c r="M299" s="69"/>
      <c r="N299" s="69"/>
      <c r="O299" s="15"/>
      <c r="P299" s="15"/>
      <c r="Q299" s="15"/>
      <c r="R299" s="15"/>
      <c r="S299" s="15"/>
      <c r="T299" s="15"/>
      <c r="U299" s="38"/>
      <c r="V299" s="15"/>
      <c r="W299" s="15"/>
      <c r="X299" s="15"/>
      <c r="Y299" s="15"/>
    </row>
    <row r="300" spans="1:25" ht="16.149999999999999" customHeight="1" x14ac:dyDescent="0.3">
      <c r="A300" s="126"/>
      <c r="B300" s="119" t="s">
        <v>613</v>
      </c>
      <c r="C300" s="123"/>
      <c r="D300" s="12" t="s">
        <v>351</v>
      </c>
      <c r="E300" s="98" t="s">
        <v>944</v>
      </c>
      <c r="F300" s="3" t="s">
        <v>470</v>
      </c>
      <c r="G300" s="84">
        <v>300</v>
      </c>
      <c r="H300" s="88">
        <v>0</v>
      </c>
      <c r="I300" s="95">
        <v>0.4</v>
      </c>
      <c r="J300" s="96"/>
      <c r="K300" s="96"/>
      <c r="L300" s="69"/>
      <c r="M300" s="69"/>
      <c r="N300" s="69"/>
      <c r="O300" s="15"/>
      <c r="P300" s="15"/>
      <c r="Q300" s="15"/>
      <c r="R300" s="15"/>
      <c r="S300" s="15"/>
      <c r="T300" s="15"/>
      <c r="U300" s="38"/>
      <c r="V300" s="15"/>
      <c r="W300" s="15"/>
      <c r="X300" s="15"/>
      <c r="Y300" s="15"/>
    </row>
    <row r="301" spans="1:25" ht="16.149999999999999" customHeight="1" x14ac:dyDescent="0.3">
      <c r="A301" s="126"/>
      <c r="B301" s="120"/>
      <c r="C301" s="123"/>
      <c r="D301" s="107" t="s">
        <v>352</v>
      </c>
      <c r="E301" s="98" t="s">
        <v>353</v>
      </c>
      <c r="F301" s="3" t="s">
        <v>830</v>
      </c>
      <c r="G301" s="84">
        <v>301</v>
      </c>
      <c r="H301" s="88">
        <v>0</v>
      </c>
      <c r="I301" s="95">
        <v>0.2</v>
      </c>
      <c r="J301" s="96"/>
      <c r="K301" s="96"/>
      <c r="L301" s="69"/>
      <c r="M301" s="69"/>
      <c r="N301" s="69"/>
      <c r="O301" s="15"/>
      <c r="P301" s="15"/>
      <c r="Q301" s="15"/>
      <c r="R301" s="15"/>
      <c r="S301" s="15"/>
      <c r="T301" s="15"/>
      <c r="U301" s="38"/>
      <c r="V301" s="15"/>
      <c r="W301" s="15"/>
      <c r="X301" s="15"/>
      <c r="Y301" s="15"/>
    </row>
    <row r="302" spans="1:25" ht="16.149999999999999" customHeight="1" x14ac:dyDescent="0.3">
      <c r="A302" s="126"/>
      <c r="B302" s="120"/>
      <c r="C302" s="123"/>
      <c r="D302" s="107"/>
      <c r="E302" s="98" t="s">
        <v>354</v>
      </c>
      <c r="F302" s="3" t="s">
        <v>831</v>
      </c>
      <c r="G302" s="84">
        <v>302</v>
      </c>
      <c r="H302" s="88">
        <v>1</v>
      </c>
      <c r="I302" s="95">
        <v>0.2</v>
      </c>
      <c r="J302" s="96"/>
      <c r="K302" s="96"/>
      <c r="L302" s="69"/>
      <c r="M302" s="69"/>
      <c r="N302" s="69"/>
      <c r="O302" s="15"/>
      <c r="P302" s="15"/>
      <c r="Q302" s="15"/>
      <c r="R302" s="15"/>
      <c r="S302" s="15"/>
      <c r="T302" s="15"/>
      <c r="U302" s="38"/>
      <c r="V302" s="15"/>
      <c r="W302" s="15"/>
      <c r="X302" s="15"/>
      <c r="Y302" s="15"/>
    </row>
    <row r="303" spans="1:25" ht="16.149999999999999" customHeight="1" x14ac:dyDescent="0.3">
      <c r="A303" s="126"/>
      <c r="B303" s="120"/>
      <c r="C303" s="123"/>
      <c r="D303" s="107" t="s">
        <v>355</v>
      </c>
      <c r="E303" s="98" t="s">
        <v>356</v>
      </c>
      <c r="F303" s="3" t="s">
        <v>832</v>
      </c>
      <c r="G303" s="84">
        <v>303</v>
      </c>
      <c r="H303" s="88">
        <v>0</v>
      </c>
      <c r="I303" s="95">
        <v>0.2</v>
      </c>
      <c r="J303" s="96"/>
      <c r="K303" s="96"/>
      <c r="L303" s="69"/>
      <c r="M303" s="69"/>
      <c r="N303" s="69"/>
      <c r="O303" s="15"/>
      <c r="P303" s="15"/>
      <c r="Q303" s="15"/>
      <c r="R303" s="15"/>
      <c r="S303" s="15"/>
      <c r="T303" s="15"/>
      <c r="U303" s="38"/>
      <c r="V303" s="15"/>
      <c r="W303" s="15"/>
      <c r="X303" s="15"/>
      <c r="Y303" s="15"/>
    </row>
    <row r="304" spans="1:25" ht="16.149999999999999" customHeight="1" x14ac:dyDescent="0.3">
      <c r="A304" s="126"/>
      <c r="B304" s="120"/>
      <c r="C304" s="123"/>
      <c r="D304" s="107"/>
      <c r="E304" s="98" t="s">
        <v>357</v>
      </c>
      <c r="F304" s="3" t="s">
        <v>833</v>
      </c>
      <c r="G304" s="84">
        <v>304</v>
      </c>
      <c r="H304" s="88">
        <v>1</v>
      </c>
      <c r="I304" s="95">
        <v>0.2</v>
      </c>
      <c r="J304" s="96"/>
      <c r="K304" s="96"/>
      <c r="L304" s="69"/>
      <c r="M304" s="69"/>
      <c r="N304" s="69"/>
      <c r="O304" s="15"/>
      <c r="P304" s="15"/>
      <c r="Q304" s="15"/>
      <c r="R304" s="15"/>
      <c r="S304" s="15"/>
      <c r="T304" s="15"/>
      <c r="U304" s="38"/>
      <c r="V304" s="15"/>
      <c r="W304" s="15"/>
      <c r="X304" s="15"/>
      <c r="Y304" s="15"/>
    </row>
    <row r="305" spans="1:25" ht="16.149999999999999" customHeight="1" x14ac:dyDescent="0.3">
      <c r="A305" s="126"/>
      <c r="B305" s="120"/>
      <c r="C305" s="123"/>
      <c r="D305" s="107" t="s">
        <v>358</v>
      </c>
      <c r="E305" s="98" t="s">
        <v>359</v>
      </c>
      <c r="F305" s="3" t="s">
        <v>834</v>
      </c>
      <c r="G305" s="84">
        <v>305</v>
      </c>
      <c r="H305" s="88">
        <v>0</v>
      </c>
      <c r="I305" s="95">
        <v>0.2</v>
      </c>
      <c r="J305" s="96"/>
      <c r="K305" s="96"/>
      <c r="L305" s="69"/>
      <c r="M305" s="69"/>
      <c r="N305" s="69"/>
      <c r="O305" s="15"/>
      <c r="P305" s="15"/>
      <c r="Q305" s="15"/>
      <c r="R305" s="15"/>
      <c r="S305" s="15"/>
      <c r="T305" s="15"/>
      <c r="U305" s="38"/>
      <c r="V305" s="15"/>
      <c r="W305" s="15"/>
      <c r="X305" s="15"/>
      <c r="Y305" s="15"/>
    </row>
    <row r="306" spans="1:25" ht="16.149999999999999" customHeight="1" x14ac:dyDescent="0.3">
      <c r="A306" s="126"/>
      <c r="B306" s="120"/>
      <c r="C306" s="123"/>
      <c r="D306" s="107"/>
      <c r="E306" s="98" t="s">
        <v>360</v>
      </c>
      <c r="F306" s="3" t="s">
        <v>835</v>
      </c>
      <c r="G306" s="84">
        <v>306</v>
      </c>
      <c r="H306" s="88">
        <v>1</v>
      </c>
      <c r="I306" s="95">
        <v>0.2</v>
      </c>
      <c r="J306" s="96"/>
      <c r="K306" s="96"/>
      <c r="L306" s="69"/>
      <c r="M306" s="69"/>
      <c r="N306" s="69"/>
      <c r="O306" s="15"/>
      <c r="P306" s="15"/>
      <c r="Q306" s="15"/>
      <c r="R306" s="15"/>
      <c r="S306" s="15"/>
      <c r="T306" s="15"/>
      <c r="U306" s="38"/>
      <c r="V306" s="15"/>
      <c r="W306" s="15"/>
      <c r="X306" s="15"/>
      <c r="Y306" s="15"/>
    </row>
    <row r="307" spans="1:25" ht="16.149999999999999" customHeight="1" x14ac:dyDescent="0.3">
      <c r="A307" s="126"/>
      <c r="B307" s="120"/>
      <c r="C307" s="123"/>
      <c r="D307" s="107" t="s">
        <v>361</v>
      </c>
      <c r="E307" s="98" t="s">
        <v>362</v>
      </c>
      <c r="F307" s="3" t="s">
        <v>836</v>
      </c>
      <c r="G307" s="84">
        <v>307</v>
      </c>
      <c r="H307" s="88">
        <v>0</v>
      </c>
      <c r="I307" s="95">
        <v>0.2</v>
      </c>
      <c r="J307" s="96"/>
      <c r="K307" s="96"/>
      <c r="L307" s="69"/>
      <c r="M307" s="69"/>
      <c r="N307" s="69"/>
      <c r="O307" s="15"/>
      <c r="P307" s="15"/>
      <c r="Q307" s="15"/>
      <c r="R307" s="15"/>
      <c r="S307" s="15"/>
      <c r="T307" s="15"/>
      <c r="U307" s="38"/>
      <c r="V307" s="15"/>
      <c r="W307" s="15"/>
      <c r="X307" s="15"/>
      <c r="Y307" s="15"/>
    </row>
    <row r="308" spans="1:25" ht="16.149999999999999" customHeight="1" x14ac:dyDescent="0.3">
      <c r="A308" s="126"/>
      <c r="B308" s="120"/>
      <c r="C308" s="123"/>
      <c r="D308" s="107"/>
      <c r="E308" s="98" t="s">
        <v>363</v>
      </c>
      <c r="F308" s="3" t="s">
        <v>956</v>
      </c>
      <c r="G308" s="84">
        <v>308</v>
      </c>
      <c r="H308" s="88">
        <v>1</v>
      </c>
      <c r="I308" s="95">
        <v>0.2</v>
      </c>
      <c r="J308" s="96"/>
      <c r="K308" s="96"/>
      <c r="L308" s="69"/>
      <c r="M308" s="69"/>
      <c r="N308" s="69"/>
      <c r="O308" s="15"/>
      <c r="P308" s="15"/>
      <c r="Q308" s="15"/>
      <c r="R308" s="15"/>
      <c r="S308" s="15"/>
      <c r="T308" s="15"/>
      <c r="U308" s="38"/>
      <c r="V308" s="15"/>
      <c r="W308" s="15"/>
      <c r="X308" s="15"/>
      <c r="Y308" s="15"/>
    </row>
    <row r="309" spans="1:25" ht="16.149999999999999" customHeight="1" x14ac:dyDescent="0.3">
      <c r="A309" s="126"/>
      <c r="B309" s="119" t="s">
        <v>614</v>
      </c>
      <c r="C309" s="123"/>
      <c r="D309" s="107" t="s">
        <v>364</v>
      </c>
      <c r="E309" s="98" t="s">
        <v>945</v>
      </c>
      <c r="F309" s="3" t="s">
        <v>837</v>
      </c>
      <c r="G309" s="84">
        <v>309</v>
      </c>
      <c r="H309" s="88">
        <v>1</v>
      </c>
      <c r="I309" s="95">
        <v>1</v>
      </c>
      <c r="J309" s="96">
        <v>1000</v>
      </c>
      <c r="K309" s="96">
        <v>600</v>
      </c>
      <c r="L309" s="69" t="e">
        <f>HLOOKUP($F309,#REF!,6,0)</f>
        <v>#REF!</v>
      </c>
      <c r="M309" s="69" t="e">
        <f>HLOOKUP($F309,#REF!,7,0)</f>
        <v>#REF!</v>
      </c>
      <c r="N309" s="69" t="e">
        <f>HLOOKUP($F309,#REF!,8,0)</f>
        <v>#REF!</v>
      </c>
      <c r="O309" s="15"/>
      <c r="P309" s="15"/>
      <c r="Q309" s="15"/>
      <c r="R309" s="7" t="s">
        <v>1001</v>
      </c>
      <c r="S309" s="15"/>
      <c r="T309" s="15"/>
      <c r="U309" s="38">
        <v>43221</v>
      </c>
      <c r="V309" s="15" t="s">
        <v>1027</v>
      </c>
      <c r="W309" s="15"/>
      <c r="X309" s="15"/>
      <c r="Y309" s="15"/>
    </row>
    <row r="310" spans="1:25" ht="16.149999999999999" customHeight="1" x14ac:dyDescent="0.3">
      <c r="A310" s="126"/>
      <c r="B310" s="120"/>
      <c r="C310" s="123"/>
      <c r="D310" s="107"/>
      <c r="E310" s="98" t="s">
        <v>603</v>
      </c>
      <c r="F310" s="3" t="s">
        <v>838</v>
      </c>
      <c r="G310" s="84">
        <v>310</v>
      </c>
      <c r="H310" s="88">
        <v>0</v>
      </c>
      <c r="I310" s="95">
        <v>1</v>
      </c>
      <c r="J310" s="96">
        <v>90</v>
      </c>
      <c r="K310" s="96">
        <v>95</v>
      </c>
      <c r="L310" s="69" t="e">
        <f>HLOOKUP($F310,#REF!,6,0)</f>
        <v>#REF!</v>
      </c>
      <c r="M310" s="69" t="e">
        <f>HLOOKUP($F310,#REF!,7,0)</f>
        <v>#REF!</v>
      </c>
      <c r="N310" s="69" t="e">
        <f>HLOOKUP($F310,#REF!,8,0)</f>
        <v>#REF!</v>
      </c>
      <c r="O310" s="15"/>
      <c r="P310" s="15"/>
      <c r="Q310" s="15"/>
      <c r="R310" s="7" t="s">
        <v>1001</v>
      </c>
      <c r="S310" s="15"/>
      <c r="T310" s="15"/>
      <c r="U310" s="38">
        <v>43221</v>
      </c>
      <c r="V310" s="15" t="s">
        <v>1027</v>
      </c>
      <c r="W310" s="15"/>
      <c r="X310" s="15"/>
      <c r="Y310" s="15"/>
    </row>
    <row r="311" spans="1:25" ht="16.149999999999999" customHeight="1" x14ac:dyDescent="0.3">
      <c r="A311" s="126"/>
      <c r="B311" s="120"/>
      <c r="C311" s="123"/>
      <c r="D311" s="107"/>
      <c r="E311" s="98" t="s">
        <v>365</v>
      </c>
      <c r="F311" s="3" t="s">
        <v>839</v>
      </c>
      <c r="G311" s="84">
        <v>311</v>
      </c>
      <c r="H311" s="88">
        <v>1</v>
      </c>
      <c r="I311" s="95">
        <v>1</v>
      </c>
      <c r="J311" s="96"/>
      <c r="K311" s="96"/>
      <c r="L311" s="69"/>
      <c r="M311" s="69"/>
      <c r="N311" s="69"/>
      <c r="O311" s="15"/>
      <c r="P311" s="15"/>
      <c r="Q311" s="15"/>
      <c r="R311" s="15"/>
      <c r="S311" s="15"/>
      <c r="T311" s="15"/>
      <c r="U311" s="38"/>
      <c r="V311" s="15"/>
      <c r="W311" s="15"/>
      <c r="X311" s="15"/>
      <c r="Y311" s="15"/>
    </row>
    <row r="312" spans="1:25" ht="16.149999999999999" customHeight="1" x14ac:dyDescent="0.3">
      <c r="A312" s="126"/>
      <c r="B312" s="120"/>
      <c r="C312" s="123"/>
      <c r="D312" s="107"/>
      <c r="E312" s="98" t="s">
        <v>366</v>
      </c>
      <c r="F312" s="3" t="s">
        <v>840</v>
      </c>
      <c r="G312" s="84">
        <v>312</v>
      </c>
      <c r="H312" s="88">
        <v>0</v>
      </c>
      <c r="I312" s="95">
        <v>1</v>
      </c>
      <c r="J312" s="96"/>
      <c r="K312" s="96"/>
      <c r="L312" s="69"/>
      <c r="M312" s="69"/>
      <c r="N312" s="69"/>
      <c r="O312" s="15"/>
      <c r="P312" s="15"/>
      <c r="Q312" s="15"/>
      <c r="R312" s="15"/>
      <c r="S312" s="15"/>
      <c r="T312" s="15"/>
      <c r="U312" s="38"/>
      <c r="V312" s="15"/>
      <c r="W312" s="15"/>
      <c r="X312" s="15"/>
      <c r="Y312" s="15"/>
    </row>
    <row r="313" spans="1:25" ht="16.149999999999999" customHeight="1" x14ac:dyDescent="0.3">
      <c r="A313" s="126"/>
      <c r="B313" s="120"/>
      <c r="C313" s="123"/>
      <c r="D313" s="107" t="s">
        <v>51</v>
      </c>
      <c r="E313" s="98" t="s">
        <v>367</v>
      </c>
      <c r="F313" s="3" t="s">
        <v>841</v>
      </c>
      <c r="G313" s="84">
        <v>313</v>
      </c>
      <c r="H313" s="88">
        <v>1</v>
      </c>
      <c r="I313" s="95">
        <v>1</v>
      </c>
      <c r="J313" s="96">
        <v>4.5</v>
      </c>
      <c r="K313" s="96">
        <v>3.5</v>
      </c>
      <c r="L313" s="69" t="e">
        <f>HLOOKUP($F313,#REF!,6,0)</f>
        <v>#REF!</v>
      </c>
      <c r="M313" s="69" t="e">
        <f>HLOOKUP($F313,#REF!,7,0)</f>
        <v>#REF!</v>
      </c>
      <c r="N313" s="69" t="e">
        <f>HLOOKUP($F313,#REF!,8,0)</f>
        <v>#REF!</v>
      </c>
      <c r="O313" s="15"/>
      <c r="P313" s="15"/>
      <c r="Q313" s="15"/>
      <c r="R313" s="7" t="s">
        <v>1001</v>
      </c>
      <c r="S313" s="15"/>
      <c r="T313" s="15"/>
      <c r="U313" s="38">
        <v>43221</v>
      </c>
      <c r="V313" s="15" t="s">
        <v>1026</v>
      </c>
      <c r="W313" s="15"/>
      <c r="X313" s="15"/>
      <c r="Y313" s="15"/>
    </row>
    <row r="314" spans="1:25" ht="16.149999999999999" customHeight="1" x14ac:dyDescent="0.3">
      <c r="A314" s="126"/>
      <c r="B314" s="120"/>
      <c r="C314" s="123"/>
      <c r="D314" s="107"/>
      <c r="E314" s="98" t="s">
        <v>368</v>
      </c>
      <c r="F314" s="3" t="s">
        <v>842</v>
      </c>
      <c r="G314" s="84">
        <v>314</v>
      </c>
      <c r="H314" s="88">
        <v>1</v>
      </c>
      <c r="I314" s="95">
        <v>1</v>
      </c>
      <c r="J314" s="96"/>
      <c r="K314" s="96"/>
      <c r="L314" s="69"/>
      <c r="M314" s="69"/>
      <c r="N314" s="69"/>
      <c r="O314" s="15"/>
      <c r="P314" s="15"/>
      <c r="Q314" s="15"/>
      <c r="R314" s="15"/>
      <c r="S314" s="15"/>
      <c r="T314" s="15"/>
      <c r="U314" s="38"/>
      <c r="V314" s="15"/>
      <c r="W314" s="15"/>
      <c r="X314" s="15"/>
      <c r="Y314" s="15"/>
    </row>
    <row r="315" spans="1:25" s="27" customFormat="1" ht="16.899999999999999" customHeight="1" x14ac:dyDescent="0.3">
      <c r="A315" s="126"/>
      <c r="B315" s="128" t="s">
        <v>615</v>
      </c>
      <c r="C315" s="123"/>
      <c r="D315" s="131" t="s">
        <v>576</v>
      </c>
      <c r="E315" s="98" t="s">
        <v>577</v>
      </c>
      <c r="F315" s="3" t="s">
        <v>843</v>
      </c>
      <c r="G315" s="84">
        <v>315</v>
      </c>
      <c r="H315" s="88">
        <v>1</v>
      </c>
      <c r="I315" s="95">
        <v>0.5</v>
      </c>
      <c r="J315" s="96"/>
      <c r="K315" s="96"/>
      <c r="L315" s="69"/>
      <c r="M315" s="69"/>
      <c r="N315" s="69"/>
      <c r="O315" s="15"/>
      <c r="P315" s="15"/>
      <c r="Q315" s="25"/>
      <c r="R315" s="25"/>
      <c r="S315" s="25"/>
      <c r="T315" s="26"/>
      <c r="U315" s="38"/>
      <c r="V315" s="15"/>
      <c r="W315" s="25"/>
      <c r="X315" s="25"/>
      <c r="Y315" s="25"/>
    </row>
    <row r="316" spans="1:25" s="27" customFormat="1" ht="16.899999999999999" customHeight="1" x14ac:dyDescent="0.3">
      <c r="A316" s="126"/>
      <c r="B316" s="129"/>
      <c r="C316" s="123"/>
      <c r="D316" s="132"/>
      <c r="E316" s="98" t="s">
        <v>578</v>
      </c>
      <c r="F316" s="3" t="s">
        <v>844</v>
      </c>
      <c r="G316" s="84">
        <v>316</v>
      </c>
      <c r="H316" s="88">
        <v>1</v>
      </c>
      <c r="I316" s="95">
        <v>0.5</v>
      </c>
      <c r="J316" s="96"/>
      <c r="K316" s="96"/>
      <c r="L316" s="69"/>
      <c r="M316" s="69"/>
      <c r="N316" s="69"/>
      <c r="O316" s="15"/>
      <c r="P316" s="15"/>
      <c r="Q316" s="25"/>
      <c r="R316" s="25"/>
      <c r="S316" s="25"/>
      <c r="T316" s="26"/>
      <c r="U316" s="38"/>
      <c r="V316" s="15"/>
      <c r="W316" s="25"/>
      <c r="X316" s="25"/>
      <c r="Y316" s="25"/>
    </row>
    <row r="317" spans="1:25" s="27" customFormat="1" ht="16.899999999999999" customHeight="1" x14ac:dyDescent="0.3">
      <c r="A317" s="126"/>
      <c r="B317" s="129"/>
      <c r="C317" s="123"/>
      <c r="D317" s="131" t="s">
        <v>579</v>
      </c>
      <c r="E317" s="98" t="s">
        <v>580</v>
      </c>
      <c r="F317" s="3" t="s">
        <v>845</v>
      </c>
      <c r="G317" s="84">
        <v>317</v>
      </c>
      <c r="H317" s="88">
        <v>1</v>
      </c>
      <c r="I317" s="95">
        <v>0.5</v>
      </c>
      <c r="J317" s="96"/>
      <c r="K317" s="96"/>
      <c r="L317" s="69"/>
      <c r="M317" s="69"/>
      <c r="N317" s="69"/>
      <c r="O317" s="15"/>
      <c r="P317" s="15"/>
      <c r="Q317" s="25"/>
      <c r="R317" s="25"/>
      <c r="S317" s="25"/>
      <c r="T317" s="26"/>
      <c r="U317" s="38"/>
      <c r="V317" s="15"/>
      <c r="W317" s="25"/>
      <c r="X317" s="25"/>
      <c r="Y317" s="25"/>
    </row>
    <row r="318" spans="1:25" s="27" customFormat="1" ht="16.899999999999999" customHeight="1" x14ac:dyDescent="0.3">
      <c r="A318" s="126"/>
      <c r="B318" s="130"/>
      <c r="C318" s="123"/>
      <c r="D318" s="132"/>
      <c r="E318" s="98" t="s">
        <v>581</v>
      </c>
      <c r="F318" s="3" t="s">
        <v>846</v>
      </c>
      <c r="G318" s="84">
        <v>318</v>
      </c>
      <c r="H318" s="88">
        <v>1</v>
      </c>
      <c r="I318" s="95">
        <v>0.5</v>
      </c>
      <c r="J318" s="96"/>
      <c r="K318" s="96"/>
      <c r="L318" s="69"/>
      <c r="M318" s="69"/>
      <c r="N318" s="69"/>
      <c r="O318" s="15"/>
      <c r="P318" s="15"/>
      <c r="Q318" s="25"/>
      <c r="R318" s="25"/>
      <c r="S318" s="25"/>
      <c r="T318" s="26"/>
      <c r="U318" s="38"/>
      <c r="V318" s="15"/>
      <c r="W318" s="25"/>
      <c r="X318" s="25"/>
      <c r="Y318" s="25"/>
    </row>
    <row r="319" spans="1:25" ht="16.149999999999999" customHeight="1" x14ac:dyDescent="0.3">
      <c r="A319" s="126"/>
      <c r="B319" s="119" t="s">
        <v>616</v>
      </c>
      <c r="C319" s="123"/>
      <c r="D319" s="12" t="s">
        <v>369</v>
      </c>
      <c r="E319" s="98" t="s">
        <v>946</v>
      </c>
      <c r="F319" s="3" t="s">
        <v>847</v>
      </c>
      <c r="G319" s="84">
        <v>319</v>
      </c>
      <c r="H319" s="88">
        <v>0</v>
      </c>
      <c r="I319" s="95">
        <v>0.8</v>
      </c>
      <c r="J319" s="96">
        <v>50</v>
      </c>
      <c r="K319" s="96">
        <v>75</v>
      </c>
      <c r="L319" s="69" t="e">
        <f>HLOOKUP($F319,#REF!,6,0)</f>
        <v>#REF!</v>
      </c>
      <c r="M319" s="69" t="e">
        <f>HLOOKUP($F319,#REF!,7,0)</f>
        <v>#REF!</v>
      </c>
      <c r="N319" s="69" t="e">
        <f>HLOOKUP($F319,#REF!,8,0)</f>
        <v>#REF!</v>
      </c>
      <c r="O319" s="15"/>
      <c r="P319" s="15"/>
      <c r="Q319" s="15"/>
      <c r="R319" s="7" t="s">
        <v>1001</v>
      </c>
      <c r="S319" s="15"/>
      <c r="T319" s="15"/>
      <c r="U319" s="38">
        <v>43221</v>
      </c>
      <c r="V319" s="15" t="s">
        <v>1026</v>
      </c>
      <c r="W319" s="15"/>
      <c r="X319" s="15"/>
      <c r="Y319" s="15"/>
    </row>
    <row r="320" spans="1:25" ht="16.149999999999999" customHeight="1" x14ac:dyDescent="0.3">
      <c r="A320" s="127"/>
      <c r="B320" s="120"/>
      <c r="C320" s="124"/>
      <c r="D320" s="12" t="s">
        <v>370</v>
      </c>
      <c r="E320" s="98" t="s">
        <v>371</v>
      </c>
      <c r="F320" s="3" t="s">
        <v>848</v>
      </c>
      <c r="G320" s="84">
        <v>320</v>
      </c>
      <c r="H320" s="88">
        <v>0</v>
      </c>
      <c r="I320" s="95">
        <v>0.2</v>
      </c>
      <c r="J320" s="96"/>
      <c r="K320" s="96"/>
      <c r="L320" s="69"/>
      <c r="M320" s="69"/>
      <c r="N320" s="69"/>
      <c r="O320" s="15"/>
      <c r="P320" s="15"/>
      <c r="Q320" s="15"/>
      <c r="R320" s="15"/>
      <c r="S320" s="15"/>
      <c r="T320" s="15"/>
      <c r="U320" s="38"/>
      <c r="V320" s="15"/>
      <c r="W320" s="15"/>
      <c r="X320" s="15"/>
      <c r="Y320" s="15"/>
    </row>
    <row r="321" spans="1:25" ht="36" x14ac:dyDescent="0.3">
      <c r="A321" s="115" t="s">
        <v>961</v>
      </c>
      <c r="B321" s="52" t="s">
        <v>612</v>
      </c>
      <c r="C321" s="117">
        <f>SUM(I321:I395)</f>
        <v>7.9999999999999947</v>
      </c>
      <c r="D321" s="12" t="s">
        <v>4</v>
      </c>
      <c r="E321" s="98" t="s">
        <v>947</v>
      </c>
      <c r="F321" s="3" t="s">
        <v>849</v>
      </c>
      <c r="G321" s="84">
        <v>321</v>
      </c>
      <c r="H321" s="88">
        <v>0</v>
      </c>
      <c r="I321" s="95">
        <v>1</v>
      </c>
      <c r="J321" s="96"/>
      <c r="K321" s="96"/>
      <c r="L321" s="69"/>
      <c r="M321" s="69"/>
      <c r="N321" s="69"/>
      <c r="O321" s="15"/>
      <c r="P321" s="15"/>
      <c r="Q321" s="15"/>
      <c r="R321" s="15"/>
      <c r="S321" s="15"/>
      <c r="T321" s="15"/>
      <c r="U321" s="38"/>
      <c r="V321" s="15"/>
      <c r="W321" s="22"/>
      <c r="X321" s="15"/>
      <c r="Y321" s="15"/>
    </row>
    <row r="322" spans="1:25" ht="16.149999999999999" customHeight="1" x14ac:dyDescent="0.3">
      <c r="A322" s="116"/>
      <c r="B322" s="128" t="s">
        <v>613</v>
      </c>
      <c r="C322" s="117"/>
      <c r="D322" s="107" t="s">
        <v>372</v>
      </c>
      <c r="E322" s="98" t="s">
        <v>948</v>
      </c>
      <c r="F322" s="3" t="s">
        <v>850</v>
      </c>
      <c r="G322" s="84">
        <v>322</v>
      </c>
      <c r="H322" s="88">
        <v>0</v>
      </c>
      <c r="I322" s="95">
        <v>0.08</v>
      </c>
      <c r="J322" s="96"/>
      <c r="K322" s="96"/>
      <c r="L322" s="69"/>
      <c r="M322" s="69"/>
      <c r="N322" s="69"/>
      <c r="O322" s="15"/>
      <c r="P322" s="15"/>
      <c r="Q322" s="15"/>
      <c r="R322" s="15"/>
      <c r="S322" s="15"/>
      <c r="T322" s="15"/>
      <c r="U322" s="38"/>
      <c r="V322" s="15"/>
      <c r="W322" s="22"/>
      <c r="X322" s="15"/>
      <c r="Y322" s="15"/>
    </row>
    <row r="323" spans="1:25" ht="16.149999999999999" customHeight="1" x14ac:dyDescent="0.3">
      <c r="A323" s="116"/>
      <c r="B323" s="129"/>
      <c r="C323" s="117"/>
      <c r="D323" s="107"/>
      <c r="E323" s="98" t="s">
        <v>373</v>
      </c>
      <c r="F323" s="3" t="s">
        <v>851</v>
      </c>
      <c r="G323" s="84">
        <v>323</v>
      </c>
      <c r="H323" s="88">
        <v>1</v>
      </c>
      <c r="I323" s="95">
        <v>0.08</v>
      </c>
      <c r="J323" s="96"/>
      <c r="K323" s="96"/>
      <c r="L323" s="69"/>
      <c r="M323" s="69"/>
      <c r="N323" s="69"/>
      <c r="O323" s="15"/>
      <c r="P323" s="15"/>
      <c r="Q323" s="15"/>
      <c r="R323" s="15"/>
      <c r="S323" s="15"/>
      <c r="T323" s="15"/>
      <c r="U323" s="38"/>
      <c r="V323" s="15"/>
      <c r="W323" s="22"/>
      <c r="X323" s="15"/>
      <c r="Y323" s="15"/>
    </row>
    <row r="324" spans="1:25" ht="16.149999999999999" customHeight="1" x14ac:dyDescent="0.3">
      <c r="A324" s="116"/>
      <c r="B324" s="129"/>
      <c r="C324" s="117"/>
      <c r="D324" s="107"/>
      <c r="E324" s="98" t="s">
        <v>374</v>
      </c>
      <c r="F324" s="3" t="s">
        <v>852</v>
      </c>
      <c r="G324" s="84">
        <v>324</v>
      </c>
      <c r="H324" s="88">
        <v>1</v>
      </c>
      <c r="I324" s="95">
        <v>0.06</v>
      </c>
      <c r="J324" s="96"/>
      <c r="K324" s="96"/>
      <c r="L324" s="69"/>
      <c r="M324" s="69"/>
      <c r="N324" s="69"/>
      <c r="O324" s="15"/>
      <c r="P324" s="15"/>
      <c r="Q324" s="15"/>
      <c r="R324" s="15"/>
      <c r="S324" s="15"/>
      <c r="T324" s="15"/>
      <c r="U324" s="38"/>
      <c r="V324" s="15"/>
      <c r="W324" s="22"/>
      <c r="X324" s="15"/>
      <c r="Y324" s="15"/>
    </row>
    <row r="325" spans="1:25" ht="16.149999999999999" customHeight="1" x14ac:dyDescent="0.3">
      <c r="A325" s="116"/>
      <c r="B325" s="129"/>
      <c r="C325" s="117"/>
      <c r="D325" s="107"/>
      <c r="E325" s="98" t="s">
        <v>949</v>
      </c>
      <c r="F325" s="3" t="s">
        <v>853</v>
      </c>
      <c r="G325" s="84">
        <v>325</v>
      </c>
      <c r="H325" s="88">
        <v>0</v>
      </c>
      <c r="I325" s="95">
        <v>0.08</v>
      </c>
      <c r="J325" s="96"/>
      <c r="K325" s="96"/>
      <c r="L325" s="69"/>
      <c r="M325" s="69"/>
      <c r="N325" s="69"/>
      <c r="O325" s="15"/>
      <c r="P325" s="15"/>
      <c r="Q325" s="15"/>
      <c r="R325" s="15"/>
      <c r="S325" s="15"/>
      <c r="T325" s="15"/>
      <c r="U325" s="38"/>
      <c r="V325" s="15"/>
      <c r="W325" s="22"/>
      <c r="X325" s="15"/>
      <c r="Y325" s="15"/>
    </row>
    <row r="326" spans="1:25" ht="16.149999999999999" customHeight="1" x14ac:dyDescent="0.3">
      <c r="A326" s="116"/>
      <c r="B326" s="129"/>
      <c r="C326" s="117"/>
      <c r="D326" s="107"/>
      <c r="E326" s="98" t="s">
        <v>375</v>
      </c>
      <c r="F326" s="3" t="s">
        <v>854</v>
      </c>
      <c r="G326" s="84">
        <v>326</v>
      </c>
      <c r="H326" s="88">
        <v>1</v>
      </c>
      <c r="I326" s="95">
        <v>0.08</v>
      </c>
      <c r="J326" s="96"/>
      <c r="K326" s="96"/>
      <c r="L326" s="69"/>
      <c r="M326" s="69"/>
      <c r="N326" s="69"/>
      <c r="O326" s="15"/>
      <c r="P326" s="15"/>
      <c r="Q326" s="15"/>
      <c r="R326" s="15"/>
      <c r="S326" s="15"/>
      <c r="T326" s="15"/>
      <c r="U326" s="38"/>
      <c r="V326" s="15"/>
      <c r="W326" s="22"/>
      <c r="X326" s="15"/>
      <c r="Y326" s="15"/>
    </row>
    <row r="327" spans="1:25" ht="16.149999999999999" customHeight="1" x14ac:dyDescent="0.3">
      <c r="A327" s="116"/>
      <c r="B327" s="129"/>
      <c r="C327" s="117"/>
      <c r="D327" s="107"/>
      <c r="E327" s="98" t="s">
        <v>376</v>
      </c>
      <c r="F327" s="3" t="s">
        <v>855</v>
      </c>
      <c r="G327" s="84">
        <v>327</v>
      </c>
      <c r="H327" s="88">
        <v>1</v>
      </c>
      <c r="I327" s="95">
        <v>0.06</v>
      </c>
      <c r="J327" s="96"/>
      <c r="K327" s="96"/>
      <c r="L327" s="69"/>
      <c r="M327" s="69"/>
      <c r="N327" s="69"/>
      <c r="O327" s="15"/>
      <c r="P327" s="15"/>
      <c r="Q327" s="15"/>
      <c r="R327" s="15"/>
      <c r="S327" s="15"/>
      <c r="T327" s="15"/>
      <c r="U327" s="38"/>
      <c r="V327" s="15"/>
      <c r="W327" s="22"/>
      <c r="X327" s="15"/>
      <c r="Y327" s="15"/>
    </row>
    <row r="328" spans="1:25" ht="16.149999999999999" customHeight="1" x14ac:dyDescent="0.3">
      <c r="A328" s="116"/>
      <c r="B328" s="129"/>
      <c r="C328" s="117"/>
      <c r="D328" s="107" t="s">
        <v>377</v>
      </c>
      <c r="E328" s="98" t="s">
        <v>378</v>
      </c>
      <c r="F328" s="3" t="s">
        <v>856</v>
      </c>
      <c r="G328" s="84">
        <v>328</v>
      </c>
      <c r="H328" s="88">
        <v>0</v>
      </c>
      <c r="I328" s="95">
        <v>0.06</v>
      </c>
      <c r="J328" s="96"/>
      <c r="K328" s="96"/>
      <c r="L328" s="69"/>
      <c r="M328" s="69"/>
      <c r="N328" s="69"/>
      <c r="O328" s="15"/>
      <c r="P328" s="15"/>
      <c r="Q328" s="15"/>
      <c r="R328" s="15"/>
      <c r="S328" s="15"/>
      <c r="T328" s="15"/>
      <c r="U328" s="38"/>
      <c r="V328" s="15"/>
      <c r="W328" s="22"/>
      <c r="X328" s="15"/>
      <c r="Y328" s="15"/>
    </row>
    <row r="329" spans="1:25" ht="16.149999999999999" customHeight="1" x14ac:dyDescent="0.3">
      <c r="A329" s="116"/>
      <c r="B329" s="129"/>
      <c r="C329" s="117"/>
      <c r="D329" s="107"/>
      <c r="E329" s="98" t="s">
        <v>379</v>
      </c>
      <c r="F329" s="3" t="s">
        <v>857</v>
      </c>
      <c r="G329" s="84">
        <v>329</v>
      </c>
      <c r="H329" s="88">
        <v>1</v>
      </c>
      <c r="I329" s="95">
        <v>0.06</v>
      </c>
      <c r="J329" s="96"/>
      <c r="K329" s="96"/>
      <c r="L329" s="69"/>
      <c r="M329" s="69"/>
      <c r="N329" s="69"/>
      <c r="O329" s="15"/>
      <c r="P329" s="15"/>
      <c r="Q329" s="15"/>
      <c r="R329" s="15"/>
      <c r="S329" s="15"/>
      <c r="T329" s="15"/>
      <c r="U329" s="38"/>
      <c r="V329" s="15"/>
      <c r="W329" s="22"/>
      <c r="X329" s="15"/>
      <c r="Y329" s="15"/>
    </row>
    <row r="330" spans="1:25" ht="16.149999999999999" customHeight="1" x14ac:dyDescent="0.3">
      <c r="A330" s="116"/>
      <c r="B330" s="129"/>
      <c r="C330" s="117"/>
      <c r="D330" s="107"/>
      <c r="E330" s="98" t="s">
        <v>380</v>
      </c>
      <c r="F330" s="3" t="s">
        <v>858</v>
      </c>
      <c r="G330" s="84">
        <v>330</v>
      </c>
      <c r="H330" s="88">
        <v>0</v>
      </c>
      <c r="I330" s="95">
        <v>0.06</v>
      </c>
      <c r="J330" s="96"/>
      <c r="K330" s="96"/>
      <c r="L330" s="69"/>
      <c r="M330" s="69"/>
      <c r="N330" s="69"/>
      <c r="O330" s="15"/>
      <c r="P330" s="15"/>
      <c r="Q330" s="15"/>
      <c r="R330" s="15"/>
      <c r="S330" s="15"/>
      <c r="T330" s="15"/>
      <c r="U330" s="38"/>
      <c r="V330" s="15"/>
      <c r="W330" s="22"/>
      <c r="X330" s="15"/>
      <c r="Y330" s="15"/>
    </row>
    <row r="331" spans="1:25" ht="16.149999999999999" customHeight="1" x14ac:dyDescent="0.3">
      <c r="A331" s="116"/>
      <c r="B331" s="129"/>
      <c r="C331" s="117"/>
      <c r="D331" s="107"/>
      <c r="E331" s="98" t="s">
        <v>381</v>
      </c>
      <c r="F331" s="3" t="s">
        <v>859</v>
      </c>
      <c r="G331" s="84">
        <v>331</v>
      </c>
      <c r="H331" s="88">
        <v>1</v>
      </c>
      <c r="I331" s="95">
        <v>0.06</v>
      </c>
      <c r="J331" s="96"/>
      <c r="K331" s="96"/>
      <c r="L331" s="69"/>
      <c r="M331" s="69"/>
      <c r="N331" s="69"/>
      <c r="O331" s="15"/>
      <c r="P331" s="15"/>
      <c r="Q331" s="15"/>
      <c r="R331" s="15"/>
      <c r="S331" s="15"/>
      <c r="T331" s="15"/>
      <c r="U331" s="38"/>
      <c r="V331" s="15"/>
      <c r="W331" s="22"/>
      <c r="X331" s="15"/>
      <c r="Y331" s="15"/>
    </row>
    <row r="332" spans="1:25" ht="16.149999999999999" customHeight="1" x14ac:dyDescent="0.3">
      <c r="A332" s="116"/>
      <c r="B332" s="129"/>
      <c r="C332" s="117"/>
      <c r="D332" s="107"/>
      <c r="E332" s="98" t="s">
        <v>382</v>
      </c>
      <c r="F332" s="3" t="s">
        <v>860</v>
      </c>
      <c r="G332" s="84">
        <v>332</v>
      </c>
      <c r="H332" s="88">
        <v>1</v>
      </c>
      <c r="I332" s="95">
        <v>0.06</v>
      </c>
      <c r="J332" s="96"/>
      <c r="K332" s="96"/>
      <c r="L332" s="69"/>
      <c r="M332" s="69"/>
      <c r="N332" s="69"/>
      <c r="O332" s="15"/>
      <c r="P332" s="15"/>
      <c r="Q332" s="15"/>
      <c r="R332" s="15"/>
      <c r="S332" s="15"/>
      <c r="T332" s="15"/>
      <c r="U332" s="38"/>
      <c r="V332" s="15"/>
      <c r="W332" s="22"/>
      <c r="X332" s="15"/>
      <c r="Y332" s="15"/>
    </row>
    <row r="333" spans="1:25" ht="16.149999999999999" customHeight="1" x14ac:dyDescent="0.3">
      <c r="A333" s="116"/>
      <c r="B333" s="129"/>
      <c r="C333" s="117"/>
      <c r="D333" s="133" t="s">
        <v>383</v>
      </c>
      <c r="E333" s="98" t="s">
        <v>384</v>
      </c>
      <c r="F333" s="3" t="s">
        <v>861</v>
      </c>
      <c r="G333" s="84">
        <v>333</v>
      </c>
      <c r="H333" s="88">
        <v>0</v>
      </c>
      <c r="I333" s="95">
        <v>0.06</v>
      </c>
      <c r="J333" s="96"/>
      <c r="K333" s="96"/>
      <c r="L333" s="69"/>
      <c r="M333" s="69"/>
      <c r="N333" s="69"/>
      <c r="O333" s="15"/>
      <c r="P333" s="15"/>
      <c r="Q333" s="15"/>
      <c r="R333" s="15"/>
      <c r="S333" s="15"/>
      <c r="T333" s="15"/>
      <c r="U333" s="38"/>
      <c r="V333" s="15"/>
      <c r="W333" s="22"/>
      <c r="X333" s="15"/>
      <c r="Y333" s="15"/>
    </row>
    <row r="334" spans="1:25" ht="16.149999999999999" customHeight="1" x14ac:dyDescent="0.3">
      <c r="A334" s="116"/>
      <c r="B334" s="129"/>
      <c r="C334" s="117"/>
      <c r="D334" s="133"/>
      <c r="E334" s="98" t="s">
        <v>385</v>
      </c>
      <c r="F334" s="3" t="s">
        <v>862</v>
      </c>
      <c r="G334" s="84">
        <v>334</v>
      </c>
      <c r="H334" s="88">
        <v>1</v>
      </c>
      <c r="I334" s="95">
        <v>0.06</v>
      </c>
      <c r="J334" s="96"/>
      <c r="K334" s="96"/>
      <c r="L334" s="69"/>
      <c r="M334" s="69"/>
      <c r="N334" s="69"/>
      <c r="O334" s="15"/>
      <c r="P334" s="15"/>
      <c r="Q334" s="15"/>
      <c r="R334" s="15"/>
      <c r="S334" s="15"/>
      <c r="T334" s="15"/>
      <c r="U334" s="38"/>
      <c r="V334" s="15"/>
      <c r="W334" s="22"/>
      <c r="X334" s="15"/>
      <c r="Y334" s="15"/>
    </row>
    <row r="335" spans="1:25" ht="16.149999999999999" customHeight="1" x14ac:dyDescent="0.3">
      <c r="A335" s="116"/>
      <c r="B335" s="129"/>
      <c r="C335" s="117"/>
      <c r="D335" s="133"/>
      <c r="E335" s="98" t="s">
        <v>386</v>
      </c>
      <c r="F335" s="3" t="s">
        <v>863</v>
      </c>
      <c r="G335" s="84">
        <v>335</v>
      </c>
      <c r="H335" s="88">
        <v>0</v>
      </c>
      <c r="I335" s="95">
        <v>0.06</v>
      </c>
      <c r="J335" s="96"/>
      <c r="K335" s="96"/>
      <c r="L335" s="69"/>
      <c r="M335" s="69"/>
      <c r="N335" s="69"/>
      <c r="O335" s="15"/>
      <c r="P335" s="15"/>
      <c r="Q335" s="15"/>
      <c r="R335" s="15"/>
      <c r="S335" s="15"/>
      <c r="T335" s="15"/>
      <c r="U335" s="38"/>
      <c r="V335" s="15"/>
      <c r="W335" s="22"/>
      <c r="X335" s="15"/>
      <c r="Y335" s="15"/>
    </row>
    <row r="336" spans="1:25" ht="16.149999999999999" customHeight="1" x14ac:dyDescent="0.3">
      <c r="A336" s="116"/>
      <c r="B336" s="129"/>
      <c r="C336" s="117"/>
      <c r="D336" s="110" t="s">
        <v>387</v>
      </c>
      <c r="E336" s="98" t="s">
        <v>388</v>
      </c>
      <c r="F336" s="3" t="s">
        <v>864</v>
      </c>
      <c r="G336" s="84">
        <v>336</v>
      </c>
      <c r="H336" s="88">
        <v>0</v>
      </c>
      <c r="I336" s="95">
        <v>0.06</v>
      </c>
      <c r="J336" s="96"/>
      <c r="K336" s="96"/>
      <c r="L336" s="69"/>
      <c r="M336" s="69"/>
      <c r="N336" s="69"/>
      <c r="O336" s="15"/>
      <c r="P336" s="15"/>
      <c r="Q336" s="15"/>
      <c r="R336" s="15"/>
      <c r="S336" s="15"/>
      <c r="T336" s="15"/>
      <c r="U336" s="38"/>
      <c r="V336" s="15"/>
      <c r="W336" s="22"/>
      <c r="X336" s="15"/>
      <c r="Y336" s="15"/>
    </row>
    <row r="337" spans="1:25" ht="16.149999999999999" customHeight="1" x14ac:dyDescent="0.3">
      <c r="A337" s="116"/>
      <c r="B337" s="129"/>
      <c r="C337" s="117"/>
      <c r="D337" s="110"/>
      <c r="E337" s="98" t="s">
        <v>389</v>
      </c>
      <c r="F337" s="3" t="s">
        <v>865</v>
      </c>
      <c r="G337" s="84">
        <v>337</v>
      </c>
      <c r="H337" s="88">
        <v>1</v>
      </c>
      <c r="I337" s="95">
        <v>0.06</v>
      </c>
      <c r="J337" s="96"/>
      <c r="K337" s="96"/>
      <c r="L337" s="69"/>
      <c r="M337" s="69"/>
      <c r="N337" s="69"/>
      <c r="O337" s="15"/>
      <c r="P337" s="15"/>
      <c r="Q337" s="15"/>
      <c r="R337" s="15"/>
      <c r="S337" s="15"/>
      <c r="T337" s="15"/>
      <c r="U337" s="38"/>
      <c r="V337" s="15"/>
      <c r="W337" s="22"/>
      <c r="X337" s="15"/>
      <c r="Y337" s="15"/>
    </row>
    <row r="338" spans="1:25" ht="16.149999999999999" customHeight="1" x14ac:dyDescent="0.3">
      <c r="A338" s="116"/>
      <c r="B338" s="129"/>
      <c r="C338" s="117"/>
      <c r="D338" s="110" t="s">
        <v>390</v>
      </c>
      <c r="E338" s="98" t="s">
        <v>391</v>
      </c>
      <c r="F338" s="3" t="s">
        <v>866</v>
      </c>
      <c r="G338" s="84">
        <v>338</v>
      </c>
      <c r="H338" s="88">
        <v>0</v>
      </c>
      <c r="I338" s="95">
        <v>0.06</v>
      </c>
      <c r="J338" s="96"/>
      <c r="K338" s="96"/>
      <c r="L338" s="69"/>
      <c r="M338" s="69"/>
      <c r="N338" s="69"/>
      <c r="O338" s="15"/>
      <c r="P338" s="15"/>
      <c r="Q338" s="15"/>
      <c r="R338" s="15"/>
      <c r="S338" s="15"/>
      <c r="T338" s="15"/>
      <c r="U338" s="38"/>
      <c r="V338" s="15"/>
      <c r="W338" s="22"/>
      <c r="X338" s="15"/>
      <c r="Y338" s="15"/>
    </row>
    <row r="339" spans="1:25" ht="16.149999999999999" customHeight="1" x14ac:dyDescent="0.3">
      <c r="A339" s="116"/>
      <c r="B339" s="129"/>
      <c r="C339" s="117"/>
      <c r="D339" s="110"/>
      <c r="E339" s="98" t="s">
        <v>392</v>
      </c>
      <c r="F339" s="3" t="s">
        <v>867</v>
      </c>
      <c r="G339" s="84">
        <v>339</v>
      </c>
      <c r="H339" s="88">
        <v>1</v>
      </c>
      <c r="I339" s="95">
        <v>0.06</v>
      </c>
      <c r="J339" s="96"/>
      <c r="K339" s="96"/>
      <c r="L339" s="69"/>
      <c r="M339" s="69"/>
      <c r="N339" s="69"/>
      <c r="O339" s="15"/>
      <c r="P339" s="15"/>
      <c r="Q339" s="15"/>
      <c r="R339" s="15"/>
      <c r="S339" s="15"/>
      <c r="T339" s="15"/>
      <c r="U339" s="38"/>
      <c r="V339" s="15"/>
      <c r="W339" s="22"/>
      <c r="X339" s="15"/>
      <c r="Y339" s="15"/>
    </row>
    <row r="340" spans="1:25" ht="16.149999999999999" customHeight="1" x14ac:dyDescent="0.3">
      <c r="A340" s="116"/>
      <c r="B340" s="129"/>
      <c r="C340" s="117"/>
      <c r="D340" s="110" t="s">
        <v>393</v>
      </c>
      <c r="E340" s="98" t="s">
        <v>394</v>
      </c>
      <c r="F340" s="3" t="s">
        <v>868</v>
      </c>
      <c r="G340" s="84">
        <v>340</v>
      </c>
      <c r="H340" s="88">
        <v>0</v>
      </c>
      <c r="I340" s="95">
        <v>0.06</v>
      </c>
      <c r="J340" s="96"/>
      <c r="K340" s="96"/>
      <c r="L340" s="69"/>
      <c r="M340" s="69"/>
      <c r="N340" s="69"/>
      <c r="O340" s="15"/>
      <c r="P340" s="15"/>
      <c r="Q340" s="15"/>
      <c r="R340" s="15"/>
      <c r="S340" s="15"/>
      <c r="T340" s="15"/>
      <c r="U340" s="38"/>
      <c r="V340" s="15"/>
      <c r="W340" s="22"/>
      <c r="X340" s="15"/>
      <c r="Y340" s="15"/>
    </row>
    <row r="341" spans="1:25" ht="16.149999999999999" customHeight="1" x14ac:dyDescent="0.3">
      <c r="A341" s="116"/>
      <c r="B341" s="129"/>
      <c r="C341" s="117"/>
      <c r="D341" s="110"/>
      <c r="E341" s="98" t="s">
        <v>395</v>
      </c>
      <c r="F341" s="3" t="s">
        <v>869</v>
      </c>
      <c r="G341" s="84">
        <v>341</v>
      </c>
      <c r="H341" s="88">
        <v>1</v>
      </c>
      <c r="I341" s="95">
        <v>0.06</v>
      </c>
      <c r="J341" s="96"/>
      <c r="K341" s="96"/>
      <c r="L341" s="69"/>
      <c r="M341" s="69"/>
      <c r="N341" s="69"/>
      <c r="O341" s="15"/>
      <c r="P341" s="15"/>
      <c r="Q341" s="15"/>
      <c r="R341" s="15"/>
      <c r="S341" s="15"/>
      <c r="T341" s="15"/>
      <c r="U341" s="38"/>
      <c r="V341" s="15"/>
      <c r="W341" s="22"/>
      <c r="X341" s="15"/>
      <c r="Y341" s="15"/>
    </row>
    <row r="342" spans="1:25" ht="16.149999999999999" customHeight="1" x14ac:dyDescent="0.3">
      <c r="A342" s="116"/>
      <c r="B342" s="129"/>
      <c r="C342" s="117"/>
      <c r="D342" s="110" t="s">
        <v>396</v>
      </c>
      <c r="E342" s="98" t="s">
        <v>397</v>
      </c>
      <c r="F342" s="3" t="s">
        <v>870</v>
      </c>
      <c r="G342" s="84">
        <v>342</v>
      </c>
      <c r="H342" s="88">
        <v>0</v>
      </c>
      <c r="I342" s="95">
        <v>0.06</v>
      </c>
      <c r="J342" s="96"/>
      <c r="K342" s="96"/>
      <c r="L342" s="69"/>
      <c r="M342" s="69"/>
      <c r="N342" s="69"/>
      <c r="O342" s="15"/>
      <c r="P342" s="15"/>
      <c r="Q342" s="15"/>
      <c r="R342" s="15"/>
      <c r="S342" s="15"/>
      <c r="T342" s="15"/>
      <c r="U342" s="38"/>
      <c r="V342" s="15"/>
      <c r="W342" s="22"/>
      <c r="X342" s="15"/>
      <c r="Y342" s="15"/>
    </row>
    <row r="343" spans="1:25" ht="16.149999999999999" customHeight="1" x14ac:dyDescent="0.3">
      <c r="A343" s="116"/>
      <c r="B343" s="129"/>
      <c r="C343" s="117"/>
      <c r="D343" s="110"/>
      <c r="E343" s="98" t="s">
        <v>398</v>
      </c>
      <c r="F343" s="3" t="s">
        <v>871</v>
      </c>
      <c r="G343" s="84">
        <v>343</v>
      </c>
      <c r="H343" s="88">
        <v>0</v>
      </c>
      <c r="I343" s="95">
        <v>0.06</v>
      </c>
      <c r="J343" s="96"/>
      <c r="K343" s="96"/>
      <c r="L343" s="69"/>
      <c r="M343" s="69"/>
      <c r="N343" s="69"/>
      <c r="O343" s="15"/>
      <c r="P343" s="15"/>
      <c r="Q343" s="15"/>
      <c r="R343" s="15"/>
      <c r="S343" s="15"/>
      <c r="T343" s="15"/>
      <c r="U343" s="38"/>
      <c r="V343" s="15"/>
      <c r="W343" s="22"/>
      <c r="X343" s="15"/>
      <c r="Y343" s="15"/>
    </row>
    <row r="344" spans="1:25" ht="16.149999999999999" customHeight="1" x14ac:dyDescent="0.3">
      <c r="A344" s="116"/>
      <c r="B344" s="129"/>
      <c r="C344" s="117"/>
      <c r="D344" s="110"/>
      <c r="E344" s="98" t="s">
        <v>399</v>
      </c>
      <c r="F344" s="3" t="s">
        <v>872</v>
      </c>
      <c r="G344" s="84">
        <v>344</v>
      </c>
      <c r="H344" s="88">
        <v>0</v>
      </c>
      <c r="I344" s="95">
        <v>0.06</v>
      </c>
      <c r="J344" s="96"/>
      <c r="K344" s="96"/>
      <c r="L344" s="69"/>
      <c r="M344" s="69"/>
      <c r="N344" s="69"/>
      <c r="O344" s="15"/>
      <c r="P344" s="15"/>
      <c r="Q344" s="15"/>
      <c r="R344" s="15"/>
      <c r="S344" s="15"/>
      <c r="T344" s="15"/>
      <c r="U344" s="38"/>
      <c r="V344" s="15"/>
      <c r="W344" s="22"/>
      <c r="X344" s="15"/>
      <c r="Y344" s="15"/>
    </row>
    <row r="345" spans="1:25" ht="16.149999999999999" customHeight="1" x14ac:dyDescent="0.3">
      <c r="A345" s="116"/>
      <c r="B345" s="129"/>
      <c r="C345" s="117"/>
      <c r="D345" s="110"/>
      <c r="E345" s="98" t="s">
        <v>400</v>
      </c>
      <c r="F345" s="3" t="s">
        <v>873</v>
      </c>
      <c r="G345" s="84">
        <v>345</v>
      </c>
      <c r="H345" s="89">
        <v>1</v>
      </c>
      <c r="I345" s="95">
        <v>0.06</v>
      </c>
      <c r="J345" s="96"/>
      <c r="K345" s="96"/>
      <c r="L345" s="69"/>
      <c r="M345" s="69"/>
      <c r="N345" s="69"/>
      <c r="O345" s="15"/>
      <c r="P345" s="15"/>
      <c r="Q345" s="15"/>
      <c r="R345" s="15"/>
      <c r="S345" s="15"/>
      <c r="T345" s="15"/>
      <c r="U345" s="38"/>
      <c r="V345" s="15"/>
      <c r="W345" s="22"/>
      <c r="X345" s="15"/>
      <c r="Y345" s="15"/>
    </row>
    <row r="346" spans="1:25" ht="16.149999999999999" customHeight="1" x14ac:dyDescent="0.3">
      <c r="A346" s="116"/>
      <c r="B346" s="129"/>
      <c r="C346" s="117"/>
      <c r="D346" s="107" t="s">
        <v>401</v>
      </c>
      <c r="E346" s="98" t="s">
        <v>402</v>
      </c>
      <c r="F346" s="3" t="s">
        <v>874</v>
      </c>
      <c r="G346" s="84">
        <v>346</v>
      </c>
      <c r="H346" s="89">
        <v>0</v>
      </c>
      <c r="I346" s="95">
        <v>0.06</v>
      </c>
      <c r="J346" s="96"/>
      <c r="K346" s="96"/>
      <c r="L346" s="69"/>
      <c r="M346" s="69"/>
      <c r="N346" s="69"/>
      <c r="O346" s="15"/>
      <c r="P346" s="15"/>
      <c r="Q346" s="15"/>
      <c r="R346" s="15"/>
      <c r="S346" s="15"/>
      <c r="T346" s="15"/>
      <c r="U346" s="38"/>
      <c r="V346" s="15"/>
      <c r="W346" s="22"/>
      <c r="X346" s="15"/>
      <c r="Y346" s="15"/>
    </row>
    <row r="347" spans="1:25" ht="16.149999999999999" customHeight="1" x14ac:dyDescent="0.3">
      <c r="A347" s="116"/>
      <c r="B347" s="129"/>
      <c r="C347" s="117"/>
      <c r="D347" s="107"/>
      <c r="E347" s="98" t="s">
        <v>403</v>
      </c>
      <c r="F347" s="3" t="s">
        <v>875</v>
      </c>
      <c r="G347" s="84">
        <v>347</v>
      </c>
      <c r="H347" s="89">
        <v>0</v>
      </c>
      <c r="I347" s="95">
        <v>0.06</v>
      </c>
      <c r="J347" s="96"/>
      <c r="K347" s="96"/>
      <c r="L347" s="69"/>
      <c r="M347" s="69"/>
      <c r="N347" s="69"/>
      <c r="O347" s="15"/>
      <c r="P347" s="15"/>
      <c r="Q347" s="15"/>
      <c r="R347" s="15"/>
      <c r="S347" s="15"/>
      <c r="T347" s="15"/>
      <c r="U347" s="38"/>
      <c r="V347" s="15"/>
      <c r="W347" s="22"/>
      <c r="X347" s="15"/>
      <c r="Y347" s="15"/>
    </row>
    <row r="348" spans="1:25" ht="16.149999999999999" customHeight="1" x14ac:dyDescent="0.3">
      <c r="A348" s="116"/>
      <c r="B348" s="129"/>
      <c r="C348" s="117"/>
      <c r="D348" s="107" t="s">
        <v>404</v>
      </c>
      <c r="E348" s="98" t="s">
        <v>405</v>
      </c>
      <c r="F348" s="3" t="s">
        <v>876</v>
      </c>
      <c r="G348" s="84">
        <v>348</v>
      </c>
      <c r="H348" s="89">
        <v>0</v>
      </c>
      <c r="I348" s="95">
        <v>0.06</v>
      </c>
      <c r="J348" s="96"/>
      <c r="K348" s="96"/>
      <c r="L348" s="69"/>
      <c r="M348" s="69"/>
      <c r="N348" s="69"/>
      <c r="O348" s="15"/>
      <c r="P348" s="15"/>
      <c r="Q348" s="15"/>
      <c r="R348" s="15"/>
      <c r="S348" s="15"/>
      <c r="T348" s="15"/>
      <c r="U348" s="38"/>
      <c r="V348" s="15"/>
      <c r="W348" s="22"/>
      <c r="X348" s="15"/>
      <c r="Y348" s="15"/>
    </row>
    <row r="349" spans="1:25" ht="16.149999999999999" customHeight="1" x14ac:dyDescent="0.3">
      <c r="A349" s="116"/>
      <c r="B349" s="129"/>
      <c r="C349" s="117"/>
      <c r="D349" s="107"/>
      <c r="E349" s="98" t="s">
        <v>406</v>
      </c>
      <c r="F349" s="3" t="s">
        <v>877</v>
      </c>
      <c r="G349" s="84">
        <v>349</v>
      </c>
      <c r="H349" s="89">
        <v>1</v>
      </c>
      <c r="I349" s="95">
        <v>0.06</v>
      </c>
      <c r="J349" s="96"/>
      <c r="K349" s="96"/>
      <c r="L349" s="69"/>
      <c r="M349" s="69"/>
      <c r="N349" s="69"/>
      <c r="O349" s="15"/>
      <c r="P349" s="15"/>
      <c r="Q349" s="15"/>
      <c r="R349" s="15"/>
      <c r="S349" s="15"/>
      <c r="T349" s="15"/>
      <c r="U349" s="38"/>
      <c r="V349" s="15"/>
      <c r="W349" s="22"/>
      <c r="X349" s="15"/>
      <c r="Y349" s="15"/>
    </row>
    <row r="350" spans="1:25" ht="16.149999999999999" customHeight="1" x14ac:dyDescent="0.3">
      <c r="A350" s="116"/>
      <c r="B350" s="129"/>
      <c r="C350" s="117"/>
      <c r="D350" s="107" t="s">
        <v>407</v>
      </c>
      <c r="E350" s="98" t="s">
        <v>408</v>
      </c>
      <c r="F350" s="3" t="s">
        <v>878</v>
      </c>
      <c r="G350" s="84">
        <v>350</v>
      </c>
      <c r="H350" s="89">
        <v>0</v>
      </c>
      <c r="I350" s="95">
        <v>0.06</v>
      </c>
      <c r="J350" s="96"/>
      <c r="K350" s="96"/>
      <c r="L350" s="69"/>
      <c r="M350" s="69"/>
      <c r="N350" s="69"/>
      <c r="O350" s="15"/>
      <c r="P350" s="15"/>
      <c r="Q350" s="15"/>
      <c r="R350" s="15"/>
      <c r="S350" s="15"/>
      <c r="T350" s="15"/>
      <c r="U350" s="38"/>
      <c r="V350" s="15"/>
      <c r="W350" s="22"/>
      <c r="X350" s="15"/>
      <c r="Y350" s="15"/>
    </row>
    <row r="351" spans="1:25" ht="16.149999999999999" customHeight="1" x14ac:dyDescent="0.3">
      <c r="A351" s="116"/>
      <c r="B351" s="129"/>
      <c r="C351" s="117"/>
      <c r="D351" s="107"/>
      <c r="E351" s="98" t="s">
        <v>409</v>
      </c>
      <c r="F351" s="3" t="s">
        <v>957</v>
      </c>
      <c r="G351" s="84">
        <v>351</v>
      </c>
      <c r="H351" s="89">
        <v>1</v>
      </c>
      <c r="I351" s="95">
        <v>0.06</v>
      </c>
      <c r="J351" s="96"/>
      <c r="K351" s="96"/>
      <c r="L351" s="69"/>
      <c r="M351" s="69"/>
      <c r="N351" s="69"/>
      <c r="O351" s="15"/>
      <c r="P351" s="15"/>
      <c r="Q351" s="15"/>
      <c r="R351" s="15"/>
      <c r="S351" s="15"/>
      <c r="T351" s="15"/>
      <c r="U351" s="38"/>
      <c r="V351" s="15"/>
      <c r="W351" s="22"/>
      <c r="X351" s="15"/>
      <c r="Y351" s="15"/>
    </row>
    <row r="352" spans="1:25" ht="16.149999999999999" customHeight="1" x14ac:dyDescent="0.3">
      <c r="A352" s="116"/>
      <c r="B352" s="129"/>
      <c r="C352" s="117"/>
      <c r="D352" s="131" t="s">
        <v>410</v>
      </c>
      <c r="E352" s="98" t="s">
        <v>411</v>
      </c>
      <c r="F352" s="3" t="s">
        <v>879</v>
      </c>
      <c r="G352" s="84">
        <v>352</v>
      </c>
      <c r="H352" s="88">
        <v>0</v>
      </c>
      <c r="I352" s="95">
        <v>0.06</v>
      </c>
      <c r="J352" s="96">
        <v>95</v>
      </c>
      <c r="K352" s="96">
        <v>97</v>
      </c>
      <c r="L352" s="69" t="e">
        <f>HLOOKUP($F352,#REF!,6,0)</f>
        <v>#REF!</v>
      </c>
      <c r="M352" s="69" t="e">
        <f>HLOOKUP($F352,#REF!,7,0)</f>
        <v>#REF!</v>
      </c>
      <c r="N352" s="69" t="e">
        <f>HLOOKUP($F352,#REF!,8,0)</f>
        <v>#REF!</v>
      </c>
      <c r="O352" s="9"/>
      <c r="P352" s="9"/>
      <c r="Q352" s="7"/>
      <c r="R352" s="7" t="s">
        <v>1001</v>
      </c>
      <c r="S352" s="7"/>
      <c r="T352" s="11"/>
      <c r="U352" s="38">
        <v>43221</v>
      </c>
      <c r="V352" s="5" t="s">
        <v>1018</v>
      </c>
      <c r="W352" s="15"/>
      <c r="X352" s="15"/>
      <c r="Y352" s="15"/>
    </row>
    <row r="353" spans="1:25" ht="16.149999999999999" customHeight="1" x14ac:dyDescent="0.3">
      <c r="A353" s="116"/>
      <c r="B353" s="130"/>
      <c r="C353" s="117"/>
      <c r="D353" s="132"/>
      <c r="E353" s="98" t="s">
        <v>412</v>
      </c>
      <c r="F353" s="3" t="s">
        <v>880</v>
      </c>
      <c r="G353" s="84">
        <v>353</v>
      </c>
      <c r="H353" s="88">
        <v>0</v>
      </c>
      <c r="I353" s="95">
        <v>0.06</v>
      </c>
      <c r="J353" s="96">
        <v>95</v>
      </c>
      <c r="K353" s="96">
        <v>97</v>
      </c>
      <c r="L353" s="69" t="e">
        <f>HLOOKUP($F353,#REF!,6,0)</f>
        <v>#REF!</v>
      </c>
      <c r="M353" s="69" t="e">
        <f>HLOOKUP($F353,#REF!,7,0)</f>
        <v>#REF!</v>
      </c>
      <c r="N353" s="69" t="e">
        <f>HLOOKUP($F353,#REF!,8,0)</f>
        <v>#REF!</v>
      </c>
      <c r="O353" s="9"/>
      <c r="P353" s="9"/>
      <c r="Q353" s="7"/>
      <c r="R353" s="7" t="s">
        <v>1001</v>
      </c>
      <c r="S353" s="7"/>
      <c r="T353" s="11"/>
      <c r="U353" s="38">
        <v>43221</v>
      </c>
      <c r="V353" s="5" t="s">
        <v>1018</v>
      </c>
      <c r="W353" s="15"/>
      <c r="X353" s="15"/>
      <c r="Y353" s="15"/>
    </row>
    <row r="354" spans="1:25" ht="36" x14ac:dyDescent="0.3">
      <c r="A354" s="116"/>
      <c r="B354" s="52" t="s">
        <v>617</v>
      </c>
      <c r="C354" s="117"/>
      <c r="D354" s="12" t="s">
        <v>413</v>
      </c>
      <c r="E354" s="98" t="s">
        <v>950</v>
      </c>
      <c r="F354" s="3" t="s">
        <v>881</v>
      </c>
      <c r="G354" s="85">
        <v>354</v>
      </c>
      <c r="H354" s="90">
        <v>1</v>
      </c>
      <c r="I354" s="97">
        <v>1</v>
      </c>
      <c r="J354" s="96"/>
      <c r="K354" s="96"/>
      <c r="L354" s="69"/>
      <c r="M354" s="69"/>
      <c r="N354" s="69"/>
      <c r="O354" s="15"/>
      <c r="P354" s="15"/>
      <c r="Q354" s="15"/>
      <c r="R354" s="15"/>
      <c r="S354" s="15"/>
      <c r="T354" s="15"/>
      <c r="U354" s="38"/>
      <c r="V354" s="15"/>
      <c r="W354" s="22"/>
      <c r="X354" s="15"/>
      <c r="Y354" s="15"/>
    </row>
    <row r="355" spans="1:25" ht="16.149999999999999" customHeight="1" x14ac:dyDescent="0.3">
      <c r="A355" s="116"/>
      <c r="B355" s="119" t="s">
        <v>615</v>
      </c>
      <c r="C355" s="117"/>
      <c r="D355" s="107" t="s">
        <v>414</v>
      </c>
      <c r="E355" s="98" t="s">
        <v>415</v>
      </c>
      <c r="F355" s="3" t="s">
        <v>882</v>
      </c>
      <c r="G355" s="84">
        <v>355</v>
      </c>
      <c r="H355" s="89">
        <v>0</v>
      </c>
      <c r="I355" s="95">
        <v>0.1</v>
      </c>
      <c r="J355" s="96"/>
      <c r="K355" s="96">
        <v>98</v>
      </c>
      <c r="L355" s="69"/>
      <c r="M355" s="69"/>
      <c r="N355" s="69"/>
      <c r="O355" s="15"/>
      <c r="P355" s="15"/>
      <c r="Q355" s="15"/>
      <c r="R355" s="15"/>
      <c r="S355" s="15"/>
      <c r="T355" s="15"/>
      <c r="U355" s="38"/>
      <c r="V355" s="15"/>
      <c r="W355" s="22"/>
      <c r="X355" s="15"/>
      <c r="Y355" s="15"/>
    </row>
    <row r="356" spans="1:25" ht="16.149999999999999" customHeight="1" x14ac:dyDescent="0.3">
      <c r="A356" s="116"/>
      <c r="B356" s="120"/>
      <c r="C356" s="117"/>
      <c r="D356" s="107"/>
      <c r="E356" s="98" t="s">
        <v>416</v>
      </c>
      <c r="F356" s="3" t="s">
        <v>883</v>
      </c>
      <c r="G356" s="84">
        <v>356</v>
      </c>
      <c r="H356" s="89">
        <v>0</v>
      </c>
      <c r="I356" s="95">
        <v>0.1</v>
      </c>
      <c r="J356" s="96"/>
      <c r="K356" s="96">
        <v>98</v>
      </c>
      <c r="L356" s="69"/>
      <c r="M356" s="69"/>
      <c r="N356" s="69"/>
      <c r="O356" s="15"/>
      <c r="P356" s="15"/>
      <c r="Q356" s="15"/>
      <c r="R356" s="15"/>
      <c r="S356" s="15"/>
      <c r="T356" s="15"/>
      <c r="U356" s="38"/>
      <c r="V356" s="15"/>
      <c r="W356" s="22"/>
      <c r="X356" s="15"/>
      <c r="Y356" s="15"/>
    </row>
    <row r="357" spans="1:25" ht="16.149999999999999" customHeight="1" x14ac:dyDescent="0.3">
      <c r="A357" s="116"/>
      <c r="B357" s="120"/>
      <c r="C357" s="117"/>
      <c r="D357" s="107"/>
      <c r="E357" s="98" t="s">
        <v>417</v>
      </c>
      <c r="F357" s="3" t="s">
        <v>884</v>
      </c>
      <c r="G357" s="84">
        <v>357</v>
      </c>
      <c r="H357" s="89">
        <v>0</v>
      </c>
      <c r="I357" s="95">
        <v>0.05</v>
      </c>
      <c r="J357" s="96"/>
      <c r="K357" s="96">
        <v>98</v>
      </c>
      <c r="L357" s="69"/>
      <c r="M357" s="69"/>
      <c r="N357" s="69"/>
      <c r="O357" s="15"/>
      <c r="P357" s="15"/>
      <c r="Q357" s="15"/>
      <c r="R357" s="15"/>
      <c r="S357" s="15"/>
      <c r="T357" s="15"/>
      <c r="U357" s="38"/>
      <c r="V357" s="15"/>
      <c r="W357" s="22"/>
      <c r="X357" s="15"/>
      <c r="Y357" s="15"/>
    </row>
    <row r="358" spans="1:25" ht="16.149999999999999" customHeight="1" x14ac:dyDescent="0.3">
      <c r="A358" s="116"/>
      <c r="B358" s="120"/>
      <c r="C358" s="117"/>
      <c r="D358" s="107"/>
      <c r="E358" s="98" t="s">
        <v>418</v>
      </c>
      <c r="F358" s="3" t="s">
        <v>885</v>
      </c>
      <c r="G358" s="84">
        <v>358</v>
      </c>
      <c r="H358" s="89">
        <v>0</v>
      </c>
      <c r="I358" s="95">
        <v>0.1</v>
      </c>
      <c r="J358" s="96"/>
      <c r="K358" s="96">
        <v>98</v>
      </c>
      <c r="L358" s="69"/>
      <c r="M358" s="69"/>
      <c r="N358" s="69"/>
      <c r="O358" s="15"/>
      <c r="P358" s="15"/>
      <c r="Q358" s="15"/>
      <c r="R358" s="15"/>
      <c r="S358" s="15"/>
      <c r="T358" s="15"/>
      <c r="U358" s="38"/>
      <c r="V358" s="15"/>
      <c r="W358" s="22"/>
      <c r="X358" s="15"/>
      <c r="Y358" s="15"/>
    </row>
    <row r="359" spans="1:25" ht="16.149999999999999" customHeight="1" x14ac:dyDescent="0.3">
      <c r="A359" s="116"/>
      <c r="B359" s="120"/>
      <c r="C359" s="117"/>
      <c r="D359" s="107" t="s">
        <v>419</v>
      </c>
      <c r="E359" s="98" t="s">
        <v>420</v>
      </c>
      <c r="F359" s="3" t="s">
        <v>886</v>
      </c>
      <c r="G359" s="84">
        <v>359</v>
      </c>
      <c r="H359" s="89">
        <v>1</v>
      </c>
      <c r="I359" s="95">
        <v>0.05</v>
      </c>
      <c r="J359" s="96"/>
      <c r="K359" s="96">
        <v>80</v>
      </c>
      <c r="L359" s="69"/>
      <c r="M359" s="69"/>
      <c r="N359" s="69"/>
      <c r="O359" s="15"/>
      <c r="P359" s="15"/>
      <c r="Q359" s="15"/>
      <c r="R359" s="15"/>
      <c r="S359" s="15"/>
      <c r="T359" s="15"/>
      <c r="U359" s="38"/>
      <c r="V359" s="15"/>
      <c r="W359" s="22"/>
      <c r="X359" s="15"/>
      <c r="Y359" s="15"/>
    </row>
    <row r="360" spans="1:25" ht="16.149999999999999" customHeight="1" x14ac:dyDescent="0.3">
      <c r="A360" s="116"/>
      <c r="B360" s="120"/>
      <c r="C360" s="117"/>
      <c r="D360" s="107"/>
      <c r="E360" s="98" t="s">
        <v>421</v>
      </c>
      <c r="F360" s="3" t="s">
        <v>887</v>
      </c>
      <c r="G360" s="84">
        <v>360</v>
      </c>
      <c r="H360" s="89">
        <v>1</v>
      </c>
      <c r="I360" s="95">
        <v>0.05</v>
      </c>
      <c r="J360" s="96"/>
      <c r="K360" s="96">
        <v>80</v>
      </c>
      <c r="L360" s="69"/>
      <c r="M360" s="69"/>
      <c r="N360" s="69"/>
      <c r="O360" s="15"/>
      <c r="P360" s="15"/>
      <c r="Q360" s="15"/>
      <c r="R360" s="15"/>
      <c r="S360" s="15"/>
      <c r="T360" s="15"/>
      <c r="U360" s="38"/>
      <c r="V360" s="15"/>
      <c r="W360" s="22"/>
      <c r="X360" s="15"/>
      <c r="Y360" s="15"/>
    </row>
    <row r="361" spans="1:25" ht="16.149999999999999" customHeight="1" x14ac:dyDescent="0.3">
      <c r="A361" s="116"/>
      <c r="B361" s="120"/>
      <c r="C361" s="117"/>
      <c r="D361" s="107"/>
      <c r="E361" s="98" t="s">
        <v>422</v>
      </c>
      <c r="F361" s="3" t="s">
        <v>888</v>
      </c>
      <c r="G361" s="84">
        <v>361</v>
      </c>
      <c r="H361" s="89">
        <v>1</v>
      </c>
      <c r="I361" s="95">
        <v>0.05</v>
      </c>
      <c r="J361" s="96"/>
      <c r="K361" s="96">
        <v>80</v>
      </c>
      <c r="L361" s="69"/>
      <c r="M361" s="69"/>
      <c r="N361" s="69"/>
      <c r="O361" s="15"/>
      <c r="P361" s="15"/>
      <c r="Q361" s="15"/>
      <c r="R361" s="15"/>
      <c r="S361" s="15"/>
      <c r="T361" s="15"/>
      <c r="U361" s="38"/>
      <c r="V361" s="15"/>
      <c r="W361" s="22"/>
      <c r="X361" s="15"/>
      <c r="Y361" s="15"/>
    </row>
    <row r="362" spans="1:25" ht="16.149999999999999" customHeight="1" x14ac:dyDescent="0.3">
      <c r="A362" s="116"/>
      <c r="B362" s="120"/>
      <c r="C362" s="117"/>
      <c r="D362" s="107"/>
      <c r="E362" s="98" t="s">
        <v>423</v>
      </c>
      <c r="F362" s="3" t="s">
        <v>889</v>
      </c>
      <c r="G362" s="84">
        <v>362</v>
      </c>
      <c r="H362" s="89">
        <v>1</v>
      </c>
      <c r="I362" s="95">
        <v>0.05</v>
      </c>
      <c r="J362" s="96"/>
      <c r="K362" s="96">
        <v>80</v>
      </c>
      <c r="L362" s="69"/>
      <c r="M362" s="69"/>
      <c r="N362" s="69"/>
      <c r="O362" s="15"/>
      <c r="P362" s="15"/>
      <c r="Q362" s="15"/>
      <c r="R362" s="15"/>
      <c r="S362" s="15"/>
      <c r="T362" s="15"/>
      <c r="U362" s="38"/>
      <c r="V362" s="15"/>
      <c r="W362" s="22"/>
      <c r="X362" s="15"/>
      <c r="Y362" s="15"/>
    </row>
    <row r="363" spans="1:25" ht="16.149999999999999" customHeight="1" x14ac:dyDescent="0.3">
      <c r="A363" s="116"/>
      <c r="B363" s="120"/>
      <c r="C363" s="117"/>
      <c r="D363" s="107" t="s">
        <v>424</v>
      </c>
      <c r="E363" s="98" t="s">
        <v>425</v>
      </c>
      <c r="F363" s="3" t="s">
        <v>890</v>
      </c>
      <c r="G363" s="84">
        <v>363</v>
      </c>
      <c r="H363" s="89">
        <v>1</v>
      </c>
      <c r="I363" s="95">
        <v>0.05</v>
      </c>
      <c r="J363" s="96"/>
      <c r="K363" s="96">
        <v>1</v>
      </c>
      <c r="L363" s="69"/>
      <c r="M363" s="69"/>
      <c r="N363" s="69"/>
      <c r="O363" s="15"/>
      <c r="P363" s="15"/>
      <c r="Q363" s="15"/>
      <c r="R363" s="15"/>
      <c r="S363" s="15"/>
      <c r="T363" s="15"/>
      <c r="U363" s="38"/>
      <c r="V363" s="15"/>
      <c r="W363" s="22"/>
      <c r="X363" s="15"/>
      <c r="Y363" s="15"/>
    </row>
    <row r="364" spans="1:25" ht="16.149999999999999" customHeight="1" x14ac:dyDescent="0.3">
      <c r="A364" s="116"/>
      <c r="B364" s="120"/>
      <c r="C364" s="117"/>
      <c r="D364" s="107"/>
      <c r="E364" s="98" t="s">
        <v>426</v>
      </c>
      <c r="F364" s="3" t="s">
        <v>891</v>
      </c>
      <c r="G364" s="84">
        <v>364</v>
      </c>
      <c r="H364" s="89">
        <v>1</v>
      </c>
      <c r="I364" s="95">
        <v>0.05</v>
      </c>
      <c r="J364" s="96"/>
      <c r="K364" s="96">
        <v>1</v>
      </c>
      <c r="L364" s="69"/>
      <c r="M364" s="69"/>
      <c r="N364" s="69"/>
      <c r="O364" s="15"/>
      <c r="P364" s="15"/>
      <c r="Q364" s="15"/>
      <c r="R364" s="15"/>
      <c r="S364" s="15"/>
      <c r="T364" s="15"/>
      <c r="U364" s="38"/>
      <c r="V364" s="15"/>
      <c r="W364" s="22"/>
      <c r="X364" s="15"/>
      <c r="Y364" s="15"/>
    </row>
    <row r="365" spans="1:25" ht="16.149999999999999" customHeight="1" x14ac:dyDescent="0.3">
      <c r="A365" s="116"/>
      <c r="B365" s="120"/>
      <c r="C365" s="117"/>
      <c r="D365" s="107"/>
      <c r="E365" s="98" t="s">
        <v>427</v>
      </c>
      <c r="F365" s="3" t="s">
        <v>892</v>
      </c>
      <c r="G365" s="84">
        <v>365</v>
      </c>
      <c r="H365" s="89">
        <v>1</v>
      </c>
      <c r="I365" s="95">
        <v>0.05</v>
      </c>
      <c r="J365" s="96"/>
      <c r="K365" s="96">
        <v>1</v>
      </c>
      <c r="L365" s="69"/>
      <c r="M365" s="69"/>
      <c r="N365" s="69"/>
      <c r="O365" s="15"/>
      <c r="P365" s="15"/>
      <c r="Q365" s="15"/>
      <c r="R365" s="15"/>
      <c r="S365" s="15"/>
      <c r="T365" s="15"/>
      <c r="U365" s="38"/>
      <c r="V365" s="15"/>
      <c r="W365" s="22"/>
      <c r="X365" s="15"/>
      <c r="Y365" s="15"/>
    </row>
    <row r="366" spans="1:25" ht="16.149999999999999" customHeight="1" x14ac:dyDescent="0.3">
      <c r="A366" s="116"/>
      <c r="B366" s="120"/>
      <c r="C366" s="117"/>
      <c r="D366" s="107"/>
      <c r="E366" s="98" t="s">
        <v>428</v>
      </c>
      <c r="F366" s="3" t="s">
        <v>893</v>
      </c>
      <c r="G366" s="84">
        <v>366</v>
      </c>
      <c r="H366" s="89">
        <v>1</v>
      </c>
      <c r="I366" s="95">
        <v>0.05</v>
      </c>
      <c r="J366" s="96"/>
      <c r="K366" s="96">
        <v>1</v>
      </c>
      <c r="L366" s="69"/>
      <c r="M366" s="69"/>
      <c r="N366" s="69"/>
      <c r="O366" s="15"/>
      <c r="P366" s="15"/>
      <c r="Q366" s="15"/>
      <c r="R366" s="15"/>
      <c r="S366" s="15"/>
      <c r="T366" s="15"/>
      <c r="U366" s="38"/>
      <c r="V366" s="15"/>
      <c r="W366" s="22"/>
      <c r="X366" s="15"/>
      <c r="Y366" s="15"/>
    </row>
    <row r="367" spans="1:25" ht="16.149999999999999" customHeight="1" x14ac:dyDescent="0.3">
      <c r="A367" s="116"/>
      <c r="B367" s="120"/>
      <c r="C367" s="117"/>
      <c r="D367" s="107" t="s">
        <v>429</v>
      </c>
      <c r="E367" s="98" t="s">
        <v>430</v>
      </c>
      <c r="F367" s="3" t="s">
        <v>894</v>
      </c>
      <c r="G367" s="84">
        <v>367</v>
      </c>
      <c r="H367" s="89">
        <v>0</v>
      </c>
      <c r="I367" s="95">
        <v>0.05</v>
      </c>
      <c r="J367" s="96"/>
      <c r="K367" s="96">
        <v>98</v>
      </c>
      <c r="L367" s="69"/>
      <c r="M367" s="69"/>
      <c r="N367" s="69"/>
      <c r="O367" s="15"/>
      <c r="P367" s="15"/>
      <c r="Q367" s="15"/>
      <c r="R367" s="15"/>
      <c r="S367" s="15"/>
      <c r="T367" s="15"/>
      <c r="U367" s="38"/>
      <c r="V367" s="15"/>
      <c r="W367" s="22"/>
      <c r="X367" s="15"/>
      <c r="Y367" s="15"/>
    </row>
    <row r="368" spans="1:25" ht="16.149999999999999" customHeight="1" x14ac:dyDescent="0.3">
      <c r="A368" s="116"/>
      <c r="B368" s="120"/>
      <c r="C368" s="117"/>
      <c r="D368" s="107"/>
      <c r="E368" s="98" t="s">
        <v>431</v>
      </c>
      <c r="F368" s="3" t="s">
        <v>895</v>
      </c>
      <c r="G368" s="84">
        <v>368</v>
      </c>
      <c r="H368" s="89">
        <v>0</v>
      </c>
      <c r="I368" s="95">
        <v>0.05</v>
      </c>
      <c r="J368" s="96"/>
      <c r="K368" s="96">
        <v>98</v>
      </c>
      <c r="L368" s="69"/>
      <c r="M368" s="69"/>
      <c r="N368" s="69"/>
      <c r="O368" s="15"/>
      <c r="P368" s="15"/>
      <c r="Q368" s="15"/>
      <c r="R368" s="15"/>
      <c r="S368" s="15"/>
      <c r="T368" s="15"/>
      <c r="U368" s="38"/>
      <c r="V368" s="15"/>
      <c r="W368" s="22"/>
      <c r="X368" s="15"/>
      <c r="Y368" s="15"/>
    </row>
    <row r="369" spans="1:25" ht="16.149999999999999" customHeight="1" x14ac:dyDescent="0.3">
      <c r="A369" s="116"/>
      <c r="B369" s="120"/>
      <c r="C369" s="117"/>
      <c r="D369" s="107"/>
      <c r="E369" s="98" t="s">
        <v>432</v>
      </c>
      <c r="F369" s="3" t="s">
        <v>896</v>
      </c>
      <c r="G369" s="84">
        <v>369</v>
      </c>
      <c r="H369" s="89">
        <v>0</v>
      </c>
      <c r="I369" s="95">
        <v>0.05</v>
      </c>
      <c r="J369" s="96"/>
      <c r="K369" s="96">
        <v>98</v>
      </c>
      <c r="L369" s="69"/>
      <c r="M369" s="69"/>
      <c r="N369" s="69"/>
      <c r="O369" s="15"/>
      <c r="P369" s="15"/>
      <c r="Q369" s="15"/>
      <c r="R369" s="15"/>
      <c r="S369" s="15"/>
      <c r="T369" s="15"/>
      <c r="U369" s="38"/>
      <c r="V369" s="15"/>
      <c r="W369" s="22"/>
      <c r="X369" s="15"/>
      <c r="Y369" s="15"/>
    </row>
    <row r="370" spans="1:25" ht="16.149999999999999" customHeight="1" x14ac:dyDescent="0.3">
      <c r="A370" s="116"/>
      <c r="B370" s="120"/>
      <c r="C370" s="117"/>
      <c r="D370" s="107" t="s">
        <v>433</v>
      </c>
      <c r="E370" s="98" t="s">
        <v>434</v>
      </c>
      <c r="F370" s="3" t="s">
        <v>897</v>
      </c>
      <c r="G370" s="84">
        <v>370</v>
      </c>
      <c r="H370" s="89">
        <v>1</v>
      </c>
      <c r="I370" s="95">
        <v>0.05</v>
      </c>
      <c r="J370" s="96"/>
      <c r="K370" s="96">
        <v>80</v>
      </c>
      <c r="L370" s="69"/>
      <c r="M370" s="69"/>
      <c r="N370" s="69"/>
      <c r="O370" s="15"/>
      <c r="P370" s="15"/>
      <c r="Q370" s="15"/>
      <c r="R370" s="15"/>
      <c r="S370" s="15"/>
      <c r="T370" s="15"/>
      <c r="U370" s="38"/>
      <c r="V370" s="15"/>
      <c r="W370" s="22"/>
      <c r="X370" s="15"/>
      <c r="Y370" s="15"/>
    </row>
    <row r="371" spans="1:25" ht="16.149999999999999" customHeight="1" x14ac:dyDescent="0.3">
      <c r="A371" s="116"/>
      <c r="B371" s="120"/>
      <c r="C371" s="117"/>
      <c r="D371" s="107"/>
      <c r="E371" s="98" t="s">
        <v>435</v>
      </c>
      <c r="F371" s="3" t="s">
        <v>898</v>
      </c>
      <c r="G371" s="84">
        <v>371</v>
      </c>
      <c r="H371" s="89">
        <v>1</v>
      </c>
      <c r="I371" s="95">
        <v>0.05</v>
      </c>
      <c r="J371" s="96"/>
      <c r="K371" s="96">
        <v>80</v>
      </c>
      <c r="L371" s="69"/>
      <c r="M371" s="69"/>
      <c r="N371" s="69"/>
      <c r="O371" s="15"/>
      <c r="P371" s="15"/>
      <c r="Q371" s="15"/>
      <c r="R371" s="15"/>
      <c r="S371" s="15"/>
      <c r="T371" s="15"/>
      <c r="U371" s="38"/>
      <c r="V371" s="15"/>
      <c r="W371" s="22"/>
      <c r="X371" s="15"/>
      <c r="Y371" s="15"/>
    </row>
    <row r="372" spans="1:25" ht="16.149999999999999" customHeight="1" x14ac:dyDescent="0.3">
      <c r="A372" s="116"/>
      <c r="B372" s="120"/>
      <c r="C372" s="117"/>
      <c r="D372" s="107"/>
      <c r="E372" s="98" t="s">
        <v>436</v>
      </c>
      <c r="F372" s="3" t="s">
        <v>899</v>
      </c>
      <c r="G372" s="84">
        <v>372</v>
      </c>
      <c r="H372" s="89">
        <v>1</v>
      </c>
      <c r="I372" s="95">
        <v>0.05</v>
      </c>
      <c r="J372" s="96"/>
      <c r="K372" s="96">
        <v>80</v>
      </c>
      <c r="L372" s="69"/>
      <c r="M372" s="69"/>
      <c r="N372" s="69"/>
      <c r="O372" s="15"/>
      <c r="P372" s="15"/>
      <c r="Q372" s="15"/>
      <c r="R372" s="15"/>
      <c r="S372" s="15"/>
      <c r="T372" s="15"/>
      <c r="U372" s="38"/>
      <c r="V372" s="15"/>
      <c r="W372" s="22"/>
      <c r="X372" s="15"/>
      <c r="Y372" s="15"/>
    </row>
    <row r="373" spans="1:25" ht="16.149999999999999" customHeight="1" x14ac:dyDescent="0.3">
      <c r="A373" s="116"/>
      <c r="B373" s="120"/>
      <c r="C373" s="117"/>
      <c r="D373" s="107" t="s">
        <v>437</v>
      </c>
      <c r="E373" s="98" t="s">
        <v>438</v>
      </c>
      <c r="F373" s="3" t="s">
        <v>900</v>
      </c>
      <c r="G373" s="84">
        <v>373</v>
      </c>
      <c r="H373" s="89">
        <v>1</v>
      </c>
      <c r="I373" s="95">
        <v>0.05</v>
      </c>
      <c r="J373" s="96"/>
      <c r="K373" s="96">
        <v>1</v>
      </c>
      <c r="L373" s="69"/>
      <c r="M373" s="69"/>
      <c r="N373" s="69"/>
      <c r="O373" s="15"/>
      <c r="P373" s="15"/>
      <c r="Q373" s="15"/>
      <c r="R373" s="15"/>
      <c r="S373" s="15"/>
      <c r="T373" s="15"/>
      <c r="U373" s="38"/>
      <c r="V373" s="15"/>
      <c r="W373" s="22"/>
      <c r="X373" s="15"/>
      <c r="Y373" s="15"/>
    </row>
    <row r="374" spans="1:25" ht="16.149999999999999" customHeight="1" x14ac:dyDescent="0.3">
      <c r="A374" s="116"/>
      <c r="B374" s="120"/>
      <c r="C374" s="117"/>
      <c r="D374" s="107"/>
      <c r="E374" s="98" t="s">
        <v>439</v>
      </c>
      <c r="F374" s="3" t="s">
        <v>901</v>
      </c>
      <c r="G374" s="84">
        <v>374</v>
      </c>
      <c r="H374" s="89">
        <v>1</v>
      </c>
      <c r="I374" s="95">
        <v>0.05</v>
      </c>
      <c r="J374" s="96"/>
      <c r="K374" s="96">
        <v>1</v>
      </c>
      <c r="L374" s="69"/>
      <c r="M374" s="69"/>
      <c r="N374" s="69"/>
      <c r="O374" s="15"/>
      <c r="P374" s="15"/>
      <c r="Q374" s="15"/>
      <c r="R374" s="15"/>
      <c r="S374" s="15"/>
      <c r="T374" s="15"/>
      <c r="U374" s="38"/>
      <c r="V374" s="15"/>
      <c r="W374" s="22"/>
      <c r="X374" s="15"/>
      <c r="Y374" s="15"/>
    </row>
    <row r="375" spans="1:25" ht="16.149999999999999" customHeight="1" x14ac:dyDescent="0.3">
      <c r="A375" s="116"/>
      <c r="B375" s="120"/>
      <c r="C375" s="117"/>
      <c r="D375" s="107"/>
      <c r="E375" s="98" t="s">
        <v>440</v>
      </c>
      <c r="F375" s="3" t="s">
        <v>902</v>
      </c>
      <c r="G375" s="84">
        <v>375</v>
      </c>
      <c r="H375" s="89">
        <v>1</v>
      </c>
      <c r="I375" s="95">
        <v>0.05</v>
      </c>
      <c r="J375" s="96"/>
      <c r="K375" s="96">
        <v>1</v>
      </c>
      <c r="L375" s="69"/>
      <c r="M375" s="69"/>
      <c r="N375" s="69"/>
      <c r="O375" s="15"/>
      <c r="P375" s="15"/>
      <c r="Q375" s="15"/>
      <c r="R375" s="15"/>
      <c r="S375" s="15"/>
      <c r="T375" s="15"/>
      <c r="U375" s="38"/>
      <c r="V375" s="15"/>
      <c r="W375" s="22"/>
      <c r="X375" s="15"/>
      <c r="Y375" s="15"/>
    </row>
    <row r="376" spans="1:25" ht="16.149999999999999" customHeight="1" x14ac:dyDescent="0.3">
      <c r="A376" s="116"/>
      <c r="B376" s="120"/>
      <c r="C376" s="117"/>
      <c r="D376" s="140" t="s">
        <v>441</v>
      </c>
      <c r="E376" s="98" t="s">
        <v>442</v>
      </c>
      <c r="F376" s="3" t="s">
        <v>903</v>
      </c>
      <c r="G376" s="84">
        <v>376</v>
      </c>
      <c r="H376" s="89">
        <v>0</v>
      </c>
      <c r="I376" s="95">
        <v>0.05</v>
      </c>
      <c r="J376" s="96"/>
      <c r="K376" s="96">
        <v>98</v>
      </c>
      <c r="L376" s="69"/>
      <c r="M376" s="69"/>
      <c r="N376" s="69"/>
      <c r="O376" s="15"/>
      <c r="P376" s="15"/>
      <c r="Q376" s="15"/>
      <c r="R376" s="15"/>
      <c r="S376" s="15"/>
      <c r="T376" s="15"/>
      <c r="U376" s="38"/>
      <c r="V376" s="15"/>
      <c r="W376" s="22"/>
      <c r="X376" s="15"/>
      <c r="Y376" s="15"/>
    </row>
    <row r="377" spans="1:25" ht="16.149999999999999" customHeight="1" x14ac:dyDescent="0.3">
      <c r="A377" s="116"/>
      <c r="B377" s="120"/>
      <c r="C377" s="117"/>
      <c r="D377" s="140"/>
      <c r="E377" s="48" t="s">
        <v>443</v>
      </c>
      <c r="F377" s="3" t="s">
        <v>904</v>
      </c>
      <c r="G377" s="84">
        <v>377</v>
      </c>
      <c r="H377" s="89">
        <v>0</v>
      </c>
      <c r="I377" s="95">
        <v>0.05</v>
      </c>
      <c r="J377" s="96"/>
      <c r="K377" s="96">
        <v>98</v>
      </c>
      <c r="L377" s="69"/>
      <c r="M377" s="69"/>
      <c r="N377" s="69"/>
      <c r="O377" s="15"/>
      <c r="P377" s="15"/>
      <c r="Q377" s="15"/>
      <c r="R377" s="15"/>
      <c r="S377" s="15"/>
      <c r="T377" s="15"/>
      <c r="U377" s="38"/>
      <c r="V377" s="15"/>
      <c r="W377" s="22"/>
      <c r="X377" s="15"/>
      <c r="Y377" s="15"/>
    </row>
    <row r="378" spans="1:25" ht="16.149999999999999" customHeight="1" x14ac:dyDescent="0.3">
      <c r="A378" s="116"/>
      <c r="B378" s="120"/>
      <c r="C378" s="117"/>
      <c r="D378" s="140" t="s">
        <v>444</v>
      </c>
      <c r="E378" s="48" t="s">
        <v>445</v>
      </c>
      <c r="F378" s="3" t="s">
        <v>905</v>
      </c>
      <c r="G378" s="84">
        <v>378</v>
      </c>
      <c r="H378" s="89">
        <v>1</v>
      </c>
      <c r="I378" s="95">
        <v>0.05</v>
      </c>
      <c r="J378" s="96"/>
      <c r="K378" s="96">
        <v>80</v>
      </c>
      <c r="L378" s="69"/>
      <c r="M378" s="69"/>
      <c r="N378" s="69"/>
      <c r="O378" s="15"/>
      <c r="P378" s="15"/>
      <c r="Q378" s="15"/>
      <c r="R378" s="15"/>
      <c r="S378" s="15"/>
      <c r="T378" s="15"/>
      <c r="U378" s="38"/>
      <c r="V378" s="15"/>
      <c r="W378" s="22"/>
      <c r="X378" s="15"/>
      <c r="Y378" s="15"/>
    </row>
    <row r="379" spans="1:25" ht="16.149999999999999" customHeight="1" x14ac:dyDescent="0.3">
      <c r="A379" s="116"/>
      <c r="B379" s="120"/>
      <c r="C379" s="117"/>
      <c r="D379" s="140"/>
      <c r="E379" s="48" t="s">
        <v>446</v>
      </c>
      <c r="F379" s="3" t="s">
        <v>906</v>
      </c>
      <c r="G379" s="84">
        <v>379</v>
      </c>
      <c r="H379" s="89">
        <v>1</v>
      </c>
      <c r="I379" s="95">
        <v>0.05</v>
      </c>
      <c r="J379" s="96"/>
      <c r="K379" s="96">
        <v>80</v>
      </c>
      <c r="L379" s="69"/>
      <c r="M379" s="69"/>
      <c r="N379" s="69"/>
      <c r="O379" s="15"/>
      <c r="P379" s="15"/>
      <c r="Q379" s="15"/>
      <c r="R379" s="15"/>
      <c r="S379" s="15"/>
      <c r="T379" s="15"/>
      <c r="U379" s="38"/>
      <c r="V379" s="15"/>
      <c r="W379" s="22"/>
      <c r="X379" s="15"/>
      <c r="Y379" s="15"/>
    </row>
    <row r="380" spans="1:25" ht="16.149999999999999" customHeight="1" x14ac:dyDescent="0.3">
      <c r="A380" s="116"/>
      <c r="B380" s="120"/>
      <c r="C380" s="117"/>
      <c r="D380" s="133" t="s">
        <v>447</v>
      </c>
      <c r="E380" s="48" t="s">
        <v>448</v>
      </c>
      <c r="F380" s="3" t="s">
        <v>907</v>
      </c>
      <c r="G380" s="84">
        <v>380</v>
      </c>
      <c r="H380" s="89">
        <v>0</v>
      </c>
      <c r="I380" s="95">
        <v>0.05</v>
      </c>
      <c r="J380" s="96"/>
      <c r="K380" s="96">
        <v>98</v>
      </c>
      <c r="L380" s="69"/>
      <c r="M380" s="69"/>
      <c r="N380" s="69"/>
      <c r="O380" s="15"/>
      <c r="P380" s="15"/>
      <c r="Q380" s="15"/>
      <c r="R380" s="15"/>
      <c r="S380" s="15"/>
      <c r="T380" s="15"/>
      <c r="U380" s="38"/>
      <c r="V380" s="15"/>
      <c r="W380" s="22"/>
      <c r="X380" s="15"/>
      <c r="Y380" s="15"/>
    </row>
    <row r="381" spans="1:25" ht="16.149999999999999" customHeight="1" x14ac:dyDescent="0.3">
      <c r="A381" s="116"/>
      <c r="B381" s="120"/>
      <c r="C381" s="117"/>
      <c r="D381" s="133"/>
      <c r="E381" s="48" t="s">
        <v>449</v>
      </c>
      <c r="F381" s="3" t="s">
        <v>908</v>
      </c>
      <c r="G381" s="84">
        <v>381</v>
      </c>
      <c r="H381" s="89">
        <v>0</v>
      </c>
      <c r="I381" s="95">
        <v>0.05</v>
      </c>
      <c r="J381" s="96"/>
      <c r="K381" s="96">
        <v>98</v>
      </c>
      <c r="L381" s="69"/>
      <c r="M381" s="69"/>
      <c r="N381" s="69"/>
      <c r="O381" s="15"/>
      <c r="P381" s="15"/>
      <c r="Q381" s="15"/>
      <c r="R381" s="15"/>
      <c r="S381" s="15"/>
      <c r="T381" s="15"/>
      <c r="U381" s="38"/>
      <c r="V381" s="15"/>
      <c r="W381" s="22"/>
      <c r="X381" s="15"/>
      <c r="Y381" s="15"/>
    </row>
    <row r="382" spans="1:25" ht="16.149999999999999" customHeight="1" x14ac:dyDescent="0.3">
      <c r="A382" s="116"/>
      <c r="B382" s="120"/>
      <c r="C382" s="117"/>
      <c r="D382" s="133"/>
      <c r="E382" s="48" t="s">
        <v>450</v>
      </c>
      <c r="F382" s="3" t="s">
        <v>909</v>
      </c>
      <c r="G382" s="84">
        <v>382</v>
      </c>
      <c r="H382" s="89">
        <v>0</v>
      </c>
      <c r="I382" s="95">
        <v>0.05</v>
      </c>
      <c r="J382" s="96"/>
      <c r="K382" s="96">
        <v>98</v>
      </c>
      <c r="L382" s="69"/>
      <c r="M382" s="69"/>
      <c r="N382" s="69"/>
      <c r="O382" s="15"/>
      <c r="P382" s="15"/>
      <c r="Q382" s="15"/>
      <c r="R382" s="15"/>
      <c r="S382" s="15"/>
      <c r="T382" s="15"/>
      <c r="U382" s="38"/>
      <c r="V382" s="15"/>
      <c r="W382" s="22"/>
      <c r="X382" s="15"/>
      <c r="Y382" s="15"/>
    </row>
    <row r="383" spans="1:25" ht="16.149999999999999" customHeight="1" x14ac:dyDescent="0.3">
      <c r="A383" s="116"/>
      <c r="B383" s="120"/>
      <c r="C383" s="117"/>
      <c r="D383" s="133"/>
      <c r="E383" s="48" t="s">
        <v>451</v>
      </c>
      <c r="F383" s="3" t="s">
        <v>910</v>
      </c>
      <c r="G383" s="84">
        <v>383</v>
      </c>
      <c r="H383" s="89">
        <v>0</v>
      </c>
      <c r="I383" s="95">
        <v>0.05</v>
      </c>
      <c r="J383" s="96"/>
      <c r="K383" s="96">
        <v>98</v>
      </c>
      <c r="L383" s="69"/>
      <c r="M383" s="69"/>
      <c r="N383" s="69"/>
      <c r="O383" s="15"/>
      <c r="P383" s="15"/>
      <c r="Q383" s="15"/>
      <c r="R383" s="15"/>
      <c r="S383" s="15"/>
      <c r="T383" s="15"/>
      <c r="U383" s="38"/>
      <c r="V383" s="15"/>
      <c r="W383" s="22"/>
      <c r="X383" s="15"/>
      <c r="Y383" s="15"/>
    </row>
    <row r="384" spans="1:25" ht="16.149999999999999" customHeight="1" x14ac:dyDescent="0.3">
      <c r="A384" s="116"/>
      <c r="B384" s="120"/>
      <c r="C384" s="117"/>
      <c r="D384" s="133" t="s">
        <v>452</v>
      </c>
      <c r="E384" s="48" t="s">
        <v>453</v>
      </c>
      <c r="F384" s="3" t="s">
        <v>911</v>
      </c>
      <c r="G384" s="84">
        <v>384</v>
      </c>
      <c r="H384" s="89">
        <v>1</v>
      </c>
      <c r="I384" s="95">
        <v>0.05</v>
      </c>
      <c r="J384" s="96"/>
      <c r="K384" s="96">
        <v>80</v>
      </c>
      <c r="L384" s="69"/>
      <c r="M384" s="69"/>
      <c r="N384" s="69"/>
      <c r="O384" s="15"/>
      <c r="P384" s="15"/>
      <c r="Q384" s="15"/>
      <c r="R384" s="15"/>
      <c r="S384" s="15"/>
      <c r="T384" s="15"/>
      <c r="U384" s="38"/>
      <c r="V384" s="15"/>
      <c r="W384" s="22"/>
      <c r="X384" s="15"/>
      <c r="Y384" s="15"/>
    </row>
    <row r="385" spans="1:25" ht="16.149999999999999" customHeight="1" x14ac:dyDescent="0.3">
      <c r="A385" s="116"/>
      <c r="B385" s="120"/>
      <c r="C385" s="117"/>
      <c r="D385" s="133"/>
      <c r="E385" s="48" t="s">
        <v>454</v>
      </c>
      <c r="F385" s="3" t="s">
        <v>912</v>
      </c>
      <c r="G385" s="84">
        <v>385</v>
      </c>
      <c r="H385" s="89">
        <v>1</v>
      </c>
      <c r="I385" s="95">
        <v>0.05</v>
      </c>
      <c r="J385" s="96"/>
      <c r="K385" s="96">
        <v>80</v>
      </c>
      <c r="L385" s="69"/>
      <c r="M385" s="69"/>
      <c r="N385" s="69"/>
      <c r="O385" s="15"/>
      <c r="P385" s="15"/>
      <c r="Q385" s="15"/>
      <c r="R385" s="15"/>
      <c r="S385" s="15"/>
      <c r="T385" s="15"/>
      <c r="U385" s="38"/>
      <c r="V385" s="15"/>
      <c r="W385" s="22"/>
      <c r="X385" s="15"/>
      <c r="Y385" s="15"/>
    </row>
    <row r="386" spans="1:25" ht="16.149999999999999" customHeight="1" x14ac:dyDescent="0.3">
      <c r="A386" s="116"/>
      <c r="B386" s="120"/>
      <c r="C386" s="117"/>
      <c r="D386" s="133"/>
      <c r="E386" s="48" t="s">
        <v>455</v>
      </c>
      <c r="F386" s="3" t="s">
        <v>913</v>
      </c>
      <c r="G386" s="84">
        <v>386</v>
      </c>
      <c r="H386" s="89">
        <v>1</v>
      </c>
      <c r="I386" s="95">
        <v>0.05</v>
      </c>
      <c r="J386" s="96"/>
      <c r="K386" s="96">
        <v>80</v>
      </c>
      <c r="L386" s="69"/>
      <c r="M386" s="69"/>
      <c r="N386" s="69"/>
      <c r="O386" s="15"/>
      <c r="P386" s="15"/>
      <c r="Q386" s="15"/>
      <c r="R386" s="15"/>
      <c r="S386" s="15"/>
      <c r="T386" s="15"/>
      <c r="U386" s="38"/>
      <c r="V386" s="15"/>
      <c r="W386" s="22"/>
      <c r="X386" s="15"/>
      <c r="Y386" s="15"/>
    </row>
    <row r="387" spans="1:25" ht="16.149999999999999" customHeight="1" x14ac:dyDescent="0.3">
      <c r="A387" s="116"/>
      <c r="B387" s="120"/>
      <c r="C387" s="117"/>
      <c r="D387" s="133"/>
      <c r="E387" s="48" t="s">
        <v>456</v>
      </c>
      <c r="F387" s="3" t="s">
        <v>914</v>
      </c>
      <c r="G387" s="84">
        <v>387</v>
      </c>
      <c r="H387" s="89">
        <v>1</v>
      </c>
      <c r="I387" s="95">
        <v>0.05</v>
      </c>
      <c r="J387" s="96"/>
      <c r="K387" s="96">
        <v>80</v>
      </c>
      <c r="L387" s="69"/>
      <c r="M387" s="69"/>
      <c r="N387" s="69"/>
      <c r="O387" s="15"/>
      <c r="P387" s="15"/>
      <c r="Q387" s="15"/>
      <c r="R387" s="15"/>
      <c r="S387" s="15"/>
      <c r="T387" s="15"/>
      <c r="U387" s="38"/>
      <c r="V387" s="15"/>
      <c r="W387" s="22"/>
      <c r="X387" s="15"/>
      <c r="Y387" s="15"/>
    </row>
    <row r="388" spans="1:25" ht="16.149999999999999" customHeight="1" x14ac:dyDescent="0.3">
      <c r="A388" s="116"/>
      <c r="B388" s="120"/>
      <c r="C388" s="117"/>
      <c r="D388" s="133" t="s">
        <v>457</v>
      </c>
      <c r="E388" s="48" t="s">
        <v>458</v>
      </c>
      <c r="F388" s="3" t="s">
        <v>915</v>
      </c>
      <c r="G388" s="84">
        <v>388</v>
      </c>
      <c r="H388" s="89">
        <v>0</v>
      </c>
      <c r="I388" s="95">
        <v>0.05</v>
      </c>
      <c r="J388" s="96"/>
      <c r="K388" s="96">
        <v>5</v>
      </c>
      <c r="L388" s="69"/>
      <c r="M388" s="69"/>
      <c r="N388" s="69"/>
      <c r="O388" s="15"/>
      <c r="P388" s="15"/>
      <c r="Q388" s="15"/>
      <c r="R388" s="15"/>
      <c r="S388" s="15"/>
      <c r="T388" s="15"/>
      <c r="U388" s="38"/>
      <c r="V388" s="15"/>
      <c r="W388" s="22"/>
      <c r="X388" s="15"/>
      <c r="Y388" s="15"/>
    </row>
    <row r="389" spans="1:25" ht="16.149999999999999" customHeight="1" x14ac:dyDescent="0.3">
      <c r="A389" s="116"/>
      <c r="B389" s="120"/>
      <c r="C389" s="117"/>
      <c r="D389" s="133"/>
      <c r="E389" s="48" t="s">
        <v>459</v>
      </c>
      <c r="F389" s="3" t="s">
        <v>916</v>
      </c>
      <c r="G389" s="84">
        <v>389</v>
      </c>
      <c r="H389" s="89">
        <v>0</v>
      </c>
      <c r="I389" s="95">
        <v>0.05</v>
      </c>
      <c r="J389" s="96"/>
      <c r="K389" s="96">
        <v>5</v>
      </c>
      <c r="L389" s="69"/>
      <c r="M389" s="69"/>
      <c r="N389" s="69"/>
      <c r="O389" s="15"/>
      <c r="P389" s="15"/>
      <c r="Q389" s="15"/>
      <c r="R389" s="15"/>
      <c r="S389" s="15"/>
      <c r="T389" s="15"/>
      <c r="U389" s="38"/>
      <c r="V389" s="15"/>
      <c r="W389" s="22"/>
      <c r="X389" s="15"/>
      <c r="Y389" s="15"/>
    </row>
    <row r="390" spans="1:25" ht="16.149999999999999" customHeight="1" x14ac:dyDescent="0.3">
      <c r="A390" s="116"/>
      <c r="B390" s="120"/>
      <c r="C390" s="117"/>
      <c r="D390" s="133"/>
      <c r="E390" s="48" t="s">
        <v>460</v>
      </c>
      <c r="F390" s="3" t="s">
        <v>917</v>
      </c>
      <c r="G390" s="84">
        <v>390</v>
      </c>
      <c r="H390" s="89">
        <v>0</v>
      </c>
      <c r="I390" s="95">
        <v>0.05</v>
      </c>
      <c r="J390" s="96"/>
      <c r="K390" s="96">
        <v>5</v>
      </c>
      <c r="L390" s="69"/>
      <c r="M390" s="69"/>
      <c r="N390" s="69"/>
      <c r="O390" s="15"/>
      <c r="P390" s="15"/>
      <c r="Q390" s="15"/>
      <c r="R390" s="15"/>
      <c r="S390" s="15"/>
      <c r="T390" s="15"/>
      <c r="U390" s="38"/>
      <c r="V390" s="15"/>
      <c r="W390" s="22"/>
      <c r="X390" s="15"/>
      <c r="Y390" s="15"/>
    </row>
    <row r="391" spans="1:25" ht="16.149999999999999" customHeight="1" x14ac:dyDescent="0.3">
      <c r="A391" s="116"/>
      <c r="B391" s="120"/>
      <c r="C391" s="117"/>
      <c r="D391" s="133"/>
      <c r="E391" s="48" t="s">
        <v>461</v>
      </c>
      <c r="F391" s="3" t="s">
        <v>918</v>
      </c>
      <c r="G391" s="84">
        <v>391</v>
      </c>
      <c r="H391" s="89">
        <v>0</v>
      </c>
      <c r="I391" s="95">
        <v>0.05</v>
      </c>
      <c r="J391" s="96"/>
      <c r="K391" s="96">
        <v>5</v>
      </c>
      <c r="L391" s="69"/>
      <c r="M391" s="69"/>
      <c r="N391" s="69"/>
      <c r="O391" s="15"/>
      <c r="P391" s="15"/>
      <c r="Q391" s="15"/>
      <c r="R391" s="15"/>
      <c r="S391" s="15"/>
      <c r="T391" s="15"/>
      <c r="U391" s="38"/>
      <c r="V391" s="15"/>
      <c r="W391" s="22"/>
      <c r="X391" s="15"/>
      <c r="Y391" s="15"/>
    </row>
    <row r="392" spans="1:25" ht="16.149999999999999" customHeight="1" x14ac:dyDescent="0.3">
      <c r="A392" s="116"/>
      <c r="B392" s="119" t="s">
        <v>618</v>
      </c>
      <c r="C392" s="117"/>
      <c r="D392" s="107" t="s">
        <v>462</v>
      </c>
      <c r="E392" s="48" t="s">
        <v>951</v>
      </c>
      <c r="F392" s="3" t="s">
        <v>919</v>
      </c>
      <c r="G392" s="84">
        <v>392</v>
      </c>
      <c r="H392" s="89">
        <v>0</v>
      </c>
      <c r="I392" s="95">
        <v>0.5</v>
      </c>
      <c r="J392" s="96"/>
      <c r="K392" s="96"/>
      <c r="L392" s="69"/>
      <c r="M392" s="69"/>
      <c r="N392" s="69"/>
      <c r="O392" s="15"/>
      <c r="P392" s="15"/>
      <c r="Q392" s="15"/>
      <c r="R392" s="15"/>
      <c r="S392" s="15"/>
      <c r="T392" s="15"/>
      <c r="U392" s="38"/>
      <c r="V392" s="15"/>
      <c r="W392" s="22"/>
      <c r="X392" s="15"/>
      <c r="Y392" s="15"/>
    </row>
    <row r="393" spans="1:25" ht="16.149999999999999" customHeight="1" x14ac:dyDescent="0.3">
      <c r="A393" s="116"/>
      <c r="B393" s="120"/>
      <c r="C393" s="117"/>
      <c r="D393" s="107"/>
      <c r="E393" s="48" t="s">
        <v>463</v>
      </c>
      <c r="F393" s="3" t="s">
        <v>920</v>
      </c>
      <c r="G393" s="84">
        <v>393</v>
      </c>
      <c r="H393" s="89">
        <v>1</v>
      </c>
      <c r="I393" s="95">
        <v>0.5</v>
      </c>
      <c r="J393" s="96"/>
      <c r="K393" s="96"/>
      <c r="L393" s="69"/>
      <c r="M393" s="69"/>
      <c r="N393" s="69"/>
      <c r="O393" s="15"/>
      <c r="P393" s="15"/>
      <c r="Q393" s="15"/>
      <c r="R393" s="15"/>
      <c r="S393" s="15"/>
      <c r="T393" s="15"/>
      <c r="U393" s="38"/>
      <c r="V393" s="15"/>
      <c r="W393" s="22"/>
      <c r="X393" s="15"/>
      <c r="Y393" s="15"/>
    </row>
    <row r="394" spans="1:25" ht="16.149999999999999" customHeight="1" x14ac:dyDescent="0.3">
      <c r="A394" s="116"/>
      <c r="B394" s="119" t="s">
        <v>619</v>
      </c>
      <c r="C394" s="117"/>
      <c r="D394" s="12" t="s">
        <v>464</v>
      </c>
      <c r="E394" s="48" t="s">
        <v>952</v>
      </c>
      <c r="F394" s="3" t="s">
        <v>921</v>
      </c>
      <c r="G394" s="84">
        <v>394</v>
      </c>
      <c r="H394" s="89">
        <v>1</v>
      </c>
      <c r="I394" s="95">
        <v>0.5</v>
      </c>
      <c r="J394" s="96"/>
      <c r="K394" s="96"/>
      <c r="L394" s="69"/>
      <c r="M394" s="69"/>
      <c r="N394" s="69"/>
      <c r="O394" s="15"/>
      <c r="P394" s="15"/>
      <c r="Q394" s="15"/>
      <c r="R394" s="15"/>
      <c r="S394" s="15"/>
      <c r="T394" s="15"/>
      <c r="U394" s="38"/>
      <c r="V394" s="15"/>
      <c r="W394" s="22"/>
      <c r="X394" s="15"/>
      <c r="Y394" s="15"/>
    </row>
    <row r="395" spans="1:25" ht="16.149999999999999" customHeight="1" x14ac:dyDescent="0.3">
      <c r="A395" s="116"/>
      <c r="B395" s="120"/>
      <c r="C395" s="117"/>
      <c r="D395" s="12" t="s">
        <v>465</v>
      </c>
      <c r="E395" s="48" t="s">
        <v>466</v>
      </c>
      <c r="F395" s="3" t="s">
        <v>922</v>
      </c>
      <c r="G395" s="84">
        <v>395</v>
      </c>
      <c r="H395" s="89">
        <v>1</v>
      </c>
      <c r="I395" s="95">
        <v>0.5</v>
      </c>
      <c r="J395" s="96"/>
      <c r="K395" s="96"/>
      <c r="L395" s="69"/>
      <c r="M395" s="69"/>
      <c r="N395" s="69"/>
      <c r="O395" s="15"/>
      <c r="P395" s="15"/>
      <c r="Q395" s="15"/>
      <c r="R395" s="15"/>
      <c r="S395" s="15"/>
      <c r="T395" s="15"/>
      <c r="U395" s="38"/>
      <c r="V395" s="15"/>
      <c r="W395" s="22"/>
      <c r="X395" s="15"/>
      <c r="Y395" s="15"/>
    </row>
    <row r="396" spans="1:25" s="40" customFormat="1" ht="72" x14ac:dyDescent="0.3">
      <c r="A396" s="111" t="s">
        <v>591</v>
      </c>
      <c r="B396" s="44" t="s">
        <v>584</v>
      </c>
      <c r="C396" s="112" t="s">
        <v>593</v>
      </c>
      <c r="D396" s="45"/>
      <c r="E396" s="45"/>
      <c r="F396" s="102"/>
      <c r="G396" s="86"/>
      <c r="H396" s="86"/>
      <c r="I396" s="89"/>
      <c r="J396" s="78"/>
      <c r="K396" s="78"/>
      <c r="L396" s="78"/>
      <c r="M396" s="78"/>
      <c r="N396" s="78"/>
      <c r="O396" s="15"/>
      <c r="P396" s="15"/>
      <c r="Q396" s="25"/>
      <c r="R396" s="25"/>
      <c r="S396" s="25"/>
      <c r="T396" s="26"/>
      <c r="U396" s="137" t="s">
        <v>1006</v>
      </c>
      <c r="V396" s="15"/>
    </row>
    <row r="397" spans="1:25" s="40" customFormat="1" ht="54" x14ac:dyDescent="0.3">
      <c r="A397" s="111"/>
      <c r="B397" s="44" t="s">
        <v>585</v>
      </c>
      <c r="C397" s="113"/>
      <c r="D397" s="45"/>
      <c r="E397" s="45"/>
      <c r="F397" s="102"/>
      <c r="G397" s="86"/>
      <c r="H397" s="86"/>
      <c r="I397" s="89"/>
      <c r="J397" s="78"/>
      <c r="K397" s="78"/>
      <c r="L397" s="78"/>
      <c r="M397" s="78"/>
      <c r="N397" s="78"/>
      <c r="O397" s="15"/>
      <c r="P397" s="15"/>
      <c r="Q397" s="25"/>
      <c r="R397" s="25"/>
      <c r="S397" s="25"/>
      <c r="T397" s="26"/>
      <c r="U397" s="138"/>
      <c r="V397" s="15"/>
    </row>
    <row r="398" spans="1:25" s="40" customFormat="1" ht="54" x14ac:dyDescent="0.3">
      <c r="A398" s="111"/>
      <c r="B398" s="44" t="s">
        <v>586</v>
      </c>
      <c r="C398" s="113"/>
      <c r="D398" s="45"/>
      <c r="E398" s="45"/>
      <c r="F398" s="102"/>
      <c r="G398" s="86"/>
      <c r="H398" s="86"/>
      <c r="I398" s="89"/>
      <c r="J398" s="78"/>
      <c r="K398" s="78"/>
      <c r="L398" s="78"/>
      <c r="M398" s="78"/>
      <c r="N398" s="78"/>
      <c r="O398" s="15"/>
      <c r="P398" s="15"/>
      <c r="Q398" s="25"/>
      <c r="R398" s="25"/>
      <c r="S398" s="25"/>
      <c r="T398" s="26"/>
      <c r="U398" s="138"/>
      <c r="V398" s="15"/>
    </row>
    <row r="399" spans="1:25" s="40" customFormat="1" ht="54" x14ac:dyDescent="0.3">
      <c r="A399" s="111"/>
      <c r="B399" s="44" t="s">
        <v>587</v>
      </c>
      <c r="C399" s="113"/>
      <c r="D399" s="45"/>
      <c r="E399" s="45"/>
      <c r="F399" s="102"/>
      <c r="G399" s="86"/>
      <c r="H399" s="86"/>
      <c r="I399" s="89"/>
      <c r="J399" s="78"/>
      <c r="K399" s="78"/>
      <c r="L399" s="78"/>
      <c r="M399" s="78"/>
      <c r="N399" s="78"/>
      <c r="O399" s="15"/>
      <c r="P399" s="15"/>
      <c r="Q399" s="25"/>
      <c r="R399" s="25"/>
      <c r="S399" s="25"/>
      <c r="T399" s="26"/>
      <c r="U399" s="138"/>
      <c r="V399" s="15"/>
    </row>
    <row r="400" spans="1:25" s="40" customFormat="1" ht="36" x14ac:dyDescent="0.3">
      <c r="A400" s="111"/>
      <c r="B400" s="44" t="s">
        <v>588</v>
      </c>
      <c r="C400" s="113"/>
      <c r="D400" s="45"/>
      <c r="E400" s="45"/>
      <c r="F400" s="102"/>
      <c r="G400" s="86"/>
      <c r="H400" s="86"/>
      <c r="I400" s="91"/>
      <c r="J400" s="78"/>
      <c r="K400" s="78"/>
      <c r="L400" s="78"/>
      <c r="M400" s="78"/>
      <c r="N400" s="78"/>
      <c r="O400" s="15"/>
      <c r="P400" s="15"/>
      <c r="Q400" s="25"/>
      <c r="R400" s="25"/>
      <c r="S400" s="25"/>
      <c r="T400" s="26"/>
      <c r="U400" s="138"/>
      <c r="V400" s="15"/>
    </row>
    <row r="401" spans="1:22" s="40" customFormat="1" ht="54" x14ac:dyDescent="0.3">
      <c r="A401" s="111"/>
      <c r="B401" s="44" t="s">
        <v>589</v>
      </c>
      <c r="C401" s="113"/>
      <c r="D401" s="45"/>
      <c r="E401" s="45"/>
      <c r="F401" s="102"/>
      <c r="G401" s="86"/>
      <c r="H401" s="86"/>
      <c r="I401" s="91"/>
      <c r="J401" s="78"/>
      <c r="K401" s="78"/>
      <c r="L401" s="78"/>
      <c r="M401" s="78"/>
      <c r="N401" s="78"/>
      <c r="O401" s="15"/>
      <c r="P401" s="15"/>
      <c r="Q401" s="25"/>
      <c r="R401" s="25"/>
      <c r="S401" s="25"/>
      <c r="T401" s="26"/>
      <c r="U401" s="138"/>
      <c r="V401" s="15"/>
    </row>
    <row r="402" spans="1:22" s="40" customFormat="1" ht="36" x14ac:dyDescent="0.3">
      <c r="A402" s="111"/>
      <c r="B402" s="44" t="s">
        <v>590</v>
      </c>
      <c r="C402" s="114"/>
      <c r="D402" s="45"/>
      <c r="E402" s="45"/>
      <c r="F402" s="102"/>
      <c r="G402" s="86"/>
      <c r="H402" s="86"/>
      <c r="I402" s="91"/>
      <c r="J402" s="78"/>
      <c r="K402" s="78"/>
      <c r="L402" s="78"/>
      <c r="M402" s="78"/>
      <c r="N402" s="78"/>
      <c r="O402" s="15"/>
      <c r="P402" s="15"/>
      <c r="Q402" s="25"/>
      <c r="R402" s="25"/>
      <c r="S402" s="25"/>
      <c r="T402" s="26"/>
      <c r="U402" s="139"/>
      <c r="V402" s="15"/>
    </row>
  </sheetData>
  <mergeCells count="107">
    <mergeCell ref="D34:D39"/>
    <mergeCell ref="D261:D262"/>
    <mergeCell ref="U396:U402"/>
    <mergeCell ref="D359:D362"/>
    <mergeCell ref="D363:D366"/>
    <mergeCell ref="D367:D369"/>
    <mergeCell ref="D370:D372"/>
    <mergeCell ref="D373:D375"/>
    <mergeCell ref="D376:D377"/>
    <mergeCell ref="D378:D379"/>
    <mergeCell ref="D380:D383"/>
    <mergeCell ref="D384:D387"/>
    <mergeCell ref="D388:D391"/>
    <mergeCell ref="D350:D351"/>
    <mergeCell ref="D309:D312"/>
    <mergeCell ref="D313:D314"/>
    <mergeCell ref="D152:D162"/>
    <mergeCell ref="D163:D172"/>
    <mergeCell ref="D173:D181"/>
    <mergeCell ref="D182:D189"/>
    <mergeCell ref="D190:D204"/>
    <mergeCell ref="D128:D135"/>
    <mergeCell ref="D136:D145"/>
    <mergeCell ref="D328:D332"/>
    <mergeCell ref="D333:D335"/>
    <mergeCell ref="D336:D337"/>
    <mergeCell ref="D338:D339"/>
    <mergeCell ref="B392:B393"/>
    <mergeCell ref="D392:D393"/>
    <mergeCell ref="D346:D347"/>
    <mergeCell ref="D348:D349"/>
    <mergeCell ref="B394:B395"/>
    <mergeCell ref="D352:D353"/>
    <mergeCell ref="B355:B391"/>
    <mergeCell ref="D355:D358"/>
    <mergeCell ref="D289:D291"/>
    <mergeCell ref="B296:B298"/>
    <mergeCell ref="D340:D341"/>
    <mergeCell ref="D342:D345"/>
    <mergeCell ref="A299:A320"/>
    <mergeCell ref="C299:C320"/>
    <mergeCell ref="B300:B308"/>
    <mergeCell ref="D301:D302"/>
    <mergeCell ref="D303:D304"/>
    <mergeCell ref="D305:D306"/>
    <mergeCell ref="D307:D308"/>
    <mergeCell ref="B309:B314"/>
    <mergeCell ref="B315:B318"/>
    <mergeCell ref="D315:D316"/>
    <mergeCell ref="D317:D318"/>
    <mergeCell ref="A226:A298"/>
    <mergeCell ref="B226:B228"/>
    <mergeCell ref="D296:D297"/>
    <mergeCell ref="D292:D294"/>
    <mergeCell ref="B319:B320"/>
    <mergeCell ref="A321:A395"/>
    <mergeCell ref="C321:C395"/>
    <mergeCell ref="B322:B353"/>
    <mergeCell ref="D322:D327"/>
    <mergeCell ref="D119:D127"/>
    <mergeCell ref="B220:B225"/>
    <mergeCell ref="D220:D225"/>
    <mergeCell ref="B277:B281"/>
    <mergeCell ref="D277:D279"/>
    <mergeCell ref="D280:D281"/>
    <mergeCell ref="D230:D248"/>
    <mergeCell ref="D249:D252"/>
    <mergeCell ref="D253:D254"/>
    <mergeCell ref="B255:B260"/>
    <mergeCell ref="D255:D257"/>
    <mergeCell ref="D258:D260"/>
    <mergeCell ref="C226:C298"/>
    <mergeCell ref="D227:D228"/>
    <mergeCell ref="B229:B254"/>
    <mergeCell ref="B261:B276"/>
    <mergeCell ref="D263:D266"/>
    <mergeCell ref="D267:D272"/>
    <mergeCell ref="D273:D274"/>
    <mergeCell ref="D275:D276"/>
    <mergeCell ref="B282:B288"/>
    <mergeCell ref="D282:D284"/>
    <mergeCell ref="D285:D288"/>
    <mergeCell ref="B289:B295"/>
    <mergeCell ref="D146:D151"/>
    <mergeCell ref="B205:B206"/>
    <mergeCell ref="B214:B219"/>
    <mergeCell ref="D214:D216"/>
    <mergeCell ref="D217:D218"/>
    <mergeCell ref="A396:A402"/>
    <mergeCell ref="C396:C402"/>
    <mergeCell ref="A2:A225"/>
    <mergeCell ref="B2:B11"/>
    <mergeCell ref="C2:C225"/>
    <mergeCell ref="D2:D5"/>
    <mergeCell ref="D6:D11"/>
    <mergeCell ref="B12:B32"/>
    <mergeCell ref="D12:D20"/>
    <mergeCell ref="D21:D32"/>
    <mergeCell ref="B34:B99"/>
    <mergeCell ref="B207:B213"/>
    <mergeCell ref="D208:D211"/>
    <mergeCell ref="D212:D213"/>
    <mergeCell ref="D40:D57"/>
    <mergeCell ref="D58:D99"/>
    <mergeCell ref="B100:B204"/>
    <mergeCell ref="D100:D104"/>
    <mergeCell ref="D105:D118"/>
  </mergeCells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A45"/>
  <sheetViews>
    <sheetView tabSelected="1" zoomScale="115" zoomScaleNormal="11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E15" sqref="E15"/>
    </sheetView>
  </sheetViews>
  <sheetFormatPr defaultColWidth="9.125" defaultRowHeight="13.5" x14ac:dyDescent="0.15"/>
  <cols>
    <col min="1" max="1" width="23.5" style="29" bestFit="1" customWidth="1"/>
    <col min="2" max="2" width="11" style="29" customWidth="1"/>
    <col min="3" max="3" width="12.5" style="29" customWidth="1"/>
    <col min="4" max="4" width="10.75" style="29" customWidth="1"/>
    <col min="5" max="5" width="10.25" style="29" bestFit="1" customWidth="1"/>
    <col min="6" max="6" width="15.5" style="29" bestFit="1" customWidth="1"/>
    <col min="7" max="7" width="11" style="29" customWidth="1"/>
    <col min="8" max="8" width="7.5" style="29" bestFit="1" customWidth="1"/>
    <col min="9" max="9" width="9.25" style="29" bestFit="1" customWidth="1"/>
    <col min="10" max="10" width="9.125" style="29"/>
    <col min="11" max="11" width="12.125" style="29" bestFit="1" customWidth="1"/>
    <col min="12" max="12" width="9.125" style="29"/>
    <col min="13" max="13" width="9.25" style="29" bestFit="1" customWidth="1"/>
    <col min="14" max="14" width="15.5" style="29" bestFit="1" customWidth="1"/>
    <col min="15" max="15" width="12.125" style="29" bestFit="1" customWidth="1"/>
    <col min="16" max="16" width="9.125" style="29"/>
    <col min="17" max="17" width="9.25" style="29" bestFit="1" customWidth="1"/>
    <col min="18" max="18" width="9.125" style="29"/>
    <col min="19" max="19" width="12.125" style="29" bestFit="1" customWidth="1"/>
    <col min="20" max="20" width="9.125" style="29"/>
    <col min="21" max="21" width="9.25" style="29" bestFit="1" customWidth="1"/>
    <col min="22" max="22" width="9.125" style="29"/>
    <col min="23" max="23" width="12.125" style="29" bestFit="1" customWidth="1"/>
    <col min="24" max="24" width="9.125" style="29"/>
    <col min="25" max="25" width="9.25" style="29" bestFit="1" customWidth="1"/>
    <col min="26" max="26" width="9.125" style="29"/>
    <col min="27" max="27" width="12.125" style="29" bestFit="1" customWidth="1"/>
    <col min="28" max="28" width="9.125" style="29"/>
    <col min="29" max="29" width="11.75" style="29" customWidth="1"/>
    <col min="30" max="30" width="9.125" style="29"/>
    <col min="31" max="31" width="12.125" style="29" bestFit="1" customWidth="1"/>
    <col min="32" max="32" width="9.125" style="29" customWidth="1"/>
    <col min="33" max="33" width="14.5" style="29" customWidth="1"/>
    <col min="34" max="34" width="9.125" style="29"/>
    <col min="35" max="35" width="12.125" style="29" bestFit="1" customWidth="1"/>
    <col min="36" max="36" width="9.125" style="29"/>
    <col min="37" max="37" width="9.25" style="29" bestFit="1" customWidth="1"/>
    <col min="38" max="38" width="9.125" style="29"/>
    <col min="39" max="39" width="12.125" style="29" bestFit="1" customWidth="1"/>
    <col min="40" max="40" width="9.125" style="29"/>
    <col min="41" max="41" width="9.25" style="29" bestFit="1" customWidth="1"/>
    <col min="42" max="42" width="9.125" style="29"/>
    <col min="43" max="43" width="12.125" style="29" bestFit="1" customWidth="1"/>
    <col min="44" max="44" width="9.125" style="29"/>
    <col min="45" max="45" width="9.5" style="29" bestFit="1" customWidth="1"/>
    <col min="46" max="48" width="9.125" style="29"/>
    <col min="49" max="49" width="9.25" style="29" bestFit="1" customWidth="1"/>
    <col min="50" max="52" width="9.125" style="29"/>
    <col min="53" max="53" width="9.25" style="29" bestFit="1" customWidth="1"/>
    <col min="54" max="56" width="9.125" style="29"/>
    <col min="57" max="57" width="9.25" style="29" bestFit="1" customWidth="1"/>
    <col min="58" max="60" width="9.125" style="29"/>
    <col min="61" max="61" width="9.25" style="29" bestFit="1" customWidth="1"/>
    <col min="62" max="64" width="9.125" style="29"/>
    <col min="65" max="65" width="9.25" style="29" bestFit="1" customWidth="1"/>
    <col min="66" max="68" width="9.125" style="29"/>
    <col min="69" max="69" width="9.5" style="29" bestFit="1" customWidth="1"/>
    <col min="70" max="72" width="9.125" style="29"/>
    <col min="73" max="73" width="9.25" style="29" bestFit="1" customWidth="1"/>
    <col min="74" max="76" width="9.125" style="29"/>
    <col min="77" max="77" width="9.25" style="29" bestFit="1" customWidth="1"/>
    <col min="78" max="80" width="9.125" style="29"/>
    <col min="81" max="81" width="9.25" style="29" bestFit="1" customWidth="1"/>
    <col min="82" max="84" width="9.125" style="29"/>
    <col min="85" max="85" width="10.25" style="29" bestFit="1" customWidth="1"/>
    <col min="86" max="88" width="9.125" style="29"/>
    <col min="89" max="89" width="9.25" style="29" bestFit="1" customWidth="1"/>
    <col min="90" max="92" width="9.125" style="29"/>
    <col min="93" max="93" width="9.25" style="29" bestFit="1" customWidth="1"/>
    <col min="94" max="96" width="9.125" style="29"/>
    <col min="97" max="97" width="10.25" style="29" bestFit="1" customWidth="1"/>
    <col min="98" max="100" width="9.125" style="29"/>
    <col min="101" max="101" width="9.25" style="29" bestFit="1" customWidth="1"/>
    <col min="102" max="104" width="9.125" style="29"/>
    <col min="105" max="105" width="9.25" style="29" bestFit="1" customWidth="1"/>
    <col min="106" max="108" width="9.125" style="29"/>
    <col min="109" max="109" width="10.25" style="29" bestFit="1" customWidth="1"/>
    <col min="110" max="112" width="9.125" style="29"/>
    <col min="113" max="113" width="9.25" style="29" bestFit="1" customWidth="1"/>
    <col min="114" max="116" width="9.125" style="29"/>
    <col min="117" max="117" width="10.25" style="29" bestFit="1" customWidth="1"/>
    <col min="118" max="120" width="9.125" style="29"/>
    <col min="121" max="121" width="9.25" style="29" bestFit="1" customWidth="1"/>
    <col min="122" max="124" width="9.125" style="29"/>
    <col min="125" max="125" width="9.25" style="29" bestFit="1" customWidth="1"/>
    <col min="126" max="128" width="9.125" style="29"/>
    <col min="129" max="129" width="9.25" style="29" bestFit="1" customWidth="1"/>
    <col min="130" max="132" width="9.125" style="29"/>
    <col min="133" max="133" width="12.5" style="29" bestFit="1" customWidth="1"/>
    <col min="134" max="134" width="10.375" style="29" customWidth="1"/>
    <col min="135" max="136" width="9.125" style="29"/>
    <col min="137" max="137" width="9.125" style="29" customWidth="1"/>
    <col min="138" max="138" width="12.5" style="29" bestFit="1" customWidth="1"/>
    <col min="139" max="139" width="12.125" style="29" bestFit="1" customWidth="1"/>
    <col min="140" max="141" width="9.125" style="29"/>
    <col min="142" max="142" width="9.125" style="29" customWidth="1"/>
    <col min="143" max="143" width="12.5" style="29" bestFit="1" customWidth="1"/>
    <col min="144" max="144" width="12.125" style="29" bestFit="1" customWidth="1"/>
    <col min="145" max="147" width="9.125" style="29"/>
    <col min="148" max="148" width="12.5" style="29" bestFit="1" customWidth="1"/>
    <col min="149" max="149" width="12.125" style="29" bestFit="1" customWidth="1"/>
    <col min="150" max="152" width="9.125" style="29"/>
    <col min="153" max="153" width="12.5" style="29" bestFit="1" customWidth="1"/>
    <col min="154" max="154" width="12.125" style="29" bestFit="1" customWidth="1"/>
    <col min="155" max="157" width="9.125" style="29"/>
    <col min="158" max="158" width="12.5" style="29" bestFit="1" customWidth="1"/>
    <col min="159" max="159" width="12.125" style="29" bestFit="1" customWidth="1"/>
    <col min="160" max="162" width="9.125" style="29"/>
    <col min="163" max="163" width="9.25" style="29" bestFit="1" customWidth="1"/>
    <col min="164" max="166" width="9.125" style="29"/>
    <col min="167" max="167" width="9.25" style="29" bestFit="1" customWidth="1"/>
    <col min="168" max="170" width="9.125" style="29"/>
    <col min="171" max="171" width="9.25" style="29" bestFit="1" customWidth="1"/>
    <col min="172" max="172" width="9.25" style="29" customWidth="1"/>
    <col min="173" max="175" width="9.125" style="29"/>
    <col min="176" max="176" width="9.25" style="29" bestFit="1" customWidth="1"/>
    <col min="177" max="177" width="9.25" style="29" customWidth="1"/>
    <col min="178" max="180" width="9.125" style="29"/>
    <col min="181" max="181" width="9.25" style="29" bestFit="1" customWidth="1"/>
    <col min="182" max="182" width="9.25" style="29" customWidth="1"/>
    <col min="183" max="185" width="9.125" style="29"/>
    <col min="186" max="186" width="9.25" style="29" bestFit="1" customWidth="1"/>
    <col min="187" max="187" width="9.25" style="29" customWidth="1"/>
    <col min="188" max="190" width="9.125" style="29"/>
    <col min="191" max="191" width="9.25" style="29" bestFit="1" customWidth="1"/>
    <col min="192" max="192" width="9.25" style="29" customWidth="1"/>
    <col min="193" max="195" width="9.125" style="29"/>
    <col min="196" max="196" width="9.25" style="29" bestFit="1" customWidth="1"/>
    <col min="197" max="197" width="9.25" style="29" customWidth="1"/>
    <col min="198" max="200" width="9.125" style="29"/>
    <col min="201" max="201" width="9.25" style="29" bestFit="1" customWidth="1"/>
    <col min="202" max="204" width="9.125" style="29"/>
    <col min="205" max="205" width="9.25" style="29" bestFit="1" customWidth="1"/>
    <col min="206" max="208" width="9.125" style="29"/>
    <col min="209" max="209" width="9.25" style="29" bestFit="1" customWidth="1"/>
    <col min="210" max="210" width="9.25" style="29" customWidth="1"/>
    <col min="211" max="213" width="9.125" style="29"/>
    <col min="214" max="214" width="9.25" style="29" bestFit="1" customWidth="1"/>
    <col min="215" max="215" width="9.25" style="29" customWidth="1"/>
    <col min="216" max="218" width="9.125" style="29"/>
    <col min="219" max="219" width="9.25" style="29" bestFit="1" customWidth="1"/>
    <col min="220" max="220" width="9.25" style="29" customWidth="1"/>
    <col min="221" max="223" width="9.125" style="29"/>
    <col min="224" max="224" width="9.25" style="29" bestFit="1" customWidth="1"/>
    <col min="225" max="225" width="9.25" style="29" customWidth="1"/>
    <col min="226" max="228" width="9.125" style="29"/>
    <col min="229" max="229" width="9.375" style="29" bestFit="1" customWidth="1"/>
    <col min="230" max="230" width="9.25" style="29" customWidth="1"/>
    <col min="231" max="233" width="9.125" style="29"/>
    <col min="234" max="234" width="9.25" style="29" bestFit="1" customWidth="1"/>
    <col min="235" max="235" width="9.25" style="29" customWidth="1"/>
    <col min="236" max="238" width="9.125" style="29"/>
    <col min="239" max="239" width="9.25" style="29" bestFit="1" customWidth="1"/>
    <col min="240" max="240" width="9.25" style="29" customWidth="1"/>
    <col min="241" max="243" width="9.125" style="29"/>
    <col min="244" max="244" width="9.25" style="29" bestFit="1" customWidth="1"/>
    <col min="245" max="245" width="9.25" style="29" customWidth="1"/>
    <col min="246" max="248" width="9.125" style="29"/>
    <col min="249" max="249" width="9.25" style="29" bestFit="1" customWidth="1"/>
    <col min="250" max="250" width="9.25" style="29" customWidth="1"/>
    <col min="251" max="253" width="9.125" style="29"/>
    <col min="254" max="254" width="9.25" style="29" bestFit="1" customWidth="1"/>
    <col min="255" max="255" width="9.25" style="29" customWidth="1"/>
    <col min="256" max="258" width="9.125" style="29"/>
    <col min="259" max="259" width="9.25" style="29" bestFit="1" customWidth="1"/>
    <col min="260" max="260" width="9.25" style="29" customWidth="1"/>
    <col min="261" max="263" width="9.125" style="29"/>
    <col min="264" max="264" width="9.25" style="29" bestFit="1" customWidth="1"/>
    <col min="265" max="265" width="9.25" style="29" customWidth="1"/>
    <col min="266" max="268" width="9.125" style="29"/>
    <col min="269" max="269" width="9.25" style="29" bestFit="1" customWidth="1"/>
    <col min="270" max="270" width="9.25" style="29" customWidth="1"/>
    <col min="271" max="273" width="9.125" style="29"/>
    <col min="274" max="274" width="9.25" style="29" bestFit="1" customWidth="1"/>
    <col min="275" max="275" width="9.25" style="29" customWidth="1"/>
    <col min="276" max="278" width="9.125" style="29"/>
    <col min="279" max="279" width="9.25" style="29" bestFit="1" customWidth="1"/>
    <col min="280" max="280" width="9.25" style="29" customWidth="1"/>
    <col min="281" max="283" width="9.125" style="29"/>
    <col min="284" max="284" width="9.25" style="29" bestFit="1" customWidth="1"/>
    <col min="285" max="285" width="9.25" style="29" customWidth="1"/>
    <col min="286" max="288" width="9.125" style="29"/>
    <col min="289" max="289" width="9.25" style="29" bestFit="1" customWidth="1"/>
    <col min="290" max="290" width="9.25" style="29" customWidth="1"/>
    <col min="291" max="293" width="9.125" style="29"/>
    <col min="294" max="294" width="9.25" style="29" bestFit="1" customWidth="1"/>
    <col min="295" max="295" width="9.25" style="29" customWidth="1"/>
    <col min="296" max="298" width="9.125" style="29"/>
    <col min="299" max="299" width="9.25" style="29" bestFit="1" customWidth="1"/>
    <col min="300" max="300" width="9.25" style="29" customWidth="1"/>
    <col min="301" max="303" width="9.125" style="29"/>
    <col min="304" max="304" width="9.25" style="29" bestFit="1" customWidth="1"/>
    <col min="305" max="305" width="9.25" style="29" customWidth="1"/>
    <col min="306" max="308" width="9.125" style="29"/>
    <col min="309" max="309" width="9.25" style="29" bestFit="1" customWidth="1"/>
    <col min="310" max="310" width="9.25" style="29" customWidth="1"/>
    <col min="311" max="312" width="9.125" style="29"/>
    <col min="313" max="313" width="9.125" style="29" customWidth="1"/>
    <col min="314" max="314" width="9.25" style="29" bestFit="1" customWidth="1"/>
    <col min="315" max="315" width="9.25" style="29" customWidth="1"/>
    <col min="316" max="318" width="9.125" style="29"/>
    <col min="319" max="319" width="9.25" style="29" bestFit="1" customWidth="1"/>
    <col min="320" max="320" width="9.25" style="29" customWidth="1"/>
    <col min="321" max="323" width="9.125" style="29"/>
    <col min="324" max="324" width="9.25" style="29" bestFit="1" customWidth="1"/>
    <col min="325" max="325" width="9.25" style="29" customWidth="1"/>
    <col min="326" max="328" width="9.125" style="29"/>
    <col min="329" max="329" width="9.25" style="29" bestFit="1" customWidth="1"/>
    <col min="330" max="330" width="9.25" style="29" customWidth="1"/>
    <col min="331" max="333" width="9.125" style="29"/>
    <col min="334" max="334" width="9.25" style="29" bestFit="1" customWidth="1"/>
    <col min="335" max="335" width="9.25" style="29" customWidth="1"/>
    <col min="336" max="338" width="9.125" style="29"/>
    <col min="339" max="339" width="9.25" style="29" bestFit="1" customWidth="1"/>
    <col min="340" max="340" width="9.25" style="29" customWidth="1"/>
    <col min="341" max="343" width="9.125" style="29"/>
    <col min="344" max="344" width="9.25" style="29" bestFit="1" customWidth="1"/>
    <col min="345" max="345" width="9.25" style="29" customWidth="1"/>
    <col min="346" max="348" width="9.125" style="29"/>
    <col min="349" max="349" width="9.25" style="29" bestFit="1" customWidth="1"/>
    <col min="350" max="350" width="9.25" style="29" customWidth="1"/>
    <col min="351" max="353" width="9.125" style="29"/>
    <col min="354" max="354" width="9.25" style="29" bestFit="1" customWidth="1"/>
    <col min="355" max="355" width="9.25" style="29" customWidth="1"/>
    <col min="356" max="358" width="9.125" style="29"/>
    <col min="359" max="359" width="9.25" style="29" bestFit="1" customWidth="1"/>
    <col min="360" max="360" width="9.25" style="29" customWidth="1"/>
    <col min="361" max="363" width="9.125" style="29"/>
    <col min="364" max="364" width="9.25" style="29" bestFit="1" customWidth="1"/>
    <col min="365" max="365" width="9.25" style="29" customWidth="1"/>
    <col min="366" max="368" width="9.125" style="29"/>
    <col min="369" max="369" width="9.25" style="29" bestFit="1" customWidth="1"/>
    <col min="370" max="370" width="9.25" style="29" customWidth="1"/>
    <col min="371" max="373" width="9.125" style="29"/>
    <col min="374" max="374" width="9.25" style="29" bestFit="1" customWidth="1"/>
    <col min="375" max="375" width="9.25" style="29" customWidth="1"/>
    <col min="376" max="378" width="9.125" style="29"/>
    <col min="379" max="379" width="9.25" style="29" bestFit="1" customWidth="1"/>
    <col min="380" max="380" width="9.25" style="29" customWidth="1"/>
    <col min="381" max="383" width="9.125" style="29"/>
    <col min="384" max="384" width="9.25" style="29" bestFit="1" customWidth="1"/>
    <col min="385" max="385" width="9.25" style="29" customWidth="1"/>
    <col min="386" max="388" width="9.125" style="29"/>
    <col min="389" max="389" width="9.25" style="29" bestFit="1" customWidth="1"/>
    <col min="390" max="390" width="9.25" style="29" customWidth="1"/>
    <col min="391" max="393" width="9.125" style="29"/>
    <col min="394" max="394" width="9.25" style="29" bestFit="1" customWidth="1"/>
    <col min="395" max="395" width="9.25" style="29" customWidth="1"/>
    <col min="396" max="398" width="9.125" style="29"/>
    <col min="399" max="399" width="9.25" style="29" bestFit="1" customWidth="1"/>
    <col min="400" max="400" width="9.25" style="29" customWidth="1"/>
    <col min="401" max="403" width="9.125" style="29"/>
    <col min="404" max="404" width="9.25" style="29" bestFit="1" customWidth="1"/>
    <col min="405" max="405" width="9.25" style="29" customWidth="1"/>
    <col min="406" max="408" width="9.125" style="29"/>
    <col min="409" max="409" width="9.25" style="29" bestFit="1" customWidth="1"/>
    <col min="410" max="410" width="9.25" style="29" customWidth="1"/>
    <col min="411" max="413" width="9.125" style="29"/>
    <col min="414" max="414" width="9.25" style="29" bestFit="1" customWidth="1"/>
    <col min="415" max="415" width="9.25" style="29" customWidth="1"/>
    <col min="416" max="418" width="9.125" style="29"/>
    <col min="419" max="419" width="9.25" style="29" bestFit="1" customWidth="1"/>
    <col min="420" max="420" width="9.25" style="29" customWidth="1"/>
    <col min="421" max="423" width="9.125" style="29"/>
    <col min="424" max="424" width="9.25" style="29" bestFit="1" customWidth="1"/>
    <col min="425" max="425" width="9.25" style="29" customWidth="1"/>
    <col min="426" max="428" width="9.125" style="29"/>
    <col min="429" max="429" width="9.25" style="29" bestFit="1" customWidth="1"/>
    <col min="430" max="430" width="9.25" style="29" customWidth="1"/>
    <col min="431" max="433" width="9.125" style="29"/>
    <col min="434" max="434" width="9.25" style="29" bestFit="1" customWidth="1"/>
    <col min="435" max="435" width="9.25" style="29" customWidth="1"/>
    <col min="436" max="438" width="9.125" style="29"/>
    <col min="439" max="439" width="9.25" style="29" bestFit="1" customWidth="1"/>
    <col min="440" max="440" width="9.25" style="29" customWidth="1"/>
    <col min="441" max="443" width="9.125" style="29"/>
    <col min="444" max="444" width="9.25" style="29" bestFit="1" customWidth="1"/>
    <col min="445" max="445" width="9.25" style="29" customWidth="1"/>
    <col min="446" max="448" width="9.125" style="29"/>
    <col min="449" max="449" width="9.25" style="29" bestFit="1" customWidth="1"/>
    <col min="450" max="450" width="9.25" style="29" customWidth="1"/>
    <col min="451" max="453" width="9.125" style="29"/>
    <col min="454" max="454" width="9.25" style="29" bestFit="1" customWidth="1"/>
    <col min="455" max="455" width="9.25" style="29" customWidth="1"/>
    <col min="456" max="458" width="9.125" style="29"/>
    <col min="459" max="459" width="9.25" style="29" bestFit="1" customWidth="1"/>
    <col min="460" max="462" width="9.125" style="29"/>
    <col min="463" max="463" width="9.25" style="29" bestFit="1" customWidth="1"/>
    <col min="464" max="466" width="9.125" style="29"/>
    <col min="467" max="467" width="9.25" style="29" bestFit="1" customWidth="1"/>
    <col min="468" max="470" width="9.125" style="29"/>
    <col min="471" max="471" width="9.25" style="29" bestFit="1" customWidth="1"/>
    <col min="472" max="474" width="9.125" style="29"/>
    <col min="475" max="475" width="9.25" style="29" bestFit="1" customWidth="1"/>
    <col min="476" max="478" width="9.125" style="29"/>
    <col min="479" max="479" width="9.25" style="29" bestFit="1" customWidth="1"/>
    <col min="480" max="482" width="9.125" style="29"/>
    <col min="483" max="483" width="9.25" style="29" bestFit="1" customWidth="1"/>
    <col min="484" max="486" width="9.125" style="29"/>
    <col min="487" max="487" width="9.25" style="29" bestFit="1" customWidth="1"/>
    <col min="488" max="490" width="9.125" style="29"/>
    <col min="491" max="491" width="9.25" style="29" bestFit="1" customWidth="1"/>
    <col min="492" max="494" width="9.125" style="29"/>
    <col min="495" max="495" width="9.25" style="29" bestFit="1" customWidth="1"/>
    <col min="496" max="498" width="9.125" style="29"/>
    <col min="499" max="499" width="9.25" style="29" bestFit="1" customWidth="1"/>
    <col min="500" max="502" width="9.125" style="29"/>
    <col min="503" max="503" width="9.25" style="29" bestFit="1" customWidth="1"/>
    <col min="504" max="506" width="9.125" style="29"/>
    <col min="507" max="507" width="9.25" style="29" bestFit="1" customWidth="1"/>
    <col min="508" max="510" width="9.125" style="29"/>
    <col min="511" max="511" width="9.25" style="29" bestFit="1" customWidth="1"/>
    <col min="512" max="514" width="9.125" style="29"/>
    <col min="515" max="515" width="9.25" style="29" bestFit="1" customWidth="1"/>
    <col min="516" max="518" width="9.125" style="29"/>
    <col min="519" max="519" width="9.25" style="29" bestFit="1" customWidth="1"/>
    <col min="520" max="522" width="9.125" style="29"/>
    <col min="523" max="523" width="9.25" style="29" bestFit="1" customWidth="1"/>
    <col min="524" max="526" width="9.125" style="29"/>
    <col min="527" max="527" width="9.25" style="29" bestFit="1" customWidth="1"/>
    <col min="528" max="530" width="9.125" style="29"/>
    <col min="531" max="531" width="9.25" style="29" bestFit="1" customWidth="1"/>
    <col min="532" max="534" width="9.125" style="29"/>
    <col min="535" max="535" width="9.25" style="29" bestFit="1" customWidth="1"/>
    <col min="536" max="538" width="9.125" style="29"/>
    <col min="539" max="539" width="9.25" style="29" bestFit="1" customWidth="1"/>
    <col min="540" max="542" width="9.125" style="29"/>
    <col min="543" max="543" width="9.25" style="29" bestFit="1" customWidth="1"/>
    <col min="544" max="546" width="9.125" style="29"/>
    <col min="547" max="547" width="9.25" style="29" bestFit="1" customWidth="1"/>
    <col min="548" max="550" width="9.125" style="29"/>
    <col min="551" max="551" width="9.25" style="29" bestFit="1" customWidth="1"/>
    <col min="552" max="554" width="9.125" style="29"/>
    <col min="555" max="555" width="9.25" style="29" bestFit="1" customWidth="1"/>
    <col min="556" max="558" width="9.125" style="29"/>
    <col min="559" max="559" width="9.25" style="29" bestFit="1" customWidth="1"/>
    <col min="560" max="562" width="9.125" style="29"/>
    <col min="563" max="563" width="9.25" style="29" bestFit="1" customWidth="1"/>
    <col min="564" max="566" width="9.125" style="29"/>
    <col min="567" max="567" width="9.25" style="29" bestFit="1" customWidth="1"/>
    <col min="568" max="570" width="9.125" style="29"/>
    <col min="571" max="571" width="9.25" style="29" bestFit="1" customWidth="1"/>
    <col min="572" max="574" width="9.125" style="29"/>
    <col min="575" max="575" width="9.25" style="29" bestFit="1" customWidth="1"/>
    <col min="576" max="578" width="9.125" style="29"/>
    <col min="579" max="579" width="14.5" style="29" bestFit="1" customWidth="1"/>
    <col min="580" max="582" width="9.125" style="29"/>
    <col min="583" max="583" width="9.25" style="29" bestFit="1" customWidth="1"/>
    <col min="584" max="586" width="9.125" style="29"/>
    <col min="587" max="587" width="9.25" style="29" bestFit="1" customWidth="1"/>
    <col min="588" max="590" width="9.125" style="29"/>
    <col min="591" max="591" width="9.25" style="29" bestFit="1" customWidth="1"/>
    <col min="592" max="594" width="9.125" style="29"/>
    <col min="595" max="595" width="9.25" style="29" bestFit="1" customWidth="1"/>
    <col min="596" max="598" width="9.125" style="29"/>
    <col min="599" max="599" width="9.25" style="29" bestFit="1" customWidth="1"/>
    <col min="600" max="602" width="9.125" style="29"/>
    <col min="603" max="603" width="9.25" style="29" bestFit="1" customWidth="1"/>
    <col min="604" max="606" width="9.125" style="29"/>
    <col min="607" max="607" width="9.25" style="29" bestFit="1" customWidth="1"/>
    <col min="608" max="610" width="9.125" style="29"/>
    <col min="611" max="611" width="9.25" style="29" bestFit="1" customWidth="1"/>
    <col min="612" max="614" width="9.125" style="29"/>
    <col min="615" max="615" width="9.25" style="29" bestFit="1" customWidth="1"/>
    <col min="616" max="618" width="9.125" style="29"/>
    <col min="619" max="619" width="9.25" style="29" bestFit="1" customWidth="1"/>
    <col min="620" max="622" width="9.125" style="29"/>
    <col min="623" max="623" width="9.25" style="29" bestFit="1" customWidth="1"/>
    <col min="624" max="626" width="9.125" style="29"/>
    <col min="627" max="627" width="9.25" style="29" bestFit="1" customWidth="1"/>
    <col min="628" max="630" width="9.125" style="29"/>
    <col min="631" max="631" width="9.25" style="29" bestFit="1" customWidth="1"/>
    <col min="632" max="634" width="9.125" style="29"/>
    <col min="635" max="635" width="9.25" style="29" bestFit="1" customWidth="1"/>
    <col min="636" max="638" width="9.125" style="29"/>
    <col min="639" max="639" width="9.25" style="29" bestFit="1" customWidth="1"/>
    <col min="640" max="642" width="9.125" style="29"/>
    <col min="643" max="643" width="9.25" style="29" bestFit="1" customWidth="1"/>
    <col min="644" max="646" width="9.125" style="29"/>
    <col min="647" max="647" width="9.25" style="29" bestFit="1" customWidth="1"/>
    <col min="648" max="650" width="9.125" style="29"/>
    <col min="651" max="651" width="9.25" style="29" bestFit="1" customWidth="1"/>
    <col min="652" max="654" width="9.125" style="29"/>
    <col min="655" max="655" width="9.25" style="29" bestFit="1" customWidth="1"/>
    <col min="656" max="658" width="9.125" style="29"/>
    <col min="659" max="659" width="9.25" style="29" bestFit="1" customWidth="1"/>
    <col min="660" max="662" width="9.125" style="29"/>
    <col min="663" max="663" width="9.25" style="29" bestFit="1" customWidth="1"/>
    <col min="664" max="666" width="9.125" style="29"/>
    <col min="667" max="667" width="9.25" style="29" bestFit="1" customWidth="1"/>
    <col min="668" max="670" width="9.125" style="29"/>
    <col min="671" max="671" width="9.25" style="29" bestFit="1" customWidth="1"/>
    <col min="672" max="674" width="9.125" style="29"/>
    <col min="675" max="675" width="9.25" style="29" bestFit="1" customWidth="1"/>
    <col min="676" max="678" width="9.125" style="29"/>
    <col min="679" max="679" width="9.25" style="29" bestFit="1" customWidth="1"/>
    <col min="680" max="682" width="9.125" style="29"/>
    <col min="683" max="683" width="9.25" style="29" bestFit="1" customWidth="1"/>
    <col min="684" max="686" width="9.125" style="29"/>
    <col min="687" max="687" width="9.25" style="29" bestFit="1" customWidth="1"/>
    <col min="688" max="690" width="9.125" style="29"/>
    <col min="691" max="691" width="9.25" style="29" bestFit="1" customWidth="1"/>
    <col min="692" max="694" width="9.125" style="29"/>
    <col min="695" max="695" width="9.25" style="29" bestFit="1" customWidth="1"/>
    <col min="696" max="698" width="9.125" style="29"/>
    <col min="699" max="699" width="9.25" style="29" bestFit="1" customWidth="1"/>
    <col min="700" max="702" width="9.125" style="29"/>
    <col min="703" max="703" width="9.25" style="29" bestFit="1" customWidth="1"/>
    <col min="704" max="706" width="9.125" style="29"/>
    <col min="707" max="707" width="9.25" style="29" bestFit="1" customWidth="1"/>
    <col min="708" max="710" width="9.125" style="29"/>
    <col min="711" max="711" width="9.25" style="29" bestFit="1" customWidth="1"/>
    <col min="712" max="714" width="9.125" style="29"/>
    <col min="715" max="715" width="9.25" style="29" bestFit="1" customWidth="1"/>
    <col min="716" max="718" width="9.125" style="29"/>
    <col min="719" max="719" width="9.25" style="29" bestFit="1" customWidth="1"/>
    <col min="720" max="722" width="9.125" style="29"/>
    <col min="723" max="723" width="9.25" style="29" bestFit="1" customWidth="1"/>
    <col min="724" max="726" width="9.125" style="29"/>
    <col min="727" max="727" width="9.25" style="29" bestFit="1" customWidth="1"/>
    <col min="728" max="730" width="9.125" style="29"/>
    <col min="731" max="731" width="9.25" style="29" bestFit="1" customWidth="1"/>
    <col min="732" max="734" width="9.125" style="29"/>
    <col min="735" max="735" width="9.25" style="29" bestFit="1" customWidth="1"/>
    <col min="736" max="738" width="9.125" style="29"/>
    <col min="739" max="739" width="9.25" style="29" bestFit="1" customWidth="1"/>
    <col min="740" max="742" width="9.125" style="29"/>
    <col min="743" max="743" width="9.25" style="29" bestFit="1" customWidth="1"/>
    <col min="744" max="746" width="9.125" style="29"/>
    <col min="747" max="747" width="9.25" style="29" bestFit="1" customWidth="1"/>
    <col min="748" max="750" width="9.125" style="29"/>
    <col min="751" max="751" width="9.25" style="29" bestFit="1" customWidth="1"/>
    <col min="752" max="754" width="9.125" style="29"/>
    <col min="755" max="755" width="9.25" style="29" bestFit="1" customWidth="1"/>
    <col min="756" max="758" width="9.125" style="29"/>
    <col min="759" max="759" width="9.25" style="29" bestFit="1" customWidth="1"/>
    <col min="760" max="762" width="9.125" style="29"/>
    <col min="763" max="763" width="9.25" style="29" bestFit="1" customWidth="1"/>
    <col min="764" max="766" width="9.125" style="29"/>
    <col min="767" max="767" width="9.25" style="29" bestFit="1" customWidth="1"/>
    <col min="768" max="770" width="9.125" style="29"/>
    <col min="771" max="771" width="9.25" style="29" bestFit="1" customWidth="1"/>
    <col min="772" max="774" width="9.125" style="29"/>
    <col min="775" max="775" width="9.25" style="29" bestFit="1" customWidth="1"/>
    <col min="776" max="778" width="9.125" style="29"/>
    <col min="779" max="779" width="9.25" style="29" bestFit="1" customWidth="1"/>
    <col min="780" max="782" width="9.125" style="29"/>
    <col min="783" max="783" width="9.25" style="29" bestFit="1" customWidth="1"/>
    <col min="784" max="786" width="9.125" style="29"/>
    <col min="787" max="787" width="9.25" style="29" bestFit="1" customWidth="1"/>
    <col min="788" max="790" width="9.125" style="29"/>
    <col min="791" max="791" width="9.25" style="29" bestFit="1" customWidth="1"/>
    <col min="792" max="794" width="9.125" style="29"/>
    <col min="795" max="795" width="9.25" style="29" bestFit="1" customWidth="1"/>
    <col min="796" max="798" width="9.125" style="29"/>
    <col min="799" max="799" width="9.25" style="29" bestFit="1" customWidth="1"/>
    <col min="800" max="802" width="9.125" style="29"/>
    <col min="803" max="803" width="9.25" style="29" bestFit="1" customWidth="1"/>
    <col min="804" max="806" width="9.125" style="29"/>
    <col min="807" max="807" width="9.25" style="29" bestFit="1" customWidth="1"/>
    <col min="808" max="810" width="9.125" style="29"/>
    <col min="811" max="811" width="9.25" style="29" bestFit="1" customWidth="1"/>
    <col min="812" max="814" width="9.125" style="29"/>
    <col min="815" max="815" width="9.25" style="29" bestFit="1" customWidth="1"/>
    <col min="816" max="818" width="9.125" style="29"/>
    <col min="819" max="819" width="9.25" style="29" bestFit="1" customWidth="1"/>
    <col min="820" max="822" width="9.125" style="29"/>
    <col min="823" max="823" width="9.25" style="29" bestFit="1" customWidth="1"/>
    <col min="824" max="826" width="9.125" style="29"/>
    <col min="827" max="827" width="9.25" style="29" bestFit="1" customWidth="1"/>
    <col min="828" max="830" width="9.125" style="29"/>
    <col min="831" max="831" width="9.25" style="29" bestFit="1" customWidth="1"/>
    <col min="832" max="834" width="9.125" style="29"/>
    <col min="835" max="835" width="9.25" style="29" bestFit="1" customWidth="1"/>
    <col min="836" max="838" width="9.125" style="29"/>
    <col min="839" max="839" width="9.25" style="29" bestFit="1" customWidth="1"/>
    <col min="840" max="842" width="9.125" style="29"/>
    <col min="843" max="843" width="9.25" style="29" bestFit="1" customWidth="1"/>
    <col min="844" max="846" width="9.125" style="29"/>
    <col min="847" max="847" width="9.25" style="29" bestFit="1" customWidth="1"/>
    <col min="848" max="850" width="9.125" style="29"/>
    <col min="851" max="851" width="9.25" style="29" bestFit="1" customWidth="1"/>
    <col min="852" max="854" width="9.125" style="29"/>
    <col min="855" max="855" width="9.25" style="29" bestFit="1" customWidth="1"/>
    <col min="856" max="858" width="9.125" style="29"/>
    <col min="859" max="859" width="9.25" style="29" bestFit="1" customWidth="1"/>
    <col min="860" max="862" width="9.125" style="29"/>
    <col min="863" max="863" width="9.25" style="29" bestFit="1" customWidth="1"/>
    <col min="864" max="866" width="9.125" style="29"/>
    <col min="867" max="867" width="9.25" style="29" bestFit="1" customWidth="1"/>
    <col min="868" max="870" width="9.125" style="29"/>
    <col min="871" max="871" width="9.25" style="29" bestFit="1" customWidth="1"/>
    <col min="872" max="874" width="9.125" style="29"/>
    <col min="875" max="875" width="9.25" style="29" bestFit="1" customWidth="1"/>
    <col min="876" max="878" width="9.125" style="29"/>
    <col min="879" max="879" width="9.25" style="29" bestFit="1" customWidth="1"/>
    <col min="880" max="882" width="9.125" style="29"/>
    <col min="883" max="883" width="9.25" style="29" bestFit="1" customWidth="1"/>
    <col min="884" max="886" width="9.125" style="29"/>
    <col min="887" max="887" width="9.25" style="29" bestFit="1" customWidth="1"/>
    <col min="888" max="890" width="9.125" style="29"/>
    <col min="891" max="891" width="9.25" style="29" bestFit="1" customWidth="1"/>
    <col min="892" max="894" width="9.125" style="29"/>
    <col min="895" max="895" width="9.25" style="29" bestFit="1" customWidth="1"/>
    <col min="896" max="898" width="9.125" style="29"/>
    <col min="899" max="899" width="9.25" style="29" bestFit="1" customWidth="1"/>
    <col min="900" max="902" width="9.125" style="29"/>
    <col min="903" max="903" width="9.25" style="29" bestFit="1" customWidth="1"/>
    <col min="904" max="906" width="9.125" style="29"/>
    <col min="907" max="907" width="9.25" style="29" bestFit="1" customWidth="1"/>
    <col min="908" max="910" width="9.125" style="29"/>
    <col min="911" max="911" width="9.25" style="29" bestFit="1" customWidth="1"/>
    <col min="912" max="914" width="9.125" style="29"/>
    <col min="915" max="915" width="9.25" style="29" bestFit="1" customWidth="1"/>
    <col min="916" max="918" width="9.125" style="29"/>
    <col min="919" max="919" width="9.25" style="29" bestFit="1" customWidth="1"/>
    <col min="920" max="922" width="9.125" style="29"/>
    <col min="923" max="923" width="9.25" style="29" bestFit="1" customWidth="1"/>
    <col min="924" max="926" width="9.125" style="29"/>
    <col min="927" max="927" width="9.25" style="29" bestFit="1" customWidth="1"/>
    <col min="928" max="930" width="9.125" style="29"/>
    <col min="931" max="931" width="9.25" style="29" bestFit="1" customWidth="1"/>
    <col min="932" max="934" width="9.125" style="29"/>
    <col min="935" max="935" width="9.25" style="29" bestFit="1" customWidth="1"/>
    <col min="936" max="938" width="9.125" style="29"/>
    <col min="939" max="939" width="9.25" style="29" bestFit="1" customWidth="1"/>
    <col min="940" max="942" width="9.125" style="29"/>
    <col min="943" max="943" width="9.25" style="29" bestFit="1" customWidth="1"/>
    <col min="944" max="946" width="9.125" style="29"/>
    <col min="947" max="947" width="9.25" style="29" bestFit="1" customWidth="1"/>
    <col min="948" max="950" width="9.125" style="29"/>
    <col min="951" max="951" width="9.25" style="29" bestFit="1" customWidth="1"/>
    <col min="952" max="954" width="9.125" style="29"/>
    <col min="955" max="955" width="9.25" style="29" bestFit="1" customWidth="1"/>
    <col min="956" max="958" width="9.125" style="29"/>
    <col min="959" max="959" width="9.25" style="29" bestFit="1" customWidth="1"/>
    <col min="960" max="962" width="9.125" style="29"/>
    <col min="963" max="963" width="11" style="29" customWidth="1"/>
    <col min="964" max="964" width="12.5" style="29" customWidth="1"/>
    <col min="965" max="965" width="10.75" style="29" customWidth="1"/>
    <col min="966" max="966" width="11" style="29" customWidth="1"/>
    <col min="967" max="967" width="12.5" style="29" customWidth="1"/>
    <col min="968" max="968" width="10.75" style="29" customWidth="1"/>
    <col min="969" max="969" width="11" style="29" customWidth="1"/>
    <col min="970" max="970" width="12.5" style="29" customWidth="1"/>
    <col min="971" max="971" width="10.75" style="29" customWidth="1"/>
    <col min="972" max="972" width="11" style="29" customWidth="1"/>
    <col min="973" max="973" width="12.5" style="29" customWidth="1"/>
    <col min="974" max="974" width="10.75" style="29" customWidth="1"/>
    <col min="975" max="975" width="11" style="29" customWidth="1"/>
    <col min="976" max="976" width="12.5" style="29" customWidth="1"/>
    <col min="977" max="977" width="10.75" style="29" customWidth="1"/>
    <col min="978" max="978" width="11" style="29" customWidth="1"/>
    <col min="979" max="979" width="12.5" style="29" customWidth="1"/>
    <col min="980" max="980" width="10.75" style="29" customWidth="1"/>
    <col min="981" max="981" width="11" style="29" customWidth="1"/>
    <col min="982" max="982" width="12.5" style="29" customWidth="1"/>
    <col min="983" max="983" width="10.75" style="29" customWidth="1"/>
    <col min="984" max="984" width="11" style="29" customWidth="1"/>
    <col min="985" max="985" width="12.5" style="29" customWidth="1"/>
    <col min="986" max="986" width="10.75" style="29" customWidth="1"/>
    <col min="987" max="987" width="11" style="29" customWidth="1"/>
    <col min="988" max="988" width="12.5" style="29" customWidth="1"/>
    <col min="989" max="989" width="10.75" style="29" customWidth="1"/>
    <col min="990" max="16384" width="9.125" style="29"/>
  </cols>
  <sheetData>
    <row r="1" spans="1:989" s="39" customFormat="1" ht="18" x14ac:dyDescent="0.35">
      <c r="A1" s="28" t="s">
        <v>535</v>
      </c>
      <c r="B1" s="142" t="s">
        <v>1054</v>
      </c>
      <c r="C1" s="142"/>
      <c r="D1" s="142"/>
      <c r="E1" s="156" t="s">
        <v>592</v>
      </c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15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15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15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15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A1" s="157"/>
      <c r="FB1" s="157"/>
      <c r="FC1" s="157"/>
      <c r="FD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157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D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  <c r="HO1" s="157"/>
      <c r="HP1" s="157"/>
      <c r="HQ1" s="157"/>
      <c r="HR1" s="157"/>
      <c r="HS1" s="157"/>
      <c r="HT1" s="157"/>
      <c r="HU1" s="157"/>
      <c r="HV1" s="157"/>
      <c r="HW1" s="157"/>
      <c r="HX1" s="157"/>
      <c r="HY1" s="157"/>
      <c r="HZ1" s="157"/>
      <c r="IA1" s="157"/>
      <c r="IB1" s="157"/>
      <c r="IC1" s="157"/>
      <c r="ID1" s="157"/>
      <c r="IE1" s="157"/>
      <c r="IF1" s="157"/>
      <c r="IG1" s="157"/>
      <c r="IH1" s="157"/>
      <c r="II1" s="157"/>
      <c r="IJ1" s="157"/>
      <c r="IK1" s="157"/>
      <c r="IL1" s="157"/>
      <c r="IM1" s="157"/>
      <c r="IN1" s="157"/>
      <c r="IO1" s="157"/>
      <c r="IP1" s="157"/>
      <c r="IQ1" s="157"/>
      <c r="IR1" s="157"/>
      <c r="IS1" s="157"/>
      <c r="IT1" s="157"/>
      <c r="IU1" s="157"/>
      <c r="IV1" s="157"/>
      <c r="IW1" s="157"/>
      <c r="IX1" s="157"/>
      <c r="IY1" s="157"/>
      <c r="IZ1" s="157"/>
      <c r="JA1" s="157"/>
      <c r="JB1" s="157"/>
      <c r="JC1" s="157"/>
      <c r="JD1" s="157"/>
      <c r="JE1" s="157"/>
      <c r="JF1" s="157"/>
      <c r="JG1" s="157"/>
      <c r="JH1" s="157"/>
      <c r="JI1" s="157"/>
      <c r="JJ1" s="157"/>
      <c r="JK1" s="157"/>
      <c r="JL1" s="157"/>
      <c r="JM1" s="157"/>
      <c r="JN1" s="157"/>
      <c r="JO1" s="157"/>
      <c r="JP1" s="157"/>
      <c r="JQ1" s="157"/>
      <c r="JR1" s="157"/>
      <c r="JS1" s="157"/>
      <c r="JT1" s="157"/>
      <c r="JU1" s="157"/>
      <c r="JV1" s="157"/>
      <c r="JW1" s="157"/>
      <c r="JX1" s="157"/>
      <c r="JY1" s="157"/>
      <c r="JZ1" s="157"/>
      <c r="KA1" s="157"/>
      <c r="KB1" s="157"/>
      <c r="KC1" s="157"/>
      <c r="KD1" s="157"/>
      <c r="KE1" s="157"/>
      <c r="KF1" s="157"/>
      <c r="KG1" s="157"/>
      <c r="KH1" s="157"/>
      <c r="KI1" s="157"/>
      <c r="KJ1" s="157"/>
      <c r="KK1" s="157"/>
      <c r="KL1" s="157"/>
      <c r="KM1" s="157"/>
      <c r="KN1" s="157"/>
      <c r="KO1" s="157"/>
      <c r="KP1" s="157"/>
      <c r="KQ1" s="157"/>
      <c r="KR1" s="157"/>
      <c r="KS1" s="157"/>
      <c r="KT1" s="157"/>
      <c r="KU1" s="157"/>
      <c r="KV1" s="157"/>
      <c r="KW1" s="157"/>
      <c r="KX1" s="157"/>
      <c r="KY1" s="157"/>
      <c r="KZ1" s="157"/>
      <c r="LA1" s="157"/>
      <c r="LB1" s="157"/>
      <c r="LC1" s="157"/>
      <c r="LD1" s="157"/>
      <c r="LE1" s="157"/>
      <c r="LF1" s="157"/>
      <c r="LG1" s="157"/>
      <c r="LH1" s="157"/>
      <c r="LI1" s="157"/>
      <c r="LJ1" s="157"/>
      <c r="LK1" s="157"/>
      <c r="LL1" s="157"/>
      <c r="LM1" s="157"/>
      <c r="LN1" s="157"/>
      <c r="LO1" s="157"/>
      <c r="LP1" s="157"/>
      <c r="LQ1" s="157"/>
      <c r="LR1" s="157"/>
      <c r="LS1" s="157"/>
      <c r="LT1" s="157"/>
      <c r="LU1" s="157"/>
      <c r="LV1" s="157"/>
      <c r="LW1" s="157"/>
      <c r="LX1" s="157"/>
      <c r="LY1" s="157"/>
      <c r="LZ1" s="157"/>
      <c r="MA1" s="157"/>
      <c r="MB1" s="157"/>
      <c r="MC1" s="157"/>
      <c r="MD1" s="157"/>
      <c r="ME1" s="157"/>
      <c r="MF1" s="157"/>
      <c r="MG1" s="157"/>
      <c r="MH1" s="157"/>
      <c r="MI1" s="157"/>
      <c r="MJ1" s="157"/>
      <c r="MK1" s="157"/>
      <c r="ML1" s="157"/>
      <c r="MM1" s="157"/>
      <c r="MN1" s="157"/>
      <c r="MO1" s="157"/>
      <c r="MP1" s="157"/>
      <c r="MQ1" s="157"/>
      <c r="MR1" s="157"/>
      <c r="MS1" s="157"/>
      <c r="MT1" s="157"/>
      <c r="MU1" s="157"/>
      <c r="MV1" s="157"/>
      <c r="MW1" s="157"/>
      <c r="MX1" s="157"/>
      <c r="MY1" s="157"/>
      <c r="MZ1" s="157"/>
      <c r="NA1" s="157"/>
      <c r="NB1" s="157"/>
      <c r="NC1" s="157"/>
      <c r="ND1" s="157"/>
      <c r="NE1" s="157"/>
      <c r="NF1" s="157"/>
      <c r="NG1" s="157"/>
      <c r="NH1" s="157"/>
      <c r="NI1" s="157"/>
      <c r="NJ1" s="157"/>
      <c r="NK1" s="157"/>
      <c r="NL1" s="157"/>
      <c r="NM1" s="157"/>
      <c r="NN1" s="157"/>
      <c r="NO1" s="157"/>
      <c r="NP1" s="157"/>
      <c r="NQ1" s="157"/>
      <c r="NR1" s="157"/>
      <c r="NS1" s="157"/>
      <c r="NT1" s="157"/>
      <c r="NU1" s="157"/>
      <c r="NV1" s="157"/>
      <c r="NW1" s="157"/>
      <c r="NX1" s="157"/>
      <c r="NY1" s="157"/>
      <c r="NZ1" s="157"/>
      <c r="OA1" s="157"/>
      <c r="OB1" s="157"/>
      <c r="OC1" s="157"/>
      <c r="OD1" s="157"/>
      <c r="OE1" s="157"/>
      <c r="OF1" s="157"/>
      <c r="OG1" s="157"/>
      <c r="OH1" s="157"/>
      <c r="OI1" s="157"/>
      <c r="OJ1" s="157"/>
      <c r="OK1" s="157"/>
      <c r="OL1" s="157"/>
      <c r="OM1" s="157"/>
      <c r="ON1" s="157"/>
      <c r="OO1" s="157"/>
      <c r="OP1" s="157"/>
      <c r="OQ1" s="157"/>
      <c r="OR1" s="157"/>
      <c r="OS1" s="157"/>
      <c r="OT1" s="157"/>
      <c r="OU1" s="157"/>
      <c r="OV1" s="157"/>
      <c r="OW1" s="157"/>
      <c r="OX1" s="157"/>
      <c r="OY1" s="157"/>
      <c r="OZ1" s="157"/>
      <c r="PA1" s="157"/>
      <c r="PB1" s="157"/>
      <c r="PC1" s="157"/>
      <c r="PD1" s="157"/>
      <c r="PE1" s="157"/>
      <c r="PF1" s="157"/>
      <c r="PG1" s="157"/>
      <c r="PH1" s="157"/>
      <c r="PI1" s="157"/>
      <c r="PJ1" s="157"/>
      <c r="PK1" s="157"/>
      <c r="PL1" s="157"/>
      <c r="PM1" s="157"/>
      <c r="PN1" s="157"/>
      <c r="PO1" s="157"/>
      <c r="PP1" s="157"/>
      <c r="PQ1" s="157"/>
      <c r="PR1" s="157"/>
      <c r="PS1" s="157"/>
      <c r="PT1" s="157"/>
      <c r="PU1" s="157"/>
      <c r="PV1" s="157"/>
      <c r="PW1" s="157"/>
      <c r="PX1" s="157"/>
      <c r="PY1" s="157"/>
      <c r="PZ1" s="157"/>
      <c r="QA1" s="157"/>
      <c r="QB1" s="157"/>
      <c r="QC1" s="157"/>
      <c r="QD1" s="157"/>
      <c r="QE1" s="157"/>
      <c r="QF1" s="157"/>
      <c r="QG1" s="157"/>
      <c r="QH1" s="157"/>
      <c r="QI1" s="157"/>
      <c r="QJ1" s="157"/>
      <c r="QK1" s="157"/>
      <c r="QL1" s="157"/>
      <c r="QM1" s="157"/>
      <c r="QN1" s="157"/>
      <c r="QO1" s="157"/>
      <c r="QP1" s="157"/>
      <c r="QQ1" s="157"/>
      <c r="QR1" s="157"/>
      <c r="QS1" s="157"/>
      <c r="QT1" s="157"/>
      <c r="QU1" s="157"/>
      <c r="QV1" s="157"/>
      <c r="QW1" s="157"/>
      <c r="QX1" s="157"/>
      <c r="QY1" s="157"/>
      <c r="QZ1" s="157"/>
      <c r="RA1" s="157"/>
      <c r="RB1" s="157"/>
      <c r="RC1" s="157"/>
      <c r="RD1" s="157"/>
      <c r="RE1" s="157"/>
      <c r="RF1" s="157"/>
      <c r="RG1" s="157"/>
      <c r="RH1" s="157"/>
      <c r="RI1" s="157"/>
      <c r="RJ1" s="157"/>
      <c r="RK1" s="157"/>
      <c r="RL1" s="157"/>
      <c r="RM1" s="157"/>
      <c r="RN1" s="157"/>
      <c r="RO1" s="157"/>
      <c r="RP1" s="157"/>
      <c r="RQ1" s="157"/>
      <c r="RR1" s="157"/>
      <c r="RS1" s="157"/>
      <c r="RT1" s="157"/>
      <c r="RU1" s="157"/>
      <c r="RV1" s="157"/>
      <c r="RW1" s="157"/>
      <c r="RX1" s="157"/>
      <c r="RY1" s="157"/>
      <c r="RZ1" s="157"/>
      <c r="SA1" s="157"/>
      <c r="SB1" s="157"/>
      <c r="SC1" s="157"/>
      <c r="SD1" s="157"/>
      <c r="SE1" s="157"/>
      <c r="SF1" s="157"/>
      <c r="SG1" s="157"/>
      <c r="SH1" s="157"/>
      <c r="SI1" s="157"/>
      <c r="SJ1" s="157"/>
      <c r="SK1" s="157"/>
      <c r="SL1" s="157"/>
      <c r="SM1" s="157"/>
      <c r="SN1" s="157"/>
      <c r="SO1" s="157"/>
      <c r="SP1" s="157"/>
      <c r="SQ1" s="157"/>
      <c r="SR1" s="157"/>
      <c r="SS1" s="157"/>
      <c r="ST1" s="157"/>
      <c r="SU1" s="157"/>
      <c r="SV1" s="157"/>
      <c r="SW1" s="157"/>
      <c r="SX1" s="157"/>
      <c r="SY1" s="157"/>
      <c r="SZ1" s="157"/>
      <c r="TA1" s="157"/>
      <c r="TB1" s="157"/>
      <c r="TC1" s="157"/>
      <c r="TD1" s="157"/>
      <c r="TE1" s="157"/>
      <c r="TF1" s="157"/>
      <c r="TG1" s="157"/>
      <c r="TH1" s="157"/>
      <c r="TI1" s="157"/>
      <c r="TJ1" s="157"/>
      <c r="TK1" s="157"/>
      <c r="TL1" s="157"/>
      <c r="TM1" s="157"/>
      <c r="TN1" s="157"/>
      <c r="TO1" s="157"/>
      <c r="TP1" s="157"/>
      <c r="TQ1" s="157"/>
      <c r="TR1" s="157"/>
      <c r="TS1" s="157"/>
      <c r="TT1" s="157"/>
      <c r="TU1" s="157"/>
      <c r="TV1" s="157"/>
      <c r="TW1" s="157"/>
      <c r="TX1" s="157"/>
      <c r="TY1" s="157"/>
      <c r="TZ1" s="157"/>
      <c r="UA1" s="157"/>
      <c r="UB1" s="157"/>
      <c r="UC1" s="157"/>
      <c r="UD1" s="157"/>
      <c r="UE1" s="157"/>
      <c r="UF1" s="157"/>
      <c r="UG1" s="157"/>
      <c r="UH1" s="157"/>
      <c r="UI1" s="157"/>
      <c r="UJ1" s="157"/>
      <c r="UK1" s="157"/>
      <c r="UL1" s="157"/>
      <c r="UM1" s="157"/>
      <c r="UN1" s="157"/>
      <c r="UO1" s="157"/>
      <c r="UP1" s="157"/>
      <c r="UQ1" s="157"/>
      <c r="UR1" s="157"/>
      <c r="US1" s="157"/>
      <c r="UT1" s="157"/>
      <c r="UU1" s="157"/>
      <c r="UV1" s="157"/>
      <c r="UW1" s="157"/>
      <c r="UX1" s="157"/>
      <c r="UY1" s="157"/>
      <c r="UZ1" s="157"/>
      <c r="VA1" s="157"/>
      <c r="VB1" s="157"/>
      <c r="VC1" s="157"/>
      <c r="VD1" s="157"/>
      <c r="VE1" s="157"/>
      <c r="VF1" s="157"/>
      <c r="VG1" s="157"/>
      <c r="VH1" s="157"/>
      <c r="VI1" s="157"/>
      <c r="VJ1" s="157"/>
      <c r="VK1" s="157"/>
      <c r="VL1" s="157"/>
      <c r="VM1" s="157"/>
      <c r="VN1" s="157"/>
      <c r="VO1" s="157"/>
      <c r="VP1" s="157"/>
      <c r="VQ1" s="157"/>
      <c r="VR1" s="157"/>
      <c r="VS1" s="157"/>
      <c r="VT1" s="157"/>
      <c r="VU1" s="157"/>
      <c r="VV1" s="157"/>
      <c r="VW1" s="157"/>
      <c r="VX1" s="157"/>
      <c r="VY1" s="157"/>
      <c r="VZ1" s="157"/>
      <c r="WA1" s="157"/>
      <c r="WB1" s="157"/>
      <c r="WC1" s="157"/>
      <c r="WD1" s="157"/>
      <c r="WE1" s="157"/>
      <c r="WF1" s="157"/>
      <c r="WG1" s="157"/>
      <c r="WH1" s="157"/>
      <c r="WI1" s="157"/>
      <c r="WJ1" s="157"/>
      <c r="WK1" s="157"/>
      <c r="WL1" s="157"/>
      <c r="WM1" s="157"/>
      <c r="WN1" s="157"/>
      <c r="WO1" s="157"/>
      <c r="WP1" s="157"/>
      <c r="WQ1" s="157"/>
      <c r="WR1" s="157"/>
      <c r="WS1" s="157"/>
      <c r="WT1" s="157"/>
      <c r="WU1" s="157"/>
      <c r="WV1" s="157"/>
      <c r="WW1" s="157"/>
      <c r="WX1" s="157"/>
      <c r="WY1" s="157"/>
      <c r="WZ1" s="157"/>
      <c r="XA1" s="157"/>
      <c r="XB1" s="157"/>
      <c r="XC1" s="157"/>
      <c r="XD1" s="157"/>
      <c r="XE1" s="157"/>
      <c r="XF1" s="157"/>
      <c r="XG1" s="157"/>
      <c r="XH1" s="157"/>
      <c r="XI1" s="157"/>
      <c r="XJ1" s="157"/>
      <c r="XK1" s="157"/>
      <c r="XL1" s="157"/>
      <c r="XM1" s="157"/>
      <c r="XN1" s="157"/>
      <c r="XO1" s="157"/>
      <c r="XP1" s="157"/>
      <c r="XQ1" s="157"/>
      <c r="XR1" s="157"/>
      <c r="XS1" s="157"/>
      <c r="XT1" s="157"/>
      <c r="XU1" s="157"/>
      <c r="XV1" s="157"/>
      <c r="XW1" s="157"/>
      <c r="XX1" s="157"/>
      <c r="XY1" s="157"/>
      <c r="XZ1" s="157"/>
      <c r="YA1" s="157"/>
      <c r="YB1" s="157"/>
      <c r="YC1" s="157"/>
      <c r="YD1" s="157"/>
      <c r="YE1" s="157"/>
      <c r="YF1" s="157"/>
      <c r="YG1" s="157"/>
      <c r="YH1" s="157"/>
      <c r="YI1" s="157"/>
      <c r="YJ1" s="157"/>
      <c r="YK1" s="157"/>
      <c r="YL1" s="157"/>
      <c r="YM1" s="157"/>
      <c r="YN1" s="157"/>
      <c r="YO1" s="157"/>
      <c r="YP1" s="157"/>
      <c r="YQ1" s="157"/>
      <c r="YR1" s="157"/>
      <c r="YS1" s="157"/>
      <c r="YT1" s="157"/>
      <c r="YU1" s="157"/>
      <c r="YV1" s="157"/>
      <c r="YW1" s="157"/>
      <c r="YX1" s="157"/>
      <c r="YY1" s="157"/>
      <c r="YZ1" s="157"/>
      <c r="ZA1" s="157"/>
      <c r="ZB1" s="157"/>
      <c r="ZC1" s="157"/>
      <c r="ZD1" s="157"/>
      <c r="ZE1" s="157"/>
      <c r="ZF1" s="157"/>
      <c r="ZG1" s="157"/>
      <c r="ZH1" s="157"/>
      <c r="ZI1" s="157"/>
      <c r="ZJ1" s="157"/>
      <c r="ZK1" s="157"/>
      <c r="ZL1" s="157"/>
      <c r="ZM1" s="157"/>
      <c r="ZN1" s="157"/>
      <c r="ZO1" s="157"/>
      <c r="ZP1" s="157"/>
      <c r="ZQ1" s="157"/>
      <c r="ZR1" s="157"/>
      <c r="ZS1" s="157"/>
      <c r="ZT1" s="157"/>
      <c r="ZU1" s="157"/>
      <c r="ZV1" s="157"/>
      <c r="ZW1" s="157"/>
      <c r="ZX1" s="157"/>
      <c r="ZY1" s="157"/>
      <c r="ZZ1" s="157"/>
      <c r="AAA1" s="157"/>
      <c r="AAB1" s="157"/>
      <c r="AAC1" s="157"/>
      <c r="AAD1" s="157"/>
      <c r="AAE1" s="157"/>
      <c r="AAF1" s="157"/>
      <c r="AAG1" s="157"/>
      <c r="AAH1" s="157"/>
      <c r="AAI1" s="157"/>
      <c r="AAJ1" s="157"/>
      <c r="AAK1" s="157"/>
      <c r="AAL1" s="157"/>
      <c r="AAM1" s="157"/>
      <c r="AAN1" s="157"/>
      <c r="AAO1" s="157"/>
      <c r="AAP1" s="157"/>
      <c r="AAQ1" s="157"/>
      <c r="AAR1" s="157"/>
      <c r="AAS1" s="157"/>
      <c r="AAT1" s="157"/>
      <c r="AAU1" s="157"/>
      <c r="AAV1" s="157"/>
      <c r="AAW1" s="157"/>
      <c r="AAX1" s="157"/>
      <c r="AAY1" s="157"/>
      <c r="AAZ1" s="157"/>
      <c r="ABA1" s="157"/>
      <c r="ABB1" s="157"/>
      <c r="ABC1" s="157"/>
      <c r="ABD1" s="157"/>
      <c r="ABE1" s="157"/>
      <c r="ABF1" s="157"/>
      <c r="ABG1" s="157"/>
      <c r="ABH1" s="157"/>
      <c r="ABI1" s="157"/>
      <c r="ABJ1" s="157"/>
      <c r="ABK1" s="157"/>
      <c r="ABL1" s="157"/>
      <c r="ABM1" s="157"/>
      <c r="ABN1" s="157"/>
      <c r="ABO1" s="157"/>
      <c r="ABP1" s="157"/>
      <c r="ABQ1" s="157"/>
      <c r="ABR1" s="157"/>
      <c r="ABS1" s="157"/>
      <c r="ABT1" s="157"/>
      <c r="ABU1" s="157"/>
      <c r="ABV1" s="157"/>
      <c r="ABW1" s="157"/>
      <c r="ABX1" s="157"/>
      <c r="ABY1" s="157"/>
      <c r="ABZ1" s="157"/>
      <c r="ACA1" s="157"/>
      <c r="ACB1" s="157"/>
      <c r="ACC1" s="157"/>
      <c r="ACD1" s="157"/>
      <c r="ACE1" s="157"/>
      <c r="ACF1" s="157"/>
      <c r="ACG1" s="157"/>
      <c r="ACH1" s="157"/>
      <c r="ACI1" s="157"/>
      <c r="ACJ1" s="157"/>
      <c r="ACK1" s="157"/>
      <c r="ACL1" s="157"/>
      <c r="ACM1" s="157"/>
      <c r="ACN1" s="157"/>
      <c r="ACO1" s="157"/>
      <c r="ACP1" s="157"/>
      <c r="ACQ1" s="157"/>
      <c r="ACR1" s="157"/>
      <c r="ACS1" s="157"/>
      <c r="ACT1" s="157"/>
      <c r="ACU1" s="157"/>
      <c r="ACV1" s="157"/>
      <c r="ACW1" s="157"/>
      <c r="ACX1" s="157"/>
      <c r="ACY1" s="157"/>
      <c r="ACZ1" s="157"/>
      <c r="ADA1" s="157"/>
      <c r="ADB1" s="157"/>
      <c r="ADC1" s="157"/>
      <c r="ADD1" s="157"/>
      <c r="ADE1" s="157"/>
      <c r="ADF1" s="157"/>
      <c r="ADG1" s="157"/>
      <c r="ADH1" s="157"/>
      <c r="ADI1" s="157"/>
      <c r="ADJ1" s="157"/>
      <c r="ADK1" s="157"/>
      <c r="ADL1" s="157"/>
      <c r="ADM1" s="157"/>
      <c r="ADN1" s="157"/>
      <c r="ADO1" s="157"/>
      <c r="ADP1" s="157"/>
      <c r="ADQ1" s="157"/>
      <c r="ADR1" s="157"/>
      <c r="ADS1" s="157"/>
      <c r="ADT1" s="157"/>
      <c r="ADU1" s="157"/>
      <c r="ADV1" s="157"/>
      <c r="ADW1" s="157"/>
      <c r="ADX1" s="157"/>
      <c r="ADY1" s="157"/>
      <c r="ADZ1" s="157"/>
      <c r="AEA1" s="157"/>
      <c r="AEB1" s="157"/>
      <c r="AEC1" s="157"/>
      <c r="AED1" s="157"/>
      <c r="AEE1" s="157"/>
      <c r="AEF1" s="157"/>
      <c r="AEG1" s="157"/>
      <c r="AEH1" s="157"/>
      <c r="AEI1" s="157"/>
      <c r="AEJ1" s="157"/>
      <c r="AEK1" s="157"/>
      <c r="AEL1" s="157"/>
      <c r="AEM1" s="157"/>
      <c r="AEN1" s="157"/>
      <c r="AEO1" s="157"/>
      <c r="AEP1" s="157"/>
      <c r="AEQ1" s="157"/>
      <c r="AER1" s="157"/>
      <c r="AES1" s="157"/>
      <c r="AET1" s="157"/>
      <c r="AEU1" s="157"/>
      <c r="AEV1" s="157"/>
      <c r="AEW1" s="157"/>
      <c r="AEX1" s="157"/>
      <c r="AEY1" s="157"/>
      <c r="AEZ1" s="157"/>
      <c r="AFA1" s="157"/>
      <c r="AFB1" s="157"/>
      <c r="AFC1" s="157"/>
      <c r="AFD1" s="157"/>
      <c r="AFE1" s="157"/>
      <c r="AFF1" s="157"/>
      <c r="AFG1" s="157"/>
      <c r="AFH1" s="157"/>
      <c r="AFI1" s="157"/>
      <c r="AFJ1" s="157"/>
      <c r="AFK1" s="157"/>
      <c r="AFL1" s="157"/>
      <c r="AFM1" s="157"/>
      <c r="AFN1" s="157"/>
      <c r="AFO1" s="157"/>
      <c r="AFP1" s="157"/>
      <c r="AFQ1" s="157"/>
      <c r="AFR1" s="157"/>
      <c r="AFS1" s="157"/>
      <c r="AFT1" s="157"/>
      <c r="AFU1" s="157"/>
      <c r="AFV1" s="157"/>
      <c r="AFW1" s="157"/>
      <c r="AFX1" s="157"/>
      <c r="AFY1" s="157"/>
      <c r="AFZ1" s="157"/>
      <c r="AGA1" s="157"/>
      <c r="AGB1" s="157"/>
      <c r="AGC1" s="157"/>
      <c r="AGD1" s="157"/>
      <c r="AGE1" s="157"/>
      <c r="AGF1" s="157"/>
      <c r="AGG1" s="157"/>
      <c r="AGH1" s="157"/>
      <c r="AGI1" s="157"/>
      <c r="AGJ1" s="157"/>
      <c r="AGK1" s="157"/>
      <c r="AGL1" s="157"/>
      <c r="AGM1" s="157"/>
      <c r="AGN1" s="157"/>
      <c r="AGO1" s="157"/>
      <c r="AGP1" s="157"/>
      <c r="AGQ1" s="157"/>
      <c r="AGR1" s="157"/>
      <c r="AGS1" s="157"/>
      <c r="AGT1" s="157"/>
      <c r="AGU1" s="157"/>
      <c r="AGV1" s="157"/>
      <c r="AGW1" s="157"/>
      <c r="AGX1" s="157"/>
      <c r="AGY1" s="157"/>
      <c r="AGZ1" s="157"/>
      <c r="AHA1" s="157"/>
      <c r="AHB1" s="157"/>
      <c r="AHC1" s="157"/>
      <c r="AHD1" s="157"/>
      <c r="AHE1" s="157"/>
      <c r="AHF1" s="157"/>
      <c r="AHG1" s="157"/>
      <c r="AHH1" s="157"/>
      <c r="AHI1" s="157"/>
      <c r="AHJ1" s="157"/>
      <c r="AHK1" s="157"/>
      <c r="AHL1" s="157"/>
      <c r="AHM1" s="157"/>
      <c r="AHN1" s="157"/>
      <c r="AHO1" s="157"/>
      <c r="AHP1" s="157"/>
      <c r="AHQ1" s="157"/>
      <c r="AHR1" s="157"/>
      <c r="AHS1" s="157"/>
      <c r="AHT1" s="157"/>
      <c r="AHU1" s="157"/>
      <c r="AHV1" s="157"/>
      <c r="AHW1" s="157"/>
      <c r="AHX1" s="157"/>
      <c r="AHY1" s="157"/>
      <c r="AHZ1" s="157"/>
      <c r="AIA1" s="157"/>
      <c r="AIB1" s="157"/>
      <c r="AIC1" s="157"/>
      <c r="AID1" s="157"/>
      <c r="AIE1" s="157"/>
      <c r="AIF1" s="157"/>
      <c r="AIG1" s="157"/>
      <c r="AIH1" s="157"/>
      <c r="AII1" s="157"/>
      <c r="AIJ1" s="157"/>
      <c r="AIK1" s="157"/>
      <c r="AIL1" s="157"/>
      <c r="AIM1" s="157"/>
      <c r="AIN1" s="157"/>
      <c r="AIO1" s="157"/>
      <c r="AIP1" s="157"/>
      <c r="AIQ1" s="157"/>
      <c r="AIR1" s="157"/>
      <c r="AIS1" s="157"/>
      <c r="AIT1" s="157"/>
      <c r="AIU1" s="157"/>
      <c r="AIV1" s="157"/>
      <c r="AIW1" s="157"/>
      <c r="AIX1" s="157"/>
      <c r="AIY1" s="157"/>
      <c r="AIZ1" s="157"/>
      <c r="AJA1" s="157"/>
      <c r="AJB1" s="157"/>
      <c r="AJC1" s="157"/>
      <c r="AJD1" s="157"/>
      <c r="AJE1" s="157"/>
      <c r="AJF1" s="157"/>
      <c r="AJG1" s="157"/>
      <c r="AJH1" s="157"/>
      <c r="AJI1" s="157"/>
      <c r="AJJ1" s="157"/>
      <c r="AJK1" s="157"/>
      <c r="AJL1" s="157"/>
      <c r="AJM1" s="157"/>
      <c r="AJN1" s="157"/>
      <c r="AJO1" s="157"/>
      <c r="AJP1" s="157"/>
      <c r="AJQ1" s="157"/>
      <c r="AJR1" s="157"/>
      <c r="AJS1" s="157"/>
      <c r="AJT1" s="157"/>
      <c r="AJU1" s="157"/>
      <c r="AJV1" s="157"/>
      <c r="AJW1" s="157"/>
      <c r="AJX1" s="157"/>
      <c r="AJY1" s="157"/>
      <c r="AJZ1" s="158"/>
      <c r="AKA1" s="142" t="s">
        <v>1067</v>
      </c>
      <c r="AKB1" s="142"/>
      <c r="AKC1" s="142"/>
      <c r="AKD1" s="142" t="s">
        <v>1009</v>
      </c>
      <c r="AKE1" s="142"/>
      <c r="AKF1" s="142"/>
      <c r="AKG1" s="144" t="s">
        <v>1010</v>
      </c>
      <c r="AKH1" s="144"/>
      <c r="AKI1" s="144"/>
      <c r="AKJ1" s="142" t="s">
        <v>1011</v>
      </c>
      <c r="AKK1" s="142"/>
      <c r="AKL1" s="142"/>
      <c r="AKM1" s="142" t="s">
        <v>1012</v>
      </c>
      <c r="AKN1" s="142"/>
      <c r="AKO1" s="142"/>
      <c r="AKP1" s="142" t="s">
        <v>1013</v>
      </c>
      <c r="AKQ1" s="142"/>
      <c r="AKR1" s="142"/>
      <c r="AKS1" s="142" t="s">
        <v>1014</v>
      </c>
      <c r="AKT1" s="142"/>
      <c r="AKU1" s="142"/>
      <c r="AKV1" s="142" t="s">
        <v>1015</v>
      </c>
      <c r="AKW1" s="142"/>
      <c r="AKX1" s="142"/>
      <c r="AKY1" s="142" t="s">
        <v>1016</v>
      </c>
      <c r="AKZ1" s="142"/>
      <c r="ALA1" s="142"/>
    </row>
    <row r="2" spans="1:989" s="39" customFormat="1" ht="18" x14ac:dyDescent="0.35">
      <c r="A2" s="28" t="s">
        <v>1055</v>
      </c>
      <c r="B2" s="142"/>
      <c r="C2" s="142"/>
      <c r="D2" s="142"/>
      <c r="E2" s="156" t="str">
        <f>silun!B2</f>
        <v>客户感知
（5)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8"/>
      <c r="AS2" s="156" t="str">
        <f>silun!B12</f>
        <v>业务感知
(10)</v>
      </c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157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6" t="str">
        <f>silun!B33</f>
        <v>服务感知
(0.5)</v>
      </c>
      <c r="DZ2" s="157"/>
      <c r="EA2" s="157"/>
      <c r="EB2" s="158"/>
      <c r="EC2" s="156" t="str">
        <f>silun!B34</f>
        <v>竞对感知
(10)</v>
      </c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157"/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D2" s="157"/>
      <c r="GE2" s="157"/>
      <c r="GF2" s="157"/>
      <c r="GG2" s="157"/>
      <c r="GH2" s="157"/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57"/>
      <c r="GY2" s="157"/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  <c r="HO2" s="157"/>
      <c r="HP2" s="157"/>
      <c r="HQ2" s="157"/>
      <c r="HR2" s="157"/>
      <c r="HS2" s="157"/>
      <c r="HT2" s="157"/>
      <c r="HU2" s="157"/>
      <c r="HV2" s="157"/>
      <c r="HW2" s="157"/>
      <c r="HX2" s="157"/>
      <c r="HY2" s="157"/>
      <c r="HZ2" s="157"/>
      <c r="IA2" s="157"/>
      <c r="IB2" s="157"/>
      <c r="IC2" s="157"/>
      <c r="ID2" s="157"/>
      <c r="IE2" s="157"/>
      <c r="IF2" s="157"/>
      <c r="IG2" s="157"/>
      <c r="IH2" s="157"/>
      <c r="II2" s="157"/>
      <c r="IJ2" s="157"/>
      <c r="IK2" s="157"/>
      <c r="IL2" s="157"/>
      <c r="IM2" s="157"/>
      <c r="IN2" s="157"/>
      <c r="IO2" s="157"/>
      <c r="IP2" s="157"/>
      <c r="IQ2" s="157"/>
      <c r="IR2" s="157"/>
      <c r="IS2" s="157"/>
      <c r="IT2" s="157"/>
      <c r="IU2" s="157"/>
      <c r="IV2" s="157"/>
      <c r="IW2" s="157"/>
      <c r="IX2" s="157"/>
      <c r="IY2" s="157"/>
      <c r="IZ2" s="157"/>
      <c r="JA2" s="157"/>
      <c r="JB2" s="157"/>
      <c r="JC2" s="157"/>
      <c r="JD2" s="157"/>
      <c r="JE2" s="157"/>
      <c r="JF2" s="157"/>
      <c r="JG2" s="157"/>
      <c r="JH2" s="157"/>
      <c r="JI2" s="157"/>
      <c r="JJ2" s="157"/>
      <c r="JK2" s="157"/>
      <c r="JL2" s="157"/>
      <c r="JM2" s="157"/>
      <c r="JN2" s="157"/>
      <c r="JO2" s="157"/>
      <c r="JP2" s="157"/>
      <c r="JQ2" s="157"/>
      <c r="JR2" s="157"/>
      <c r="JS2" s="157"/>
      <c r="JT2" s="157"/>
      <c r="JU2" s="157"/>
      <c r="JV2" s="157"/>
      <c r="JW2" s="157"/>
      <c r="JX2" s="157"/>
      <c r="JY2" s="157"/>
      <c r="JZ2" s="157"/>
      <c r="KA2" s="157"/>
      <c r="KB2" s="157"/>
      <c r="KC2" s="157"/>
      <c r="KD2" s="157"/>
      <c r="KE2" s="157"/>
      <c r="KF2" s="157"/>
      <c r="KG2" s="157"/>
      <c r="KH2" s="157"/>
      <c r="KI2" s="157"/>
      <c r="KJ2" s="157"/>
      <c r="KK2" s="157"/>
      <c r="KL2" s="157"/>
      <c r="KM2" s="157"/>
      <c r="KN2" s="157"/>
      <c r="KO2" s="157"/>
      <c r="KP2" s="157"/>
      <c r="KQ2" s="157"/>
      <c r="KR2" s="157"/>
      <c r="KS2" s="157"/>
      <c r="KT2" s="157"/>
      <c r="KU2" s="157"/>
      <c r="KV2" s="157"/>
      <c r="KW2" s="157"/>
      <c r="KX2" s="157"/>
      <c r="KY2" s="157"/>
      <c r="KZ2" s="157"/>
      <c r="LA2" s="157"/>
      <c r="LB2" s="157"/>
      <c r="LC2" s="157"/>
      <c r="LD2" s="157"/>
      <c r="LE2" s="157"/>
      <c r="LF2" s="157"/>
      <c r="LG2" s="157"/>
      <c r="LH2" s="157"/>
      <c r="LI2" s="157"/>
      <c r="LJ2" s="157"/>
      <c r="LK2" s="157"/>
      <c r="LL2" s="157"/>
      <c r="LM2" s="157"/>
      <c r="LN2" s="157"/>
      <c r="LO2" s="157"/>
      <c r="LP2" s="157"/>
      <c r="LQ2" s="157"/>
      <c r="LR2" s="157"/>
      <c r="LS2" s="157"/>
      <c r="LT2" s="157"/>
      <c r="LU2" s="157"/>
      <c r="LV2" s="157"/>
      <c r="LW2" s="157"/>
      <c r="LX2" s="157"/>
      <c r="LY2" s="157"/>
      <c r="LZ2" s="157"/>
      <c r="MA2" s="157"/>
      <c r="MB2" s="157"/>
      <c r="MC2" s="157"/>
      <c r="MD2" s="157"/>
      <c r="ME2" s="157"/>
      <c r="MF2" s="157"/>
      <c r="MG2" s="157"/>
      <c r="MH2" s="157"/>
      <c r="MI2" s="157"/>
      <c r="MJ2" s="157"/>
      <c r="MK2" s="157"/>
      <c r="ML2" s="157"/>
      <c r="MM2" s="157"/>
      <c r="MN2" s="157"/>
      <c r="MO2" s="157"/>
      <c r="MP2" s="157"/>
      <c r="MQ2" s="157"/>
      <c r="MR2" s="157"/>
      <c r="MS2" s="157"/>
      <c r="MT2" s="157"/>
      <c r="MU2" s="157"/>
      <c r="MV2" s="157"/>
      <c r="MW2" s="157"/>
      <c r="MX2" s="157"/>
      <c r="MY2" s="157"/>
      <c r="MZ2" s="157"/>
      <c r="NA2" s="157"/>
      <c r="NB2" s="157"/>
      <c r="NC2" s="157"/>
      <c r="ND2" s="157"/>
      <c r="NE2" s="157"/>
      <c r="NF2" s="157"/>
      <c r="NG2" s="157"/>
      <c r="NH2" s="157"/>
      <c r="NI2" s="157"/>
      <c r="NJ2" s="157"/>
      <c r="NK2" s="157"/>
      <c r="NL2" s="157"/>
      <c r="NM2" s="157"/>
      <c r="NN2" s="157"/>
      <c r="NO2" s="157"/>
      <c r="NP2" s="157"/>
      <c r="NQ2" s="157"/>
      <c r="NR2" s="157"/>
      <c r="NS2" s="157"/>
      <c r="NT2" s="157"/>
      <c r="NU2" s="157"/>
      <c r="NV2" s="157"/>
      <c r="NW2" s="157"/>
      <c r="NX2" s="157"/>
      <c r="NY2" s="157"/>
      <c r="NZ2" s="157"/>
      <c r="OA2" s="157"/>
      <c r="OB2" s="157"/>
      <c r="OC2" s="157"/>
      <c r="OD2" s="157"/>
      <c r="OE2" s="157"/>
      <c r="OF2" s="157"/>
      <c r="OG2" s="157"/>
      <c r="OH2" s="157"/>
      <c r="OI2" s="157"/>
      <c r="OJ2" s="157"/>
      <c r="OK2" s="157"/>
      <c r="OL2" s="157"/>
      <c r="OM2" s="157"/>
      <c r="ON2" s="157"/>
      <c r="OO2" s="157"/>
      <c r="OP2" s="157"/>
      <c r="OQ2" s="157"/>
      <c r="OR2" s="157"/>
      <c r="OS2" s="157"/>
      <c r="OT2" s="157"/>
      <c r="OU2" s="157"/>
      <c r="OV2" s="157"/>
      <c r="OW2" s="157"/>
      <c r="OX2" s="157"/>
      <c r="OY2" s="157"/>
      <c r="OZ2" s="157"/>
      <c r="PA2" s="157"/>
      <c r="PB2" s="157"/>
      <c r="PC2" s="157"/>
      <c r="PD2" s="157"/>
      <c r="PE2" s="157"/>
      <c r="PF2" s="157"/>
      <c r="PG2" s="157"/>
      <c r="PH2" s="157"/>
      <c r="PI2" s="157"/>
      <c r="PJ2" s="157"/>
      <c r="PK2" s="157"/>
      <c r="PL2" s="157"/>
      <c r="PM2" s="157"/>
      <c r="PN2" s="157"/>
      <c r="PO2" s="157"/>
      <c r="PP2" s="157"/>
      <c r="PQ2" s="157"/>
      <c r="PR2" s="157"/>
      <c r="PS2" s="157"/>
      <c r="PT2" s="157"/>
      <c r="PU2" s="157"/>
      <c r="PV2" s="157"/>
      <c r="PW2" s="157"/>
      <c r="PX2" s="157"/>
      <c r="PY2" s="157"/>
      <c r="PZ2" s="157"/>
      <c r="QA2" s="157"/>
      <c r="QB2" s="157"/>
      <c r="QC2" s="157"/>
      <c r="QD2" s="157"/>
      <c r="QE2" s="157"/>
      <c r="QF2" s="157"/>
      <c r="QG2" s="157"/>
      <c r="QH2" s="157"/>
      <c r="QI2" s="157"/>
      <c r="QJ2" s="157"/>
      <c r="QK2" s="157"/>
      <c r="QL2" s="157"/>
      <c r="QM2" s="157"/>
      <c r="QN2" s="157"/>
      <c r="QO2" s="157"/>
      <c r="QP2" s="158"/>
      <c r="QQ2" s="156" t="str">
        <f>silun!B100</f>
        <v>场景感知
(10)</v>
      </c>
      <c r="QR2" s="157"/>
      <c r="QS2" s="157"/>
      <c r="QT2" s="157"/>
      <c r="QU2" s="157"/>
      <c r="QV2" s="157"/>
      <c r="QW2" s="157"/>
      <c r="QX2" s="157"/>
      <c r="QY2" s="157"/>
      <c r="QZ2" s="157"/>
      <c r="RA2" s="157"/>
      <c r="RB2" s="157"/>
      <c r="RC2" s="157"/>
      <c r="RD2" s="157"/>
      <c r="RE2" s="157"/>
      <c r="RF2" s="157"/>
      <c r="RG2" s="157"/>
      <c r="RH2" s="157"/>
      <c r="RI2" s="157"/>
      <c r="RJ2" s="157"/>
      <c r="RK2" s="157"/>
      <c r="RL2" s="157"/>
      <c r="RM2" s="157"/>
      <c r="RN2" s="157"/>
      <c r="RO2" s="157"/>
      <c r="RP2" s="157"/>
      <c r="RQ2" s="157"/>
      <c r="RR2" s="157"/>
      <c r="RS2" s="157"/>
      <c r="RT2" s="157"/>
      <c r="RU2" s="157"/>
      <c r="RV2" s="157"/>
      <c r="RW2" s="157"/>
      <c r="RX2" s="157"/>
      <c r="RY2" s="157"/>
      <c r="RZ2" s="157"/>
      <c r="SA2" s="157"/>
      <c r="SB2" s="157"/>
      <c r="SC2" s="157"/>
      <c r="SD2" s="157"/>
      <c r="SE2" s="157"/>
      <c r="SF2" s="157"/>
      <c r="SG2" s="157"/>
      <c r="SH2" s="157"/>
      <c r="SI2" s="157"/>
      <c r="SJ2" s="157"/>
      <c r="SK2" s="157"/>
      <c r="SL2" s="157"/>
      <c r="SM2" s="157"/>
      <c r="SN2" s="157"/>
      <c r="SO2" s="157"/>
      <c r="SP2" s="157"/>
      <c r="SQ2" s="157"/>
      <c r="SR2" s="157"/>
      <c r="SS2" s="157"/>
      <c r="ST2" s="157"/>
      <c r="SU2" s="157"/>
      <c r="SV2" s="157"/>
      <c r="SW2" s="157"/>
      <c r="SX2" s="157"/>
      <c r="SY2" s="157"/>
      <c r="SZ2" s="157"/>
      <c r="TA2" s="157"/>
      <c r="TB2" s="157"/>
      <c r="TC2" s="157"/>
      <c r="TD2" s="157"/>
      <c r="TE2" s="157"/>
      <c r="TF2" s="157"/>
      <c r="TG2" s="157"/>
      <c r="TH2" s="157"/>
      <c r="TI2" s="157"/>
      <c r="TJ2" s="157"/>
      <c r="TK2" s="157"/>
      <c r="TL2" s="157"/>
      <c r="TM2" s="157"/>
      <c r="TN2" s="157"/>
      <c r="TO2" s="157"/>
      <c r="TP2" s="157"/>
      <c r="TQ2" s="157"/>
      <c r="TR2" s="157"/>
      <c r="TS2" s="157"/>
      <c r="TT2" s="157"/>
      <c r="TU2" s="157"/>
      <c r="TV2" s="157"/>
      <c r="TW2" s="157"/>
      <c r="TX2" s="157"/>
      <c r="TY2" s="157"/>
      <c r="TZ2" s="157"/>
      <c r="UA2" s="157"/>
      <c r="UB2" s="157"/>
      <c r="UC2" s="157"/>
      <c r="UD2" s="157"/>
      <c r="UE2" s="157"/>
      <c r="UF2" s="157"/>
      <c r="UG2" s="157"/>
      <c r="UH2" s="157"/>
      <c r="UI2" s="157"/>
      <c r="UJ2" s="157"/>
      <c r="UK2" s="157"/>
      <c r="UL2" s="157"/>
      <c r="UM2" s="157"/>
      <c r="UN2" s="157"/>
      <c r="UO2" s="157"/>
      <c r="UP2" s="157"/>
      <c r="UQ2" s="157"/>
      <c r="UR2" s="157"/>
      <c r="US2" s="157"/>
      <c r="UT2" s="157"/>
      <c r="UU2" s="157"/>
      <c r="UV2" s="157"/>
      <c r="UW2" s="157"/>
      <c r="UX2" s="157"/>
      <c r="UY2" s="157"/>
      <c r="UZ2" s="157"/>
      <c r="VA2" s="157"/>
      <c r="VB2" s="157"/>
      <c r="VC2" s="157"/>
      <c r="VD2" s="157"/>
      <c r="VE2" s="157"/>
      <c r="VF2" s="157"/>
      <c r="VG2" s="157"/>
      <c r="VH2" s="157"/>
      <c r="VI2" s="157"/>
      <c r="VJ2" s="157"/>
      <c r="VK2" s="157"/>
      <c r="VL2" s="157"/>
      <c r="VM2" s="157"/>
      <c r="VN2" s="157"/>
      <c r="VO2" s="157"/>
      <c r="VP2" s="157"/>
      <c r="VQ2" s="157"/>
      <c r="VR2" s="157"/>
      <c r="VS2" s="157"/>
      <c r="VT2" s="157"/>
      <c r="VU2" s="157"/>
      <c r="VV2" s="157"/>
      <c r="VW2" s="157"/>
      <c r="VX2" s="157"/>
      <c r="VY2" s="157"/>
      <c r="VZ2" s="157"/>
      <c r="WA2" s="157"/>
      <c r="WB2" s="157"/>
      <c r="WC2" s="157"/>
      <c r="WD2" s="157"/>
      <c r="WE2" s="157"/>
      <c r="WF2" s="157"/>
      <c r="WG2" s="157"/>
      <c r="WH2" s="157"/>
      <c r="WI2" s="157"/>
      <c r="WJ2" s="157"/>
      <c r="WK2" s="157"/>
      <c r="WL2" s="157"/>
      <c r="WM2" s="157"/>
      <c r="WN2" s="157"/>
      <c r="WO2" s="157"/>
      <c r="WP2" s="157"/>
      <c r="WQ2" s="157"/>
      <c r="WR2" s="157"/>
      <c r="WS2" s="157"/>
      <c r="WT2" s="157"/>
      <c r="WU2" s="157"/>
      <c r="WV2" s="157"/>
      <c r="WW2" s="157"/>
      <c r="WX2" s="157"/>
      <c r="WY2" s="157"/>
      <c r="WZ2" s="157"/>
      <c r="XA2" s="157"/>
      <c r="XB2" s="157"/>
      <c r="XC2" s="157"/>
      <c r="XD2" s="157"/>
      <c r="XE2" s="157"/>
      <c r="XF2" s="157"/>
      <c r="XG2" s="157"/>
      <c r="XH2" s="157"/>
      <c r="XI2" s="157"/>
      <c r="XJ2" s="157"/>
      <c r="XK2" s="157"/>
      <c r="XL2" s="157"/>
      <c r="XM2" s="157"/>
      <c r="XN2" s="157"/>
      <c r="XO2" s="157"/>
      <c r="XP2" s="157"/>
      <c r="XQ2" s="157"/>
      <c r="XR2" s="157"/>
      <c r="XS2" s="157"/>
      <c r="XT2" s="157"/>
      <c r="XU2" s="157"/>
      <c r="XV2" s="157"/>
      <c r="XW2" s="157"/>
      <c r="XX2" s="157"/>
      <c r="XY2" s="157"/>
      <c r="XZ2" s="157"/>
      <c r="YA2" s="157"/>
      <c r="YB2" s="157"/>
      <c r="YC2" s="157"/>
      <c r="YD2" s="157"/>
      <c r="YE2" s="157"/>
      <c r="YF2" s="157"/>
      <c r="YG2" s="157"/>
      <c r="YH2" s="157"/>
      <c r="YI2" s="157"/>
      <c r="YJ2" s="157"/>
      <c r="YK2" s="157"/>
      <c r="YL2" s="157"/>
      <c r="YM2" s="157"/>
      <c r="YN2" s="157"/>
      <c r="YO2" s="157"/>
      <c r="YP2" s="157"/>
      <c r="YQ2" s="157"/>
      <c r="YR2" s="157"/>
      <c r="YS2" s="157"/>
      <c r="YT2" s="157"/>
      <c r="YU2" s="157"/>
      <c r="YV2" s="157"/>
      <c r="YW2" s="157"/>
      <c r="YX2" s="157"/>
      <c r="YY2" s="157"/>
      <c r="YZ2" s="157"/>
      <c r="ZA2" s="157"/>
      <c r="ZB2" s="157"/>
      <c r="ZC2" s="157"/>
      <c r="ZD2" s="157"/>
      <c r="ZE2" s="157"/>
      <c r="ZF2" s="157"/>
      <c r="ZG2" s="157"/>
      <c r="ZH2" s="157"/>
      <c r="ZI2" s="157"/>
      <c r="ZJ2" s="157"/>
      <c r="ZK2" s="157"/>
      <c r="ZL2" s="157"/>
      <c r="ZM2" s="157"/>
      <c r="ZN2" s="157"/>
      <c r="ZO2" s="157"/>
      <c r="ZP2" s="157"/>
      <c r="ZQ2" s="157"/>
      <c r="ZR2" s="157"/>
      <c r="ZS2" s="157"/>
      <c r="ZT2" s="157"/>
      <c r="ZU2" s="157"/>
      <c r="ZV2" s="157"/>
      <c r="ZW2" s="157"/>
      <c r="ZX2" s="157"/>
      <c r="ZY2" s="157"/>
      <c r="ZZ2" s="157"/>
      <c r="AAA2" s="157"/>
      <c r="AAB2" s="157"/>
      <c r="AAC2" s="157"/>
      <c r="AAD2" s="157"/>
      <c r="AAE2" s="157"/>
      <c r="AAF2" s="157"/>
      <c r="AAG2" s="157"/>
      <c r="AAH2" s="157"/>
      <c r="AAI2" s="157"/>
      <c r="AAJ2" s="157"/>
      <c r="AAK2" s="157"/>
      <c r="AAL2" s="157"/>
      <c r="AAM2" s="157"/>
      <c r="AAN2" s="157"/>
      <c r="AAO2" s="157"/>
      <c r="AAP2" s="157"/>
      <c r="AAQ2" s="157"/>
      <c r="AAR2" s="157"/>
      <c r="AAS2" s="157"/>
      <c r="AAT2" s="157"/>
      <c r="AAU2" s="157"/>
      <c r="AAV2" s="157"/>
      <c r="AAW2" s="157"/>
      <c r="AAX2" s="157"/>
      <c r="AAY2" s="157"/>
      <c r="AAZ2" s="157"/>
      <c r="ABA2" s="157"/>
      <c r="ABB2" s="157"/>
      <c r="ABC2" s="157"/>
      <c r="ABD2" s="157"/>
      <c r="ABE2" s="157"/>
      <c r="ABF2" s="157"/>
      <c r="ABG2" s="157"/>
      <c r="ABH2" s="157"/>
      <c r="ABI2" s="157"/>
      <c r="ABJ2" s="157"/>
      <c r="ABK2" s="157"/>
      <c r="ABL2" s="157"/>
      <c r="ABM2" s="157"/>
      <c r="ABN2" s="157"/>
      <c r="ABO2" s="157"/>
      <c r="ABP2" s="157"/>
      <c r="ABQ2" s="157"/>
      <c r="ABR2" s="157"/>
      <c r="ABS2" s="157"/>
      <c r="ABT2" s="157"/>
      <c r="ABU2" s="157"/>
      <c r="ABV2" s="157"/>
      <c r="ABW2" s="157"/>
      <c r="ABX2" s="157"/>
      <c r="ABY2" s="157"/>
      <c r="ABZ2" s="157"/>
      <c r="ACA2" s="157"/>
      <c r="ACB2" s="157"/>
      <c r="ACC2" s="157"/>
      <c r="ACD2" s="157"/>
      <c r="ACE2" s="157"/>
      <c r="ACF2" s="157"/>
      <c r="ACG2" s="157"/>
      <c r="ACH2" s="157"/>
      <c r="ACI2" s="157"/>
      <c r="ACJ2" s="157"/>
      <c r="ACK2" s="157"/>
      <c r="ACL2" s="157"/>
      <c r="ACM2" s="157"/>
      <c r="ACN2" s="157"/>
      <c r="ACO2" s="157"/>
      <c r="ACP2" s="157"/>
      <c r="ACQ2" s="157"/>
      <c r="ACR2" s="157"/>
      <c r="ACS2" s="157"/>
      <c r="ACT2" s="157"/>
      <c r="ACU2" s="157"/>
      <c r="ACV2" s="157"/>
      <c r="ACW2" s="157"/>
      <c r="ACX2" s="157"/>
      <c r="ACY2" s="157"/>
      <c r="ACZ2" s="157"/>
      <c r="ADA2" s="157"/>
      <c r="ADB2" s="157"/>
      <c r="ADC2" s="157"/>
      <c r="ADD2" s="157"/>
      <c r="ADE2" s="157"/>
      <c r="ADF2" s="157"/>
      <c r="ADG2" s="157"/>
      <c r="ADH2" s="157"/>
      <c r="ADI2" s="157"/>
      <c r="ADJ2" s="157"/>
      <c r="ADK2" s="157"/>
      <c r="ADL2" s="157"/>
      <c r="ADM2" s="157"/>
      <c r="ADN2" s="157"/>
      <c r="ADO2" s="157"/>
      <c r="ADP2" s="157"/>
      <c r="ADQ2" s="157"/>
      <c r="ADR2" s="157"/>
      <c r="ADS2" s="157"/>
      <c r="ADT2" s="157"/>
      <c r="ADU2" s="157"/>
      <c r="ADV2" s="157"/>
      <c r="ADW2" s="157"/>
      <c r="ADX2" s="157"/>
      <c r="ADY2" s="157"/>
      <c r="ADZ2" s="157"/>
      <c r="AEA2" s="157"/>
      <c r="AEB2" s="157"/>
      <c r="AEC2" s="157"/>
      <c r="AED2" s="157"/>
      <c r="AEE2" s="157"/>
      <c r="AEF2" s="157"/>
      <c r="AEG2" s="157"/>
      <c r="AEH2" s="157"/>
      <c r="AEI2" s="157"/>
      <c r="AEJ2" s="157"/>
      <c r="AEK2" s="157"/>
      <c r="AEL2" s="157"/>
      <c r="AEM2" s="157"/>
      <c r="AEN2" s="157"/>
      <c r="AEO2" s="157"/>
      <c r="AEP2" s="157"/>
      <c r="AEQ2" s="157"/>
      <c r="AER2" s="157"/>
      <c r="AES2" s="157"/>
      <c r="AET2" s="157"/>
      <c r="AEU2" s="157"/>
      <c r="AEV2" s="157"/>
      <c r="AEW2" s="157"/>
      <c r="AEX2" s="157"/>
      <c r="AEY2" s="157"/>
      <c r="AEZ2" s="157"/>
      <c r="AFA2" s="157"/>
      <c r="AFB2" s="157"/>
      <c r="AFC2" s="157"/>
      <c r="AFD2" s="157"/>
      <c r="AFE2" s="157"/>
      <c r="AFF2" s="157"/>
      <c r="AFG2" s="157"/>
      <c r="AFH2" s="157"/>
      <c r="AFI2" s="157"/>
      <c r="AFJ2" s="157"/>
      <c r="AFK2" s="157"/>
      <c r="AFL2" s="157"/>
      <c r="AFM2" s="157"/>
      <c r="AFN2" s="157"/>
      <c r="AFO2" s="157"/>
      <c r="AFP2" s="157"/>
      <c r="AFQ2" s="157"/>
      <c r="AFR2" s="157"/>
      <c r="AFS2" s="157"/>
      <c r="AFT2" s="157"/>
      <c r="AFU2" s="157"/>
      <c r="AFV2" s="157"/>
      <c r="AFW2" s="157"/>
      <c r="AFX2" s="157"/>
      <c r="AFY2" s="157"/>
      <c r="AFZ2" s="157"/>
      <c r="AGA2" s="157"/>
      <c r="AGB2" s="157"/>
      <c r="AGC2" s="157"/>
      <c r="AGD2" s="157"/>
      <c r="AGE2" s="157"/>
      <c r="AGF2" s="157"/>
      <c r="AGG2" s="157"/>
      <c r="AGH2" s="157"/>
      <c r="AGI2" s="157"/>
      <c r="AGJ2" s="157"/>
      <c r="AGK2" s="157"/>
      <c r="AGL2" s="157"/>
      <c r="AGM2" s="157"/>
      <c r="AGN2" s="157"/>
      <c r="AGO2" s="157"/>
      <c r="AGP2" s="157"/>
      <c r="AGQ2" s="157"/>
      <c r="AGR2" s="157"/>
      <c r="AGS2" s="157"/>
      <c r="AGT2" s="158"/>
      <c r="AGU2" s="156" t="str">
        <f>silun!B205</f>
        <v>最差感知
(3)</v>
      </c>
      <c r="AGV2" s="157"/>
      <c r="AGW2" s="157"/>
      <c r="AGX2" s="157"/>
      <c r="AGY2" s="157"/>
      <c r="AGZ2" s="157"/>
      <c r="AHA2" s="157"/>
      <c r="AHB2" s="158"/>
      <c r="AHC2" s="156" t="str">
        <f>silun!B207</f>
        <v>覆盖感知
(5)</v>
      </c>
      <c r="AHD2" s="157"/>
      <c r="AHE2" s="157"/>
      <c r="AHF2" s="157"/>
      <c r="AHG2" s="157"/>
      <c r="AHH2" s="157"/>
      <c r="AHI2" s="157"/>
      <c r="AHJ2" s="157"/>
      <c r="AHK2" s="157"/>
      <c r="AHL2" s="157"/>
      <c r="AHM2" s="157"/>
      <c r="AHN2" s="157"/>
      <c r="AHO2" s="157"/>
      <c r="AHP2" s="157"/>
      <c r="AHQ2" s="157"/>
      <c r="AHR2" s="157"/>
      <c r="AHS2" s="157"/>
      <c r="AHT2" s="157"/>
      <c r="AHU2" s="157"/>
      <c r="AHV2" s="157"/>
      <c r="AHW2" s="157"/>
      <c r="AHX2" s="157"/>
      <c r="AHY2" s="157"/>
      <c r="AHZ2" s="157"/>
      <c r="AIA2" s="157"/>
      <c r="AIB2" s="157"/>
      <c r="AIC2" s="157"/>
      <c r="AID2" s="158"/>
      <c r="AIE2" s="156" t="str">
        <f>silun!B214</f>
        <v>容量感知
(5)</v>
      </c>
      <c r="AIF2" s="157"/>
      <c r="AIG2" s="157"/>
      <c r="AIH2" s="157"/>
      <c r="AII2" s="157"/>
      <c r="AIJ2" s="157"/>
      <c r="AIK2" s="157"/>
      <c r="AIL2" s="157"/>
      <c r="AIM2" s="157"/>
      <c r="AIN2" s="157"/>
      <c r="AIO2" s="157"/>
      <c r="AIP2" s="157"/>
      <c r="AIQ2" s="157"/>
      <c r="AIR2" s="157"/>
      <c r="AIS2" s="157"/>
      <c r="AIT2" s="157"/>
      <c r="AIU2" s="157"/>
      <c r="AIV2" s="157"/>
      <c r="AIW2" s="157"/>
      <c r="AIX2" s="157"/>
      <c r="AIY2" s="157"/>
      <c r="AIZ2" s="157"/>
      <c r="AJA2" s="157"/>
      <c r="AJB2" s="158"/>
      <c r="AJC2" s="156" t="str">
        <f>silun!B220</f>
        <v>结构感知
(1.5)</v>
      </c>
      <c r="AJD2" s="157"/>
      <c r="AJE2" s="157"/>
      <c r="AJF2" s="157"/>
      <c r="AJG2" s="157"/>
      <c r="AJH2" s="157"/>
      <c r="AJI2" s="157"/>
      <c r="AJJ2" s="157"/>
      <c r="AJK2" s="157"/>
      <c r="AJL2" s="157"/>
      <c r="AJM2" s="157"/>
      <c r="AJN2" s="157"/>
      <c r="AJO2" s="157"/>
      <c r="AJP2" s="157"/>
      <c r="AJQ2" s="157"/>
      <c r="AJR2" s="157"/>
      <c r="AJS2" s="157"/>
      <c r="AJT2" s="157"/>
      <c r="AJU2" s="157"/>
      <c r="AJV2" s="157"/>
      <c r="AJW2" s="157"/>
      <c r="AJX2" s="157"/>
      <c r="AJY2" s="157"/>
      <c r="AJZ2" s="158"/>
      <c r="AKA2" s="142"/>
      <c r="AKB2" s="142"/>
      <c r="AKC2" s="142"/>
      <c r="AKD2" s="142"/>
      <c r="AKE2" s="142"/>
      <c r="AKF2" s="142"/>
      <c r="AKG2" s="144"/>
      <c r="AKH2" s="144"/>
      <c r="AKI2" s="144"/>
      <c r="AKJ2" s="142"/>
      <c r="AKK2" s="142"/>
      <c r="AKL2" s="142"/>
      <c r="AKM2" s="142"/>
      <c r="AKN2" s="142"/>
      <c r="AKO2" s="142"/>
      <c r="AKP2" s="142"/>
      <c r="AKQ2" s="142"/>
      <c r="AKR2" s="142"/>
      <c r="AKS2" s="142"/>
      <c r="AKT2" s="142"/>
      <c r="AKU2" s="142"/>
      <c r="AKV2" s="142"/>
      <c r="AKW2" s="142"/>
      <c r="AKX2" s="142"/>
      <c r="AKY2" s="142"/>
      <c r="AKZ2" s="142"/>
      <c r="ALA2" s="142"/>
    </row>
    <row r="3" spans="1:989" s="39" customFormat="1" ht="18" x14ac:dyDescent="0.35">
      <c r="A3" s="28" t="s">
        <v>1056</v>
      </c>
      <c r="B3" s="142"/>
      <c r="C3" s="142"/>
      <c r="D3" s="142"/>
      <c r="E3" s="143" t="str">
        <f>silun!D2</f>
        <v>客户调查</v>
      </c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 t="str">
        <f>silun!D6</f>
        <v>用户投诉</v>
      </c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56" t="str">
        <f>silun!D12</f>
        <v>语音业务</v>
      </c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8"/>
      <c r="CC3" s="156" t="str">
        <f>silun!D21</f>
        <v>数据业务</v>
      </c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  <c r="CT3" s="157"/>
      <c r="CU3" s="157"/>
      <c r="CV3" s="157"/>
      <c r="CW3" s="157"/>
      <c r="CX3" s="157"/>
      <c r="CY3" s="157"/>
      <c r="CZ3" s="157"/>
      <c r="DA3" s="157"/>
      <c r="DB3" s="157"/>
      <c r="DC3" s="157"/>
      <c r="DD3" s="157"/>
      <c r="DE3" s="157"/>
      <c r="DF3" s="157"/>
      <c r="DG3" s="157"/>
      <c r="DH3" s="157"/>
      <c r="DI3" s="157"/>
      <c r="DJ3" s="157"/>
      <c r="DK3" s="157"/>
      <c r="DL3" s="157"/>
      <c r="DM3" s="157"/>
      <c r="DN3" s="157"/>
      <c r="DO3" s="157"/>
      <c r="DP3" s="157"/>
      <c r="DQ3" s="157"/>
      <c r="DR3" s="157"/>
      <c r="DS3" s="157"/>
      <c r="DT3" s="157"/>
      <c r="DU3" s="157"/>
      <c r="DV3" s="157"/>
      <c r="DW3" s="157"/>
      <c r="DX3" s="157"/>
      <c r="DY3" s="156" t="str">
        <f>silun!D33</f>
        <v>投诉处理</v>
      </c>
      <c r="DZ3" s="157"/>
      <c r="EA3" s="157"/>
      <c r="EB3" s="158"/>
      <c r="EC3" s="156" t="str">
        <f>silun!D34</f>
        <v>三方调查</v>
      </c>
      <c r="ED3" s="157"/>
      <c r="EE3" s="157"/>
      <c r="EF3" s="157"/>
      <c r="EG3" s="157"/>
      <c r="EH3" s="157"/>
      <c r="EI3" s="157"/>
      <c r="EJ3" s="157"/>
      <c r="EK3" s="157"/>
      <c r="EL3" s="157"/>
      <c r="EM3" s="157"/>
      <c r="EN3" s="157"/>
      <c r="EO3" s="157"/>
      <c r="EP3" s="157"/>
      <c r="EQ3" s="157"/>
      <c r="ER3" s="157"/>
      <c r="ES3" s="157"/>
      <c r="ET3" s="157"/>
      <c r="EU3" s="157"/>
      <c r="EV3" s="157"/>
      <c r="EW3" s="157"/>
      <c r="EX3" s="157"/>
      <c r="EY3" s="157"/>
      <c r="EZ3" s="157"/>
      <c r="FA3" s="158"/>
      <c r="FB3" s="67"/>
      <c r="FC3" s="67"/>
      <c r="FD3" s="67"/>
      <c r="FE3" s="67"/>
      <c r="FF3" s="67"/>
      <c r="FG3" s="157"/>
      <c r="FH3" s="157"/>
      <c r="FI3" s="157"/>
      <c r="FJ3" s="157"/>
      <c r="FK3" s="157"/>
      <c r="FL3" s="157"/>
      <c r="FM3" s="157"/>
      <c r="FN3" s="157"/>
      <c r="FO3" s="157"/>
      <c r="FP3" s="157"/>
      <c r="FQ3" s="157"/>
      <c r="FR3" s="157"/>
      <c r="FS3" s="157"/>
      <c r="FT3" s="157"/>
      <c r="FU3" s="157"/>
      <c r="FV3" s="157"/>
      <c r="FW3" s="157"/>
      <c r="FX3" s="157"/>
      <c r="FY3" s="157"/>
      <c r="FZ3" s="157"/>
      <c r="GA3" s="157"/>
      <c r="GB3" s="157"/>
      <c r="GC3" s="157"/>
      <c r="GD3" s="157"/>
      <c r="GE3" s="157"/>
      <c r="GF3" s="157"/>
      <c r="GG3" s="157"/>
      <c r="GH3" s="157"/>
      <c r="GI3" s="157"/>
      <c r="GJ3" s="157"/>
      <c r="GK3" s="157"/>
      <c r="GL3" s="157"/>
      <c r="GM3" s="157"/>
      <c r="GN3" s="157"/>
      <c r="GO3" s="157"/>
      <c r="GP3" s="157"/>
      <c r="GQ3" s="157"/>
      <c r="GR3" s="157"/>
      <c r="GS3" s="157"/>
      <c r="GT3" s="157"/>
      <c r="GU3" s="157"/>
      <c r="GV3" s="157"/>
      <c r="GW3" s="157"/>
      <c r="GX3" s="157"/>
      <c r="GY3" s="157"/>
      <c r="GZ3" s="157"/>
      <c r="HA3" s="157"/>
      <c r="HB3" s="157"/>
      <c r="HC3" s="157"/>
      <c r="HD3" s="157"/>
      <c r="HE3" s="157"/>
      <c r="HF3" s="157"/>
      <c r="HG3" s="157"/>
      <c r="HH3" s="157"/>
      <c r="HI3" s="157"/>
      <c r="HJ3" s="157"/>
      <c r="HK3" s="157"/>
      <c r="HL3" s="157"/>
      <c r="HM3" s="157"/>
      <c r="HN3" s="157"/>
      <c r="HO3" s="157"/>
      <c r="HP3" s="157"/>
      <c r="HQ3" s="157"/>
      <c r="HR3" s="157"/>
      <c r="HS3" s="157"/>
      <c r="HT3" s="157"/>
      <c r="HU3" s="157"/>
      <c r="HV3" s="157"/>
      <c r="HW3" s="157"/>
      <c r="HX3" s="157"/>
      <c r="HY3" s="157"/>
      <c r="HZ3" s="157"/>
      <c r="IA3" s="157"/>
      <c r="IB3" s="157"/>
      <c r="IC3" s="157"/>
      <c r="ID3" s="157"/>
      <c r="IE3" s="157"/>
      <c r="IF3" s="157"/>
      <c r="IG3" s="157"/>
      <c r="IH3" s="157"/>
      <c r="II3" s="157"/>
      <c r="IJ3" s="157"/>
      <c r="IK3" s="157"/>
      <c r="IL3" s="157"/>
      <c r="IM3" s="157"/>
      <c r="IN3" s="158"/>
      <c r="IO3" s="156" t="str">
        <f>silun!D58</f>
        <v xml:space="preserve">现场测试
</v>
      </c>
      <c r="IP3" s="157"/>
      <c r="IQ3" s="157"/>
      <c r="IR3" s="157"/>
      <c r="IS3" s="157"/>
      <c r="IT3" s="157"/>
      <c r="IU3" s="157"/>
      <c r="IV3" s="157"/>
      <c r="IW3" s="157"/>
      <c r="IX3" s="157"/>
      <c r="IY3" s="157"/>
      <c r="IZ3" s="157"/>
      <c r="JA3" s="157"/>
      <c r="JB3" s="157"/>
      <c r="JC3" s="157"/>
      <c r="JD3" s="157"/>
      <c r="JE3" s="157"/>
      <c r="JF3" s="157"/>
      <c r="JG3" s="157"/>
      <c r="JH3" s="157"/>
      <c r="JI3" s="157"/>
      <c r="JJ3" s="157"/>
      <c r="JK3" s="157"/>
      <c r="JL3" s="157"/>
      <c r="JM3" s="157"/>
      <c r="JN3" s="157"/>
      <c r="JO3" s="157"/>
      <c r="JP3" s="157"/>
      <c r="JQ3" s="157"/>
      <c r="JR3" s="157"/>
      <c r="JS3" s="157"/>
      <c r="JT3" s="157"/>
      <c r="JU3" s="157"/>
      <c r="JV3" s="157"/>
      <c r="JW3" s="157"/>
      <c r="JX3" s="157"/>
      <c r="JY3" s="157"/>
      <c r="JZ3" s="157"/>
      <c r="KA3" s="157"/>
      <c r="KB3" s="157"/>
      <c r="KC3" s="157"/>
      <c r="KD3" s="157"/>
      <c r="KE3" s="157"/>
      <c r="KF3" s="157"/>
      <c r="KG3" s="157"/>
      <c r="KH3" s="157"/>
      <c r="KI3" s="157"/>
      <c r="KJ3" s="157"/>
      <c r="KK3" s="157"/>
      <c r="KL3" s="157"/>
      <c r="KM3" s="157"/>
      <c r="KN3" s="157"/>
      <c r="KO3" s="157"/>
      <c r="KP3" s="157"/>
      <c r="KQ3" s="157"/>
      <c r="KR3" s="157"/>
      <c r="KS3" s="157"/>
      <c r="KT3" s="157"/>
      <c r="KU3" s="157"/>
      <c r="KV3" s="157"/>
      <c r="KW3" s="157"/>
      <c r="KX3" s="157"/>
      <c r="KY3" s="157"/>
      <c r="KZ3" s="157"/>
      <c r="LA3" s="157"/>
      <c r="LB3" s="157"/>
      <c r="LC3" s="157"/>
      <c r="LD3" s="157"/>
      <c r="LE3" s="157"/>
      <c r="LF3" s="157"/>
      <c r="LG3" s="157"/>
      <c r="LH3" s="157"/>
      <c r="LI3" s="157"/>
      <c r="LJ3" s="157"/>
      <c r="LK3" s="157"/>
      <c r="LL3" s="157"/>
      <c r="LM3" s="157"/>
      <c r="LN3" s="157"/>
      <c r="LO3" s="157"/>
      <c r="LP3" s="157"/>
      <c r="LQ3" s="157"/>
      <c r="LR3" s="157"/>
      <c r="LS3" s="157"/>
      <c r="LT3" s="157"/>
      <c r="LU3" s="157"/>
      <c r="LV3" s="157"/>
      <c r="LW3" s="157"/>
      <c r="LX3" s="157"/>
      <c r="LY3" s="157"/>
      <c r="LZ3" s="157"/>
      <c r="MA3" s="157"/>
      <c r="MB3" s="157"/>
      <c r="MC3" s="157"/>
      <c r="MD3" s="157"/>
      <c r="ME3" s="157"/>
      <c r="MF3" s="157"/>
      <c r="MG3" s="157"/>
      <c r="MH3" s="157"/>
      <c r="MI3" s="157"/>
      <c r="MJ3" s="157"/>
      <c r="MK3" s="157"/>
      <c r="ML3" s="157"/>
      <c r="MM3" s="157"/>
      <c r="MN3" s="157"/>
      <c r="MO3" s="157"/>
      <c r="MP3" s="157"/>
      <c r="MQ3" s="157"/>
      <c r="MR3" s="157"/>
      <c r="MS3" s="157"/>
      <c r="MT3" s="157"/>
      <c r="MU3" s="157"/>
      <c r="MV3" s="157"/>
      <c r="MW3" s="157"/>
      <c r="MX3" s="157"/>
      <c r="MY3" s="157"/>
      <c r="MZ3" s="157"/>
      <c r="NA3" s="157"/>
      <c r="NB3" s="157"/>
      <c r="NC3" s="157"/>
      <c r="ND3" s="157"/>
      <c r="NE3" s="157"/>
      <c r="NF3" s="157"/>
      <c r="NG3" s="157"/>
      <c r="NH3" s="157"/>
      <c r="NI3" s="157"/>
      <c r="NJ3" s="157"/>
      <c r="NK3" s="157"/>
      <c r="NL3" s="157"/>
      <c r="NM3" s="157"/>
      <c r="NN3" s="157"/>
      <c r="NO3" s="157"/>
      <c r="NP3" s="157"/>
      <c r="NQ3" s="157"/>
      <c r="NR3" s="157"/>
      <c r="NS3" s="157"/>
      <c r="NT3" s="157"/>
      <c r="NU3" s="157"/>
      <c r="NV3" s="157"/>
      <c r="NW3" s="157"/>
      <c r="NX3" s="157"/>
      <c r="NY3" s="157"/>
      <c r="NZ3" s="157"/>
      <c r="OA3" s="157"/>
      <c r="OB3" s="157"/>
      <c r="OC3" s="157"/>
      <c r="OD3" s="157"/>
      <c r="OE3" s="157"/>
      <c r="OF3" s="157"/>
      <c r="OG3" s="157"/>
      <c r="OH3" s="157"/>
      <c r="OI3" s="157"/>
      <c r="OJ3" s="157"/>
      <c r="OK3" s="157"/>
      <c r="OL3" s="157"/>
      <c r="OM3" s="157"/>
      <c r="ON3" s="157"/>
      <c r="OO3" s="157"/>
      <c r="OP3" s="157"/>
      <c r="OQ3" s="157"/>
      <c r="OR3" s="157"/>
      <c r="OS3" s="157"/>
      <c r="OT3" s="157"/>
      <c r="OU3" s="157"/>
      <c r="OV3" s="157"/>
      <c r="OW3" s="157"/>
      <c r="OX3" s="157"/>
      <c r="OY3" s="157"/>
      <c r="OZ3" s="157"/>
      <c r="PA3" s="157"/>
      <c r="PB3" s="157"/>
      <c r="PC3" s="157"/>
      <c r="PD3" s="157"/>
      <c r="PE3" s="157"/>
      <c r="PF3" s="157"/>
      <c r="PG3" s="157"/>
      <c r="PH3" s="157"/>
      <c r="PI3" s="157"/>
      <c r="PJ3" s="157"/>
      <c r="PK3" s="157"/>
      <c r="PL3" s="157"/>
      <c r="PM3" s="157"/>
      <c r="PN3" s="157"/>
      <c r="PO3" s="157"/>
      <c r="PP3" s="157"/>
      <c r="PQ3" s="157"/>
      <c r="PR3" s="157"/>
      <c r="PS3" s="157"/>
      <c r="PT3" s="157"/>
      <c r="PU3" s="157"/>
      <c r="PV3" s="157"/>
      <c r="PW3" s="157"/>
      <c r="PX3" s="157"/>
      <c r="PY3" s="157"/>
      <c r="PZ3" s="157"/>
      <c r="QA3" s="157"/>
      <c r="QB3" s="157"/>
      <c r="QC3" s="157"/>
      <c r="QD3" s="157"/>
      <c r="QE3" s="157"/>
      <c r="QF3" s="157"/>
      <c r="QG3" s="157"/>
      <c r="QH3" s="157"/>
      <c r="QI3" s="157"/>
      <c r="QJ3" s="157"/>
      <c r="QK3" s="157"/>
      <c r="QL3" s="157"/>
      <c r="QM3" s="157"/>
      <c r="QN3" s="157"/>
      <c r="QO3" s="157"/>
      <c r="QP3" s="158"/>
      <c r="QQ3" s="156" t="str">
        <f>silun!D100</f>
        <v>重点保障场景</v>
      </c>
      <c r="QR3" s="157"/>
      <c r="QS3" s="157"/>
      <c r="QT3" s="157"/>
      <c r="QU3" s="157"/>
      <c r="QV3" s="157"/>
      <c r="QW3" s="157"/>
      <c r="QX3" s="157"/>
      <c r="QY3" s="157"/>
      <c r="QZ3" s="157"/>
      <c r="RA3" s="157"/>
      <c r="RB3" s="157"/>
      <c r="RC3" s="157"/>
      <c r="RD3" s="157"/>
      <c r="RE3" s="157"/>
      <c r="RF3" s="157"/>
      <c r="RG3" s="157"/>
      <c r="RH3" s="157"/>
      <c r="RI3" s="157"/>
      <c r="RJ3" s="158"/>
      <c r="RK3" s="156" t="str">
        <f>silun!D105</f>
        <v>城区</v>
      </c>
      <c r="RL3" s="157"/>
      <c r="RM3" s="157"/>
      <c r="RN3" s="157"/>
      <c r="RO3" s="157"/>
      <c r="RP3" s="157"/>
      <c r="RQ3" s="157"/>
      <c r="RR3" s="157"/>
      <c r="RS3" s="157"/>
      <c r="RT3" s="157"/>
      <c r="RU3" s="157"/>
      <c r="RV3" s="157"/>
      <c r="RW3" s="157"/>
      <c r="RX3" s="157"/>
      <c r="RY3" s="157"/>
      <c r="RZ3" s="157"/>
      <c r="SA3" s="157"/>
      <c r="SB3" s="157"/>
      <c r="SC3" s="157"/>
      <c r="SD3" s="157"/>
      <c r="SE3" s="157"/>
      <c r="SF3" s="157"/>
      <c r="SG3" s="157"/>
      <c r="SH3" s="157"/>
      <c r="SI3" s="157"/>
      <c r="SJ3" s="157"/>
      <c r="SK3" s="157"/>
      <c r="SL3" s="157"/>
      <c r="SM3" s="157"/>
      <c r="SN3" s="157"/>
      <c r="SO3" s="157"/>
      <c r="SP3" s="157"/>
      <c r="SQ3" s="157"/>
      <c r="SR3" s="157"/>
      <c r="SS3" s="157"/>
      <c r="ST3" s="157"/>
      <c r="SU3" s="157"/>
      <c r="SV3" s="157"/>
      <c r="SW3" s="157"/>
      <c r="SX3" s="157"/>
      <c r="SY3" s="157"/>
      <c r="SZ3" s="157"/>
      <c r="TA3" s="157"/>
      <c r="TB3" s="157"/>
      <c r="TC3" s="157"/>
      <c r="TD3" s="157"/>
      <c r="TE3" s="157"/>
      <c r="TF3" s="157"/>
      <c r="TG3" s="157"/>
      <c r="TH3" s="157"/>
      <c r="TI3" s="157"/>
      <c r="TJ3" s="157"/>
      <c r="TK3" s="157"/>
      <c r="TL3" s="157"/>
      <c r="TM3" s="157"/>
      <c r="TN3" s="158"/>
      <c r="TO3" s="156" t="str">
        <f>silun!D119</f>
        <v>农村</v>
      </c>
      <c r="TP3" s="157"/>
      <c r="TQ3" s="157"/>
      <c r="TR3" s="157"/>
      <c r="TS3" s="157"/>
      <c r="TT3" s="157"/>
      <c r="TU3" s="157"/>
      <c r="TV3" s="157"/>
      <c r="TW3" s="157"/>
      <c r="TX3" s="157"/>
      <c r="TY3" s="157"/>
      <c r="TZ3" s="157"/>
      <c r="UA3" s="157"/>
      <c r="UB3" s="157"/>
      <c r="UC3" s="157"/>
      <c r="UD3" s="157"/>
      <c r="UE3" s="157"/>
      <c r="UF3" s="157"/>
      <c r="UG3" s="157"/>
      <c r="UH3" s="157"/>
      <c r="UI3" s="157"/>
      <c r="UJ3" s="157"/>
      <c r="UK3" s="157"/>
      <c r="UL3" s="157"/>
      <c r="UM3" s="157"/>
      <c r="UN3" s="157"/>
      <c r="UO3" s="157"/>
      <c r="UP3" s="157"/>
      <c r="UQ3" s="157"/>
      <c r="UR3" s="157"/>
      <c r="US3" s="157"/>
      <c r="UT3" s="157"/>
      <c r="UU3" s="157"/>
      <c r="UV3" s="157"/>
      <c r="UW3" s="157"/>
      <c r="UX3" s="158"/>
      <c r="UY3" s="156" t="str">
        <f>silun!D128</f>
        <v>高铁</v>
      </c>
      <c r="UZ3" s="157"/>
      <c r="VA3" s="157"/>
      <c r="VB3" s="157"/>
      <c r="VC3" s="157"/>
      <c r="VD3" s="157"/>
      <c r="VE3" s="157"/>
      <c r="VF3" s="157"/>
      <c r="VG3" s="157"/>
      <c r="VH3" s="157"/>
      <c r="VI3" s="157"/>
      <c r="VJ3" s="157"/>
      <c r="VK3" s="157"/>
      <c r="VL3" s="157"/>
      <c r="VM3" s="157"/>
      <c r="VN3" s="157"/>
      <c r="VO3" s="157"/>
      <c r="VP3" s="157"/>
      <c r="VQ3" s="157"/>
      <c r="VR3" s="157"/>
      <c r="VS3" s="157"/>
      <c r="VT3" s="157"/>
      <c r="VU3" s="157"/>
      <c r="VV3" s="157"/>
      <c r="VW3" s="157"/>
      <c r="VX3" s="157"/>
      <c r="VY3" s="157"/>
      <c r="VZ3" s="157"/>
      <c r="WA3" s="157"/>
      <c r="WB3" s="157"/>
      <c r="WC3" s="157"/>
      <c r="WD3" s="158"/>
      <c r="WE3" s="156" t="str">
        <f>silun!D136</f>
        <v>地铁</v>
      </c>
      <c r="WF3" s="157"/>
      <c r="WG3" s="157"/>
      <c r="WH3" s="157"/>
      <c r="WI3" s="157"/>
      <c r="WJ3" s="157"/>
      <c r="WK3" s="157"/>
      <c r="WL3" s="157"/>
      <c r="WM3" s="157"/>
      <c r="WN3" s="157"/>
      <c r="WO3" s="157"/>
      <c r="WP3" s="157"/>
      <c r="WQ3" s="157"/>
      <c r="WR3" s="157"/>
      <c r="WS3" s="157"/>
      <c r="WT3" s="157"/>
      <c r="WU3" s="157"/>
      <c r="WV3" s="157"/>
      <c r="WW3" s="157"/>
      <c r="WX3" s="157"/>
      <c r="WY3" s="157"/>
      <c r="WZ3" s="157"/>
      <c r="XA3" s="157"/>
      <c r="XB3" s="157"/>
      <c r="XC3" s="157"/>
      <c r="XD3" s="157"/>
      <c r="XE3" s="157"/>
      <c r="XF3" s="157"/>
      <c r="XG3" s="157"/>
      <c r="XH3" s="157"/>
      <c r="XI3" s="157"/>
      <c r="XJ3" s="157"/>
      <c r="XK3" s="157"/>
      <c r="XL3" s="157"/>
      <c r="XM3" s="157"/>
      <c r="XN3" s="157"/>
      <c r="XO3" s="157"/>
      <c r="XP3" s="157"/>
      <c r="XQ3" s="157"/>
      <c r="XR3" s="158"/>
      <c r="XS3" s="156" t="str">
        <f>silun!D146</f>
        <v>高速</v>
      </c>
      <c r="XT3" s="157"/>
      <c r="XU3" s="157"/>
      <c r="XV3" s="157"/>
      <c r="XW3" s="157"/>
      <c r="XX3" s="157"/>
      <c r="XY3" s="157"/>
      <c r="XZ3" s="157"/>
      <c r="YA3" s="157"/>
      <c r="YB3" s="157"/>
      <c r="YC3" s="157"/>
      <c r="YD3" s="157"/>
      <c r="YE3" s="157"/>
      <c r="YF3" s="157"/>
      <c r="YG3" s="157"/>
      <c r="YH3" s="157"/>
      <c r="YI3" s="157"/>
      <c r="YJ3" s="157"/>
      <c r="YK3" s="157"/>
      <c r="YL3" s="157"/>
      <c r="YM3" s="157"/>
      <c r="YN3" s="157"/>
      <c r="YO3" s="157"/>
      <c r="YP3" s="157"/>
      <c r="YQ3" s="157"/>
      <c r="YR3" s="157"/>
      <c r="YS3" s="157"/>
      <c r="YT3" s="157"/>
      <c r="YU3" s="157"/>
      <c r="YV3" s="157"/>
      <c r="YW3" s="157"/>
      <c r="YX3" s="157"/>
      <c r="YY3" s="157"/>
      <c r="YZ3" s="157"/>
      <c r="ZA3" s="157"/>
      <c r="ZB3" s="157"/>
      <c r="ZC3" s="157"/>
      <c r="ZD3" s="157"/>
      <c r="ZE3" s="157"/>
      <c r="ZF3" s="157"/>
      <c r="ZG3" s="157"/>
      <c r="ZH3" s="157"/>
      <c r="ZI3" s="157"/>
      <c r="ZJ3" s="157"/>
      <c r="ZK3" s="157"/>
      <c r="ZL3" s="157"/>
      <c r="ZM3" s="157"/>
      <c r="ZN3" s="157"/>
      <c r="ZO3" s="157"/>
      <c r="ZP3" s="157"/>
      <c r="ZQ3" s="157"/>
      <c r="ZR3" s="157"/>
      <c r="ZS3" s="157"/>
      <c r="ZT3" s="157"/>
      <c r="ZU3" s="157"/>
      <c r="ZV3" s="157"/>
      <c r="ZW3" s="157"/>
      <c r="ZX3" s="157"/>
      <c r="ZY3" s="157"/>
      <c r="ZZ3" s="157"/>
      <c r="AAA3" s="157"/>
      <c r="AAB3" s="157"/>
      <c r="AAC3" s="157"/>
      <c r="AAD3" s="157"/>
      <c r="AAE3" s="157"/>
      <c r="AAF3" s="157"/>
      <c r="AAG3" s="157"/>
      <c r="AAH3" s="158"/>
      <c r="AAI3" s="156" t="str">
        <f>silun!D163</f>
        <v>居民区</v>
      </c>
      <c r="AAJ3" s="157"/>
      <c r="AAK3" s="157"/>
      <c r="AAL3" s="157"/>
      <c r="AAM3" s="157"/>
      <c r="AAN3" s="157"/>
      <c r="AAO3" s="157"/>
      <c r="AAP3" s="157"/>
      <c r="AAQ3" s="157"/>
      <c r="AAR3" s="157"/>
      <c r="AAS3" s="157"/>
      <c r="AAT3" s="157"/>
      <c r="AAU3" s="157"/>
      <c r="AAV3" s="157"/>
      <c r="AAW3" s="157"/>
      <c r="AAX3" s="157"/>
      <c r="AAY3" s="157"/>
      <c r="AAZ3" s="157"/>
      <c r="ABA3" s="157"/>
      <c r="ABB3" s="157"/>
      <c r="ABC3" s="157"/>
      <c r="ABD3" s="157"/>
      <c r="ABE3" s="157"/>
      <c r="ABF3" s="157"/>
      <c r="ABG3" s="157"/>
      <c r="ABH3" s="157"/>
      <c r="ABI3" s="157"/>
      <c r="ABJ3" s="157"/>
      <c r="ABK3" s="157"/>
      <c r="ABL3" s="157"/>
      <c r="ABM3" s="157"/>
      <c r="ABN3" s="157"/>
      <c r="ABO3" s="157"/>
      <c r="ABP3" s="157"/>
      <c r="ABQ3" s="157"/>
      <c r="ABR3" s="157"/>
      <c r="ABS3" s="157"/>
      <c r="ABT3" s="157"/>
      <c r="ABU3" s="157"/>
      <c r="ABV3" s="158"/>
      <c r="ABW3" s="156" t="str">
        <f>silun!D173</f>
        <v>风景区</v>
      </c>
      <c r="ABX3" s="157"/>
      <c r="ABY3" s="157"/>
      <c r="ABZ3" s="157"/>
      <c r="ACA3" s="157"/>
      <c r="ACB3" s="157"/>
      <c r="ACC3" s="157"/>
      <c r="ACD3" s="157"/>
      <c r="ACE3" s="157"/>
      <c r="ACF3" s="157"/>
      <c r="ACG3" s="157"/>
      <c r="ACH3" s="157"/>
      <c r="ACI3" s="157"/>
      <c r="ACJ3" s="157"/>
      <c r="ACK3" s="157"/>
      <c r="ACL3" s="157"/>
      <c r="ACM3" s="157"/>
      <c r="ACN3" s="157"/>
      <c r="ACO3" s="157"/>
      <c r="ACP3" s="157"/>
      <c r="ACQ3" s="157"/>
      <c r="ACR3" s="157"/>
      <c r="ACS3" s="157"/>
      <c r="ACT3" s="157"/>
      <c r="ACU3" s="157"/>
      <c r="ACV3" s="157"/>
      <c r="ACW3" s="157"/>
      <c r="ACX3" s="157"/>
      <c r="ACY3" s="157"/>
      <c r="ACZ3" s="157"/>
      <c r="ADA3" s="157"/>
      <c r="ADB3" s="157"/>
      <c r="ADC3" s="157"/>
      <c r="ADD3" s="157"/>
      <c r="ADE3" s="157"/>
      <c r="ADF3" s="158"/>
      <c r="ADG3" s="156" t="str">
        <f>silun!D182</f>
        <v>医院</v>
      </c>
      <c r="ADH3" s="157"/>
      <c r="ADI3" s="157"/>
      <c r="ADJ3" s="157"/>
      <c r="ADK3" s="157"/>
      <c r="ADL3" s="157"/>
      <c r="ADM3" s="157"/>
      <c r="ADN3" s="157"/>
      <c r="ADO3" s="157"/>
      <c r="ADP3" s="157"/>
      <c r="ADQ3" s="157"/>
      <c r="ADR3" s="157"/>
      <c r="ADS3" s="157"/>
      <c r="ADT3" s="157"/>
      <c r="ADU3" s="157"/>
      <c r="ADV3" s="157"/>
      <c r="ADW3" s="157"/>
      <c r="ADX3" s="157"/>
      <c r="ADY3" s="157"/>
      <c r="ADZ3" s="157"/>
      <c r="AEA3" s="157"/>
      <c r="AEB3" s="157"/>
      <c r="AEC3" s="157"/>
      <c r="AED3" s="157"/>
      <c r="AEE3" s="157"/>
      <c r="AEF3" s="157"/>
      <c r="AEG3" s="157"/>
      <c r="AEH3" s="157"/>
      <c r="AEI3" s="157"/>
      <c r="AEJ3" s="157"/>
      <c r="AEK3" s="157"/>
      <c r="AEL3" s="158"/>
      <c r="AEM3" s="156" t="str">
        <f>silun!D190</f>
        <v>交通枢纽</v>
      </c>
      <c r="AEN3" s="157"/>
      <c r="AEO3" s="157"/>
      <c r="AEP3" s="157"/>
      <c r="AEQ3" s="157"/>
      <c r="AER3" s="157"/>
      <c r="AES3" s="157"/>
      <c r="AET3" s="157"/>
      <c r="AEU3" s="157"/>
      <c r="AEV3" s="157"/>
      <c r="AEW3" s="157"/>
      <c r="AEX3" s="157"/>
      <c r="AEY3" s="157"/>
      <c r="AEZ3" s="157"/>
      <c r="AFA3" s="157"/>
      <c r="AFB3" s="157"/>
      <c r="AFC3" s="157"/>
      <c r="AFD3" s="157"/>
      <c r="AFE3" s="157"/>
      <c r="AFF3" s="157"/>
      <c r="AFG3" s="157"/>
      <c r="AFH3" s="157"/>
      <c r="AFI3" s="157"/>
      <c r="AFJ3" s="157"/>
      <c r="AFK3" s="157"/>
      <c r="AFL3" s="157"/>
      <c r="AFM3" s="157"/>
      <c r="AFN3" s="157"/>
      <c r="AFO3" s="157"/>
      <c r="AFP3" s="157"/>
      <c r="AFQ3" s="157"/>
      <c r="AFR3" s="157"/>
      <c r="AFS3" s="157"/>
      <c r="AFT3" s="157"/>
      <c r="AFU3" s="157"/>
      <c r="AFV3" s="157"/>
      <c r="AFW3" s="157"/>
      <c r="AFX3" s="157"/>
      <c r="AFY3" s="157"/>
      <c r="AFZ3" s="157"/>
      <c r="AGA3" s="157"/>
      <c r="AGB3" s="157"/>
      <c r="AGC3" s="157"/>
      <c r="AGD3" s="157"/>
      <c r="AGE3" s="157"/>
      <c r="AGF3" s="157"/>
      <c r="AGG3" s="157"/>
      <c r="AGH3" s="157"/>
      <c r="AGI3" s="157"/>
      <c r="AGJ3" s="157"/>
      <c r="AGK3" s="157"/>
      <c r="AGL3" s="157"/>
      <c r="AGM3" s="157"/>
      <c r="AGN3" s="157"/>
      <c r="AGO3" s="157"/>
      <c r="AGP3" s="157"/>
      <c r="AGQ3" s="157"/>
      <c r="AGR3" s="157"/>
      <c r="AGS3" s="157"/>
      <c r="AGT3" s="158"/>
      <c r="AGU3" s="156" t="str">
        <f>silun!D205</f>
        <v>语音业务</v>
      </c>
      <c r="AGV3" s="157"/>
      <c r="AGW3" s="157"/>
      <c r="AGX3" s="158"/>
      <c r="AGY3" s="156" t="str">
        <f>silun!D206</f>
        <v>数据业务</v>
      </c>
      <c r="AGZ3" s="157"/>
      <c r="AHA3" s="157"/>
      <c r="AHB3" s="158"/>
      <c r="AHC3" s="156" t="str">
        <f>silun!D207</f>
        <v>占网时长</v>
      </c>
      <c r="AHD3" s="157"/>
      <c r="AHE3" s="157"/>
      <c r="AHF3" s="158"/>
      <c r="AHG3" s="157"/>
      <c r="AHH3" s="157"/>
      <c r="AHI3" s="157"/>
      <c r="AHJ3" s="157"/>
      <c r="AHK3" s="157"/>
      <c r="AHL3" s="157"/>
      <c r="AHM3" s="157"/>
      <c r="AHN3" s="157"/>
      <c r="AHO3" s="157"/>
      <c r="AHP3" s="157"/>
      <c r="AHQ3" s="157"/>
      <c r="AHR3" s="157"/>
      <c r="AHS3" s="157"/>
      <c r="AHT3" s="157"/>
      <c r="AHU3" s="157"/>
      <c r="AHV3" s="158"/>
      <c r="AHW3" s="156" t="str">
        <f>silun!D212</f>
        <v>基站退服</v>
      </c>
      <c r="AHX3" s="157"/>
      <c r="AHY3" s="157"/>
      <c r="AHZ3" s="157"/>
      <c r="AIA3" s="157"/>
      <c r="AIB3" s="157"/>
      <c r="AIC3" s="157"/>
      <c r="AID3" s="158"/>
      <c r="AIE3" s="156" t="str">
        <f>silun!D214</f>
        <v>核心网</v>
      </c>
      <c r="AIF3" s="157"/>
      <c r="AIG3" s="157"/>
      <c r="AIH3" s="157"/>
      <c r="AII3" s="157"/>
      <c r="AIJ3" s="157"/>
      <c r="AIK3" s="157"/>
      <c r="AIL3" s="157"/>
      <c r="AIM3" s="157"/>
      <c r="AIN3" s="157"/>
      <c r="AIO3" s="157"/>
      <c r="AIP3" s="158"/>
      <c r="AIQ3" s="156" t="str">
        <f>silun!D217</f>
        <v>无线网</v>
      </c>
      <c r="AIR3" s="157"/>
      <c r="AIS3" s="157"/>
      <c r="AIT3" s="157"/>
      <c r="AIU3" s="157"/>
      <c r="AIV3" s="157"/>
      <c r="AIW3" s="157"/>
      <c r="AIX3" s="157"/>
      <c r="AIY3" s="156" t="str">
        <f>silun!D219</f>
        <v>传输网</v>
      </c>
      <c r="AIZ3" s="157"/>
      <c r="AJA3" s="157"/>
      <c r="AJB3" s="158"/>
      <c r="AJC3" s="156" t="str">
        <f>silun!D220</f>
        <v>无线网</v>
      </c>
      <c r="AJD3" s="157"/>
      <c r="AJE3" s="157"/>
      <c r="AJF3" s="157"/>
      <c r="AJG3" s="157"/>
      <c r="AJH3" s="157"/>
      <c r="AJI3" s="157"/>
      <c r="AJJ3" s="157"/>
      <c r="AJK3" s="157"/>
      <c r="AJL3" s="157"/>
      <c r="AJM3" s="157"/>
      <c r="AJN3" s="157"/>
      <c r="AJO3" s="157"/>
      <c r="AJP3" s="157"/>
      <c r="AJQ3" s="157"/>
      <c r="AJR3" s="157"/>
      <c r="AJS3" s="157"/>
      <c r="AJT3" s="157"/>
      <c r="AJU3" s="157"/>
      <c r="AJV3" s="157"/>
      <c r="AJW3" s="157"/>
      <c r="AJX3" s="157"/>
      <c r="AJY3" s="157"/>
      <c r="AJZ3" s="158"/>
      <c r="AKA3" s="142"/>
      <c r="AKB3" s="142"/>
      <c r="AKC3" s="142"/>
      <c r="AKD3" s="142"/>
      <c r="AKE3" s="142"/>
      <c r="AKF3" s="142"/>
      <c r="AKG3" s="144"/>
      <c r="AKH3" s="144"/>
      <c r="AKI3" s="144"/>
      <c r="AKJ3" s="142"/>
      <c r="AKK3" s="142"/>
      <c r="AKL3" s="142"/>
      <c r="AKM3" s="142"/>
      <c r="AKN3" s="142"/>
      <c r="AKO3" s="142"/>
      <c r="AKP3" s="142"/>
      <c r="AKQ3" s="142"/>
      <c r="AKR3" s="142"/>
      <c r="AKS3" s="142"/>
      <c r="AKT3" s="142"/>
      <c r="AKU3" s="142"/>
      <c r="AKV3" s="142"/>
      <c r="AKW3" s="142"/>
      <c r="AKX3" s="142"/>
      <c r="AKY3" s="142"/>
      <c r="AKZ3" s="142"/>
      <c r="ALA3" s="142"/>
    </row>
    <row r="4" spans="1:989" ht="18" x14ac:dyDescent="0.15">
      <c r="A4" s="28" t="s">
        <v>1057</v>
      </c>
      <c r="B4" s="142"/>
      <c r="C4" s="142"/>
      <c r="D4" s="142"/>
      <c r="E4" s="150" t="str">
        <f>silun!F2</f>
        <v>网络质量综合满意度</v>
      </c>
      <c r="F4" s="150"/>
      <c r="G4" s="150"/>
      <c r="H4" s="150"/>
      <c r="I4" s="150" t="str">
        <f>silun!F3</f>
        <v>4G客户网络质量满意度</v>
      </c>
      <c r="J4" s="150"/>
      <c r="K4" s="150"/>
      <c r="L4" s="150"/>
      <c r="M4" s="150" t="str">
        <f>silun!F4</f>
        <v>4G客户手机上网满意度</v>
      </c>
      <c r="N4" s="150"/>
      <c r="O4" s="150"/>
      <c r="P4" s="150"/>
      <c r="Q4" s="150" t="str">
        <f>silun!F5</f>
        <v>4G客户语音质量满意度</v>
      </c>
      <c r="R4" s="150"/>
      <c r="S4" s="150"/>
      <c r="T4" s="150"/>
      <c r="U4" s="150" t="str">
        <f>silun!F6</f>
        <v>4G客户网络原因万用户投诉比(广义)</v>
      </c>
      <c r="V4" s="150"/>
      <c r="W4" s="150"/>
      <c r="X4" s="150"/>
      <c r="Y4" s="150" t="str">
        <f>silun!F7</f>
        <v>4G客户网络原因万用户投诉比(狭义)</v>
      </c>
      <c r="Z4" s="150"/>
      <c r="AA4" s="150"/>
      <c r="AB4" s="150"/>
      <c r="AC4" s="150" t="str">
        <f>silun!F8</f>
        <v>VoLTE用户网络原因万用户投诉比(广义)</v>
      </c>
      <c r="AD4" s="150"/>
      <c r="AE4" s="150"/>
      <c r="AF4" s="150"/>
      <c r="AG4" s="150" t="str">
        <f>silun!F9</f>
        <v>VoLTE用户网络原因万用户投诉比(狭义)</v>
      </c>
      <c r="AH4" s="150"/>
      <c r="AI4" s="150"/>
      <c r="AJ4" s="150"/>
      <c r="AK4" s="150" t="str">
        <f>silun!F10</f>
        <v>基础通信万用户投诉比(广义)</v>
      </c>
      <c r="AL4" s="150"/>
      <c r="AM4" s="150"/>
      <c r="AN4" s="150"/>
      <c r="AO4" s="150" t="str">
        <f>silun!F11</f>
        <v>基础通信万用户投诉比(狭义)</v>
      </c>
      <c r="AP4" s="150"/>
      <c r="AQ4" s="150"/>
      <c r="AR4" s="150"/>
      <c r="AS4" s="150" t="str">
        <f>silun!F12</f>
        <v>VoLTE接通率(%)</v>
      </c>
      <c r="AT4" s="150"/>
      <c r="AU4" s="150"/>
      <c r="AV4" s="150"/>
      <c r="AW4" s="150" t="str">
        <f>silun!F13</f>
        <v>VoLTE掉话率(%)</v>
      </c>
      <c r="AX4" s="150"/>
      <c r="AY4" s="150"/>
      <c r="AZ4" s="150"/>
      <c r="BA4" s="150" t="str">
        <f>silun!F14</f>
        <v>VoLTE-VoLTE接续时长(s)</v>
      </c>
      <c r="BB4" s="150"/>
      <c r="BC4" s="150"/>
      <c r="BD4" s="150"/>
      <c r="BE4" s="150" t="str">
        <f>silun!F15</f>
        <v xml:space="preserve">VoLTE端到端上行丢包率(%) </v>
      </c>
      <c r="BF4" s="150"/>
      <c r="BG4" s="150"/>
      <c r="BH4" s="150"/>
      <c r="BI4" s="150" t="str">
        <f>silun!F16</f>
        <v>VOLTE视频接通率(%)</v>
      </c>
      <c r="BJ4" s="150"/>
      <c r="BK4" s="150"/>
      <c r="BL4" s="150"/>
      <c r="BM4" s="150" t="str">
        <f>silun!F17</f>
        <v>VOLTE视频掉话率(%)</v>
      </c>
      <c r="BN4" s="150"/>
      <c r="BO4" s="150"/>
      <c r="BP4" s="150"/>
      <c r="BQ4" s="150" t="str">
        <f>silun!F18</f>
        <v>IMS初始注册成功率(%)</v>
      </c>
      <c r="BR4" s="150"/>
      <c r="BS4" s="150"/>
      <c r="BT4" s="150"/>
      <c r="BU4" s="150" t="str">
        <f>silun!F19</f>
        <v>ESRVCC切换比例(%)</v>
      </c>
      <c r="BV4" s="150"/>
      <c r="BW4" s="150"/>
      <c r="BX4" s="150"/>
      <c r="BY4" s="150" t="str">
        <f>silun!F20</f>
        <v>ESRVCC切换成功率(%)</v>
      </c>
      <c r="BZ4" s="150"/>
      <c r="CA4" s="150"/>
      <c r="CB4" s="150"/>
      <c r="CC4" s="150" t="str">
        <f>silun!F21</f>
        <v>移动业务网页响应成功率(%)</v>
      </c>
      <c r="CD4" s="150"/>
      <c r="CE4" s="150"/>
      <c r="CF4" s="150"/>
      <c r="CG4" s="150" t="str">
        <f>silun!F22</f>
        <v>移动业务网页响应时延(ms)</v>
      </c>
      <c r="CH4" s="150"/>
      <c r="CI4" s="150"/>
      <c r="CJ4" s="150"/>
      <c r="CK4" s="150" t="str">
        <f>silun!F23</f>
        <v>移动业务网页显示成功率(%)</v>
      </c>
      <c r="CL4" s="150"/>
      <c r="CM4" s="150"/>
      <c r="CN4" s="150"/>
      <c r="CO4" s="150" t="str">
        <f>silun!F24</f>
        <v>移动业务视频响应成功率(%)</v>
      </c>
      <c r="CP4" s="150"/>
      <c r="CQ4" s="150"/>
      <c r="CR4" s="150"/>
      <c r="CS4" s="150" t="str">
        <f>silun!F25</f>
        <v>移动业务视频响应时延(ms)</v>
      </c>
      <c r="CT4" s="150"/>
      <c r="CU4" s="150"/>
      <c r="CV4" s="150"/>
      <c r="CW4" s="150" t="str">
        <f>silun!F26</f>
        <v>移动业务视频平均每次播放卡顿次数(次)</v>
      </c>
      <c r="CX4" s="150"/>
      <c r="CY4" s="150"/>
      <c r="CZ4" s="150"/>
      <c r="DA4" s="150" t="str">
        <f>silun!F27</f>
        <v>移动业务游戏响应成功率(%)</v>
      </c>
      <c r="DB4" s="150"/>
      <c r="DC4" s="150"/>
      <c r="DD4" s="150"/>
      <c r="DE4" s="150" t="str">
        <f>silun!F28</f>
        <v>移动业务游戏响应时延(ms)</v>
      </c>
      <c r="DF4" s="150"/>
      <c r="DG4" s="150"/>
      <c r="DH4" s="150"/>
      <c r="DI4" s="150" t="str">
        <f>silun!F29</f>
        <v>即时通信响应成功率(%)</v>
      </c>
      <c r="DJ4" s="150"/>
      <c r="DK4" s="150"/>
      <c r="DL4" s="150"/>
      <c r="DM4" s="150" t="str">
        <f>silun!F30</f>
        <v>即时通信响应时延(ms)</v>
      </c>
      <c r="DN4" s="150"/>
      <c r="DO4" s="150"/>
      <c r="DP4" s="150"/>
      <c r="DQ4" s="150" t="str">
        <f>silun!F31</f>
        <v>HTTP下载速率(Mbps)</v>
      </c>
      <c r="DR4" s="150"/>
      <c r="DS4" s="150"/>
      <c r="DT4" s="150"/>
      <c r="DU4" s="150" t="str">
        <f>silun!F32</f>
        <v>LTE排除用户原因附着成功率(%)</v>
      </c>
      <c r="DV4" s="150"/>
      <c r="DW4" s="150"/>
      <c r="DX4" s="150"/>
      <c r="DY4" s="150" t="str">
        <f>silun!F33</f>
        <v>移动业务投诉平均处理时长(小时)</v>
      </c>
      <c r="DZ4" s="150"/>
      <c r="EA4" s="150"/>
      <c r="EB4" s="150"/>
      <c r="EC4" s="145" t="str">
        <f>silun!F34</f>
        <v>4G客户网络质量满意度领先度-领先电信</v>
      </c>
      <c r="ED4" s="146"/>
      <c r="EE4" s="146"/>
      <c r="EF4" s="146"/>
      <c r="EG4" s="146"/>
      <c r="EH4" s="145" t="str">
        <f>silun!F35</f>
        <v>4G客户网络质量满意度领先度-领先联通</v>
      </c>
      <c r="EI4" s="146"/>
      <c r="EJ4" s="146"/>
      <c r="EK4" s="146"/>
      <c r="EL4" s="146"/>
      <c r="EM4" s="145" t="str">
        <f>silun!F36</f>
        <v>4G客户手机上网满意度领先度-领先电信</v>
      </c>
      <c r="EN4" s="146"/>
      <c r="EO4" s="146"/>
      <c r="EP4" s="146"/>
      <c r="EQ4" s="146"/>
      <c r="ER4" s="145" t="str">
        <f>silun!F37</f>
        <v>4G客户手机上网满意度领先度-领先联通</v>
      </c>
      <c r="ES4" s="146"/>
      <c r="ET4" s="146"/>
      <c r="EU4" s="146"/>
      <c r="EV4" s="146"/>
      <c r="EW4" s="145" t="str">
        <f>silun!F38</f>
        <v>4G客户语音通话质量满意度领先度-领先电信</v>
      </c>
      <c r="EX4" s="146"/>
      <c r="EY4" s="146"/>
      <c r="EZ4" s="146"/>
      <c r="FA4" s="146"/>
      <c r="FB4" s="145" t="str">
        <f>silun!F39</f>
        <v>4G客户语音通话质量满意度领先度-领先联通</v>
      </c>
      <c r="FC4" s="146"/>
      <c r="FD4" s="146"/>
      <c r="FE4" s="146"/>
      <c r="FF4" s="146"/>
      <c r="FG4" s="150" t="str">
        <f>silun!F40</f>
        <v>4G覆盖率劣于竞对小区占比-电信(%)</v>
      </c>
      <c r="FH4" s="150"/>
      <c r="FI4" s="150"/>
      <c r="FJ4" s="150"/>
      <c r="FK4" s="150" t="str">
        <f>silun!F41</f>
        <v>4G覆盖率劣于竞对小区占比-联通(%)</v>
      </c>
      <c r="FL4" s="150"/>
      <c r="FM4" s="150"/>
      <c r="FN4" s="150"/>
      <c r="FO4" s="150" t="str">
        <f>silun!F42</f>
        <v>城区MR覆盖率领先度(%)-领先电信</v>
      </c>
      <c r="FP4" s="150"/>
      <c r="FQ4" s="150"/>
      <c r="FR4" s="150"/>
      <c r="FS4" s="150"/>
      <c r="FT4" s="150" t="str">
        <f>silun!F43</f>
        <v>城区MR覆盖率领先度(%)-领先联通</v>
      </c>
      <c r="FU4" s="150"/>
      <c r="FV4" s="150"/>
      <c r="FW4" s="150"/>
      <c r="FX4" s="150"/>
      <c r="FY4" s="150" t="str">
        <f>silun!F44</f>
        <v>农村MR覆盖率领先度(%)-领先电信</v>
      </c>
      <c r="FZ4" s="150"/>
      <c r="GA4" s="150"/>
      <c r="GB4" s="150"/>
      <c r="GC4" s="150"/>
      <c r="GD4" s="150" t="str">
        <f>silun!F45</f>
        <v>农村MR覆盖率领先度(%)-领先联通</v>
      </c>
      <c r="GE4" s="150"/>
      <c r="GF4" s="150"/>
      <c r="GG4" s="150"/>
      <c r="GH4" s="150"/>
      <c r="GI4" s="150" t="str">
        <f>silun!F46</f>
        <v>高校MR覆盖率领先度(%)-领先电信</v>
      </c>
      <c r="GJ4" s="150"/>
      <c r="GK4" s="150"/>
      <c r="GL4" s="150"/>
      <c r="GM4" s="150"/>
      <c r="GN4" s="150" t="str">
        <f>silun!F47</f>
        <v>高校MR覆盖率领先度(%)-领先联通</v>
      </c>
      <c r="GO4" s="150"/>
      <c r="GP4" s="150"/>
      <c r="GQ4" s="150"/>
      <c r="GR4" s="150"/>
      <c r="GS4" s="150" t="str">
        <f>silun!F48</f>
        <v>高校覆盖劣于竞对小区占比-联通(%)</v>
      </c>
      <c r="GT4" s="150"/>
      <c r="GU4" s="150"/>
      <c r="GV4" s="150"/>
      <c r="GW4" s="150" t="str">
        <f>silun!F49</f>
        <v>高校覆盖劣于竞对小区占比-电信(%)</v>
      </c>
      <c r="GX4" s="150"/>
      <c r="GY4" s="150"/>
      <c r="GZ4" s="150"/>
      <c r="HA4" s="150" t="str">
        <f>silun!F50</f>
        <v>居民区MR覆盖率领先度(%)-领先电信</v>
      </c>
      <c r="HB4" s="150"/>
      <c r="HC4" s="150"/>
      <c r="HD4" s="150"/>
      <c r="HE4" s="150"/>
      <c r="HF4" s="150" t="str">
        <f>silun!F51</f>
        <v>居民区MR覆盖率领先度(%)-领先联通</v>
      </c>
      <c r="HG4" s="150"/>
      <c r="HH4" s="150"/>
      <c r="HI4" s="150"/>
      <c r="HJ4" s="150"/>
      <c r="HK4" s="150" t="str">
        <f>silun!F52</f>
        <v>风景区MR覆盖率领先度(%)-领先电信</v>
      </c>
      <c r="HL4" s="150"/>
      <c r="HM4" s="150"/>
      <c r="HN4" s="150"/>
      <c r="HO4" s="150"/>
      <c r="HP4" s="150" t="str">
        <f>silun!F53</f>
        <v>风景区MR覆盖率领先度(%)-领先联通</v>
      </c>
      <c r="HQ4" s="150"/>
      <c r="HR4" s="150"/>
      <c r="HS4" s="150"/>
      <c r="HT4" s="150"/>
      <c r="HU4" s="150" t="str">
        <f>silun!F54</f>
        <v>医院MR覆盖率领先度(%)-领先电信</v>
      </c>
      <c r="HV4" s="150"/>
      <c r="HW4" s="150"/>
      <c r="HX4" s="150"/>
      <c r="HY4" s="150"/>
      <c r="HZ4" s="150" t="str">
        <f>silun!F55</f>
        <v>医院MR覆盖率领先度(%)-领先联通</v>
      </c>
      <c r="IA4" s="150"/>
      <c r="IB4" s="150"/>
      <c r="IC4" s="150"/>
      <c r="ID4" s="150"/>
      <c r="IE4" s="150" t="str">
        <f>silun!F56</f>
        <v>交通枢纽MR覆盖率领先度(%)-领先电信</v>
      </c>
      <c r="IF4" s="150"/>
      <c r="IG4" s="150"/>
      <c r="IH4" s="150"/>
      <c r="II4" s="150"/>
      <c r="IJ4" s="150" t="str">
        <f>silun!F57</f>
        <v>交通枢纽MR覆盖率领先度(%)-领先联通</v>
      </c>
      <c r="IK4" s="150"/>
      <c r="IL4" s="150"/>
      <c r="IM4" s="150"/>
      <c r="IN4" s="150"/>
      <c r="IO4" s="150" t="str">
        <f>silun!F58</f>
        <v>城区道路综合覆盖率领先度(%)-领先电信</v>
      </c>
      <c r="IP4" s="150"/>
      <c r="IQ4" s="150"/>
      <c r="IR4" s="150"/>
      <c r="IS4" s="150"/>
      <c r="IT4" s="150" t="str">
        <f>silun!F59</f>
        <v>城区道路综合覆盖率领先度(%)-领先联通</v>
      </c>
      <c r="IU4" s="150"/>
      <c r="IV4" s="150"/>
      <c r="IW4" s="150"/>
      <c r="IX4" s="150"/>
      <c r="IY4" s="150" t="str">
        <f>silun!F60</f>
        <v>城区道路全程呼叫成功率领先度(%)-领先电信</v>
      </c>
      <c r="IZ4" s="150"/>
      <c r="JA4" s="150"/>
      <c r="JB4" s="150"/>
      <c r="JC4" s="150"/>
      <c r="JD4" s="150" t="str">
        <f>silun!F61</f>
        <v>城区道路全程呼叫成功率领先度(%)-领先联通</v>
      </c>
      <c r="JE4" s="150"/>
      <c r="JF4" s="150"/>
      <c r="JG4" s="150"/>
      <c r="JH4" s="150"/>
      <c r="JI4" s="150" t="str">
        <f>silun!F62</f>
        <v>城区道路视频卡顿时长占比领先度(%)-领先电信</v>
      </c>
      <c r="JJ4" s="150"/>
      <c r="JK4" s="150"/>
      <c r="JL4" s="150"/>
      <c r="JM4" s="150"/>
      <c r="JN4" s="150" t="str">
        <f>silun!F63</f>
        <v>城区道路视频卡顿时长占比领先度(%)-领先联通</v>
      </c>
      <c r="JO4" s="150"/>
      <c r="JP4" s="150"/>
      <c r="JQ4" s="150"/>
      <c r="JR4" s="150"/>
      <c r="JS4" s="150" t="str">
        <f>silun!F64</f>
        <v>城区道路上传速率领先度(Mbps)-领先电信</v>
      </c>
      <c r="JT4" s="150"/>
      <c r="JU4" s="150"/>
      <c r="JV4" s="150"/>
      <c r="JW4" s="150"/>
      <c r="JX4" s="150" t="str">
        <f>silun!F65</f>
        <v>城区道路上传速率领先度(Mbps)-领先联通</v>
      </c>
      <c r="JY4" s="150"/>
      <c r="JZ4" s="150"/>
      <c r="KA4" s="150"/>
      <c r="KB4" s="150"/>
      <c r="KC4" s="150" t="str">
        <f>silun!F66</f>
        <v>城区道路下载速率领先度(Mbps)-领先电信</v>
      </c>
      <c r="KD4" s="150"/>
      <c r="KE4" s="150"/>
      <c r="KF4" s="150"/>
      <c r="KG4" s="150"/>
      <c r="KH4" s="150" t="str">
        <f>silun!F67</f>
        <v>城区道路下载速率领先度(Mbps)-领先联通</v>
      </c>
      <c r="KI4" s="150"/>
      <c r="KJ4" s="150"/>
      <c r="KK4" s="150"/>
      <c r="KL4" s="150"/>
      <c r="KM4" s="150" t="str">
        <f>silun!F68</f>
        <v>高铁综合覆盖率领先度(%)-领先电信</v>
      </c>
      <c r="KN4" s="150"/>
      <c r="KO4" s="150"/>
      <c r="KP4" s="150"/>
      <c r="KQ4" s="150"/>
      <c r="KR4" s="150" t="str">
        <f>silun!F69</f>
        <v>高铁综合覆盖率领先度(%)-领先联通</v>
      </c>
      <c r="KS4" s="150"/>
      <c r="KT4" s="150"/>
      <c r="KU4" s="150"/>
      <c r="KV4" s="150"/>
      <c r="KW4" s="150" t="str">
        <f>silun!F70</f>
        <v>高铁Volte全程呼叫成功率领先度(%)-领先电信</v>
      </c>
      <c r="KX4" s="150"/>
      <c r="KY4" s="150"/>
      <c r="KZ4" s="150"/>
      <c r="LA4" s="150"/>
      <c r="LB4" s="150" t="str">
        <f>silun!F71</f>
        <v>高铁Volte全程呼叫成功率领先度(%)-领先联通</v>
      </c>
      <c r="LC4" s="150"/>
      <c r="LD4" s="150"/>
      <c r="LE4" s="150"/>
      <c r="LF4" s="150"/>
      <c r="LG4" s="150" t="str">
        <f>silun!F72</f>
        <v>高铁视频卡顿时长占比领先度(%)-领先电信</v>
      </c>
      <c r="LH4" s="150"/>
      <c r="LI4" s="150"/>
      <c r="LJ4" s="150"/>
      <c r="LK4" s="150"/>
      <c r="LL4" s="150" t="str">
        <f>silun!F73</f>
        <v>高铁视频卡顿时长占比领先度(%)-领先联通</v>
      </c>
      <c r="LM4" s="150"/>
      <c r="LN4" s="150"/>
      <c r="LO4" s="150"/>
      <c r="LP4" s="150"/>
      <c r="LQ4" s="150" t="str">
        <f>silun!F74</f>
        <v>高铁上传速率领先度(Mbps)-领先电信</v>
      </c>
      <c r="LR4" s="150"/>
      <c r="LS4" s="150"/>
      <c r="LT4" s="150"/>
      <c r="LU4" s="150"/>
      <c r="LV4" s="150" t="str">
        <f>silun!F75</f>
        <v>高铁上传速率领先度(Mbps)-领先联通</v>
      </c>
      <c r="LW4" s="150"/>
      <c r="LX4" s="150"/>
      <c r="LY4" s="150"/>
      <c r="LZ4" s="150"/>
      <c r="MA4" s="150" t="str">
        <f>silun!F76</f>
        <v>高铁下载速率领先度(Mbps)-领先电信</v>
      </c>
      <c r="MB4" s="150"/>
      <c r="MC4" s="150"/>
      <c r="MD4" s="150"/>
      <c r="ME4" s="150"/>
      <c r="MF4" s="150" t="str">
        <f>silun!F77</f>
        <v>高铁下载速率领先度(Mbps)-领先联通</v>
      </c>
      <c r="MG4" s="150"/>
      <c r="MH4" s="150"/>
      <c r="MI4" s="150"/>
      <c r="MJ4" s="150"/>
      <c r="MK4" s="150" t="str">
        <f>silun!F78</f>
        <v>地铁综合覆盖率领先度(%)-领先电信</v>
      </c>
      <c r="ML4" s="150"/>
      <c r="MM4" s="150"/>
      <c r="MN4" s="150"/>
      <c r="MO4" s="150"/>
      <c r="MP4" s="150" t="str">
        <f>silun!F79</f>
        <v>地铁综合覆盖率领先度(%)-领先联通</v>
      </c>
      <c r="MQ4" s="150"/>
      <c r="MR4" s="150"/>
      <c r="MS4" s="150"/>
      <c r="MT4" s="150"/>
      <c r="MU4" s="150" t="str">
        <f>silun!F80</f>
        <v>地铁Volte全程呼叫成功率领先度(%)-领先电信</v>
      </c>
      <c r="MV4" s="150"/>
      <c r="MW4" s="150"/>
      <c r="MX4" s="150"/>
      <c r="MY4" s="150"/>
      <c r="MZ4" s="150" t="str">
        <f>silun!F81</f>
        <v>地铁Volte全程呼叫成功率领先度(%)-领先联通</v>
      </c>
      <c r="NA4" s="150"/>
      <c r="NB4" s="150"/>
      <c r="NC4" s="150"/>
      <c r="ND4" s="150"/>
      <c r="NE4" s="150" t="str">
        <f>silun!F82</f>
        <v>地铁视频卡顿时长占比领先度(%)-领先电信</v>
      </c>
      <c r="NF4" s="150"/>
      <c r="NG4" s="150"/>
      <c r="NH4" s="150"/>
      <c r="NI4" s="150"/>
      <c r="NJ4" s="150" t="str">
        <f>silun!F83</f>
        <v>地铁视频卡顿时长占比领先度(%)-领先联通</v>
      </c>
      <c r="NK4" s="150"/>
      <c r="NL4" s="150"/>
      <c r="NM4" s="150"/>
      <c r="NN4" s="150"/>
      <c r="NO4" s="150" t="str">
        <f>silun!F84</f>
        <v>地铁上传速率领先度(Mbps)-领先电信</v>
      </c>
      <c r="NP4" s="150"/>
      <c r="NQ4" s="150"/>
      <c r="NR4" s="150"/>
      <c r="NS4" s="150"/>
      <c r="NT4" s="150" t="str">
        <f>silun!F85</f>
        <v>地铁上传速率领先度(Mbps)-领先联通</v>
      </c>
      <c r="NU4" s="150"/>
      <c r="NV4" s="150"/>
      <c r="NW4" s="150"/>
      <c r="NX4" s="150"/>
      <c r="NY4" s="150" t="str">
        <f>silun!F86</f>
        <v>地铁下载速率领先度(Mbps)-领先电信</v>
      </c>
      <c r="NZ4" s="150"/>
      <c r="OA4" s="150"/>
      <c r="OB4" s="150"/>
      <c r="OC4" s="150"/>
      <c r="OD4" s="150" t="str">
        <f>silun!F87</f>
        <v>地铁下载速率领先度(Mbps)-领先联通</v>
      </c>
      <c r="OE4" s="150"/>
      <c r="OF4" s="150"/>
      <c r="OG4" s="150"/>
      <c r="OH4" s="150"/>
      <c r="OI4" s="150" t="str">
        <f>silun!F88</f>
        <v>高速综合覆盖率领先度(%)-领先电信</v>
      </c>
      <c r="OJ4" s="150"/>
      <c r="OK4" s="150"/>
      <c r="OL4" s="150"/>
      <c r="OM4" s="150"/>
      <c r="ON4" s="150" t="str">
        <f>silun!F89</f>
        <v>高速综合覆盖率领先度(%)-领先联通</v>
      </c>
      <c r="OO4" s="150"/>
      <c r="OP4" s="150"/>
      <c r="OQ4" s="150"/>
      <c r="OR4" s="150"/>
      <c r="OS4" s="150" t="str">
        <f>silun!F90</f>
        <v>交通枢纽综合覆盖率领先度(%)-领先电信</v>
      </c>
      <c r="OT4" s="150"/>
      <c r="OU4" s="150"/>
      <c r="OV4" s="150"/>
      <c r="OW4" s="150"/>
      <c r="OX4" s="150" t="str">
        <f>silun!F91</f>
        <v>交通枢纽综合覆盖率领先度(%)-领先联通</v>
      </c>
      <c r="OY4" s="150"/>
      <c r="OZ4" s="150"/>
      <c r="PA4" s="150"/>
      <c r="PB4" s="150"/>
      <c r="PC4" s="150" t="str">
        <f>silun!F92</f>
        <v>交通枢纽Volte全程呼叫成功率领先度(%)-领先电信</v>
      </c>
      <c r="PD4" s="150"/>
      <c r="PE4" s="150"/>
      <c r="PF4" s="150"/>
      <c r="PG4" s="150"/>
      <c r="PH4" s="150" t="str">
        <f>silun!F93</f>
        <v>交通枢纽Volte全程呼叫成功率领先度(%)-领先联通</v>
      </c>
      <c r="PI4" s="150"/>
      <c r="PJ4" s="150"/>
      <c r="PK4" s="150"/>
      <c r="PL4" s="150"/>
      <c r="PM4" s="150" t="str">
        <f>silun!F94</f>
        <v>交通枢纽视频卡顿时长占比领先度(%)-领先电信</v>
      </c>
      <c r="PN4" s="150"/>
      <c r="PO4" s="150"/>
      <c r="PP4" s="150"/>
      <c r="PQ4" s="150"/>
      <c r="PR4" s="150" t="str">
        <f>silun!F95</f>
        <v>交通枢纽视频卡顿时长占比领先度(%)-领先联通</v>
      </c>
      <c r="PS4" s="150"/>
      <c r="PT4" s="150"/>
      <c r="PU4" s="150"/>
      <c r="PV4" s="150"/>
      <c r="PW4" s="150" t="str">
        <f>silun!F96</f>
        <v>交通枢纽上传速率领先度(Mbps)-领先电信</v>
      </c>
      <c r="PX4" s="150"/>
      <c r="PY4" s="150"/>
      <c r="PZ4" s="150"/>
      <c r="QA4" s="150"/>
      <c r="QB4" s="150" t="str">
        <f>silun!F97</f>
        <v>交通枢纽上传速率领先度(Mbps)-领先联通</v>
      </c>
      <c r="QC4" s="150"/>
      <c r="QD4" s="150"/>
      <c r="QE4" s="150"/>
      <c r="QF4" s="150"/>
      <c r="QG4" s="150" t="str">
        <f>silun!F98</f>
        <v>交通枢纽下载速率领先度(Mbps)-领先电信</v>
      </c>
      <c r="QH4" s="150"/>
      <c r="QI4" s="150"/>
      <c r="QJ4" s="150"/>
      <c r="QK4" s="150"/>
      <c r="QL4" s="150" t="str">
        <f>silun!F99</f>
        <v>交通枢纽下载速率领先度(Mbps)-领先联通</v>
      </c>
      <c r="QM4" s="150"/>
      <c r="QN4" s="150"/>
      <c r="QO4" s="150"/>
      <c r="QP4" s="150"/>
      <c r="QQ4" s="150" t="str">
        <f>silun!F100</f>
        <v>重点保障场景VoLTE接通率(%)</v>
      </c>
      <c r="QR4" s="150"/>
      <c r="QS4" s="150"/>
      <c r="QT4" s="150"/>
      <c r="QU4" s="150" t="str">
        <f>silun!F101</f>
        <v>重点保障场景VoLTE掉话率(%)</v>
      </c>
      <c r="QV4" s="150"/>
      <c r="QW4" s="150"/>
      <c r="QX4" s="150"/>
      <c r="QY4" s="150" t="str">
        <f>silun!F102</f>
        <v>重点保障场景网页响应成功率(%)</v>
      </c>
      <c r="QZ4" s="150"/>
      <c r="RA4" s="150"/>
      <c r="RB4" s="150"/>
      <c r="RC4" s="150" t="str">
        <f>silun!F103</f>
        <v>重点保障场景视频响应成功率(%)</v>
      </c>
      <c r="RD4" s="150"/>
      <c r="RE4" s="150"/>
      <c r="RF4" s="150"/>
      <c r="RG4" s="150" t="str">
        <f>silun!F104</f>
        <v>重点保障场景上行PRB利用率(%)</v>
      </c>
      <c r="RH4" s="150"/>
      <c r="RI4" s="150"/>
      <c r="RJ4" s="150"/>
      <c r="RK4" s="150" t="str">
        <f>silun!F105</f>
        <v>城区MR覆盖率(%)</v>
      </c>
      <c r="RL4" s="150"/>
      <c r="RM4" s="150"/>
      <c r="RN4" s="150"/>
      <c r="RO4" s="150" t="str">
        <f>silun!F106</f>
        <v>城区VoLTE接通率(%)</v>
      </c>
      <c r="RP4" s="150"/>
      <c r="RQ4" s="150"/>
      <c r="RR4" s="150"/>
      <c r="RS4" s="150" t="str">
        <f>silun!F107</f>
        <v>城区VoLTE掉话率(%)</v>
      </c>
      <c r="RT4" s="150"/>
      <c r="RU4" s="150"/>
      <c r="RV4" s="150"/>
      <c r="RW4" s="150" t="str">
        <f>silun!F108</f>
        <v>城区VoLTE端到端上行丢包率 (%)</v>
      </c>
      <c r="RX4" s="150"/>
      <c r="RY4" s="150"/>
      <c r="RZ4" s="150"/>
      <c r="SA4" s="150" t="str">
        <f>silun!F109</f>
        <v>城区网页响应成功率(%)</v>
      </c>
      <c r="SB4" s="150"/>
      <c r="SC4" s="150"/>
      <c r="SD4" s="150"/>
      <c r="SE4" s="150" t="str">
        <f>silun!F110</f>
        <v>城区网页响应时延(ms)</v>
      </c>
      <c r="SF4" s="150"/>
      <c r="SG4" s="150"/>
      <c r="SH4" s="150"/>
      <c r="SI4" s="150" t="str">
        <f>silun!F111</f>
        <v>城区视频响应成功率(%)</v>
      </c>
      <c r="SJ4" s="150"/>
      <c r="SK4" s="150"/>
      <c r="SL4" s="150"/>
      <c r="SM4" s="150" t="str">
        <f>silun!F112</f>
        <v>城区视频响应时延(ms)</v>
      </c>
      <c r="SN4" s="150"/>
      <c r="SO4" s="150"/>
      <c r="SP4" s="150"/>
      <c r="SQ4" s="150" t="str">
        <f>silun!F113</f>
        <v>城区游戏响应时延(ms)</v>
      </c>
      <c r="SR4" s="150"/>
      <c r="SS4" s="150"/>
      <c r="ST4" s="150"/>
      <c r="SU4" s="150" t="str">
        <f>silun!F114</f>
        <v>城区道路综合覆盖率(%)</v>
      </c>
      <c r="SV4" s="150"/>
      <c r="SW4" s="150"/>
      <c r="SX4" s="150"/>
      <c r="SY4" s="150" t="str">
        <f>silun!F115</f>
        <v>城区道路全程呼叫成功率(%)</v>
      </c>
      <c r="SZ4" s="150"/>
      <c r="TA4" s="150"/>
      <c r="TB4" s="150"/>
      <c r="TC4" s="150" t="str">
        <f>silun!F116</f>
        <v>城区道路视频卡顿时长占比(%)</v>
      </c>
      <c r="TD4" s="150"/>
      <c r="TE4" s="150"/>
      <c r="TF4" s="150"/>
      <c r="TG4" s="150" t="str">
        <f>silun!F117</f>
        <v>城区道路上传速率(Mbps)</v>
      </c>
      <c r="TH4" s="150"/>
      <c r="TI4" s="150"/>
      <c r="TJ4" s="150"/>
      <c r="TK4" s="150" t="str">
        <f>silun!F118</f>
        <v>城区道路下载速率(Mbps)</v>
      </c>
      <c r="TL4" s="150"/>
      <c r="TM4" s="150"/>
      <c r="TN4" s="150"/>
      <c r="TO4" s="150" t="str">
        <f>silun!F119</f>
        <v>农村MR覆盖率(%)</v>
      </c>
      <c r="TP4" s="150"/>
      <c r="TQ4" s="150"/>
      <c r="TR4" s="150"/>
      <c r="TS4" s="150" t="str">
        <f>silun!F120</f>
        <v>农村VoLTE接通率(%)</v>
      </c>
      <c r="TT4" s="150"/>
      <c r="TU4" s="150"/>
      <c r="TV4" s="150"/>
      <c r="TW4" s="150" t="str">
        <f>silun!F121</f>
        <v>农村VoLTE掉话率(%)</v>
      </c>
      <c r="TX4" s="150"/>
      <c r="TY4" s="150"/>
      <c r="TZ4" s="150"/>
      <c r="UA4" s="150" t="str">
        <f>silun!F122</f>
        <v>农村VoLTE端到端上行丢包率(%)</v>
      </c>
      <c r="UB4" s="150"/>
      <c r="UC4" s="150"/>
      <c r="UD4" s="150"/>
      <c r="UE4" s="150" t="str">
        <f>silun!F123</f>
        <v>农村网页响应成功率(%)</v>
      </c>
      <c r="UF4" s="150"/>
      <c r="UG4" s="150"/>
      <c r="UH4" s="150"/>
      <c r="UI4" s="150" t="str">
        <f>silun!F124</f>
        <v>农村网页响应时延(ms)</v>
      </c>
      <c r="UJ4" s="150"/>
      <c r="UK4" s="150"/>
      <c r="UL4" s="150"/>
      <c r="UM4" s="150" t="str">
        <f>silun!F125</f>
        <v>农村视频响应成功率(%)</v>
      </c>
      <c r="UN4" s="150"/>
      <c r="UO4" s="150"/>
      <c r="UP4" s="150"/>
      <c r="UQ4" s="150" t="str">
        <f>silun!F126</f>
        <v>农村视频响应时延(ms)</v>
      </c>
      <c r="UR4" s="150"/>
      <c r="US4" s="150"/>
      <c r="UT4" s="150"/>
      <c r="UU4" s="150" t="str">
        <f>silun!F127</f>
        <v>农村游戏响应时延(ms)</v>
      </c>
      <c r="UV4" s="150"/>
      <c r="UW4" s="150"/>
      <c r="UX4" s="150"/>
      <c r="UY4" s="150" t="str">
        <f>silun!F128</f>
        <v>高铁VoLTE-VoLTE MOS3.0以上占比(%)</v>
      </c>
      <c r="UZ4" s="150"/>
      <c r="VA4" s="150"/>
      <c r="VB4" s="150"/>
      <c r="VC4" s="150" t="str">
        <f>silun!F129</f>
        <v>高铁网页显示成功率(%)</v>
      </c>
      <c r="VD4" s="150"/>
      <c r="VE4" s="150"/>
      <c r="VF4" s="150"/>
      <c r="VG4" s="150" t="str">
        <f>silun!F130</f>
        <v>高铁4G专网RRU平均退服时长占比(%)</v>
      </c>
      <c r="VH4" s="150"/>
      <c r="VI4" s="150"/>
      <c r="VJ4" s="150"/>
      <c r="VK4" s="150" t="str">
        <f>silun!F131</f>
        <v>高铁综合覆盖率(%)</v>
      </c>
      <c r="VL4" s="150"/>
      <c r="VM4" s="150"/>
      <c r="VN4" s="150"/>
      <c r="VO4" s="150" t="str">
        <f>silun!F132</f>
        <v>高铁Volte全程呼叫成功率(%)</v>
      </c>
      <c r="VP4" s="150"/>
      <c r="VQ4" s="150"/>
      <c r="VR4" s="150"/>
      <c r="VS4" s="150" t="str">
        <f>silun!F133</f>
        <v>高铁视频卡顿时长占比(%)</v>
      </c>
      <c r="VT4" s="150"/>
      <c r="VU4" s="150"/>
      <c r="VV4" s="150"/>
      <c r="VW4" s="150" t="str">
        <f>silun!F134</f>
        <v>高铁上传速率(Mbps)</v>
      </c>
      <c r="VX4" s="150"/>
      <c r="VY4" s="150"/>
      <c r="VZ4" s="150"/>
      <c r="WA4" s="150" t="str">
        <f>silun!F135</f>
        <v>高铁下载速率(Mbps)</v>
      </c>
      <c r="WB4" s="150"/>
      <c r="WC4" s="150"/>
      <c r="WD4" s="150"/>
      <c r="WE4" s="150" t="str">
        <f>silun!F136</f>
        <v>地铁MR覆盖率(%)</v>
      </c>
      <c r="WF4" s="150"/>
      <c r="WG4" s="150"/>
      <c r="WH4" s="150"/>
      <c r="WI4" s="150" t="str">
        <f>silun!F137</f>
        <v>地铁VoLTE-VoLTE MOS3.0以上占比(%)</v>
      </c>
      <c r="WJ4" s="150"/>
      <c r="WK4" s="150"/>
      <c r="WL4" s="150"/>
      <c r="WM4" s="150" t="str">
        <f>silun!F138</f>
        <v>地铁网页显示成功率(%)</v>
      </c>
      <c r="WN4" s="150"/>
      <c r="WO4" s="150"/>
      <c r="WP4" s="150"/>
      <c r="WQ4" s="150" t="str">
        <f>silun!F139</f>
        <v>地铁下载速率1M以下占比(%)</v>
      </c>
      <c r="WR4" s="150"/>
      <c r="WS4" s="150"/>
      <c r="WT4" s="150"/>
      <c r="WU4" s="150" t="str">
        <f>silun!F140</f>
        <v>地铁高负荷小区占比(%)</v>
      </c>
      <c r="WV4" s="150"/>
      <c r="WW4" s="150"/>
      <c r="WX4" s="150"/>
      <c r="WY4" s="150" t="str">
        <f>silun!F141</f>
        <v>地铁综合覆盖率(%)</v>
      </c>
      <c r="WZ4" s="150"/>
      <c r="XA4" s="150"/>
      <c r="XB4" s="150"/>
      <c r="XC4" s="150" t="str">
        <f>silun!F142</f>
        <v>地铁Volte全程呼叫成功率(%)</v>
      </c>
      <c r="XD4" s="150"/>
      <c r="XE4" s="150"/>
      <c r="XF4" s="150"/>
      <c r="XG4" s="150" t="str">
        <f>silun!F143</f>
        <v>地铁视频卡顿时长占比(%)</v>
      </c>
      <c r="XH4" s="150"/>
      <c r="XI4" s="150"/>
      <c r="XJ4" s="150"/>
      <c r="XK4" s="150" t="str">
        <f>silun!F144</f>
        <v>地铁上传速率(Mbps)</v>
      </c>
      <c r="XL4" s="150"/>
      <c r="XM4" s="150"/>
      <c r="XN4" s="150"/>
      <c r="XO4" s="150" t="str">
        <f>silun!F145</f>
        <v>地铁下载速率(Mbps)</v>
      </c>
      <c r="XP4" s="150"/>
      <c r="XQ4" s="150"/>
      <c r="XR4" s="150"/>
      <c r="XS4" s="150" t="str">
        <f>silun!F146</f>
        <v>高速Volte全程呼叫成功率(%)</v>
      </c>
      <c r="XT4" s="150"/>
      <c r="XU4" s="150"/>
      <c r="XV4" s="150"/>
      <c r="XW4" s="150" t="str">
        <f>silun!F147</f>
        <v>高速VoLTE-VoLTE MOS3.0以上占比(%)</v>
      </c>
      <c r="XX4" s="150"/>
      <c r="XY4" s="150"/>
      <c r="XZ4" s="150"/>
      <c r="YA4" s="150" t="str">
        <f>silun!F148</f>
        <v>高速网页显示成功率(%)</v>
      </c>
      <c r="YB4" s="150"/>
      <c r="YC4" s="150"/>
      <c r="YD4" s="150"/>
      <c r="YE4" s="150" t="str">
        <f>silun!F149</f>
        <v>高速视频卡顿时长占比(%)</v>
      </c>
      <c r="YF4" s="150"/>
      <c r="YG4" s="150"/>
      <c r="YH4" s="150"/>
      <c r="YI4" s="150" t="str">
        <f>silun!F150</f>
        <v>高速LTE综合覆盖率(%)</v>
      </c>
      <c r="YJ4" s="150"/>
      <c r="YK4" s="150"/>
      <c r="YL4" s="150"/>
      <c r="YM4" s="150" t="str">
        <f>silun!F151</f>
        <v>高速FTP下载速率(Mbps)</v>
      </c>
      <c r="YN4" s="150"/>
      <c r="YO4" s="150"/>
      <c r="YP4" s="150"/>
      <c r="YQ4" s="150" t="str">
        <f>silun!F152</f>
        <v>高校MR覆盖率(%)</v>
      </c>
      <c r="YR4" s="150"/>
      <c r="YS4" s="150"/>
      <c r="YT4" s="150"/>
      <c r="YU4" s="150" t="str">
        <f>silun!F153</f>
        <v>高校VoLTE接通率(%)</v>
      </c>
      <c r="YV4" s="150"/>
      <c r="YW4" s="150"/>
      <c r="YX4" s="150"/>
      <c r="YY4" s="150" t="str">
        <f>silun!F154</f>
        <v>高校VoLTE掉话率(%)</v>
      </c>
      <c r="YZ4" s="150"/>
      <c r="ZA4" s="150"/>
      <c r="ZB4" s="150"/>
      <c r="ZC4" s="150" t="str">
        <f>silun!F155</f>
        <v>高校VoLTE端到端上行丢包率 (%)</v>
      </c>
      <c r="ZD4" s="150"/>
      <c r="ZE4" s="150"/>
      <c r="ZF4" s="150"/>
      <c r="ZG4" s="150" t="str">
        <f>silun!F156</f>
        <v>高校网页响应成功率(%)</v>
      </c>
      <c r="ZH4" s="150"/>
      <c r="ZI4" s="150"/>
      <c r="ZJ4" s="150"/>
      <c r="ZK4" s="150" t="str">
        <f>silun!F157</f>
        <v>高校网页响应时延(ms)</v>
      </c>
      <c r="ZL4" s="150"/>
      <c r="ZM4" s="150"/>
      <c r="ZN4" s="150"/>
      <c r="ZO4" s="150" t="str">
        <f>silun!F158</f>
        <v>高校视频响应成功率(%)</v>
      </c>
      <c r="ZP4" s="150"/>
      <c r="ZQ4" s="150"/>
      <c r="ZR4" s="150"/>
      <c r="ZS4" s="150" t="str">
        <f>silun!F159</f>
        <v>高校视频响应时延(ms)</v>
      </c>
      <c r="ZT4" s="150"/>
      <c r="ZU4" s="150"/>
      <c r="ZV4" s="150"/>
      <c r="ZW4" s="150" t="str">
        <f>silun!F160</f>
        <v>高校游戏响应成功率(%)</v>
      </c>
      <c r="ZX4" s="150"/>
      <c r="ZY4" s="150"/>
      <c r="ZZ4" s="150"/>
      <c r="AAA4" s="150" t="str">
        <f>silun!F161</f>
        <v>高校游戏响应时延(ms)</v>
      </c>
      <c r="AAB4" s="150"/>
      <c r="AAC4" s="150"/>
      <c r="AAD4" s="150"/>
      <c r="AAE4" s="150" t="str">
        <f>silun!F162</f>
        <v>高校高负荷待扩容小区占比(%)</v>
      </c>
      <c r="AAF4" s="150"/>
      <c r="AAG4" s="150"/>
      <c r="AAH4" s="150"/>
      <c r="AAI4" s="150" t="str">
        <f>silun!F163</f>
        <v>居民区MR覆盖率(%)</v>
      </c>
      <c r="AAJ4" s="150"/>
      <c r="AAK4" s="150"/>
      <c r="AAL4" s="150"/>
      <c r="AAM4" s="150" t="str">
        <f>silun!F164</f>
        <v>居民区VoLTE接通率(%)</v>
      </c>
      <c r="AAN4" s="150"/>
      <c r="AAO4" s="150"/>
      <c r="AAP4" s="150"/>
      <c r="AAQ4" s="150" t="str">
        <f>silun!F165</f>
        <v>居民区VoLTE掉话率(%)</v>
      </c>
      <c r="AAR4" s="150"/>
      <c r="AAS4" s="150"/>
      <c r="AAT4" s="150"/>
      <c r="AAU4" s="150" t="str">
        <f>silun!F166</f>
        <v>居民区VoLTE端到端上行丢包率 (%)</v>
      </c>
      <c r="AAV4" s="150"/>
      <c r="AAW4" s="150"/>
      <c r="AAX4" s="150"/>
      <c r="AAY4" s="150" t="str">
        <f>silun!F167</f>
        <v>居民区网页响应成功率(%)</v>
      </c>
      <c r="AAZ4" s="150"/>
      <c r="ABA4" s="150"/>
      <c r="ABB4" s="150"/>
      <c r="ABC4" s="150" t="str">
        <f>silun!F168</f>
        <v>居民区网页响应时延(ms)</v>
      </c>
      <c r="ABD4" s="150"/>
      <c r="ABE4" s="150"/>
      <c r="ABF4" s="150"/>
      <c r="ABG4" s="150" t="str">
        <f>silun!F169</f>
        <v>居民区视频响应成功率(%)</v>
      </c>
      <c r="ABH4" s="150"/>
      <c r="ABI4" s="150"/>
      <c r="ABJ4" s="150"/>
      <c r="ABK4" s="150" t="str">
        <f>silun!F170</f>
        <v>居民区视频响应时延(ms)</v>
      </c>
      <c r="ABL4" s="150"/>
      <c r="ABM4" s="150"/>
      <c r="ABN4" s="150"/>
      <c r="ABO4" s="150" t="str">
        <f>silun!F171</f>
        <v>居民区游戏响应成功率(%)</v>
      </c>
      <c r="ABP4" s="150"/>
      <c r="ABQ4" s="150"/>
      <c r="ABR4" s="150"/>
      <c r="ABS4" s="150" t="str">
        <f>silun!F172</f>
        <v>居民区游戏响应时延(ms)</v>
      </c>
      <c r="ABT4" s="150"/>
      <c r="ABU4" s="150"/>
      <c r="ABV4" s="150"/>
      <c r="ABW4" s="150" t="str">
        <f>silun!F173</f>
        <v>风景区MR覆盖率(%)</v>
      </c>
      <c r="ABX4" s="150"/>
      <c r="ABY4" s="150"/>
      <c r="ABZ4" s="150"/>
      <c r="ACA4" s="150" t="str">
        <f>silun!F174</f>
        <v>风景区VoLTE接通率(%)</v>
      </c>
      <c r="ACB4" s="150"/>
      <c r="ACC4" s="150"/>
      <c r="ACD4" s="150"/>
      <c r="ACE4" s="150" t="str">
        <f>silun!F175</f>
        <v>风景区Volte掉话率(%)</v>
      </c>
      <c r="ACF4" s="150"/>
      <c r="ACG4" s="150"/>
      <c r="ACH4" s="150"/>
      <c r="ACI4" s="150" t="str">
        <f>silun!F176</f>
        <v>风景区VoLTE端到端上行丢包率 (%)</v>
      </c>
      <c r="ACJ4" s="150"/>
      <c r="ACK4" s="150"/>
      <c r="ACL4" s="150"/>
      <c r="ACM4" s="150" t="str">
        <f>silun!F177</f>
        <v>风景区网页响应成功率(%)</v>
      </c>
      <c r="ACN4" s="150"/>
      <c r="ACO4" s="150"/>
      <c r="ACP4" s="150"/>
      <c r="ACQ4" s="150" t="str">
        <f>silun!F178</f>
        <v>风景区网页响应时延(ms)</v>
      </c>
      <c r="ACR4" s="150"/>
      <c r="ACS4" s="150"/>
      <c r="ACT4" s="150"/>
      <c r="ACU4" s="150" t="str">
        <f>silun!F179</f>
        <v>风景区视频响应成功率(%)</v>
      </c>
      <c r="ACV4" s="150"/>
      <c r="ACW4" s="150"/>
      <c r="ACX4" s="150"/>
      <c r="ACY4" s="150" t="str">
        <f>silun!F180</f>
        <v>风景区视频响应时延(ms)</v>
      </c>
      <c r="ACZ4" s="150"/>
      <c r="ADA4" s="150"/>
      <c r="ADB4" s="150"/>
      <c r="ADC4" s="150" t="str">
        <f>silun!F181</f>
        <v>风景区上行PRB利用率(%)</v>
      </c>
      <c r="ADD4" s="150"/>
      <c r="ADE4" s="150"/>
      <c r="ADF4" s="150"/>
      <c r="ADG4" s="150" t="str">
        <f>silun!F182</f>
        <v>医院MR覆盖率(%)</v>
      </c>
      <c r="ADH4" s="150"/>
      <c r="ADI4" s="150"/>
      <c r="ADJ4" s="150"/>
      <c r="ADK4" s="150" t="str">
        <f>silun!F183</f>
        <v>医院VoLTE接通率(%)</v>
      </c>
      <c r="ADL4" s="150"/>
      <c r="ADM4" s="150"/>
      <c r="ADN4" s="150"/>
      <c r="ADO4" s="150" t="str">
        <f>silun!F184</f>
        <v>医院Volte掉话率(%)</v>
      </c>
      <c r="ADP4" s="150"/>
      <c r="ADQ4" s="150"/>
      <c r="ADR4" s="150"/>
      <c r="ADS4" s="150" t="str">
        <f>silun!F185</f>
        <v>医院VoLTE端到端上行丢包率 (%)</v>
      </c>
      <c r="ADT4" s="150"/>
      <c r="ADU4" s="150"/>
      <c r="ADV4" s="150"/>
      <c r="ADW4" s="150" t="str">
        <f>silun!F186</f>
        <v>医院网页响应成功率(%)</v>
      </c>
      <c r="ADX4" s="150"/>
      <c r="ADY4" s="150"/>
      <c r="ADZ4" s="150"/>
      <c r="AEA4" s="150" t="str">
        <f>silun!F187</f>
        <v>医院网页响应时延(ms)</v>
      </c>
      <c r="AEB4" s="150"/>
      <c r="AEC4" s="150"/>
      <c r="AED4" s="150"/>
      <c r="AEE4" s="150" t="str">
        <f>silun!F188</f>
        <v>医院视频响应成功率(%)</v>
      </c>
      <c r="AEF4" s="150"/>
      <c r="AEG4" s="150"/>
      <c r="AEH4" s="150"/>
      <c r="AEI4" s="150" t="str">
        <f>silun!F189</f>
        <v>医院视频响应时延(ms)</v>
      </c>
      <c r="AEJ4" s="150"/>
      <c r="AEK4" s="150"/>
      <c r="AEL4" s="150"/>
      <c r="AEM4" s="150" t="str">
        <f>silun!F190</f>
        <v>交通枢纽MR覆盖率(%)</v>
      </c>
      <c r="AEN4" s="150"/>
      <c r="AEO4" s="150"/>
      <c r="AEP4" s="150"/>
      <c r="AEQ4" s="150" t="str">
        <f>silun!F191</f>
        <v>交通枢纽VoLTE接通率(%)</v>
      </c>
      <c r="AER4" s="150"/>
      <c r="AES4" s="150"/>
      <c r="AET4" s="150"/>
      <c r="AEU4" s="150" t="str">
        <f>silun!F192</f>
        <v>交通枢纽Volte掉话率(%)</v>
      </c>
      <c r="AEV4" s="150"/>
      <c r="AEW4" s="150"/>
      <c r="AEX4" s="150"/>
      <c r="AEY4" s="150" t="str">
        <f>silun!F193</f>
        <v>交通枢纽VoLTE端到端上行丢包率 (%)</v>
      </c>
      <c r="AEZ4" s="150"/>
      <c r="AFA4" s="150"/>
      <c r="AFB4" s="150"/>
      <c r="AFC4" s="150" t="str">
        <f>silun!F194</f>
        <v>交通枢纽网页响应成功率(%)</v>
      </c>
      <c r="AFD4" s="150"/>
      <c r="AFE4" s="150"/>
      <c r="AFF4" s="150"/>
      <c r="AFG4" s="150" t="str">
        <f>silun!F195</f>
        <v>交通枢纽网页响应时延(ms)</v>
      </c>
      <c r="AFH4" s="150"/>
      <c r="AFI4" s="150"/>
      <c r="AFJ4" s="150"/>
      <c r="AFK4" s="150" t="str">
        <f>silun!F196</f>
        <v>交通枢纽视频响应成功率(%)</v>
      </c>
      <c r="AFL4" s="150"/>
      <c r="AFM4" s="150"/>
      <c r="AFN4" s="150"/>
      <c r="AFO4" s="150" t="str">
        <f>silun!F197</f>
        <v>交通枢纽视频响应时延(ms)</v>
      </c>
      <c r="AFP4" s="150"/>
      <c r="AFQ4" s="150"/>
      <c r="AFR4" s="150"/>
      <c r="AFS4" s="150" t="str">
        <f>silun!F198</f>
        <v>交通枢纽游戏响应成功率(%)</v>
      </c>
      <c r="AFT4" s="150"/>
      <c r="AFU4" s="150"/>
      <c r="AFV4" s="150"/>
      <c r="AFW4" s="150" t="str">
        <f>silun!F199</f>
        <v>交通枢纽游戏响应时延(ms)</v>
      </c>
      <c r="AFX4" s="150"/>
      <c r="AFY4" s="150"/>
      <c r="AFZ4" s="150"/>
      <c r="AGA4" s="150" t="str">
        <f>silun!F200</f>
        <v>交通枢纽综合覆盖率(%)</v>
      </c>
      <c r="AGB4" s="150"/>
      <c r="AGC4" s="150"/>
      <c r="AGD4" s="150"/>
      <c r="AGE4" s="150" t="str">
        <f>silun!F201</f>
        <v>交通枢纽Volte全程呼叫成功率(%)</v>
      </c>
      <c r="AGF4" s="150"/>
      <c r="AGG4" s="150"/>
      <c r="AGH4" s="150"/>
      <c r="AGI4" s="150" t="str">
        <f>silun!F202</f>
        <v>交通枢纽视频卡顿时长占比(%)</v>
      </c>
      <c r="AGJ4" s="150"/>
      <c r="AGK4" s="150"/>
      <c r="AGL4" s="150"/>
      <c r="AGM4" s="150" t="str">
        <f>silun!F203</f>
        <v>交通枢纽上传速率(Mbps)</v>
      </c>
      <c r="AGN4" s="150"/>
      <c r="AGO4" s="150"/>
      <c r="AGP4" s="150"/>
      <c r="AGQ4" s="150" t="str">
        <f>silun!F204</f>
        <v>交通枢纽下载速率(Mbps)</v>
      </c>
      <c r="AGR4" s="150"/>
      <c r="AGS4" s="150"/>
      <c r="AGT4" s="150"/>
      <c r="AGU4" s="150" t="str">
        <f>silun!F205</f>
        <v>VoLTE两高两低小区占比(%)</v>
      </c>
      <c r="AGV4" s="150"/>
      <c r="AGW4" s="150"/>
      <c r="AGX4" s="150"/>
      <c r="AGY4" s="150" t="str">
        <f>silun!F206</f>
        <v>4G最差小区占比(%)</v>
      </c>
      <c r="AGZ4" s="150"/>
      <c r="AHA4" s="150"/>
      <c r="AHB4" s="150"/>
      <c r="AHC4" s="150" t="str">
        <f>silun!F207</f>
        <v>4G占网时长占比(%)</v>
      </c>
      <c r="AHD4" s="150"/>
      <c r="AHE4" s="150"/>
      <c r="AHF4" s="150"/>
      <c r="AHG4" s="150" t="str">
        <f>silun!F208</f>
        <v>宏站MR覆盖率(%)</v>
      </c>
      <c r="AHH4" s="150"/>
      <c r="AHI4" s="150"/>
      <c r="AHJ4" s="150"/>
      <c r="AHK4" s="150" t="str">
        <f>silun!F209</f>
        <v>室分MR覆盖率(%)</v>
      </c>
      <c r="AHL4" s="150"/>
      <c r="AHM4" s="150"/>
      <c r="AHN4" s="150"/>
      <c r="AHO4" s="150" t="str">
        <f>silun!F210</f>
        <v>宏站弱覆盖小区占比(%)</v>
      </c>
      <c r="AHP4" s="150"/>
      <c r="AHQ4" s="150"/>
      <c r="AHR4" s="150"/>
      <c r="AHS4" s="150" t="str">
        <f>silun!F211</f>
        <v>室分弱覆盖小区占比(%)</v>
      </c>
      <c r="AHT4" s="150"/>
      <c r="AHU4" s="150"/>
      <c r="AHV4" s="150"/>
      <c r="AHW4" s="150" t="str">
        <f>silun!F212</f>
        <v>2G基站退服率(%)</v>
      </c>
      <c r="AHX4" s="150"/>
      <c r="AHY4" s="150"/>
      <c r="AHZ4" s="150"/>
      <c r="AIA4" s="150" t="str">
        <f>silun!F213</f>
        <v>4G基站退服率(%)</v>
      </c>
      <c r="AIB4" s="150"/>
      <c r="AIC4" s="150"/>
      <c r="AID4" s="150"/>
      <c r="AIE4" s="150" t="str">
        <f>silun!F214</f>
        <v>高利用率SAEGW占比(%)</v>
      </c>
      <c r="AIF4" s="150"/>
      <c r="AIG4" s="150"/>
      <c r="AIH4" s="150"/>
      <c r="AII4" s="150" t="str">
        <f>silun!F215</f>
        <v>高利用率MGCF占比(%)</v>
      </c>
      <c r="AIJ4" s="150"/>
      <c r="AIK4" s="150"/>
      <c r="AIL4" s="150"/>
      <c r="AIM4" s="150" t="str">
        <f>silun!F216</f>
        <v>高利用率IM-MGW TC占比(%)</v>
      </c>
      <c r="AIN4" s="150"/>
      <c r="AIO4" s="150"/>
      <c r="AIP4" s="150"/>
      <c r="AIQ4" s="150" t="str">
        <f>silun!F217</f>
        <v>LTE网络利用率(%)</v>
      </c>
      <c r="AIR4" s="150"/>
      <c r="AIS4" s="150"/>
      <c r="AIT4" s="150"/>
      <c r="AIU4" s="150" t="str">
        <f>silun!F218</f>
        <v>LTE高负荷预警小区占比(%)</v>
      </c>
      <c r="AIV4" s="150"/>
      <c r="AIW4" s="150"/>
      <c r="AIX4" s="150"/>
      <c r="AIY4" s="150" t="str">
        <f>silun!F219</f>
        <v>PTN高利用率端口占比(%)</v>
      </c>
      <c r="AIZ4" s="150"/>
      <c r="AJA4" s="150"/>
      <c r="AJB4" s="150"/>
      <c r="AJC4" s="150" t="str">
        <f>silun!F220</f>
        <v>VoLTE话务量占比(%)</v>
      </c>
      <c r="AJD4" s="150"/>
      <c r="AJE4" s="150"/>
      <c r="AJF4" s="150"/>
      <c r="AJG4" s="150" t="str">
        <f>silun!F221</f>
        <v>城区高2无4小区占比(%)</v>
      </c>
      <c r="AJH4" s="150"/>
      <c r="AJI4" s="150"/>
      <c r="AJJ4" s="150"/>
      <c r="AJK4" s="150" t="str">
        <f>silun!F222</f>
        <v>4G高干扰小区占比(%)</v>
      </c>
      <c r="AJL4" s="150"/>
      <c r="AJM4" s="150"/>
      <c r="AJN4" s="150"/>
      <c r="AJO4" s="150" t="str">
        <f>silun!F223</f>
        <v>PTN接入节点双归比(%)</v>
      </c>
      <c r="AJP4" s="150"/>
      <c r="AJQ4" s="150"/>
      <c r="AJR4" s="150"/>
      <c r="AJS4" s="150" t="str">
        <f>silun!F224</f>
        <v>汇聚环物理双归比(%)</v>
      </c>
      <c r="AJT4" s="150"/>
      <c r="AJU4" s="150"/>
      <c r="AJV4" s="150"/>
      <c r="AJW4" s="150" t="str">
        <f>silun!F225</f>
        <v>PTN接入节点成环率(%)</v>
      </c>
      <c r="AJX4" s="150"/>
      <c r="AJY4" s="150"/>
      <c r="AJZ4" s="150"/>
      <c r="AKA4" s="142"/>
      <c r="AKB4" s="142"/>
      <c r="AKC4" s="142"/>
      <c r="AKD4" s="142"/>
      <c r="AKE4" s="142"/>
      <c r="AKF4" s="142"/>
      <c r="AKG4" s="144"/>
      <c r="AKH4" s="144"/>
      <c r="AKI4" s="144"/>
      <c r="AKJ4" s="142"/>
      <c r="AKK4" s="142"/>
      <c r="AKL4" s="142"/>
      <c r="AKM4" s="142"/>
      <c r="AKN4" s="142"/>
      <c r="AKO4" s="142"/>
      <c r="AKP4" s="142"/>
      <c r="AKQ4" s="142"/>
      <c r="AKR4" s="142"/>
      <c r="AKS4" s="142"/>
      <c r="AKT4" s="142"/>
      <c r="AKU4" s="142"/>
      <c r="AKV4" s="142"/>
      <c r="AKW4" s="142"/>
      <c r="AKX4" s="142"/>
      <c r="AKY4" s="142"/>
      <c r="AKZ4" s="142"/>
      <c r="ALA4" s="142"/>
    </row>
    <row r="5" spans="1:989" s="42" customFormat="1" ht="18" x14ac:dyDescent="0.15">
      <c r="A5" s="41" t="s">
        <v>1058</v>
      </c>
      <c r="B5" s="142"/>
      <c r="C5" s="142"/>
      <c r="D5" s="142"/>
      <c r="E5" s="154">
        <f>VLOOKUP(E4,silun!$F:$K,4,0)</f>
        <v>0.7</v>
      </c>
      <c r="F5" s="154"/>
      <c r="G5" s="154"/>
      <c r="H5" s="154"/>
      <c r="I5" s="154">
        <f>VLOOKUP(I4,silun!$F:$K,4,0)</f>
        <v>0.7</v>
      </c>
      <c r="J5" s="154"/>
      <c r="K5" s="154"/>
      <c r="L5" s="154"/>
      <c r="M5" s="154">
        <f>VLOOKUP(M4,silun!$F:$K,4,0)</f>
        <v>0.6</v>
      </c>
      <c r="N5" s="154"/>
      <c r="O5" s="154"/>
      <c r="P5" s="154"/>
      <c r="Q5" s="154">
        <f>VLOOKUP(Q4,silun!$F:$K,4,0)</f>
        <v>0.6</v>
      </c>
      <c r="R5" s="154"/>
      <c r="S5" s="154"/>
      <c r="T5" s="154"/>
      <c r="U5" s="154">
        <f>VLOOKUP(U4,silun!$F:$K,4,0)</f>
        <v>0.5</v>
      </c>
      <c r="V5" s="154"/>
      <c r="W5" s="154"/>
      <c r="X5" s="154"/>
      <c r="Y5" s="154">
        <f>VLOOKUP(Y4,silun!$F:$K,4,0)</f>
        <v>0.3</v>
      </c>
      <c r="Z5" s="154"/>
      <c r="AA5" s="154"/>
      <c r="AB5" s="154"/>
      <c r="AC5" s="154">
        <f>VLOOKUP(AC4,silun!$F:$K,4,0)</f>
        <v>0.5</v>
      </c>
      <c r="AD5" s="154"/>
      <c r="AE5" s="154"/>
      <c r="AF5" s="154"/>
      <c r="AG5" s="154">
        <f>VLOOKUP(AG4,silun!$F:$K,4,0)</f>
        <v>0.3</v>
      </c>
      <c r="AH5" s="154"/>
      <c r="AI5" s="154"/>
      <c r="AJ5" s="154"/>
      <c r="AK5" s="154">
        <f>VLOOKUP(AK4,silun!$F:$K,4,0)</f>
        <v>0.5</v>
      </c>
      <c r="AL5" s="154"/>
      <c r="AM5" s="154"/>
      <c r="AN5" s="154"/>
      <c r="AO5" s="154">
        <f>VLOOKUP(AO4,silun!$F:$K,4,0)</f>
        <v>0.3</v>
      </c>
      <c r="AP5" s="154"/>
      <c r="AQ5" s="154"/>
      <c r="AR5" s="154"/>
      <c r="AS5" s="154">
        <f>VLOOKUP(AS4,silun!$F:$K,4,0)</f>
        <v>1</v>
      </c>
      <c r="AT5" s="154"/>
      <c r="AU5" s="154"/>
      <c r="AV5" s="154"/>
      <c r="AW5" s="154">
        <f>VLOOKUP(AW4,silun!$F:$K,4,0)</f>
        <v>1</v>
      </c>
      <c r="AX5" s="154"/>
      <c r="AY5" s="154"/>
      <c r="AZ5" s="154"/>
      <c r="BA5" s="154">
        <f>VLOOKUP(BA4,silun!$F:$K,4,0)</f>
        <v>1</v>
      </c>
      <c r="BB5" s="154"/>
      <c r="BC5" s="154"/>
      <c r="BD5" s="154"/>
      <c r="BE5" s="154">
        <f>VLOOKUP(BE4,silun!$F:$K,4,0)</f>
        <v>1</v>
      </c>
      <c r="BF5" s="154"/>
      <c r="BG5" s="154"/>
      <c r="BH5" s="154"/>
      <c r="BI5" s="154">
        <f>VLOOKUP(BI4,silun!$F:$K,4,0)</f>
        <v>0.2</v>
      </c>
      <c r="BJ5" s="154"/>
      <c r="BK5" s="154"/>
      <c r="BL5" s="154"/>
      <c r="BM5" s="154">
        <f>VLOOKUP(BM4,silun!$F:$K,4,0)</f>
        <v>0.2</v>
      </c>
      <c r="BN5" s="154"/>
      <c r="BO5" s="154"/>
      <c r="BP5" s="154"/>
      <c r="BQ5" s="154">
        <f>VLOOKUP(BQ4,silun!$F:$K,4,0)</f>
        <v>0.2</v>
      </c>
      <c r="BR5" s="154"/>
      <c r="BS5" s="154"/>
      <c r="BT5" s="154"/>
      <c r="BU5" s="154">
        <f>VLOOKUP(BU4,silun!$F:$K,4,0)</f>
        <v>0.4</v>
      </c>
      <c r="BV5" s="154"/>
      <c r="BW5" s="154"/>
      <c r="BX5" s="154"/>
      <c r="BY5" s="154">
        <f>VLOOKUP(BY4,silun!$F:$K,4,0)</f>
        <v>0.4</v>
      </c>
      <c r="BZ5" s="154"/>
      <c r="CA5" s="154"/>
      <c r="CB5" s="154"/>
      <c r="CC5" s="154">
        <f>VLOOKUP(CC4,silun!$F:$K,4,0)</f>
        <v>0.5</v>
      </c>
      <c r="CD5" s="154"/>
      <c r="CE5" s="154"/>
      <c r="CF5" s="154"/>
      <c r="CG5" s="154">
        <f>VLOOKUP(CG4,silun!$F:$K,4,0)</f>
        <v>0.4</v>
      </c>
      <c r="CH5" s="154"/>
      <c r="CI5" s="154"/>
      <c r="CJ5" s="154"/>
      <c r="CK5" s="154">
        <f>VLOOKUP(CK4,silun!$F:$K,4,0)</f>
        <v>0.3</v>
      </c>
      <c r="CL5" s="154"/>
      <c r="CM5" s="154"/>
      <c r="CN5" s="154"/>
      <c r="CO5" s="154">
        <f>VLOOKUP(CO4,silun!$F:$K,4,0)</f>
        <v>0.5</v>
      </c>
      <c r="CP5" s="154"/>
      <c r="CQ5" s="154"/>
      <c r="CR5" s="154"/>
      <c r="CS5" s="154">
        <f>VLOOKUP(CS4,silun!$F:$K,4,0)</f>
        <v>0.4</v>
      </c>
      <c r="CT5" s="154"/>
      <c r="CU5" s="154"/>
      <c r="CV5" s="154"/>
      <c r="CW5" s="154">
        <f>VLOOKUP(CW4,silun!$F:$K,4,0)</f>
        <v>0.3</v>
      </c>
      <c r="CX5" s="154"/>
      <c r="CY5" s="154"/>
      <c r="CZ5" s="154"/>
      <c r="DA5" s="154">
        <f>VLOOKUP(DA4,silun!$F:$K,4,0)</f>
        <v>0.3</v>
      </c>
      <c r="DB5" s="154"/>
      <c r="DC5" s="154"/>
      <c r="DD5" s="154"/>
      <c r="DE5" s="154">
        <f>VLOOKUP(DE4,silun!$F:$K,4,0)</f>
        <v>0.5</v>
      </c>
      <c r="DF5" s="154"/>
      <c r="DG5" s="154"/>
      <c r="DH5" s="154"/>
      <c r="DI5" s="154">
        <f>VLOOKUP(DI4,silun!$F:$K,4,0)</f>
        <v>0.5</v>
      </c>
      <c r="DJ5" s="154"/>
      <c r="DK5" s="154"/>
      <c r="DL5" s="154"/>
      <c r="DM5" s="154">
        <f>VLOOKUP(DM4,silun!$F:$K,4,0)</f>
        <v>0.3</v>
      </c>
      <c r="DN5" s="154"/>
      <c r="DO5" s="154"/>
      <c r="DP5" s="154"/>
      <c r="DQ5" s="154">
        <f>VLOOKUP(DQ4,silun!$F:$K,4,0)</f>
        <v>0.3</v>
      </c>
      <c r="DR5" s="154"/>
      <c r="DS5" s="154"/>
      <c r="DT5" s="154"/>
      <c r="DU5" s="154">
        <f>VLOOKUP(DU4,silun!$F:$K,4,0)</f>
        <v>0.3</v>
      </c>
      <c r="DV5" s="154"/>
      <c r="DW5" s="154"/>
      <c r="DX5" s="154"/>
      <c r="DY5" s="154">
        <f>VLOOKUP(DY4,silun!$F:$K,4,0)</f>
        <v>0.5</v>
      </c>
      <c r="DZ5" s="154"/>
      <c r="EA5" s="154"/>
      <c r="EB5" s="154"/>
      <c r="EC5" s="147">
        <f>VLOOKUP(EC4,silun!$F:$K,4,0)</f>
        <v>0.3</v>
      </c>
      <c r="ED5" s="148"/>
      <c r="EE5" s="148"/>
      <c r="EF5" s="148"/>
      <c r="EG5" s="149"/>
      <c r="EH5" s="147">
        <f>VLOOKUP(EH4,silun!$F:$K,4,0)</f>
        <v>0.3</v>
      </c>
      <c r="EI5" s="148"/>
      <c r="EJ5" s="148"/>
      <c r="EK5" s="148"/>
      <c r="EL5" s="149"/>
      <c r="EM5" s="147">
        <f>VLOOKUP(EM4,silun!$F:$K,4,0)</f>
        <v>0.3</v>
      </c>
      <c r="EN5" s="148"/>
      <c r="EO5" s="148"/>
      <c r="EP5" s="148"/>
      <c r="EQ5" s="149"/>
      <c r="ER5" s="147">
        <f>VLOOKUP(ER4,silun!$F:$K,4,0)</f>
        <v>0.3</v>
      </c>
      <c r="ES5" s="148"/>
      <c r="ET5" s="148"/>
      <c r="EU5" s="148"/>
      <c r="EV5" s="149"/>
      <c r="EW5" s="147">
        <f>VLOOKUP(EW4,silun!$F:$K,4,0)</f>
        <v>0.3</v>
      </c>
      <c r="EX5" s="148"/>
      <c r="EY5" s="148"/>
      <c r="EZ5" s="148"/>
      <c r="FA5" s="149"/>
      <c r="FB5" s="147">
        <f>VLOOKUP(FB4,silun!$F:$K,4,0)</f>
        <v>0.3</v>
      </c>
      <c r="FC5" s="148"/>
      <c r="FD5" s="148"/>
      <c r="FE5" s="148"/>
      <c r="FF5" s="149"/>
      <c r="FG5" s="154">
        <f>VLOOKUP(FG4,silun!$F:$K,4,0)</f>
        <v>0.3</v>
      </c>
      <c r="FH5" s="154"/>
      <c r="FI5" s="154"/>
      <c r="FJ5" s="154"/>
      <c r="FK5" s="154">
        <f>VLOOKUP(FK4,silun!$F:$K,4,0)</f>
        <v>0.3</v>
      </c>
      <c r="FL5" s="154"/>
      <c r="FM5" s="154"/>
      <c r="FN5" s="154"/>
      <c r="FO5" s="154">
        <f>VLOOKUP(FO4,silun!$F:$K,4,0)</f>
        <v>0.6</v>
      </c>
      <c r="FP5" s="154"/>
      <c r="FQ5" s="154"/>
      <c r="FR5" s="154"/>
      <c r="FS5" s="154"/>
      <c r="FT5" s="154">
        <f>VLOOKUP(FT4,silun!$F:$K,4,0)</f>
        <v>0.6</v>
      </c>
      <c r="FU5" s="154"/>
      <c r="FV5" s="154"/>
      <c r="FW5" s="154"/>
      <c r="FX5" s="154"/>
      <c r="FY5" s="154">
        <f>VLOOKUP(FY4,silun!$F:$K,4,0)</f>
        <v>0.1</v>
      </c>
      <c r="FZ5" s="154"/>
      <c r="GA5" s="154"/>
      <c r="GB5" s="154"/>
      <c r="GC5" s="154"/>
      <c r="GD5" s="154">
        <f>VLOOKUP(GD4,silun!$F:$K,4,0)</f>
        <v>0.1</v>
      </c>
      <c r="GE5" s="154"/>
      <c r="GF5" s="154"/>
      <c r="GG5" s="154"/>
      <c r="GH5" s="154"/>
      <c r="GI5" s="154">
        <f>VLOOKUP(GI4,silun!$F:$K,4,0)</f>
        <v>0.1</v>
      </c>
      <c r="GJ5" s="154"/>
      <c r="GK5" s="154"/>
      <c r="GL5" s="154"/>
      <c r="GM5" s="154"/>
      <c r="GN5" s="154">
        <f>VLOOKUP(GN4,silun!$F:$K,4,0)</f>
        <v>0.1</v>
      </c>
      <c r="GO5" s="154"/>
      <c r="GP5" s="154"/>
      <c r="GQ5" s="154"/>
      <c r="GR5" s="154"/>
      <c r="GS5" s="154">
        <f>VLOOKUP(GS4,silun!$F:$K,4,0)</f>
        <v>0.1</v>
      </c>
      <c r="GT5" s="154"/>
      <c r="GU5" s="154"/>
      <c r="GV5" s="154"/>
      <c r="GW5" s="154">
        <f>VLOOKUP(GW4,silun!$F:$K,4,0)</f>
        <v>0.1</v>
      </c>
      <c r="GX5" s="154"/>
      <c r="GY5" s="154"/>
      <c r="GZ5" s="154"/>
      <c r="HA5" s="154">
        <f>VLOOKUP(HA4,silun!$F:$K,4,0)</f>
        <v>0.1</v>
      </c>
      <c r="HB5" s="154"/>
      <c r="HC5" s="154"/>
      <c r="HD5" s="154"/>
      <c r="HE5" s="154"/>
      <c r="HF5" s="154">
        <f>VLOOKUP(HF4,silun!$F:$K,4,0)</f>
        <v>0.1</v>
      </c>
      <c r="HG5" s="154"/>
      <c r="HH5" s="154"/>
      <c r="HI5" s="154"/>
      <c r="HJ5" s="154"/>
      <c r="HK5" s="154">
        <f>VLOOKUP(HK4,silun!$F:$K,4,0)</f>
        <v>0.1</v>
      </c>
      <c r="HL5" s="154"/>
      <c r="HM5" s="154"/>
      <c r="HN5" s="154"/>
      <c r="HO5" s="154"/>
      <c r="HP5" s="154">
        <f>VLOOKUP(HP4,silun!$F:$K,4,0)</f>
        <v>0.1</v>
      </c>
      <c r="HQ5" s="154"/>
      <c r="HR5" s="154"/>
      <c r="HS5" s="154"/>
      <c r="HT5" s="154"/>
      <c r="HU5" s="154">
        <f>VLOOKUP(HU4,silun!$F:$K,4,0)</f>
        <v>0.1</v>
      </c>
      <c r="HV5" s="154"/>
      <c r="HW5" s="154"/>
      <c r="HX5" s="154"/>
      <c r="HY5" s="154"/>
      <c r="HZ5" s="154">
        <f>VLOOKUP(HZ4,silun!$F:$K,4,0)</f>
        <v>0.1</v>
      </c>
      <c r="IA5" s="154"/>
      <c r="IB5" s="154"/>
      <c r="IC5" s="154"/>
      <c r="ID5" s="154"/>
      <c r="IE5" s="154">
        <f>VLOOKUP(IE4,silun!$F:$K,4,0)</f>
        <v>0.1</v>
      </c>
      <c r="IF5" s="154"/>
      <c r="IG5" s="154"/>
      <c r="IH5" s="154"/>
      <c r="II5" s="154"/>
      <c r="IJ5" s="154">
        <f>VLOOKUP(IJ4,silun!$F:$K,4,0)</f>
        <v>0.1</v>
      </c>
      <c r="IK5" s="154"/>
      <c r="IL5" s="154"/>
      <c r="IM5" s="154"/>
      <c r="IN5" s="154"/>
      <c r="IO5" s="154">
        <f>VLOOKUP(IO4,silun!$F:$K,4,0)</f>
        <v>0.2</v>
      </c>
      <c r="IP5" s="154"/>
      <c r="IQ5" s="154"/>
      <c r="IR5" s="154"/>
      <c r="IS5" s="154"/>
      <c r="IT5" s="154">
        <f>VLOOKUP(IT4,silun!$F:$K,4,0)</f>
        <v>0.2</v>
      </c>
      <c r="IU5" s="154"/>
      <c r="IV5" s="154"/>
      <c r="IW5" s="154"/>
      <c r="IX5" s="154"/>
      <c r="IY5" s="154">
        <f>VLOOKUP(IY4,silun!$F:$K,4,0)</f>
        <v>0.2</v>
      </c>
      <c r="IZ5" s="154"/>
      <c r="JA5" s="154"/>
      <c r="JB5" s="154"/>
      <c r="JC5" s="154"/>
      <c r="JD5" s="154">
        <f>VLOOKUP(JD4,silun!$F:$K,4,0)</f>
        <v>0.2</v>
      </c>
      <c r="JE5" s="154"/>
      <c r="JF5" s="154"/>
      <c r="JG5" s="154"/>
      <c r="JH5" s="154"/>
      <c r="JI5" s="154">
        <f>VLOOKUP(JI4,silun!$F:$K,4,0)</f>
        <v>0.1</v>
      </c>
      <c r="JJ5" s="154"/>
      <c r="JK5" s="154"/>
      <c r="JL5" s="154"/>
      <c r="JM5" s="154"/>
      <c r="JN5" s="154">
        <f>VLOOKUP(JN4,silun!$F:$K,4,0)</f>
        <v>0.1</v>
      </c>
      <c r="JO5" s="154"/>
      <c r="JP5" s="154"/>
      <c r="JQ5" s="154"/>
      <c r="JR5" s="154"/>
      <c r="JS5" s="154">
        <f>VLOOKUP(JS4,silun!$F:$K,4,0)</f>
        <v>0.05</v>
      </c>
      <c r="JT5" s="154"/>
      <c r="JU5" s="154"/>
      <c r="JV5" s="154"/>
      <c r="JW5" s="154"/>
      <c r="JX5" s="154">
        <f>VLOOKUP(JX4,silun!$F:$K,4,0)</f>
        <v>0.05</v>
      </c>
      <c r="JY5" s="154"/>
      <c r="JZ5" s="154"/>
      <c r="KA5" s="154"/>
      <c r="KB5" s="154"/>
      <c r="KC5" s="154">
        <f>VLOOKUP(KC4,silun!$F:$K,4,0)</f>
        <v>0.05</v>
      </c>
      <c r="KD5" s="154"/>
      <c r="KE5" s="154"/>
      <c r="KF5" s="154"/>
      <c r="KG5" s="154"/>
      <c r="KH5" s="154">
        <f>VLOOKUP(KH4,silun!$F:$K,4,0)</f>
        <v>0.05</v>
      </c>
      <c r="KI5" s="154"/>
      <c r="KJ5" s="154"/>
      <c r="KK5" s="154"/>
      <c r="KL5" s="154"/>
      <c r="KM5" s="154">
        <f>VLOOKUP(KM4,silun!$F:$K,4,0)</f>
        <v>0.2</v>
      </c>
      <c r="KN5" s="154"/>
      <c r="KO5" s="154"/>
      <c r="KP5" s="154"/>
      <c r="KQ5" s="154"/>
      <c r="KR5" s="154">
        <f>VLOOKUP(KR4,silun!$F:$K,4,0)</f>
        <v>0.2</v>
      </c>
      <c r="KS5" s="154"/>
      <c r="KT5" s="154"/>
      <c r="KU5" s="154"/>
      <c r="KV5" s="154"/>
      <c r="KW5" s="154">
        <f>VLOOKUP(KW4,silun!$F:$K,4,0)</f>
        <v>0.2</v>
      </c>
      <c r="KX5" s="154"/>
      <c r="KY5" s="154"/>
      <c r="KZ5" s="154"/>
      <c r="LA5" s="154"/>
      <c r="LB5" s="154">
        <f>VLOOKUP(LB4,silun!$F:$K,4,0)</f>
        <v>0.2</v>
      </c>
      <c r="LC5" s="154"/>
      <c r="LD5" s="154"/>
      <c r="LE5" s="154"/>
      <c r="LF5" s="154"/>
      <c r="LG5" s="154">
        <f>VLOOKUP(LG4,silun!$F:$K,4,0)</f>
        <v>0.1</v>
      </c>
      <c r="LH5" s="154"/>
      <c r="LI5" s="154"/>
      <c r="LJ5" s="154"/>
      <c r="LK5" s="154"/>
      <c r="LL5" s="154">
        <f>VLOOKUP(LL4,silun!$F:$K,4,0)</f>
        <v>0.1</v>
      </c>
      <c r="LM5" s="154"/>
      <c r="LN5" s="154"/>
      <c r="LO5" s="154"/>
      <c r="LP5" s="154"/>
      <c r="LQ5" s="154">
        <f>VLOOKUP(LQ4,silun!$F:$K,4,0)</f>
        <v>0.05</v>
      </c>
      <c r="LR5" s="154"/>
      <c r="LS5" s="154"/>
      <c r="LT5" s="154"/>
      <c r="LU5" s="154"/>
      <c r="LV5" s="154">
        <f>VLOOKUP(LV4,silun!$F:$K,4,0)</f>
        <v>0.05</v>
      </c>
      <c r="LW5" s="154"/>
      <c r="LX5" s="154"/>
      <c r="LY5" s="154"/>
      <c r="LZ5" s="154"/>
      <c r="MA5" s="154">
        <f>VLOOKUP(MA4,silun!$F:$K,4,0)</f>
        <v>0.05</v>
      </c>
      <c r="MB5" s="154"/>
      <c r="MC5" s="154"/>
      <c r="MD5" s="154"/>
      <c r="ME5" s="154"/>
      <c r="MF5" s="154">
        <f>VLOOKUP(MF4,silun!$F:$K,4,0)</f>
        <v>0.05</v>
      </c>
      <c r="MG5" s="154"/>
      <c r="MH5" s="154"/>
      <c r="MI5" s="154"/>
      <c r="MJ5" s="154"/>
      <c r="MK5" s="154">
        <f>VLOOKUP(MK4,silun!$F:$K,4,0)</f>
        <v>0.2</v>
      </c>
      <c r="ML5" s="154"/>
      <c r="MM5" s="154"/>
      <c r="MN5" s="154"/>
      <c r="MO5" s="154"/>
      <c r="MP5" s="154">
        <f>VLOOKUP(MP4,silun!$F:$K,4,0)</f>
        <v>0.2</v>
      </c>
      <c r="MQ5" s="154"/>
      <c r="MR5" s="154"/>
      <c r="MS5" s="154"/>
      <c r="MT5" s="154"/>
      <c r="MU5" s="154">
        <f>VLOOKUP(MU4,silun!$F:$K,4,0)</f>
        <v>0.2</v>
      </c>
      <c r="MV5" s="154"/>
      <c r="MW5" s="154"/>
      <c r="MX5" s="154"/>
      <c r="MY5" s="154"/>
      <c r="MZ5" s="154">
        <f>VLOOKUP(MZ4,silun!$F:$K,4,0)</f>
        <v>0.2</v>
      </c>
      <c r="NA5" s="154"/>
      <c r="NB5" s="154"/>
      <c r="NC5" s="154"/>
      <c r="ND5" s="154"/>
      <c r="NE5" s="154">
        <f>VLOOKUP(NE4,silun!$F:$K,4,0)</f>
        <v>0.1</v>
      </c>
      <c r="NF5" s="154"/>
      <c r="NG5" s="154"/>
      <c r="NH5" s="154"/>
      <c r="NI5" s="154"/>
      <c r="NJ5" s="154">
        <f>VLOOKUP(NJ4,silun!$F:$K,4,0)</f>
        <v>0.1</v>
      </c>
      <c r="NK5" s="154"/>
      <c r="NL5" s="154"/>
      <c r="NM5" s="154"/>
      <c r="NN5" s="154"/>
      <c r="NO5" s="154">
        <f>VLOOKUP(NO4,silun!$F:$K,4,0)</f>
        <v>0.05</v>
      </c>
      <c r="NP5" s="154"/>
      <c r="NQ5" s="154"/>
      <c r="NR5" s="154"/>
      <c r="NS5" s="154"/>
      <c r="NT5" s="154">
        <f>VLOOKUP(NT4,silun!$F:$K,4,0)</f>
        <v>0.05</v>
      </c>
      <c r="NU5" s="154"/>
      <c r="NV5" s="154"/>
      <c r="NW5" s="154"/>
      <c r="NX5" s="154"/>
      <c r="NY5" s="154">
        <f>VLOOKUP(NY4,silun!$F:$K,4,0)</f>
        <v>0.05</v>
      </c>
      <c r="NZ5" s="154"/>
      <c r="OA5" s="154"/>
      <c r="OB5" s="154"/>
      <c r="OC5" s="154"/>
      <c r="OD5" s="154">
        <f>VLOOKUP(OD4,silun!$F:$K,4,0)</f>
        <v>0.05</v>
      </c>
      <c r="OE5" s="154"/>
      <c r="OF5" s="154"/>
      <c r="OG5" s="154"/>
      <c r="OH5" s="154"/>
      <c r="OI5" s="154">
        <f>VLOOKUP(OI4,silun!$F:$K,4,0)</f>
        <v>0.1</v>
      </c>
      <c r="OJ5" s="154"/>
      <c r="OK5" s="154"/>
      <c r="OL5" s="154"/>
      <c r="OM5" s="154"/>
      <c r="ON5" s="154">
        <f>VLOOKUP(ON4,silun!$F:$K,4,0)</f>
        <v>0.1</v>
      </c>
      <c r="OO5" s="154"/>
      <c r="OP5" s="154"/>
      <c r="OQ5" s="154"/>
      <c r="OR5" s="154"/>
      <c r="OS5" s="154">
        <f>VLOOKUP(OS4,silun!$F:$K,4,0)</f>
        <v>0.2</v>
      </c>
      <c r="OT5" s="154"/>
      <c r="OU5" s="154"/>
      <c r="OV5" s="154"/>
      <c r="OW5" s="154"/>
      <c r="OX5" s="154">
        <f>VLOOKUP(OX4,silun!$F:$K,4,0)</f>
        <v>0.2</v>
      </c>
      <c r="OY5" s="154"/>
      <c r="OZ5" s="154"/>
      <c r="PA5" s="154"/>
      <c r="PB5" s="154"/>
      <c r="PC5" s="154">
        <f>VLOOKUP(PC4,silun!$F:$K,4,0)</f>
        <v>0.2</v>
      </c>
      <c r="PD5" s="154"/>
      <c r="PE5" s="154"/>
      <c r="PF5" s="154"/>
      <c r="PG5" s="154"/>
      <c r="PH5" s="154">
        <f>VLOOKUP(PH4,silun!$F:$K,4,0)</f>
        <v>0.2</v>
      </c>
      <c r="PI5" s="154"/>
      <c r="PJ5" s="154"/>
      <c r="PK5" s="154"/>
      <c r="PL5" s="154"/>
      <c r="PM5" s="154">
        <f>VLOOKUP(PM4,silun!$F:$K,4,0)</f>
        <v>0.1</v>
      </c>
      <c r="PN5" s="154"/>
      <c r="PO5" s="154"/>
      <c r="PP5" s="154"/>
      <c r="PQ5" s="154"/>
      <c r="PR5" s="154">
        <f>VLOOKUP(PR4,silun!$F:$K,4,0)</f>
        <v>0.1</v>
      </c>
      <c r="PS5" s="154"/>
      <c r="PT5" s="154"/>
      <c r="PU5" s="154"/>
      <c r="PV5" s="154"/>
      <c r="PW5" s="154">
        <f>VLOOKUP(PW4,silun!$F:$K,4,0)</f>
        <v>0.05</v>
      </c>
      <c r="PX5" s="154"/>
      <c r="PY5" s="154"/>
      <c r="PZ5" s="154"/>
      <c r="QA5" s="154"/>
      <c r="QB5" s="154">
        <f>VLOOKUP(QB4,silun!$F:$K,4,0)</f>
        <v>0.05</v>
      </c>
      <c r="QC5" s="154"/>
      <c r="QD5" s="154"/>
      <c r="QE5" s="154"/>
      <c r="QF5" s="154"/>
      <c r="QG5" s="154">
        <f>VLOOKUP(QG4,silun!$F:$K,4,0)</f>
        <v>0.05</v>
      </c>
      <c r="QH5" s="154"/>
      <c r="QI5" s="154"/>
      <c r="QJ5" s="154"/>
      <c r="QK5" s="154"/>
      <c r="QL5" s="154">
        <f>VLOOKUP(QL4,silun!$F:$K,4,0)</f>
        <v>0.05</v>
      </c>
      <c r="QM5" s="154"/>
      <c r="QN5" s="154"/>
      <c r="QO5" s="154"/>
      <c r="QP5" s="154"/>
      <c r="QQ5" s="154">
        <f>VLOOKUP(QQ4,silun!$F:$K,4,0)</f>
        <v>0.2</v>
      </c>
      <c r="QR5" s="154"/>
      <c r="QS5" s="154"/>
      <c r="QT5" s="154"/>
      <c r="QU5" s="154">
        <f>VLOOKUP(QU4,silun!$F:$K,4,0)</f>
        <v>0.2</v>
      </c>
      <c r="QV5" s="154"/>
      <c r="QW5" s="154"/>
      <c r="QX5" s="154"/>
      <c r="QY5" s="154">
        <f>VLOOKUP(QY4,silun!$F:$K,4,0)</f>
        <v>0.2</v>
      </c>
      <c r="QZ5" s="154"/>
      <c r="RA5" s="154"/>
      <c r="RB5" s="154"/>
      <c r="RC5" s="154">
        <f>VLOOKUP(RC4,silun!$F:$K,4,0)</f>
        <v>0.2</v>
      </c>
      <c r="RD5" s="154"/>
      <c r="RE5" s="154"/>
      <c r="RF5" s="154"/>
      <c r="RG5" s="154">
        <f>VLOOKUP(RG4,silun!$F:$K,4,0)</f>
        <v>0.2</v>
      </c>
      <c r="RH5" s="154"/>
      <c r="RI5" s="154"/>
      <c r="RJ5" s="154"/>
      <c r="RK5" s="154">
        <f>VLOOKUP(RK4,silun!$F:$K,4,0)</f>
        <v>0.2</v>
      </c>
      <c r="RL5" s="154"/>
      <c r="RM5" s="154"/>
      <c r="RN5" s="154"/>
      <c r="RO5" s="154">
        <f>VLOOKUP(RO4,silun!$F:$K,4,0)</f>
        <v>0.1</v>
      </c>
      <c r="RP5" s="154"/>
      <c r="RQ5" s="154"/>
      <c r="RR5" s="154"/>
      <c r="RS5" s="154">
        <f>VLOOKUP(RS4,silun!$F:$K,4,0)</f>
        <v>0.1</v>
      </c>
      <c r="RT5" s="154"/>
      <c r="RU5" s="154"/>
      <c r="RV5" s="154"/>
      <c r="RW5" s="154">
        <f>VLOOKUP(RW4,silun!$F:$K,4,0)</f>
        <v>0.1</v>
      </c>
      <c r="RX5" s="154"/>
      <c r="RY5" s="154"/>
      <c r="RZ5" s="154"/>
      <c r="SA5" s="154">
        <f>VLOOKUP(SA4,silun!$F:$K,4,0)</f>
        <v>0.1</v>
      </c>
      <c r="SB5" s="154"/>
      <c r="SC5" s="154"/>
      <c r="SD5" s="154"/>
      <c r="SE5" s="154">
        <f>VLOOKUP(SE4,silun!$F:$K,4,0)</f>
        <v>0.1</v>
      </c>
      <c r="SF5" s="154"/>
      <c r="SG5" s="154"/>
      <c r="SH5" s="154"/>
      <c r="SI5" s="154">
        <f>VLOOKUP(SI4,silun!$F:$K,4,0)</f>
        <v>0.1</v>
      </c>
      <c r="SJ5" s="154"/>
      <c r="SK5" s="154"/>
      <c r="SL5" s="154"/>
      <c r="SM5" s="154">
        <f>VLOOKUP(SM4,silun!$F:$K,4,0)</f>
        <v>0.1</v>
      </c>
      <c r="SN5" s="154"/>
      <c r="SO5" s="154"/>
      <c r="SP5" s="154"/>
      <c r="SQ5" s="154">
        <f>VLOOKUP(SQ4,silun!$F:$K,4,0)</f>
        <v>0.1</v>
      </c>
      <c r="SR5" s="154"/>
      <c r="SS5" s="154"/>
      <c r="ST5" s="154"/>
      <c r="SU5" s="154">
        <f>VLOOKUP(SU4,silun!$F:$K,4,0)</f>
        <v>0.1</v>
      </c>
      <c r="SV5" s="154"/>
      <c r="SW5" s="154"/>
      <c r="SX5" s="154"/>
      <c r="SY5" s="154">
        <f>VLOOKUP(SY4,silun!$F:$K,4,0)</f>
        <v>0.1</v>
      </c>
      <c r="SZ5" s="154"/>
      <c r="TA5" s="154"/>
      <c r="TB5" s="154"/>
      <c r="TC5" s="154">
        <f>VLOOKUP(TC4,silun!$F:$K,4,0)</f>
        <v>0.1</v>
      </c>
      <c r="TD5" s="154"/>
      <c r="TE5" s="154"/>
      <c r="TF5" s="154"/>
      <c r="TG5" s="154">
        <f>VLOOKUP(TG4,silun!$F:$K,4,0)</f>
        <v>0.1</v>
      </c>
      <c r="TH5" s="154"/>
      <c r="TI5" s="154"/>
      <c r="TJ5" s="154"/>
      <c r="TK5" s="154">
        <f>VLOOKUP(TK4,silun!$F:$K,4,0)</f>
        <v>0.1</v>
      </c>
      <c r="TL5" s="154"/>
      <c r="TM5" s="154"/>
      <c r="TN5" s="154"/>
      <c r="TO5" s="154">
        <f>VLOOKUP(TO4,silun!$F:$K,4,0)</f>
        <v>0.1</v>
      </c>
      <c r="TP5" s="154"/>
      <c r="TQ5" s="154"/>
      <c r="TR5" s="154"/>
      <c r="TS5" s="154">
        <f>VLOOKUP(TS4,silun!$F:$K,4,0)</f>
        <v>0.1</v>
      </c>
      <c r="TT5" s="154"/>
      <c r="TU5" s="154"/>
      <c r="TV5" s="154"/>
      <c r="TW5" s="154">
        <f>VLOOKUP(TW4,silun!$F:$K,4,0)</f>
        <v>0.1</v>
      </c>
      <c r="TX5" s="154"/>
      <c r="TY5" s="154"/>
      <c r="TZ5" s="154"/>
      <c r="UA5" s="154">
        <f>VLOOKUP(UA4,silun!$F:$K,4,0)</f>
        <v>0.1</v>
      </c>
      <c r="UB5" s="154"/>
      <c r="UC5" s="154"/>
      <c r="UD5" s="154"/>
      <c r="UE5" s="154">
        <f>VLOOKUP(UE4,silun!$F:$K,4,0)</f>
        <v>0.1</v>
      </c>
      <c r="UF5" s="154"/>
      <c r="UG5" s="154"/>
      <c r="UH5" s="154"/>
      <c r="UI5" s="154">
        <f>VLOOKUP(UI4,silun!$F:$K,4,0)</f>
        <v>0.1</v>
      </c>
      <c r="UJ5" s="154"/>
      <c r="UK5" s="154"/>
      <c r="UL5" s="154"/>
      <c r="UM5" s="154">
        <f>VLOOKUP(UM4,silun!$F:$K,4,0)</f>
        <v>0.1</v>
      </c>
      <c r="UN5" s="154"/>
      <c r="UO5" s="154"/>
      <c r="UP5" s="154"/>
      <c r="UQ5" s="154">
        <f>VLOOKUP(UQ4,silun!$F:$K,4,0)</f>
        <v>0.1</v>
      </c>
      <c r="UR5" s="154"/>
      <c r="US5" s="154"/>
      <c r="UT5" s="154"/>
      <c r="UU5" s="154">
        <f>VLOOKUP(UU4,silun!$F:$K,4,0)</f>
        <v>0.1</v>
      </c>
      <c r="UV5" s="154"/>
      <c r="UW5" s="154"/>
      <c r="UX5" s="154"/>
      <c r="UY5" s="154">
        <f>VLOOKUP(UY4,silun!$F:$K,4,0)</f>
        <v>0.1</v>
      </c>
      <c r="UZ5" s="154"/>
      <c r="VA5" s="154"/>
      <c r="VB5" s="154"/>
      <c r="VC5" s="154">
        <f>VLOOKUP(VC4,silun!$F:$K,4,0)</f>
        <v>0.1</v>
      </c>
      <c r="VD5" s="154"/>
      <c r="VE5" s="154"/>
      <c r="VF5" s="154"/>
      <c r="VG5" s="154">
        <f>VLOOKUP(VG4,silun!$F:$K,4,0)</f>
        <v>0.1</v>
      </c>
      <c r="VH5" s="154"/>
      <c r="VI5" s="154"/>
      <c r="VJ5" s="154"/>
      <c r="VK5" s="154">
        <f>VLOOKUP(VK4,silun!$F:$K,4,0)</f>
        <v>0.2</v>
      </c>
      <c r="VL5" s="154"/>
      <c r="VM5" s="154"/>
      <c r="VN5" s="154"/>
      <c r="VO5" s="154">
        <f>VLOOKUP(VO4,silun!$F:$K,4,0)</f>
        <v>0.2</v>
      </c>
      <c r="VP5" s="154"/>
      <c r="VQ5" s="154"/>
      <c r="VR5" s="154"/>
      <c r="VS5" s="154">
        <f>VLOOKUP(VS4,silun!$F:$K,4,0)</f>
        <v>0.1</v>
      </c>
      <c r="VT5" s="154"/>
      <c r="VU5" s="154"/>
      <c r="VV5" s="154"/>
      <c r="VW5" s="154">
        <f>VLOOKUP(VW4,silun!$F:$K,4,0)</f>
        <v>0.1</v>
      </c>
      <c r="VX5" s="154"/>
      <c r="VY5" s="154"/>
      <c r="VZ5" s="154"/>
      <c r="WA5" s="154">
        <f>VLOOKUP(WA4,silun!$F:$K,4,0)</f>
        <v>0.1</v>
      </c>
      <c r="WB5" s="154"/>
      <c r="WC5" s="154"/>
      <c r="WD5" s="154"/>
      <c r="WE5" s="154">
        <f>VLOOKUP(WE4,silun!$F:$K,4,0)</f>
        <v>0.1</v>
      </c>
      <c r="WF5" s="154"/>
      <c r="WG5" s="154"/>
      <c r="WH5" s="154"/>
      <c r="WI5" s="154">
        <f>VLOOKUP(WI4,silun!$F:$K,4,0)</f>
        <v>0.1</v>
      </c>
      <c r="WJ5" s="154"/>
      <c r="WK5" s="154"/>
      <c r="WL5" s="154"/>
      <c r="WM5" s="154">
        <f>VLOOKUP(WM4,silun!$F:$K,4,0)</f>
        <v>0.1</v>
      </c>
      <c r="WN5" s="154"/>
      <c r="WO5" s="154"/>
      <c r="WP5" s="154"/>
      <c r="WQ5" s="154">
        <f>VLOOKUP(WQ4,silun!$F:$K,4,0)</f>
        <v>0.1</v>
      </c>
      <c r="WR5" s="154"/>
      <c r="WS5" s="154"/>
      <c r="WT5" s="154"/>
      <c r="WU5" s="154">
        <f>VLOOKUP(WU4,silun!$F:$K,4,0)</f>
        <v>0.1</v>
      </c>
      <c r="WV5" s="154"/>
      <c r="WW5" s="154"/>
      <c r="WX5" s="154"/>
      <c r="WY5" s="154">
        <f>VLOOKUP(WY4,silun!$F:$K,4,0)</f>
        <v>0.1</v>
      </c>
      <c r="WZ5" s="154"/>
      <c r="XA5" s="154"/>
      <c r="XB5" s="154"/>
      <c r="XC5" s="154">
        <f>VLOOKUP(XC4,silun!$F:$K,4,0)</f>
        <v>0.1</v>
      </c>
      <c r="XD5" s="154"/>
      <c r="XE5" s="154"/>
      <c r="XF5" s="154"/>
      <c r="XG5" s="154">
        <f>VLOOKUP(XG4,silun!$F:$K,4,0)</f>
        <v>0.1</v>
      </c>
      <c r="XH5" s="154"/>
      <c r="XI5" s="154"/>
      <c r="XJ5" s="154"/>
      <c r="XK5" s="154">
        <f>VLOOKUP(XK4,silun!$F:$K,4,0)</f>
        <v>0.1</v>
      </c>
      <c r="XL5" s="154"/>
      <c r="XM5" s="154"/>
      <c r="XN5" s="154"/>
      <c r="XO5" s="154">
        <f>VLOOKUP(XO4,silun!$F:$K,4,0)</f>
        <v>0.1</v>
      </c>
      <c r="XP5" s="154"/>
      <c r="XQ5" s="154"/>
      <c r="XR5" s="154"/>
      <c r="XS5" s="154">
        <f>VLOOKUP(XS4,silun!$F:$K,4,0)</f>
        <v>0.1</v>
      </c>
      <c r="XT5" s="154"/>
      <c r="XU5" s="154"/>
      <c r="XV5" s="154"/>
      <c r="XW5" s="154">
        <f>VLOOKUP(XW4,silun!$F:$K,4,0)</f>
        <v>0.1</v>
      </c>
      <c r="XX5" s="154"/>
      <c r="XY5" s="154"/>
      <c r="XZ5" s="154"/>
      <c r="YA5" s="154">
        <f>VLOOKUP(YA4,silun!$F:$K,4,0)</f>
        <v>0.1</v>
      </c>
      <c r="YB5" s="154"/>
      <c r="YC5" s="154"/>
      <c r="YD5" s="154"/>
      <c r="YE5" s="154">
        <f>VLOOKUP(YE4,silun!$F:$K,4,0)</f>
        <v>0.05</v>
      </c>
      <c r="YF5" s="154"/>
      <c r="YG5" s="154"/>
      <c r="YH5" s="154"/>
      <c r="YI5" s="154">
        <f>VLOOKUP(YI4,silun!$F:$K,4,0)</f>
        <v>0.1</v>
      </c>
      <c r="YJ5" s="154"/>
      <c r="YK5" s="154"/>
      <c r="YL5" s="154"/>
      <c r="YM5" s="154">
        <f>VLOOKUP(YM4,silun!$F:$K,4,0)</f>
        <v>0.05</v>
      </c>
      <c r="YN5" s="154"/>
      <c r="YO5" s="154"/>
      <c r="YP5" s="154"/>
      <c r="YQ5" s="154">
        <f>VLOOKUP(YQ4,silun!$F:$K,4,0)</f>
        <v>0.1</v>
      </c>
      <c r="YR5" s="154"/>
      <c r="YS5" s="154"/>
      <c r="YT5" s="154"/>
      <c r="YU5" s="154">
        <f>VLOOKUP(YU4,silun!$F:$K,4,0)</f>
        <v>0.1</v>
      </c>
      <c r="YV5" s="154"/>
      <c r="YW5" s="154"/>
      <c r="YX5" s="154"/>
      <c r="YY5" s="154">
        <f>VLOOKUP(YY4,silun!$F:$K,4,0)</f>
        <v>0.1</v>
      </c>
      <c r="YZ5" s="154"/>
      <c r="ZA5" s="154"/>
      <c r="ZB5" s="154"/>
      <c r="ZC5" s="154">
        <f>VLOOKUP(ZC4,silun!$F:$K,4,0)</f>
        <v>0.1</v>
      </c>
      <c r="ZD5" s="154"/>
      <c r="ZE5" s="154"/>
      <c r="ZF5" s="154"/>
      <c r="ZG5" s="154">
        <f>VLOOKUP(ZG4,silun!$F:$K,4,0)</f>
        <v>0.1</v>
      </c>
      <c r="ZH5" s="154"/>
      <c r="ZI5" s="154"/>
      <c r="ZJ5" s="154"/>
      <c r="ZK5" s="154">
        <f>VLOOKUP(ZK4,silun!$F:$K,4,0)</f>
        <v>0.1</v>
      </c>
      <c r="ZL5" s="154"/>
      <c r="ZM5" s="154"/>
      <c r="ZN5" s="154"/>
      <c r="ZO5" s="154">
        <f>VLOOKUP(ZO4,silun!$F:$K,4,0)</f>
        <v>0.1</v>
      </c>
      <c r="ZP5" s="154"/>
      <c r="ZQ5" s="154"/>
      <c r="ZR5" s="154"/>
      <c r="ZS5" s="154">
        <f>VLOOKUP(ZS4,silun!$F:$K,4,0)</f>
        <v>0.1</v>
      </c>
      <c r="ZT5" s="154"/>
      <c r="ZU5" s="154"/>
      <c r="ZV5" s="154"/>
      <c r="ZW5" s="154">
        <f>VLOOKUP(ZW4,silun!$F:$K,4,0)</f>
        <v>0.1</v>
      </c>
      <c r="ZX5" s="154"/>
      <c r="ZY5" s="154"/>
      <c r="ZZ5" s="154"/>
      <c r="AAA5" s="154">
        <f>VLOOKUP(AAA4,silun!$F:$K,4,0)</f>
        <v>0.05</v>
      </c>
      <c r="AAB5" s="154"/>
      <c r="AAC5" s="154"/>
      <c r="AAD5" s="154"/>
      <c r="AAE5" s="154">
        <f>VLOOKUP(AAE4,silun!$F:$K,4,0)</f>
        <v>0.05</v>
      </c>
      <c r="AAF5" s="154"/>
      <c r="AAG5" s="154"/>
      <c r="AAH5" s="154"/>
      <c r="AAI5" s="154">
        <f>VLOOKUP(AAI4,silun!$F:$K,4,0)</f>
        <v>0.05</v>
      </c>
      <c r="AAJ5" s="154"/>
      <c r="AAK5" s="154"/>
      <c r="AAL5" s="154"/>
      <c r="AAM5" s="154">
        <f>VLOOKUP(AAM4,silun!$F:$K,4,0)</f>
        <v>0.05</v>
      </c>
      <c r="AAN5" s="154"/>
      <c r="AAO5" s="154"/>
      <c r="AAP5" s="154"/>
      <c r="AAQ5" s="154">
        <f>VLOOKUP(AAQ4,silun!$F:$K,4,0)</f>
        <v>0.05</v>
      </c>
      <c r="AAR5" s="154"/>
      <c r="AAS5" s="154"/>
      <c r="AAT5" s="154"/>
      <c r="AAU5" s="154">
        <f>VLOOKUP(AAU4,silun!$F:$K,4,0)</f>
        <v>0.05</v>
      </c>
      <c r="AAV5" s="154"/>
      <c r="AAW5" s="154"/>
      <c r="AAX5" s="154"/>
      <c r="AAY5" s="154">
        <f>VLOOKUP(AAY4,silun!$F:$K,4,0)</f>
        <v>0.05</v>
      </c>
      <c r="AAZ5" s="154"/>
      <c r="ABA5" s="154"/>
      <c r="ABB5" s="154"/>
      <c r="ABC5" s="154">
        <f>VLOOKUP(ABC4,silun!$F:$K,4,0)</f>
        <v>0.05</v>
      </c>
      <c r="ABD5" s="154"/>
      <c r="ABE5" s="154"/>
      <c r="ABF5" s="154"/>
      <c r="ABG5" s="154">
        <f>VLOOKUP(ABG4,silun!$F:$K,4,0)</f>
        <v>0.05</v>
      </c>
      <c r="ABH5" s="154"/>
      <c r="ABI5" s="154"/>
      <c r="ABJ5" s="154"/>
      <c r="ABK5" s="154">
        <f>VLOOKUP(ABK4,silun!$F:$K,4,0)</f>
        <v>0.05</v>
      </c>
      <c r="ABL5" s="154"/>
      <c r="ABM5" s="154"/>
      <c r="ABN5" s="154"/>
      <c r="ABO5" s="154">
        <f>VLOOKUP(ABO4,silun!$F:$K,4,0)</f>
        <v>0.05</v>
      </c>
      <c r="ABP5" s="154"/>
      <c r="ABQ5" s="154"/>
      <c r="ABR5" s="154"/>
      <c r="ABS5" s="154">
        <f>VLOOKUP(ABS4,silun!$F:$K,4,0)</f>
        <v>0.05</v>
      </c>
      <c r="ABT5" s="154"/>
      <c r="ABU5" s="154"/>
      <c r="ABV5" s="154"/>
      <c r="ABW5" s="154">
        <f>VLOOKUP(ABW4,silun!$F:$K,4,0)</f>
        <v>0.2</v>
      </c>
      <c r="ABX5" s="154"/>
      <c r="ABY5" s="154"/>
      <c r="ABZ5" s="154"/>
      <c r="ACA5" s="154">
        <f>VLOOKUP(ACA4,silun!$F:$K,4,0)</f>
        <v>0.1</v>
      </c>
      <c r="ACB5" s="154"/>
      <c r="ACC5" s="154"/>
      <c r="ACD5" s="154"/>
      <c r="ACE5" s="154">
        <f>VLOOKUP(ACE4,silun!$F:$K,4,0)</f>
        <v>0.1</v>
      </c>
      <c r="ACF5" s="154"/>
      <c r="ACG5" s="154"/>
      <c r="ACH5" s="154"/>
      <c r="ACI5" s="154">
        <f>VLOOKUP(ACI4,silun!$F:$K,4,0)</f>
        <v>0.1</v>
      </c>
      <c r="ACJ5" s="154"/>
      <c r="ACK5" s="154"/>
      <c r="ACL5" s="154"/>
      <c r="ACM5" s="154">
        <f>VLOOKUP(ACM4,silun!$F:$K,4,0)</f>
        <v>0.1</v>
      </c>
      <c r="ACN5" s="154"/>
      <c r="ACO5" s="154"/>
      <c r="ACP5" s="154"/>
      <c r="ACQ5" s="154">
        <f>VLOOKUP(ACQ4,silun!$F:$K,4,0)</f>
        <v>0.1</v>
      </c>
      <c r="ACR5" s="154"/>
      <c r="ACS5" s="154"/>
      <c r="ACT5" s="154"/>
      <c r="ACU5" s="154">
        <f>VLOOKUP(ACU4,silun!$F:$K,4,0)</f>
        <v>0.1</v>
      </c>
      <c r="ACV5" s="154"/>
      <c r="ACW5" s="154"/>
      <c r="ACX5" s="154"/>
      <c r="ACY5" s="154">
        <f>VLOOKUP(ACY4,silun!$F:$K,4,0)</f>
        <v>0.1</v>
      </c>
      <c r="ACZ5" s="154"/>
      <c r="ADA5" s="154"/>
      <c r="ADB5" s="154"/>
      <c r="ADC5" s="154">
        <f>VLOOKUP(ADC4,silun!$F:$K,4,0)</f>
        <v>0.1</v>
      </c>
      <c r="ADD5" s="154"/>
      <c r="ADE5" s="154"/>
      <c r="ADF5" s="154"/>
      <c r="ADG5" s="154">
        <f>VLOOKUP(ADG4,silun!$F:$K,4,0)</f>
        <v>0.1</v>
      </c>
      <c r="ADH5" s="154"/>
      <c r="ADI5" s="154"/>
      <c r="ADJ5" s="154"/>
      <c r="ADK5" s="154">
        <f>VLOOKUP(ADK4,silun!$F:$K,4,0)</f>
        <v>0.1</v>
      </c>
      <c r="ADL5" s="154"/>
      <c r="ADM5" s="154"/>
      <c r="ADN5" s="154"/>
      <c r="ADO5" s="154">
        <f>VLOOKUP(ADO4,silun!$F:$K,4,0)</f>
        <v>0.05</v>
      </c>
      <c r="ADP5" s="154"/>
      <c r="ADQ5" s="154"/>
      <c r="ADR5" s="154"/>
      <c r="ADS5" s="154">
        <f>VLOOKUP(ADS4,silun!$F:$K,4,0)</f>
        <v>0.05</v>
      </c>
      <c r="ADT5" s="154"/>
      <c r="ADU5" s="154"/>
      <c r="ADV5" s="154"/>
      <c r="ADW5" s="154">
        <f>VLOOKUP(ADW4,silun!$F:$K,4,0)</f>
        <v>0.05</v>
      </c>
      <c r="ADX5" s="154"/>
      <c r="ADY5" s="154"/>
      <c r="ADZ5" s="154"/>
      <c r="AEA5" s="154">
        <f>VLOOKUP(AEA4,silun!$F:$K,4,0)</f>
        <v>0.05</v>
      </c>
      <c r="AEB5" s="154"/>
      <c r="AEC5" s="154"/>
      <c r="AED5" s="154"/>
      <c r="AEE5" s="154">
        <f>VLOOKUP(AEE4,silun!$F:$K,4,0)</f>
        <v>0.05</v>
      </c>
      <c r="AEF5" s="154"/>
      <c r="AEG5" s="154"/>
      <c r="AEH5" s="154"/>
      <c r="AEI5" s="154">
        <f>VLOOKUP(AEI4,silun!$F:$K,4,0)</f>
        <v>0.05</v>
      </c>
      <c r="AEJ5" s="154"/>
      <c r="AEK5" s="154"/>
      <c r="AEL5" s="154"/>
      <c r="AEM5" s="154">
        <f>VLOOKUP(AEM4,silun!$F:$K,4,0)</f>
        <v>0.1</v>
      </c>
      <c r="AEN5" s="154"/>
      <c r="AEO5" s="154"/>
      <c r="AEP5" s="154"/>
      <c r="AEQ5" s="154">
        <f>VLOOKUP(AEQ4,silun!$F:$K,4,0)</f>
        <v>0.1</v>
      </c>
      <c r="AER5" s="154"/>
      <c r="AES5" s="154"/>
      <c r="AET5" s="154"/>
      <c r="AEU5" s="154">
        <f>VLOOKUP(AEU4,silun!$F:$K,4,0)</f>
        <v>0.1</v>
      </c>
      <c r="AEV5" s="154"/>
      <c r="AEW5" s="154"/>
      <c r="AEX5" s="154"/>
      <c r="AEY5" s="154">
        <f>VLOOKUP(AEY4,silun!$F:$K,4,0)</f>
        <v>0.1</v>
      </c>
      <c r="AEZ5" s="154"/>
      <c r="AFA5" s="154"/>
      <c r="AFB5" s="154"/>
      <c r="AFC5" s="154">
        <f>VLOOKUP(AFC4,silun!$F:$K,4,0)</f>
        <v>0.05</v>
      </c>
      <c r="AFD5" s="154"/>
      <c r="AFE5" s="154"/>
      <c r="AFF5" s="154"/>
      <c r="AFG5" s="154">
        <f>VLOOKUP(AFG4,silun!$F:$K,4,0)</f>
        <v>0.05</v>
      </c>
      <c r="AFH5" s="154"/>
      <c r="AFI5" s="154"/>
      <c r="AFJ5" s="154"/>
      <c r="AFK5" s="154">
        <f>VLOOKUP(AFK4,silun!$F:$K,4,0)</f>
        <v>0.05</v>
      </c>
      <c r="AFL5" s="154"/>
      <c r="AFM5" s="154"/>
      <c r="AFN5" s="154"/>
      <c r="AFO5" s="154">
        <f>VLOOKUP(AFO4,silun!$F:$K,4,0)</f>
        <v>0.05</v>
      </c>
      <c r="AFP5" s="154"/>
      <c r="AFQ5" s="154"/>
      <c r="AFR5" s="154"/>
      <c r="AFS5" s="154">
        <f>VLOOKUP(AFS4,silun!$F:$K,4,0)</f>
        <v>0.05</v>
      </c>
      <c r="AFT5" s="154"/>
      <c r="AFU5" s="154"/>
      <c r="AFV5" s="154"/>
      <c r="AFW5" s="154">
        <f>VLOOKUP(AFW4,silun!$F:$K,4,0)</f>
        <v>0.05</v>
      </c>
      <c r="AFX5" s="154"/>
      <c r="AFY5" s="154"/>
      <c r="AFZ5" s="154"/>
      <c r="AGA5" s="154">
        <f>VLOOKUP(AGA4,silun!$F:$K,4,0)</f>
        <v>0.1</v>
      </c>
      <c r="AGB5" s="154"/>
      <c r="AGC5" s="154"/>
      <c r="AGD5" s="154"/>
      <c r="AGE5" s="154">
        <f>VLOOKUP(AGE4,silun!$F:$K,4,0)</f>
        <v>0.05</v>
      </c>
      <c r="AGF5" s="154"/>
      <c r="AGG5" s="154"/>
      <c r="AGH5" s="154"/>
      <c r="AGI5" s="154">
        <f>VLOOKUP(AGI4,silun!$F:$K,4,0)</f>
        <v>0.05</v>
      </c>
      <c r="AGJ5" s="154"/>
      <c r="AGK5" s="154"/>
      <c r="AGL5" s="154"/>
      <c r="AGM5" s="154">
        <f>VLOOKUP(AGM4,silun!$F:$K,4,0)</f>
        <v>0.05</v>
      </c>
      <c r="AGN5" s="154"/>
      <c r="AGO5" s="154"/>
      <c r="AGP5" s="154"/>
      <c r="AGQ5" s="154">
        <f>VLOOKUP(AGQ4,silun!$F:$K,4,0)</f>
        <v>0.05</v>
      </c>
      <c r="AGR5" s="154"/>
      <c r="AGS5" s="154"/>
      <c r="AGT5" s="154"/>
      <c r="AGU5" s="154">
        <f>VLOOKUP(AGU4,silun!$F:$K,4,0)</f>
        <v>1.5</v>
      </c>
      <c r="AGV5" s="154"/>
      <c r="AGW5" s="154"/>
      <c r="AGX5" s="154"/>
      <c r="AGY5" s="154">
        <f>VLOOKUP(AGY4,silun!$F:$K,4,0)</f>
        <v>1.5</v>
      </c>
      <c r="AGZ5" s="154"/>
      <c r="AHA5" s="154"/>
      <c r="AHB5" s="154"/>
      <c r="AHC5" s="154">
        <f>VLOOKUP(AHC4,silun!$F:$K,4,0)</f>
        <v>1</v>
      </c>
      <c r="AHD5" s="154"/>
      <c r="AHE5" s="154"/>
      <c r="AHF5" s="154"/>
      <c r="AHG5" s="154">
        <f>VLOOKUP(AHG4,silun!$F:$K,4,0)</f>
        <v>0.5</v>
      </c>
      <c r="AHH5" s="154"/>
      <c r="AHI5" s="154"/>
      <c r="AHJ5" s="154"/>
      <c r="AHK5" s="154">
        <f>VLOOKUP(AHK4,silun!$F:$K,4,0)</f>
        <v>0.5</v>
      </c>
      <c r="AHL5" s="154"/>
      <c r="AHM5" s="154"/>
      <c r="AHN5" s="154"/>
      <c r="AHO5" s="154">
        <f>VLOOKUP(AHO4,silun!$F:$K,4,0)</f>
        <v>0.55000000000000004</v>
      </c>
      <c r="AHP5" s="154"/>
      <c r="AHQ5" s="154"/>
      <c r="AHR5" s="154"/>
      <c r="AHS5" s="154">
        <f>VLOOKUP(AHS4,silun!$F:$K,4,0)</f>
        <v>0.55000000000000004</v>
      </c>
      <c r="AHT5" s="154"/>
      <c r="AHU5" s="154"/>
      <c r="AHV5" s="154"/>
      <c r="AHW5" s="154">
        <f>VLOOKUP(AHW4,silun!$F:$K,4,0)</f>
        <v>0.45</v>
      </c>
      <c r="AHX5" s="154"/>
      <c r="AHY5" s="154"/>
      <c r="AHZ5" s="154"/>
      <c r="AIA5" s="154">
        <f>VLOOKUP(AIA4,silun!$F:$K,4,0)</f>
        <v>0.45</v>
      </c>
      <c r="AIB5" s="154"/>
      <c r="AIC5" s="154"/>
      <c r="AID5" s="154"/>
      <c r="AIE5" s="154">
        <f>VLOOKUP(AIE4,silun!$F:$K,4,0)</f>
        <v>0.4</v>
      </c>
      <c r="AIF5" s="154"/>
      <c r="AIG5" s="154"/>
      <c r="AIH5" s="154"/>
      <c r="AII5" s="154">
        <f>VLOOKUP(AII4,silun!$F:$K,4,0)</f>
        <v>0.4</v>
      </c>
      <c r="AIJ5" s="154"/>
      <c r="AIK5" s="154"/>
      <c r="AIL5" s="154"/>
      <c r="AIM5" s="154">
        <f>VLOOKUP(AIM4,silun!$F:$K,4,0)</f>
        <v>0.4</v>
      </c>
      <c r="AIN5" s="154"/>
      <c r="AIO5" s="154"/>
      <c r="AIP5" s="154"/>
      <c r="AIQ5" s="154">
        <f>VLOOKUP(AIQ4,silun!$F:$K,4,0)</f>
        <v>1.5</v>
      </c>
      <c r="AIR5" s="154"/>
      <c r="AIS5" s="154"/>
      <c r="AIT5" s="154"/>
      <c r="AIU5" s="154">
        <f>VLOOKUP(AIU4,silun!$F:$K,4,0)</f>
        <v>2</v>
      </c>
      <c r="AIV5" s="154"/>
      <c r="AIW5" s="154"/>
      <c r="AIX5" s="154"/>
      <c r="AIY5" s="154">
        <f>VLOOKUP(AIY4,silun!$F:$K,4,0)</f>
        <v>1.4</v>
      </c>
      <c r="AIZ5" s="154"/>
      <c r="AJA5" s="154"/>
      <c r="AJB5" s="154"/>
      <c r="AJC5" s="154">
        <f>VLOOKUP(AJC4,silun!$F:$K,4,0)</f>
        <v>0.3</v>
      </c>
      <c r="AJD5" s="154"/>
      <c r="AJE5" s="154"/>
      <c r="AJF5" s="154"/>
      <c r="AJG5" s="154">
        <f>VLOOKUP(AJG4,silun!$F:$K,4,0)</f>
        <v>0.2</v>
      </c>
      <c r="AJH5" s="154"/>
      <c r="AJI5" s="154"/>
      <c r="AJJ5" s="154"/>
      <c r="AJK5" s="154">
        <f>VLOOKUP(AJK4,silun!$F:$K,4,0)</f>
        <v>0.4</v>
      </c>
      <c r="AJL5" s="154"/>
      <c r="AJM5" s="154"/>
      <c r="AJN5" s="154"/>
      <c r="AJO5" s="154">
        <f>VLOOKUP(AJO4,silun!$F:$K,4,0)</f>
        <v>0.2</v>
      </c>
      <c r="AJP5" s="154"/>
      <c r="AJQ5" s="154"/>
      <c r="AJR5" s="154"/>
      <c r="AJS5" s="154">
        <f>VLOOKUP(AJS4,silun!$F:$K,4,0)</f>
        <v>0.2</v>
      </c>
      <c r="AJT5" s="154"/>
      <c r="AJU5" s="154"/>
      <c r="AJV5" s="154"/>
      <c r="AJW5" s="154">
        <f>VLOOKUP(AJW4,silun!$F:$K,4,0)</f>
        <v>0.2</v>
      </c>
      <c r="AJX5" s="154"/>
      <c r="AJY5" s="154"/>
      <c r="AJZ5" s="154"/>
      <c r="AKA5" s="142"/>
      <c r="AKB5" s="142"/>
      <c r="AKC5" s="142"/>
      <c r="AKD5" s="142"/>
      <c r="AKE5" s="142"/>
      <c r="AKF5" s="142"/>
      <c r="AKG5" s="144"/>
      <c r="AKH5" s="144"/>
      <c r="AKI5" s="144"/>
      <c r="AKJ5" s="142"/>
      <c r="AKK5" s="142"/>
      <c r="AKL5" s="142"/>
      <c r="AKM5" s="142"/>
      <c r="AKN5" s="142"/>
      <c r="AKO5" s="142"/>
      <c r="AKP5" s="142"/>
      <c r="AKQ5" s="142"/>
      <c r="AKR5" s="142"/>
      <c r="AKS5" s="142"/>
      <c r="AKT5" s="142"/>
      <c r="AKU5" s="142"/>
      <c r="AKV5" s="142"/>
      <c r="AKW5" s="142"/>
      <c r="AKX5" s="142"/>
      <c r="AKY5" s="142"/>
      <c r="AKZ5" s="142"/>
      <c r="ALA5" s="142"/>
    </row>
    <row r="6" spans="1:989" s="42" customFormat="1" ht="18" x14ac:dyDescent="0.15">
      <c r="A6" s="41" t="s">
        <v>1059</v>
      </c>
      <c r="B6" s="142"/>
      <c r="C6" s="142"/>
      <c r="D6" s="142"/>
      <c r="E6" s="154">
        <f>VLOOKUP(E4,silun!$F:$K,3,0)</f>
        <v>0</v>
      </c>
      <c r="F6" s="154"/>
      <c r="G6" s="154"/>
      <c r="H6" s="154"/>
      <c r="I6" s="154">
        <f>VLOOKUP(I4,silun!$F:$K,3,0)</f>
        <v>0</v>
      </c>
      <c r="J6" s="154"/>
      <c r="K6" s="154"/>
      <c r="L6" s="154"/>
      <c r="M6" s="154">
        <f>VLOOKUP(M4,silun!$F:$K,3,0)</f>
        <v>0</v>
      </c>
      <c r="N6" s="154"/>
      <c r="O6" s="154"/>
      <c r="P6" s="154"/>
      <c r="Q6" s="154">
        <f>VLOOKUP(Q4,silun!$F:$K,3,0)</f>
        <v>0</v>
      </c>
      <c r="R6" s="154"/>
      <c r="S6" s="154"/>
      <c r="T6" s="154"/>
      <c r="U6" s="154">
        <f>VLOOKUP(U4,silun!$F:$K,3,0)</f>
        <v>1</v>
      </c>
      <c r="V6" s="154"/>
      <c r="W6" s="154"/>
      <c r="X6" s="154"/>
      <c r="Y6" s="154">
        <f>VLOOKUP(Y4,silun!$F:$K,3,0)</f>
        <v>1</v>
      </c>
      <c r="Z6" s="154"/>
      <c r="AA6" s="154"/>
      <c r="AB6" s="154"/>
      <c r="AC6" s="154">
        <f>VLOOKUP(AC4,silun!$F:$K,3,0)</f>
        <v>1</v>
      </c>
      <c r="AD6" s="154"/>
      <c r="AE6" s="154"/>
      <c r="AF6" s="154"/>
      <c r="AG6" s="154">
        <f>VLOOKUP(AG4,silun!$F:$K,3,0)</f>
        <v>1</v>
      </c>
      <c r="AH6" s="154"/>
      <c r="AI6" s="154"/>
      <c r="AJ6" s="154"/>
      <c r="AK6" s="154">
        <f>VLOOKUP(AK4,silun!$F:$K,3,0)</f>
        <v>1</v>
      </c>
      <c r="AL6" s="154"/>
      <c r="AM6" s="154"/>
      <c r="AN6" s="154"/>
      <c r="AO6" s="154">
        <f>VLOOKUP(AO4,silun!$F:$K,3,0)</f>
        <v>1</v>
      </c>
      <c r="AP6" s="154"/>
      <c r="AQ6" s="154"/>
      <c r="AR6" s="154"/>
      <c r="AS6" s="154">
        <f>VLOOKUP(AS4,silun!$F:$K,3,0)</f>
        <v>0</v>
      </c>
      <c r="AT6" s="154"/>
      <c r="AU6" s="154"/>
      <c r="AV6" s="154"/>
      <c r="AW6" s="154">
        <f>VLOOKUP(AW4,silun!$F:$K,3,0)</f>
        <v>1</v>
      </c>
      <c r="AX6" s="154"/>
      <c r="AY6" s="154"/>
      <c r="AZ6" s="154"/>
      <c r="BA6" s="154">
        <f>VLOOKUP(BA4,silun!$F:$K,3,0)</f>
        <v>1</v>
      </c>
      <c r="BB6" s="154"/>
      <c r="BC6" s="154"/>
      <c r="BD6" s="154"/>
      <c r="BE6" s="154">
        <f>VLOOKUP(BE4,silun!$F:$K,3,0)</f>
        <v>1</v>
      </c>
      <c r="BF6" s="154"/>
      <c r="BG6" s="154"/>
      <c r="BH6" s="154"/>
      <c r="BI6" s="154">
        <f>VLOOKUP(BI4,silun!$F:$K,3,0)</f>
        <v>0</v>
      </c>
      <c r="BJ6" s="154"/>
      <c r="BK6" s="154"/>
      <c r="BL6" s="154"/>
      <c r="BM6" s="154">
        <f>VLOOKUP(BM4,silun!$F:$K,3,0)</f>
        <v>1</v>
      </c>
      <c r="BN6" s="154"/>
      <c r="BO6" s="154"/>
      <c r="BP6" s="154"/>
      <c r="BQ6" s="154">
        <f>VLOOKUP(BQ4,silun!$F:$K,3,0)</f>
        <v>0</v>
      </c>
      <c r="BR6" s="154"/>
      <c r="BS6" s="154"/>
      <c r="BT6" s="154"/>
      <c r="BU6" s="154">
        <f>VLOOKUP(BU4,silun!$F:$K,3,0)</f>
        <v>1</v>
      </c>
      <c r="BV6" s="154"/>
      <c r="BW6" s="154"/>
      <c r="BX6" s="154"/>
      <c r="BY6" s="154">
        <f>VLOOKUP(BY4,silun!$F:$K,3,0)</f>
        <v>0</v>
      </c>
      <c r="BZ6" s="154"/>
      <c r="CA6" s="154"/>
      <c r="CB6" s="154"/>
      <c r="CC6" s="154">
        <f>VLOOKUP(CC4,silun!$F:$K,3,0)</f>
        <v>0</v>
      </c>
      <c r="CD6" s="154"/>
      <c r="CE6" s="154"/>
      <c r="CF6" s="154"/>
      <c r="CG6" s="154">
        <f>VLOOKUP(CG4,silun!$F:$K,3,0)</f>
        <v>1</v>
      </c>
      <c r="CH6" s="154"/>
      <c r="CI6" s="154"/>
      <c r="CJ6" s="154"/>
      <c r="CK6" s="154">
        <f>VLOOKUP(CK4,silun!$F:$K,3,0)</f>
        <v>0</v>
      </c>
      <c r="CL6" s="154"/>
      <c r="CM6" s="154"/>
      <c r="CN6" s="154"/>
      <c r="CO6" s="154">
        <f>VLOOKUP(CO4,silun!$F:$K,3,0)</f>
        <v>0</v>
      </c>
      <c r="CP6" s="154"/>
      <c r="CQ6" s="154"/>
      <c r="CR6" s="154"/>
      <c r="CS6" s="154">
        <f>VLOOKUP(CS4,silun!$F:$K,3,0)</f>
        <v>1</v>
      </c>
      <c r="CT6" s="154"/>
      <c r="CU6" s="154"/>
      <c r="CV6" s="154"/>
      <c r="CW6" s="154">
        <f>VLOOKUP(CW4,silun!$F:$K,3,0)</f>
        <v>1</v>
      </c>
      <c r="CX6" s="154"/>
      <c r="CY6" s="154"/>
      <c r="CZ6" s="154"/>
      <c r="DA6" s="154">
        <f>VLOOKUP(DA4,silun!$F:$K,3,0)</f>
        <v>0</v>
      </c>
      <c r="DB6" s="154"/>
      <c r="DC6" s="154"/>
      <c r="DD6" s="154"/>
      <c r="DE6" s="154">
        <f>VLOOKUP(DE4,silun!$F:$K,3,0)</f>
        <v>1</v>
      </c>
      <c r="DF6" s="154"/>
      <c r="DG6" s="154"/>
      <c r="DH6" s="154"/>
      <c r="DI6" s="154">
        <f>VLOOKUP(DI4,silun!$F:$K,3,0)</f>
        <v>0</v>
      </c>
      <c r="DJ6" s="154"/>
      <c r="DK6" s="154"/>
      <c r="DL6" s="154"/>
      <c r="DM6" s="154">
        <f>VLOOKUP(DM4,silun!$F:$K,3,0)</f>
        <v>1</v>
      </c>
      <c r="DN6" s="154"/>
      <c r="DO6" s="154"/>
      <c r="DP6" s="154"/>
      <c r="DQ6" s="154">
        <f>VLOOKUP(DQ4,silun!$F:$K,3,0)</f>
        <v>0</v>
      </c>
      <c r="DR6" s="154"/>
      <c r="DS6" s="154"/>
      <c r="DT6" s="154"/>
      <c r="DU6" s="154">
        <f>VLOOKUP(DU4,silun!$F:$K,3,0)</f>
        <v>0</v>
      </c>
      <c r="DV6" s="154"/>
      <c r="DW6" s="154"/>
      <c r="DX6" s="154"/>
      <c r="DY6" s="154">
        <f>VLOOKUP(DY4,silun!$F:$K,3,0)</f>
        <v>1</v>
      </c>
      <c r="DZ6" s="154"/>
      <c r="EA6" s="154"/>
      <c r="EB6" s="154"/>
      <c r="EC6" s="147">
        <f>VLOOKUP(EC4,silun!$F:$K,3,0)</f>
        <v>0</v>
      </c>
      <c r="ED6" s="148"/>
      <c r="EE6" s="148"/>
      <c r="EF6" s="148"/>
      <c r="EG6" s="149"/>
      <c r="EH6" s="147">
        <f>VLOOKUP(EH4,silun!$F:$K,3,0)</f>
        <v>0</v>
      </c>
      <c r="EI6" s="148"/>
      <c r="EJ6" s="148"/>
      <c r="EK6" s="148"/>
      <c r="EL6" s="149"/>
      <c r="EM6" s="147">
        <f>VLOOKUP(EM4,silun!$F:$K,3,0)</f>
        <v>0</v>
      </c>
      <c r="EN6" s="148"/>
      <c r="EO6" s="148"/>
      <c r="EP6" s="148"/>
      <c r="EQ6" s="149"/>
      <c r="ER6" s="147">
        <f>VLOOKUP(ER4,silun!$F:$K,3,0)</f>
        <v>0</v>
      </c>
      <c r="ES6" s="148"/>
      <c r="ET6" s="148"/>
      <c r="EU6" s="148"/>
      <c r="EV6" s="149"/>
      <c r="EW6" s="147">
        <f>VLOOKUP(EW4,silun!$F:$K,3,0)</f>
        <v>0</v>
      </c>
      <c r="EX6" s="148"/>
      <c r="EY6" s="148"/>
      <c r="EZ6" s="148"/>
      <c r="FA6" s="149"/>
      <c r="FB6" s="147">
        <f>VLOOKUP(FB4,silun!$F:$K,3,0)</f>
        <v>0</v>
      </c>
      <c r="FC6" s="148"/>
      <c r="FD6" s="148"/>
      <c r="FE6" s="148"/>
      <c r="FF6" s="149"/>
      <c r="FG6" s="154">
        <f>VLOOKUP(FG4,silun!$F:$K,3,0)</f>
        <v>1</v>
      </c>
      <c r="FH6" s="154"/>
      <c r="FI6" s="154"/>
      <c r="FJ6" s="154"/>
      <c r="FK6" s="154">
        <f>VLOOKUP(FK4,silun!$F:$K,3,0)</f>
        <v>1</v>
      </c>
      <c r="FL6" s="154"/>
      <c r="FM6" s="154"/>
      <c r="FN6" s="154"/>
      <c r="FO6" s="154">
        <f>VLOOKUP(FO4,silun!$F:$K,3,0)</f>
        <v>0</v>
      </c>
      <c r="FP6" s="154"/>
      <c r="FQ6" s="154"/>
      <c r="FR6" s="154"/>
      <c r="FS6" s="154"/>
      <c r="FT6" s="154">
        <f>VLOOKUP(FT4,silun!$F:$K,3,0)</f>
        <v>0</v>
      </c>
      <c r="FU6" s="154"/>
      <c r="FV6" s="154"/>
      <c r="FW6" s="154"/>
      <c r="FX6" s="154"/>
      <c r="FY6" s="154">
        <f>VLOOKUP(FY4,silun!$F:$K,3,0)</f>
        <v>0</v>
      </c>
      <c r="FZ6" s="154"/>
      <c r="GA6" s="154"/>
      <c r="GB6" s="154"/>
      <c r="GC6" s="154"/>
      <c r="GD6" s="154">
        <f>VLOOKUP(GD4,silun!$F:$K,3,0)</f>
        <v>0</v>
      </c>
      <c r="GE6" s="154"/>
      <c r="GF6" s="154"/>
      <c r="GG6" s="154"/>
      <c r="GH6" s="154"/>
      <c r="GI6" s="154">
        <f>VLOOKUP(GI4,silun!$F:$K,3,0)</f>
        <v>0</v>
      </c>
      <c r="GJ6" s="154"/>
      <c r="GK6" s="154"/>
      <c r="GL6" s="154"/>
      <c r="GM6" s="154"/>
      <c r="GN6" s="154">
        <f>VLOOKUP(GN4,silun!$F:$K,3,0)</f>
        <v>0</v>
      </c>
      <c r="GO6" s="154"/>
      <c r="GP6" s="154"/>
      <c r="GQ6" s="154"/>
      <c r="GR6" s="154"/>
      <c r="GS6" s="154">
        <f>VLOOKUP(GS4,silun!$F:$K,3,0)</f>
        <v>1</v>
      </c>
      <c r="GT6" s="154"/>
      <c r="GU6" s="154"/>
      <c r="GV6" s="154"/>
      <c r="GW6" s="154">
        <f>VLOOKUP(GW4,silun!$F:$K,3,0)</f>
        <v>1</v>
      </c>
      <c r="GX6" s="154"/>
      <c r="GY6" s="154"/>
      <c r="GZ6" s="154"/>
      <c r="HA6" s="154">
        <f>VLOOKUP(HA4,silun!$F:$K,3,0)</f>
        <v>0</v>
      </c>
      <c r="HB6" s="154"/>
      <c r="HC6" s="154"/>
      <c r="HD6" s="154"/>
      <c r="HE6" s="154"/>
      <c r="HF6" s="154">
        <f>VLOOKUP(HF4,silun!$F:$K,3,0)</f>
        <v>0</v>
      </c>
      <c r="HG6" s="154"/>
      <c r="HH6" s="154"/>
      <c r="HI6" s="154"/>
      <c r="HJ6" s="154"/>
      <c r="HK6" s="154">
        <f>VLOOKUP(HK4,silun!$F:$K,3,0)</f>
        <v>0</v>
      </c>
      <c r="HL6" s="154"/>
      <c r="HM6" s="154"/>
      <c r="HN6" s="154"/>
      <c r="HO6" s="154"/>
      <c r="HP6" s="154">
        <f>VLOOKUP(HP4,silun!$F:$K,3,0)</f>
        <v>0</v>
      </c>
      <c r="HQ6" s="154"/>
      <c r="HR6" s="154"/>
      <c r="HS6" s="154"/>
      <c r="HT6" s="154"/>
      <c r="HU6" s="154">
        <f>VLOOKUP(HU4,silun!$F:$K,3,0)</f>
        <v>0</v>
      </c>
      <c r="HV6" s="154"/>
      <c r="HW6" s="154"/>
      <c r="HX6" s="154"/>
      <c r="HY6" s="154"/>
      <c r="HZ6" s="154">
        <f>VLOOKUP(HZ4,silun!$F:$K,3,0)</f>
        <v>0</v>
      </c>
      <c r="IA6" s="154"/>
      <c r="IB6" s="154"/>
      <c r="IC6" s="154"/>
      <c r="ID6" s="154"/>
      <c r="IE6" s="154">
        <f>VLOOKUP(IE4,silun!$F:$K,3,0)</f>
        <v>0</v>
      </c>
      <c r="IF6" s="154"/>
      <c r="IG6" s="154"/>
      <c r="IH6" s="154"/>
      <c r="II6" s="154"/>
      <c r="IJ6" s="154">
        <f>VLOOKUP(IJ4,silun!$F:$K,3,0)</f>
        <v>0</v>
      </c>
      <c r="IK6" s="154"/>
      <c r="IL6" s="154"/>
      <c r="IM6" s="154"/>
      <c r="IN6" s="154"/>
      <c r="IO6" s="154">
        <f>VLOOKUP(IO4,silun!$F:$K,3,0)</f>
        <v>0</v>
      </c>
      <c r="IP6" s="154"/>
      <c r="IQ6" s="154"/>
      <c r="IR6" s="154"/>
      <c r="IS6" s="154"/>
      <c r="IT6" s="154">
        <f>VLOOKUP(IT4,silun!$F:$K,3,0)</f>
        <v>0</v>
      </c>
      <c r="IU6" s="154"/>
      <c r="IV6" s="154"/>
      <c r="IW6" s="154"/>
      <c r="IX6" s="154"/>
      <c r="IY6" s="154">
        <f>VLOOKUP(IY4,silun!$F:$K,3,0)</f>
        <v>0</v>
      </c>
      <c r="IZ6" s="154"/>
      <c r="JA6" s="154"/>
      <c r="JB6" s="154"/>
      <c r="JC6" s="154"/>
      <c r="JD6" s="154">
        <f>VLOOKUP(JD4,silun!$F:$K,3,0)</f>
        <v>0</v>
      </c>
      <c r="JE6" s="154"/>
      <c r="JF6" s="154"/>
      <c r="JG6" s="154"/>
      <c r="JH6" s="154"/>
      <c r="JI6" s="154">
        <f>VLOOKUP(JI4,silun!$F:$K,3,0)</f>
        <v>1</v>
      </c>
      <c r="JJ6" s="154"/>
      <c r="JK6" s="154"/>
      <c r="JL6" s="154"/>
      <c r="JM6" s="154"/>
      <c r="JN6" s="154">
        <f>VLOOKUP(JN4,silun!$F:$K,3,0)</f>
        <v>1</v>
      </c>
      <c r="JO6" s="154"/>
      <c r="JP6" s="154"/>
      <c r="JQ6" s="154"/>
      <c r="JR6" s="154"/>
      <c r="JS6" s="154">
        <f>VLOOKUP(JS4,silun!$F:$K,3,0)</f>
        <v>0</v>
      </c>
      <c r="JT6" s="154"/>
      <c r="JU6" s="154"/>
      <c r="JV6" s="154"/>
      <c r="JW6" s="154"/>
      <c r="JX6" s="154">
        <f>VLOOKUP(JX4,silun!$F:$K,3,0)</f>
        <v>0</v>
      </c>
      <c r="JY6" s="154"/>
      <c r="JZ6" s="154"/>
      <c r="KA6" s="154"/>
      <c r="KB6" s="154"/>
      <c r="KC6" s="154">
        <f>VLOOKUP(KC4,silun!$F:$K,3,0)</f>
        <v>0</v>
      </c>
      <c r="KD6" s="154"/>
      <c r="KE6" s="154"/>
      <c r="KF6" s="154"/>
      <c r="KG6" s="154"/>
      <c r="KH6" s="154">
        <f>VLOOKUP(KH4,silun!$F:$K,3,0)</f>
        <v>0</v>
      </c>
      <c r="KI6" s="154"/>
      <c r="KJ6" s="154"/>
      <c r="KK6" s="154"/>
      <c r="KL6" s="154"/>
      <c r="KM6" s="154">
        <f>VLOOKUP(KM4,silun!$F:$K,3,0)</f>
        <v>0</v>
      </c>
      <c r="KN6" s="154"/>
      <c r="KO6" s="154"/>
      <c r="KP6" s="154"/>
      <c r="KQ6" s="154"/>
      <c r="KR6" s="154">
        <f>VLOOKUP(KR4,silun!$F:$K,3,0)</f>
        <v>0</v>
      </c>
      <c r="KS6" s="154"/>
      <c r="KT6" s="154"/>
      <c r="KU6" s="154"/>
      <c r="KV6" s="154"/>
      <c r="KW6" s="154">
        <f>VLOOKUP(KW4,silun!$F:$K,3,0)</f>
        <v>0</v>
      </c>
      <c r="KX6" s="154"/>
      <c r="KY6" s="154"/>
      <c r="KZ6" s="154"/>
      <c r="LA6" s="154"/>
      <c r="LB6" s="154">
        <f>VLOOKUP(LB4,silun!$F:$K,3,0)</f>
        <v>0</v>
      </c>
      <c r="LC6" s="154"/>
      <c r="LD6" s="154"/>
      <c r="LE6" s="154"/>
      <c r="LF6" s="154"/>
      <c r="LG6" s="154">
        <f>VLOOKUP(LG4,silun!$F:$K,3,0)</f>
        <v>1</v>
      </c>
      <c r="LH6" s="154"/>
      <c r="LI6" s="154"/>
      <c r="LJ6" s="154"/>
      <c r="LK6" s="154"/>
      <c r="LL6" s="154">
        <f>VLOOKUP(LL4,silun!$F:$K,3,0)</f>
        <v>1</v>
      </c>
      <c r="LM6" s="154"/>
      <c r="LN6" s="154"/>
      <c r="LO6" s="154"/>
      <c r="LP6" s="154"/>
      <c r="LQ6" s="154">
        <f>VLOOKUP(LQ4,silun!$F:$K,3,0)</f>
        <v>0</v>
      </c>
      <c r="LR6" s="154"/>
      <c r="LS6" s="154"/>
      <c r="LT6" s="154"/>
      <c r="LU6" s="154"/>
      <c r="LV6" s="154">
        <f>VLOOKUP(LV4,silun!$F:$K,3,0)</f>
        <v>0</v>
      </c>
      <c r="LW6" s="154"/>
      <c r="LX6" s="154"/>
      <c r="LY6" s="154"/>
      <c r="LZ6" s="154"/>
      <c r="MA6" s="154">
        <f>VLOOKUP(MA4,silun!$F:$K,3,0)</f>
        <v>0</v>
      </c>
      <c r="MB6" s="154"/>
      <c r="MC6" s="154"/>
      <c r="MD6" s="154"/>
      <c r="ME6" s="154"/>
      <c r="MF6" s="154">
        <f>VLOOKUP(MF4,silun!$F:$K,3,0)</f>
        <v>0</v>
      </c>
      <c r="MG6" s="154"/>
      <c r="MH6" s="154"/>
      <c r="MI6" s="154"/>
      <c r="MJ6" s="154"/>
      <c r="MK6" s="154">
        <f>VLOOKUP(MK4,silun!$F:$K,3,0)</f>
        <v>0</v>
      </c>
      <c r="ML6" s="154"/>
      <c r="MM6" s="154"/>
      <c r="MN6" s="154"/>
      <c r="MO6" s="154"/>
      <c r="MP6" s="154">
        <f>VLOOKUP(MP4,silun!$F:$K,3,0)</f>
        <v>0</v>
      </c>
      <c r="MQ6" s="154"/>
      <c r="MR6" s="154"/>
      <c r="MS6" s="154"/>
      <c r="MT6" s="154"/>
      <c r="MU6" s="154">
        <f>VLOOKUP(MU4,silun!$F:$K,3,0)</f>
        <v>0</v>
      </c>
      <c r="MV6" s="154"/>
      <c r="MW6" s="154"/>
      <c r="MX6" s="154"/>
      <c r="MY6" s="154"/>
      <c r="MZ6" s="154">
        <f>VLOOKUP(MZ4,silun!$F:$K,3,0)</f>
        <v>0</v>
      </c>
      <c r="NA6" s="154"/>
      <c r="NB6" s="154"/>
      <c r="NC6" s="154"/>
      <c r="ND6" s="154"/>
      <c r="NE6" s="154">
        <f>VLOOKUP(NE4,silun!$F:$K,3,0)</f>
        <v>1</v>
      </c>
      <c r="NF6" s="154"/>
      <c r="NG6" s="154"/>
      <c r="NH6" s="154"/>
      <c r="NI6" s="154"/>
      <c r="NJ6" s="154">
        <f>VLOOKUP(NJ4,silun!$F:$K,3,0)</f>
        <v>1</v>
      </c>
      <c r="NK6" s="154"/>
      <c r="NL6" s="154"/>
      <c r="NM6" s="154"/>
      <c r="NN6" s="154"/>
      <c r="NO6" s="154">
        <f>VLOOKUP(NO4,silun!$F:$K,3,0)</f>
        <v>0</v>
      </c>
      <c r="NP6" s="154"/>
      <c r="NQ6" s="154"/>
      <c r="NR6" s="154"/>
      <c r="NS6" s="154"/>
      <c r="NT6" s="154">
        <f>VLOOKUP(NT4,silun!$F:$K,3,0)</f>
        <v>0</v>
      </c>
      <c r="NU6" s="154"/>
      <c r="NV6" s="154"/>
      <c r="NW6" s="154"/>
      <c r="NX6" s="154"/>
      <c r="NY6" s="154">
        <f>VLOOKUP(NY4,silun!$F:$K,3,0)</f>
        <v>0</v>
      </c>
      <c r="NZ6" s="154"/>
      <c r="OA6" s="154"/>
      <c r="OB6" s="154"/>
      <c r="OC6" s="154"/>
      <c r="OD6" s="154">
        <f>VLOOKUP(OD4,silun!$F:$K,3,0)</f>
        <v>0</v>
      </c>
      <c r="OE6" s="154"/>
      <c r="OF6" s="154"/>
      <c r="OG6" s="154"/>
      <c r="OH6" s="154"/>
      <c r="OI6" s="154">
        <f>VLOOKUP(OI4,silun!$F:$K,3,0)</f>
        <v>0</v>
      </c>
      <c r="OJ6" s="154"/>
      <c r="OK6" s="154"/>
      <c r="OL6" s="154"/>
      <c r="OM6" s="154"/>
      <c r="ON6" s="154">
        <f>VLOOKUP(ON4,silun!$F:$K,3,0)</f>
        <v>0</v>
      </c>
      <c r="OO6" s="154"/>
      <c r="OP6" s="154"/>
      <c r="OQ6" s="154"/>
      <c r="OR6" s="154"/>
      <c r="OS6" s="154">
        <f>VLOOKUP(OS4,silun!$F:$K,3,0)</f>
        <v>0</v>
      </c>
      <c r="OT6" s="154"/>
      <c r="OU6" s="154"/>
      <c r="OV6" s="154"/>
      <c r="OW6" s="154"/>
      <c r="OX6" s="154">
        <f>VLOOKUP(OX4,silun!$F:$K,3,0)</f>
        <v>0</v>
      </c>
      <c r="OY6" s="154"/>
      <c r="OZ6" s="154"/>
      <c r="PA6" s="154"/>
      <c r="PB6" s="154"/>
      <c r="PC6" s="154">
        <f>VLOOKUP(PC4,silun!$F:$K,3,0)</f>
        <v>0</v>
      </c>
      <c r="PD6" s="154"/>
      <c r="PE6" s="154"/>
      <c r="PF6" s="154"/>
      <c r="PG6" s="154"/>
      <c r="PH6" s="154">
        <f>VLOOKUP(PH4,silun!$F:$K,3,0)</f>
        <v>0</v>
      </c>
      <c r="PI6" s="154"/>
      <c r="PJ6" s="154"/>
      <c r="PK6" s="154"/>
      <c r="PL6" s="154"/>
      <c r="PM6" s="154">
        <f>VLOOKUP(PM4,silun!$F:$K,3,0)</f>
        <v>1</v>
      </c>
      <c r="PN6" s="154"/>
      <c r="PO6" s="154"/>
      <c r="PP6" s="154"/>
      <c r="PQ6" s="154"/>
      <c r="PR6" s="154">
        <f>VLOOKUP(PR4,silun!$F:$K,3,0)</f>
        <v>1</v>
      </c>
      <c r="PS6" s="154"/>
      <c r="PT6" s="154"/>
      <c r="PU6" s="154"/>
      <c r="PV6" s="154"/>
      <c r="PW6" s="154">
        <f>VLOOKUP(PW4,silun!$F:$K,3,0)</f>
        <v>0</v>
      </c>
      <c r="PX6" s="154"/>
      <c r="PY6" s="154"/>
      <c r="PZ6" s="154"/>
      <c r="QA6" s="154"/>
      <c r="QB6" s="154">
        <f>VLOOKUP(QB4,silun!$F:$K,3,0)</f>
        <v>0</v>
      </c>
      <c r="QC6" s="154"/>
      <c r="QD6" s="154"/>
      <c r="QE6" s="154"/>
      <c r="QF6" s="154"/>
      <c r="QG6" s="154">
        <f>VLOOKUP(QG4,silun!$F:$K,3,0)</f>
        <v>0</v>
      </c>
      <c r="QH6" s="154"/>
      <c r="QI6" s="154"/>
      <c r="QJ6" s="154"/>
      <c r="QK6" s="154"/>
      <c r="QL6" s="154">
        <f>VLOOKUP(QL4,silun!$F:$K,3,0)</f>
        <v>0</v>
      </c>
      <c r="QM6" s="154"/>
      <c r="QN6" s="154"/>
      <c r="QO6" s="154"/>
      <c r="QP6" s="154"/>
      <c r="QQ6" s="154">
        <f>VLOOKUP(QQ4,silun!$F:$K,3,0)</f>
        <v>0</v>
      </c>
      <c r="QR6" s="154"/>
      <c r="QS6" s="154"/>
      <c r="QT6" s="154"/>
      <c r="QU6" s="154">
        <f>VLOOKUP(QU4,silun!$F:$K,3,0)</f>
        <v>1</v>
      </c>
      <c r="QV6" s="154"/>
      <c r="QW6" s="154"/>
      <c r="QX6" s="154"/>
      <c r="QY6" s="154">
        <f>VLOOKUP(QY4,silun!$F:$K,3,0)</f>
        <v>0</v>
      </c>
      <c r="QZ6" s="154"/>
      <c r="RA6" s="154"/>
      <c r="RB6" s="154"/>
      <c r="RC6" s="154">
        <f>VLOOKUP(RC4,silun!$F:$K,3,0)</f>
        <v>0</v>
      </c>
      <c r="RD6" s="154"/>
      <c r="RE6" s="154"/>
      <c r="RF6" s="154"/>
      <c r="RG6" s="154">
        <f>VLOOKUP(RG4,silun!$F:$K,3,0)</f>
        <v>1</v>
      </c>
      <c r="RH6" s="154"/>
      <c r="RI6" s="154"/>
      <c r="RJ6" s="154"/>
      <c r="RK6" s="154">
        <f>VLOOKUP(RK4,silun!$F:$K,3,0)</f>
        <v>0</v>
      </c>
      <c r="RL6" s="154"/>
      <c r="RM6" s="154"/>
      <c r="RN6" s="154"/>
      <c r="RO6" s="154">
        <f>VLOOKUP(RO4,silun!$F:$K,3,0)</f>
        <v>0</v>
      </c>
      <c r="RP6" s="154"/>
      <c r="RQ6" s="154"/>
      <c r="RR6" s="154"/>
      <c r="RS6" s="154">
        <f>VLOOKUP(RS4,silun!$F:$K,3,0)</f>
        <v>1</v>
      </c>
      <c r="RT6" s="154"/>
      <c r="RU6" s="154"/>
      <c r="RV6" s="154"/>
      <c r="RW6" s="154">
        <f>VLOOKUP(RW4,silun!$F:$K,3,0)</f>
        <v>1</v>
      </c>
      <c r="RX6" s="154"/>
      <c r="RY6" s="154"/>
      <c r="RZ6" s="154"/>
      <c r="SA6" s="154">
        <f>VLOOKUP(SA4,silun!$F:$K,3,0)</f>
        <v>0</v>
      </c>
      <c r="SB6" s="154"/>
      <c r="SC6" s="154"/>
      <c r="SD6" s="154"/>
      <c r="SE6" s="154">
        <f>VLOOKUP(SE4,silun!$F:$K,3,0)</f>
        <v>1</v>
      </c>
      <c r="SF6" s="154"/>
      <c r="SG6" s="154"/>
      <c r="SH6" s="154"/>
      <c r="SI6" s="154">
        <f>VLOOKUP(SI4,silun!$F:$K,3,0)</f>
        <v>0</v>
      </c>
      <c r="SJ6" s="154"/>
      <c r="SK6" s="154"/>
      <c r="SL6" s="154"/>
      <c r="SM6" s="154">
        <f>VLOOKUP(SM4,silun!$F:$K,3,0)</f>
        <v>1</v>
      </c>
      <c r="SN6" s="154"/>
      <c r="SO6" s="154"/>
      <c r="SP6" s="154"/>
      <c r="SQ6" s="154">
        <f>VLOOKUP(SQ4,silun!$F:$K,3,0)</f>
        <v>1</v>
      </c>
      <c r="SR6" s="154"/>
      <c r="SS6" s="154"/>
      <c r="ST6" s="154"/>
      <c r="SU6" s="154">
        <f>VLOOKUP(SU4,silun!$F:$K,3,0)</f>
        <v>0</v>
      </c>
      <c r="SV6" s="154"/>
      <c r="SW6" s="154"/>
      <c r="SX6" s="154"/>
      <c r="SY6" s="154">
        <f>VLOOKUP(SY4,silun!$F:$K,3,0)</f>
        <v>0</v>
      </c>
      <c r="SZ6" s="154"/>
      <c r="TA6" s="154"/>
      <c r="TB6" s="154"/>
      <c r="TC6" s="154">
        <f>VLOOKUP(TC4,silun!$F:$K,3,0)</f>
        <v>1</v>
      </c>
      <c r="TD6" s="154"/>
      <c r="TE6" s="154"/>
      <c r="TF6" s="154"/>
      <c r="TG6" s="154">
        <f>VLOOKUP(TG4,silun!$F:$K,3,0)</f>
        <v>0</v>
      </c>
      <c r="TH6" s="154"/>
      <c r="TI6" s="154"/>
      <c r="TJ6" s="154"/>
      <c r="TK6" s="154">
        <f>VLOOKUP(TK4,silun!$F:$K,3,0)</f>
        <v>0</v>
      </c>
      <c r="TL6" s="154"/>
      <c r="TM6" s="154"/>
      <c r="TN6" s="154"/>
      <c r="TO6" s="154">
        <f>VLOOKUP(TO4,silun!$F:$K,3,0)</f>
        <v>0</v>
      </c>
      <c r="TP6" s="154"/>
      <c r="TQ6" s="154"/>
      <c r="TR6" s="154"/>
      <c r="TS6" s="154">
        <f>VLOOKUP(TS4,silun!$F:$K,3,0)</f>
        <v>0</v>
      </c>
      <c r="TT6" s="154"/>
      <c r="TU6" s="154"/>
      <c r="TV6" s="154"/>
      <c r="TW6" s="154">
        <f>VLOOKUP(TW4,silun!$F:$K,3,0)</f>
        <v>1</v>
      </c>
      <c r="TX6" s="154"/>
      <c r="TY6" s="154"/>
      <c r="TZ6" s="154"/>
      <c r="UA6" s="154">
        <f>VLOOKUP(UA4,silun!$F:$K,3,0)</f>
        <v>1</v>
      </c>
      <c r="UB6" s="154"/>
      <c r="UC6" s="154"/>
      <c r="UD6" s="154"/>
      <c r="UE6" s="154">
        <f>VLOOKUP(UE4,silun!$F:$K,3,0)</f>
        <v>0</v>
      </c>
      <c r="UF6" s="154"/>
      <c r="UG6" s="154"/>
      <c r="UH6" s="154"/>
      <c r="UI6" s="154">
        <f>VLOOKUP(UI4,silun!$F:$K,3,0)</f>
        <v>1</v>
      </c>
      <c r="UJ6" s="154"/>
      <c r="UK6" s="154"/>
      <c r="UL6" s="154"/>
      <c r="UM6" s="154">
        <f>VLOOKUP(UM4,silun!$F:$K,3,0)</f>
        <v>0</v>
      </c>
      <c r="UN6" s="154"/>
      <c r="UO6" s="154"/>
      <c r="UP6" s="154"/>
      <c r="UQ6" s="154">
        <f>VLOOKUP(UQ4,silun!$F:$K,3,0)</f>
        <v>1</v>
      </c>
      <c r="UR6" s="154"/>
      <c r="US6" s="154"/>
      <c r="UT6" s="154"/>
      <c r="UU6" s="154">
        <f>VLOOKUP(UU4,silun!$F:$K,3,0)</f>
        <v>1</v>
      </c>
      <c r="UV6" s="154"/>
      <c r="UW6" s="154"/>
      <c r="UX6" s="154"/>
      <c r="UY6" s="154">
        <f>VLOOKUP(UY4,silun!$F:$K,3,0)</f>
        <v>0</v>
      </c>
      <c r="UZ6" s="154"/>
      <c r="VA6" s="154"/>
      <c r="VB6" s="154"/>
      <c r="VC6" s="154">
        <f>VLOOKUP(VC4,silun!$F:$K,3,0)</f>
        <v>0</v>
      </c>
      <c r="VD6" s="154"/>
      <c r="VE6" s="154"/>
      <c r="VF6" s="154"/>
      <c r="VG6" s="154">
        <f>VLOOKUP(VG4,silun!$F:$K,3,0)</f>
        <v>1</v>
      </c>
      <c r="VH6" s="154"/>
      <c r="VI6" s="154"/>
      <c r="VJ6" s="154"/>
      <c r="VK6" s="154">
        <f>VLOOKUP(VK4,silun!$F:$K,3,0)</f>
        <v>0</v>
      </c>
      <c r="VL6" s="154"/>
      <c r="VM6" s="154"/>
      <c r="VN6" s="154"/>
      <c r="VO6" s="154">
        <f>VLOOKUP(VO4,silun!$F:$K,3,0)</f>
        <v>0</v>
      </c>
      <c r="VP6" s="154"/>
      <c r="VQ6" s="154"/>
      <c r="VR6" s="154"/>
      <c r="VS6" s="154">
        <f>VLOOKUP(VS4,silun!$F:$K,3,0)</f>
        <v>1</v>
      </c>
      <c r="VT6" s="154"/>
      <c r="VU6" s="154"/>
      <c r="VV6" s="154"/>
      <c r="VW6" s="154">
        <f>VLOOKUP(VW4,silun!$F:$K,3,0)</f>
        <v>0</v>
      </c>
      <c r="VX6" s="154"/>
      <c r="VY6" s="154"/>
      <c r="VZ6" s="154"/>
      <c r="WA6" s="154">
        <f>VLOOKUP(WA4,silun!$F:$K,3,0)</f>
        <v>0</v>
      </c>
      <c r="WB6" s="154"/>
      <c r="WC6" s="154"/>
      <c r="WD6" s="154"/>
      <c r="WE6" s="154">
        <f>VLOOKUP(WE4,silun!$F:$K,3,0)</f>
        <v>0</v>
      </c>
      <c r="WF6" s="154"/>
      <c r="WG6" s="154"/>
      <c r="WH6" s="154"/>
      <c r="WI6" s="154">
        <f>VLOOKUP(WI4,silun!$F:$K,3,0)</f>
        <v>0</v>
      </c>
      <c r="WJ6" s="154"/>
      <c r="WK6" s="154"/>
      <c r="WL6" s="154"/>
      <c r="WM6" s="154">
        <f>VLOOKUP(WM4,silun!$F:$K,3,0)</f>
        <v>0</v>
      </c>
      <c r="WN6" s="154"/>
      <c r="WO6" s="154"/>
      <c r="WP6" s="154"/>
      <c r="WQ6" s="154">
        <f>VLOOKUP(WQ4,silun!$F:$K,3,0)</f>
        <v>1</v>
      </c>
      <c r="WR6" s="154"/>
      <c r="WS6" s="154"/>
      <c r="WT6" s="154"/>
      <c r="WU6" s="154">
        <f>VLOOKUP(WU4,silun!$F:$K,3,0)</f>
        <v>1</v>
      </c>
      <c r="WV6" s="154"/>
      <c r="WW6" s="154"/>
      <c r="WX6" s="154"/>
      <c r="WY6" s="154">
        <f>VLOOKUP(WY4,silun!$F:$K,3,0)</f>
        <v>0</v>
      </c>
      <c r="WZ6" s="154"/>
      <c r="XA6" s="154"/>
      <c r="XB6" s="154"/>
      <c r="XC6" s="154">
        <f>VLOOKUP(XC4,silun!$F:$K,3,0)</f>
        <v>0</v>
      </c>
      <c r="XD6" s="154"/>
      <c r="XE6" s="154"/>
      <c r="XF6" s="154"/>
      <c r="XG6" s="154">
        <f>VLOOKUP(XG4,silun!$F:$K,3,0)</f>
        <v>1</v>
      </c>
      <c r="XH6" s="154"/>
      <c r="XI6" s="154"/>
      <c r="XJ6" s="154"/>
      <c r="XK6" s="154">
        <f>VLOOKUP(XK4,silun!$F:$K,3,0)</f>
        <v>0</v>
      </c>
      <c r="XL6" s="154"/>
      <c r="XM6" s="154"/>
      <c r="XN6" s="154"/>
      <c r="XO6" s="154">
        <f>VLOOKUP(XO4,silun!$F:$K,3,0)</f>
        <v>0</v>
      </c>
      <c r="XP6" s="154"/>
      <c r="XQ6" s="154"/>
      <c r="XR6" s="154"/>
      <c r="XS6" s="154">
        <f>VLOOKUP(XS4,silun!$F:$K,3,0)</f>
        <v>0</v>
      </c>
      <c r="XT6" s="154"/>
      <c r="XU6" s="154"/>
      <c r="XV6" s="154"/>
      <c r="XW6" s="154">
        <f>VLOOKUP(XW4,silun!$F:$K,3,0)</f>
        <v>0</v>
      </c>
      <c r="XX6" s="154"/>
      <c r="XY6" s="154"/>
      <c r="XZ6" s="154"/>
      <c r="YA6" s="154">
        <f>VLOOKUP(YA4,silun!$F:$K,3,0)</f>
        <v>0</v>
      </c>
      <c r="YB6" s="154"/>
      <c r="YC6" s="154"/>
      <c r="YD6" s="154"/>
      <c r="YE6" s="154">
        <f>VLOOKUP(YE4,silun!$F:$K,3,0)</f>
        <v>1</v>
      </c>
      <c r="YF6" s="154"/>
      <c r="YG6" s="154"/>
      <c r="YH6" s="154"/>
      <c r="YI6" s="154">
        <f>VLOOKUP(YI4,silun!$F:$K,3,0)</f>
        <v>0</v>
      </c>
      <c r="YJ6" s="154"/>
      <c r="YK6" s="154"/>
      <c r="YL6" s="154"/>
      <c r="YM6" s="154">
        <f>VLOOKUP(YM4,silun!$F:$K,3,0)</f>
        <v>0</v>
      </c>
      <c r="YN6" s="154"/>
      <c r="YO6" s="154"/>
      <c r="YP6" s="154"/>
      <c r="YQ6" s="154">
        <f>VLOOKUP(YQ4,silun!$F:$K,3,0)</f>
        <v>0</v>
      </c>
      <c r="YR6" s="154"/>
      <c r="YS6" s="154"/>
      <c r="YT6" s="154"/>
      <c r="YU6" s="154">
        <f>VLOOKUP(YU4,silun!$F:$K,3,0)</f>
        <v>0</v>
      </c>
      <c r="YV6" s="154"/>
      <c r="YW6" s="154"/>
      <c r="YX6" s="154"/>
      <c r="YY6" s="154">
        <f>VLOOKUP(YY4,silun!$F:$K,3,0)</f>
        <v>1</v>
      </c>
      <c r="YZ6" s="154"/>
      <c r="ZA6" s="154"/>
      <c r="ZB6" s="154"/>
      <c r="ZC6" s="154">
        <f>VLOOKUP(ZC4,silun!$F:$K,3,0)</f>
        <v>1</v>
      </c>
      <c r="ZD6" s="154"/>
      <c r="ZE6" s="154"/>
      <c r="ZF6" s="154"/>
      <c r="ZG6" s="154">
        <f>VLOOKUP(ZG4,silun!$F:$K,3,0)</f>
        <v>0</v>
      </c>
      <c r="ZH6" s="154"/>
      <c r="ZI6" s="154"/>
      <c r="ZJ6" s="154"/>
      <c r="ZK6" s="154">
        <f>VLOOKUP(ZK4,silun!$F:$K,3,0)</f>
        <v>1</v>
      </c>
      <c r="ZL6" s="154"/>
      <c r="ZM6" s="154"/>
      <c r="ZN6" s="154"/>
      <c r="ZO6" s="154">
        <f>VLOOKUP(ZO4,silun!$F:$K,3,0)</f>
        <v>0</v>
      </c>
      <c r="ZP6" s="154"/>
      <c r="ZQ6" s="154"/>
      <c r="ZR6" s="154"/>
      <c r="ZS6" s="154">
        <f>VLOOKUP(ZS4,silun!$F:$K,3,0)</f>
        <v>1</v>
      </c>
      <c r="ZT6" s="154"/>
      <c r="ZU6" s="154"/>
      <c r="ZV6" s="154"/>
      <c r="ZW6" s="154">
        <f>VLOOKUP(ZW4,silun!$F:$K,3,0)</f>
        <v>0</v>
      </c>
      <c r="ZX6" s="154"/>
      <c r="ZY6" s="154"/>
      <c r="ZZ6" s="154"/>
      <c r="AAA6" s="154">
        <f>VLOOKUP(AAA4,silun!$F:$K,3,0)</f>
        <v>1</v>
      </c>
      <c r="AAB6" s="154"/>
      <c r="AAC6" s="154"/>
      <c r="AAD6" s="154"/>
      <c r="AAE6" s="154">
        <f>VLOOKUP(AAE4,silun!$F:$K,3,0)</f>
        <v>1</v>
      </c>
      <c r="AAF6" s="154"/>
      <c r="AAG6" s="154"/>
      <c r="AAH6" s="154"/>
      <c r="AAI6" s="154">
        <f>VLOOKUP(AAI4,silun!$F:$K,3,0)</f>
        <v>0</v>
      </c>
      <c r="AAJ6" s="154"/>
      <c r="AAK6" s="154"/>
      <c r="AAL6" s="154"/>
      <c r="AAM6" s="154">
        <f>VLOOKUP(AAM4,silun!$F:$K,3,0)</f>
        <v>0</v>
      </c>
      <c r="AAN6" s="154"/>
      <c r="AAO6" s="154"/>
      <c r="AAP6" s="154"/>
      <c r="AAQ6" s="154">
        <f>VLOOKUP(AAQ4,silun!$F:$K,3,0)</f>
        <v>1</v>
      </c>
      <c r="AAR6" s="154"/>
      <c r="AAS6" s="154"/>
      <c r="AAT6" s="154"/>
      <c r="AAU6" s="154">
        <f>VLOOKUP(AAU4,silun!$F:$K,3,0)</f>
        <v>1</v>
      </c>
      <c r="AAV6" s="154"/>
      <c r="AAW6" s="154"/>
      <c r="AAX6" s="154"/>
      <c r="AAY6" s="154">
        <f>VLOOKUP(AAY4,silun!$F:$K,3,0)</f>
        <v>0</v>
      </c>
      <c r="AAZ6" s="154"/>
      <c r="ABA6" s="154"/>
      <c r="ABB6" s="154"/>
      <c r="ABC6" s="154">
        <f>VLOOKUP(ABC4,silun!$F:$K,3,0)</f>
        <v>1</v>
      </c>
      <c r="ABD6" s="154"/>
      <c r="ABE6" s="154"/>
      <c r="ABF6" s="154"/>
      <c r="ABG6" s="154">
        <f>VLOOKUP(ABG4,silun!$F:$K,3,0)</f>
        <v>0</v>
      </c>
      <c r="ABH6" s="154"/>
      <c r="ABI6" s="154"/>
      <c r="ABJ6" s="154"/>
      <c r="ABK6" s="154">
        <f>VLOOKUP(ABK4,silun!$F:$K,3,0)</f>
        <v>1</v>
      </c>
      <c r="ABL6" s="154"/>
      <c r="ABM6" s="154"/>
      <c r="ABN6" s="154"/>
      <c r="ABO6" s="154">
        <f>VLOOKUP(ABO4,silun!$F:$K,3,0)</f>
        <v>0</v>
      </c>
      <c r="ABP6" s="154"/>
      <c r="ABQ6" s="154"/>
      <c r="ABR6" s="154"/>
      <c r="ABS6" s="154">
        <f>VLOOKUP(ABS4,silun!$F:$K,3,0)</f>
        <v>1</v>
      </c>
      <c r="ABT6" s="154"/>
      <c r="ABU6" s="154"/>
      <c r="ABV6" s="154"/>
      <c r="ABW6" s="154">
        <f>VLOOKUP(ABW4,silun!$F:$K,3,0)</f>
        <v>0</v>
      </c>
      <c r="ABX6" s="154"/>
      <c r="ABY6" s="154"/>
      <c r="ABZ6" s="154"/>
      <c r="ACA6" s="154">
        <f>VLOOKUP(ACA4,silun!$F:$K,3,0)</f>
        <v>0</v>
      </c>
      <c r="ACB6" s="154"/>
      <c r="ACC6" s="154"/>
      <c r="ACD6" s="154"/>
      <c r="ACE6" s="154">
        <f>VLOOKUP(ACE4,silun!$F:$K,3,0)</f>
        <v>1</v>
      </c>
      <c r="ACF6" s="154"/>
      <c r="ACG6" s="154"/>
      <c r="ACH6" s="154"/>
      <c r="ACI6" s="154">
        <f>VLOOKUP(ACI4,silun!$F:$K,3,0)</f>
        <v>1</v>
      </c>
      <c r="ACJ6" s="154"/>
      <c r="ACK6" s="154"/>
      <c r="ACL6" s="154"/>
      <c r="ACM6" s="154">
        <f>VLOOKUP(ACM4,silun!$F:$K,3,0)</f>
        <v>0</v>
      </c>
      <c r="ACN6" s="154"/>
      <c r="ACO6" s="154"/>
      <c r="ACP6" s="154"/>
      <c r="ACQ6" s="154">
        <f>VLOOKUP(ACQ4,silun!$F:$K,3,0)</f>
        <v>1</v>
      </c>
      <c r="ACR6" s="154"/>
      <c r="ACS6" s="154"/>
      <c r="ACT6" s="154"/>
      <c r="ACU6" s="154">
        <f>VLOOKUP(ACU4,silun!$F:$K,3,0)</f>
        <v>0</v>
      </c>
      <c r="ACV6" s="154"/>
      <c r="ACW6" s="154"/>
      <c r="ACX6" s="154"/>
      <c r="ACY6" s="154">
        <f>VLOOKUP(ACY4,silun!$F:$K,3,0)</f>
        <v>1</v>
      </c>
      <c r="ACZ6" s="154"/>
      <c r="ADA6" s="154"/>
      <c r="ADB6" s="154"/>
      <c r="ADC6" s="154">
        <f>VLOOKUP(ADC4,silun!$F:$K,3,0)</f>
        <v>1</v>
      </c>
      <c r="ADD6" s="154"/>
      <c r="ADE6" s="154"/>
      <c r="ADF6" s="154"/>
      <c r="ADG6" s="154">
        <f>VLOOKUP(ADG4,silun!$F:$K,3,0)</f>
        <v>0</v>
      </c>
      <c r="ADH6" s="154"/>
      <c r="ADI6" s="154"/>
      <c r="ADJ6" s="154"/>
      <c r="ADK6" s="154">
        <f>VLOOKUP(ADK4,silun!$F:$K,3,0)</f>
        <v>0</v>
      </c>
      <c r="ADL6" s="154"/>
      <c r="ADM6" s="154"/>
      <c r="ADN6" s="154"/>
      <c r="ADO6" s="154">
        <f>VLOOKUP(ADO4,silun!$F:$K,3,0)</f>
        <v>1</v>
      </c>
      <c r="ADP6" s="154"/>
      <c r="ADQ6" s="154"/>
      <c r="ADR6" s="154"/>
      <c r="ADS6" s="154">
        <f>VLOOKUP(ADS4,silun!$F:$K,3,0)</f>
        <v>1</v>
      </c>
      <c r="ADT6" s="154"/>
      <c r="ADU6" s="154"/>
      <c r="ADV6" s="154"/>
      <c r="ADW6" s="154">
        <f>VLOOKUP(ADW4,silun!$F:$K,3,0)</f>
        <v>0</v>
      </c>
      <c r="ADX6" s="154"/>
      <c r="ADY6" s="154"/>
      <c r="ADZ6" s="154"/>
      <c r="AEA6" s="154">
        <f>VLOOKUP(AEA4,silun!$F:$K,3,0)</f>
        <v>1</v>
      </c>
      <c r="AEB6" s="154"/>
      <c r="AEC6" s="154"/>
      <c r="AED6" s="154"/>
      <c r="AEE6" s="154">
        <f>VLOOKUP(AEE4,silun!$F:$K,3,0)</f>
        <v>0</v>
      </c>
      <c r="AEF6" s="154"/>
      <c r="AEG6" s="154"/>
      <c r="AEH6" s="154"/>
      <c r="AEI6" s="154">
        <f>VLOOKUP(AEI4,silun!$F:$K,3,0)</f>
        <v>1</v>
      </c>
      <c r="AEJ6" s="154"/>
      <c r="AEK6" s="154"/>
      <c r="AEL6" s="154"/>
      <c r="AEM6" s="154">
        <f>VLOOKUP(AEM4,silun!$F:$K,3,0)</f>
        <v>0</v>
      </c>
      <c r="AEN6" s="154"/>
      <c r="AEO6" s="154"/>
      <c r="AEP6" s="154"/>
      <c r="AEQ6" s="154">
        <f>VLOOKUP(AEQ4,silun!$F:$K,3,0)</f>
        <v>0</v>
      </c>
      <c r="AER6" s="154"/>
      <c r="AES6" s="154"/>
      <c r="AET6" s="154"/>
      <c r="AEU6" s="154">
        <f>VLOOKUP(AEU4,silun!$F:$K,3,0)</f>
        <v>1</v>
      </c>
      <c r="AEV6" s="154"/>
      <c r="AEW6" s="154"/>
      <c r="AEX6" s="154"/>
      <c r="AEY6" s="154">
        <f>VLOOKUP(AEY4,silun!$F:$K,3,0)</f>
        <v>1</v>
      </c>
      <c r="AEZ6" s="154"/>
      <c r="AFA6" s="154"/>
      <c r="AFB6" s="154"/>
      <c r="AFC6" s="154">
        <f>VLOOKUP(AFC4,silun!$F:$K,3,0)</f>
        <v>0</v>
      </c>
      <c r="AFD6" s="154"/>
      <c r="AFE6" s="154"/>
      <c r="AFF6" s="154"/>
      <c r="AFG6" s="154">
        <f>VLOOKUP(AFG4,silun!$F:$K,3,0)</f>
        <v>1</v>
      </c>
      <c r="AFH6" s="154"/>
      <c r="AFI6" s="154"/>
      <c r="AFJ6" s="154"/>
      <c r="AFK6" s="154">
        <f>VLOOKUP(AFK4,silun!$F:$K,3,0)</f>
        <v>0</v>
      </c>
      <c r="AFL6" s="154"/>
      <c r="AFM6" s="154"/>
      <c r="AFN6" s="154"/>
      <c r="AFO6" s="154">
        <f>VLOOKUP(AFO4,silun!$F:$K,3,0)</f>
        <v>1</v>
      </c>
      <c r="AFP6" s="154"/>
      <c r="AFQ6" s="154"/>
      <c r="AFR6" s="154"/>
      <c r="AFS6" s="154">
        <f>VLOOKUP(AFS4,silun!$F:$K,3,0)</f>
        <v>0</v>
      </c>
      <c r="AFT6" s="154"/>
      <c r="AFU6" s="154"/>
      <c r="AFV6" s="154"/>
      <c r="AFW6" s="154">
        <f>VLOOKUP(AFW4,silun!$F:$K,3,0)</f>
        <v>1</v>
      </c>
      <c r="AFX6" s="154"/>
      <c r="AFY6" s="154"/>
      <c r="AFZ6" s="154"/>
      <c r="AGA6" s="154">
        <f>VLOOKUP(AGA4,silun!$F:$K,3,0)</f>
        <v>0</v>
      </c>
      <c r="AGB6" s="154"/>
      <c r="AGC6" s="154"/>
      <c r="AGD6" s="154"/>
      <c r="AGE6" s="154">
        <f>VLOOKUP(AGE4,silun!$F:$K,3,0)</f>
        <v>0</v>
      </c>
      <c r="AGF6" s="154"/>
      <c r="AGG6" s="154"/>
      <c r="AGH6" s="154"/>
      <c r="AGI6" s="154">
        <f>VLOOKUP(AGI4,silun!$F:$K,3,0)</f>
        <v>1</v>
      </c>
      <c r="AGJ6" s="154"/>
      <c r="AGK6" s="154"/>
      <c r="AGL6" s="154"/>
      <c r="AGM6" s="154">
        <f>VLOOKUP(AGM4,silun!$F:$K,3,0)</f>
        <v>0</v>
      </c>
      <c r="AGN6" s="154"/>
      <c r="AGO6" s="154"/>
      <c r="AGP6" s="154"/>
      <c r="AGQ6" s="154">
        <f>VLOOKUP(AGQ4,silun!$F:$K,3,0)</f>
        <v>0</v>
      </c>
      <c r="AGR6" s="154"/>
      <c r="AGS6" s="154"/>
      <c r="AGT6" s="154"/>
      <c r="AGU6" s="154">
        <f>VLOOKUP(AGU4,silun!$F:$K,3,0)</f>
        <v>1</v>
      </c>
      <c r="AGV6" s="154"/>
      <c r="AGW6" s="154"/>
      <c r="AGX6" s="154"/>
      <c r="AGY6" s="154">
        <f>VLOOKUP(AGY4,silun!$F:$K,3,0)</f>
        <v>1</v>
      </c>
      <c r="AGZ6" s="154"/>
      <c r="AHA6" s="154"/>
      <c r="AHB6" s="154"/>
      <c r="AHC6" s="154">
        <f>VLOOKUP(AHC4,silun!$F:$K,3,0)</f>
        <v>0</v>
      </c>
      <c r="AHD6" s="154"/>
      <c r="AHE6" s="154"/>
      <c r="AHF6" s="154"/>
      <c r="AHG6" s="154">
        <f>VLOOKUP(AHG4,silun!$F:$K,3,0)</f>
        <v>0</v>
      </c>
      <c r="AHH6" s="154"/>
      <c r="AHI6" s="154"/>
      <c r="AHJ6" s="154"/>
      <c r="AHK6" s="154">
        <f>VLOOKUP(AHK4,silun!$F:$K,3,0)</f>
        <v>0</v>
      </c>
      <c r="AHL6" s="154"/>
      <c r="AHM6" s="154"/>
      <c r="AHN6" s="154"/>
      <c r="AHO6" s="154">
        <f>VLOOKUP(AHO4,silun!$F:$K,3,0)</f>
        <v>1</v>
      </c>
      <c r="AHP6" s="154"/>
      <c r="AHQ6" s="154"/>
      <c r="AHR6" s="154"/>
      <c r="AHS6" s="154">
        <f>VLOOKUP(AHS4,silun!$F:$K,3,0)</f>
        <v>1</v>
      </c>
      <c r="AHT6" s="154"/>
      <c r="AHU6" s="154"/>
      <c r="AHV6" s="154"/>
      <c r="AHW6" s="154">
        <f>VLOOKUP(AHW4,silun!$F:$K,3,0)</f>
        <v>1</v>
      </c>
      <c r="AHX6" s="154"/>
      <c r="AHY6" s="154"/>
      <c r="AHZ6" s="154"/>
      <c r="AIA6" s="154">
        <f>VLOOKUP(AIA4,silun!$F:$K,3,0)</f>
        <v>1</v>
      </c>
      <c r="AIB6" s="154"/>
      <c r="AIC6" s="154"/>
      <c r="AID6" s="154"/>
      <c r="AIE6" s="154">
        <f>VLOOKUP(AIE4,silun!$F:$K,3,0)</f>
        <v>1</v>
      </c>
      <c r="AIF6" s="154"/>
      <c r="AIG6" s="154"/>
      <c r="AIH6" s="154"/>
      <c r="AII6" s="154">
        <f>VLOOKUP(AII4,silun!$F:$K,3,0)</f>
        <v>1</v>
      </c>
      <c r="AIJ6" s="154"/>
      <c r="AIK6" s="154"/>
      <c r="AIL6" s="154"/>
      <c r="AIM6" s="154">
        <f>VLOOKUP(AIM4,silun!$F:$K,3,0)</f>
        <v>1</v>
      </c>
      <c r="AIN6" s="154"/>
      <c r="AIO6" s="154"/>
      <c r="AIP6" s="154"/>
      <c r="AIQ6" s="154">
        <f>VLOOKUP(AIQ4,silun!$F:$K,3,0)</f>
        <v>1</v>
      </c>
      <c r="AIR6" s="154"/>
      <c r="AIS6" s="154"/>
      <c r="AIT6" s="154"/>
      <c r="AIU6" s="154">
        <f>VLOOKUP(AIU4,silun!$F:$K,3,0)</f>
        <v>1</v>
      </c>
      <c r="AIV6" s="154"/>
      <c r="AIW6" s="154"/>
      <c r="AIX6" s="154"/>
      <c r="AIY6" s="154">
        <f>VLOOKUP(AIY4,silun!$F:$K,3,0)</f>
        <v>1</v>
      </c>
      <c r="AIZ6" s="154"/>
      <c r="AJA6" s="154"/>
      <c r="AJB6" s="154"/>
      <c r="AJC6" s="154">
        <f>VLOOKUP(AJC4,silun!$F:$K,3,0)</f>
        <v>0</v>
      </c>
      <c r="AJD6" s="154"/>
      <c r="AJE6" s="154"/>
      <c r="AJF6" s="154"/>
      <c r="AJG6" s="154">
        <f>VLOOKUP(AJG4,silun!$F:$K,3,0)</f>
        <v>1</v>
      </c>
      <c r="AJH6" s="154"/>
      <c r="AJI6" s="154"/>
      <c r="AJJ6" s="154"/>
      <c r="AJK6" s="154">
        <f>VLOOKUP(AJK4,silun!$F:$K,3,0)</f>
        <v>1</v>
      </c>
      <c r="AJL6" s="154"/>
      <c r="AJM6" s="154"/>
      <c r="AJN6" s="154"/>
      <c r="AJO6" s="154">
        <f>VLOOKUP(AJO4,silun!$F:$K,3,0)</f>
        <v>0</v>
      </c>
      <c r="AJP6" s="154"/>
      <c r="AJQ6" s="154"/>
      <c r="AJR6" s="154"/>
      <c r="AJS6" s="154">
        <f>VLOOKUP(AJS4,silun!$F:$K,3,0)</f>
        <v>0</v>
      </c>
      <c r="AJT6" s="154"/>
      <c r="AJU6" s="154"/>
      <c r="AJV6" s="154"/>
      <c r="AJW6" s="154">
        <f>VLOOKUP(AJW4,silun!$F:$K,3,0)</f>
        <v>0</v>
      </c>
      <c r="AJX6" s="154"/>
      <c r="AJY6" s="154"/>
      <c r="AJZ6" s="154"/>
      <c r="AKA6" s="142"/>
      <c r="AKB6" s="142"/>
      <c r="AKC6" s="142"/>
      <c r="AKD6" s="142"/>
      <c r="AKE6" s="142"/>
      <c r="AKF6" s="142"/>
      <c r="AKG6" s="144"/>
      <c r="AKH6" s="144"/>
      <c r="AKI6" s="144"/>
      <c r="AKJ6" s="142"/>
      <c r="AKK6" s="142"/>
      <c r="AKL6" s="142"/>
      <c r="AKM6" s="142"/>
      <c r="AKN6" s="142"/>
      <c r="AKO6" s="142"/>
      <c r="AKP6" s="142"/>
      <c r="AKQ6" s="142"/>
      <c r="AKR6" s="142"/>
      <c r="AKS6" s="142"/>
      <c r="AKT6" s="142"/>
      <c r="AKU6" s="142"/>
      <c r="AKV6" s="142"/>
      <c r="AKW6" s="142"/>
      <c r="AKX6" s="142"/>
      <c r="AKY6" s="142"/>
      <c r="AKZ6" s="142"/>
      <c r="ALA6" s="142"/>
    </row>
    <row r="7" spans="1:989" s="42" customFormat="1" ht="20.25" customHeight="1" x14ac:dyDescent="0.15">
      <c r="A7" s="43" t="s">
        <v>1060</v>
      </c>
      <c r="B7" s="142"/>
      <c r="C7" s="142"/>
      <c r="D7" s="142"/>
      <c r="E7" s="46">
        <f>VLOOKUP(E4,silun!$F:$K,5,0)</f>
        <v>80</v>
      </c>
      <c r="F7" s="155" t="s">
        <v>536</v>
      </c>
      <c r="G7" s="155" t="s">
        <v>537</v>
      </c>
      <c r="H7" s="155" t="s">
        <v>538</v>
      </c>
      <c r="I7" s="46">
        <f>VLOOKUP(I4,silun!$F:$K,5,0)</f>
        <v>80</v>
      </c>
      <c r="J7" s="155" t="s">
        <v>536</v>
      </c>
      <c r="K7" s="155" t="s">
        <v>537</v>
      </c>
      <c r="L7" s="155" t="s">
        <v>538</v>
      </c>
      <c r="M7" s="46">
        <f>VLOOKUP(M4,silun!$F:$K,5,0)</f>
        <v>77</v>
      </c>
      <c r="N7" s="155" t="s">
        <v>536</v>
      </c>
      <c r="O7" s="155" t="s">
        <v>537</v>
      </c>
      <c r="P7" s="155" t="s">
        <v>538</v>
      </c>
      <c r="Q7" s="46">
        <f>VLOOKUP(Q4,silun!$F:$K,5,0)</f>
        <v>85</v>
      </c>
      <c r="R7" s="155" t="s">
        <v>536</v>
      </c>
      <c r="S7" s="155" t="s">
        <v>537</v>
      </c>
      <c r="T7" s="155" t="s">
        <v>538</v>
      </c>
      <c r="U7" s="46">
        <f>VLOOKUP(U4,silun!$F:$K,5,0)</f>
        <v>0</v>
      </c>
      <c r="V7" s="155" t="s">
        <v>536</v>
      </c>
      <c r="W7" s="155" t="s">
        <v>537</v>
      </c>
      <c r="X7" s="155" t="s">
        <v>538</v>
      </c>
      <c r="Y7" s="46">
        <f>VLOOKUP(Y4,silun!$F:$K,5,0)</f>
        <v>0.1</v>
      </c>
      <c r="Z7" s="155" t="s">
        <v>536</v>
      </c>
      <c r="AA7" s="155" t="s">
        <v>537</v>
      </c>
      <c r="AB7" s="155" t="s">
        <v>538</v>
      </c>
      <c r="AC7" s="46">
        <f>VLOOKUP(AC4,silun!$F:$K,5,0)</f>
        <v>1</v>
      </c>
      <c r="AD7" s="155" t="s">
        <v>536</v>
      </c>
      <c r="AE7" s="155" t="s">
        <v>537</v>
      </c>
      <c r="AF7" s="155" t="s">
        <v>538</v>
      </c>
      <c r="AG7" s="46">
        <f>VLOOKUP(AG4,silun!$F:$K,5,0)</f>
        <v>0.1</v>
      </c>
      <c r="AH7" s="155" t="s">
        <v>536</v>
      </c>
      <c r="AI7" s="155" t="s">
        <v>537</v>
      </c>
      <c r="AJ7" s="155" t="s">
        <v>538</v>
      </c>
      <c r="AK7" s="46">
        <f>VLOOKUP(AK4,silun!$F:$K,5,0)</f>
        <v>50</v>
      </c>
      <c r="AL7" s="155" t="s">
        <v>536</v>
      </c>
      <c r="AM7" s="155" t="s">
        <v>537</v>
      </c>
      <c r="AN7" s="155" t="s">
        <v>538</v>
      </c>
      <c r="AO7" s="46">
        <f>VLOOKUP(AO4,silun!$F:$K,5,0)</f>
        <v>5</v>
      </c>
      <c r="AP7" s="155" t="s">
        <v>536</v>
      </c>
      <c r="AQ7" s="155" t="s">
        <v>537</v>
      </c>
      <c r="AR7" s="155" t="s">
        <v>538</v>
      </c>
      <c r="AS7" s="46">
        <f>VLOOKUP(AS4,silun!$F:$K,5,0)</f>
        <v>99</v>
      </c>
      <c r="AT7" s="155" t="s">
        <v>536</v>
      </c>
      <c r="AU7" s="155" t="s">
        <v>537</v>
      </c>
      <c r="AV7" s="155" t="s">
        <v>538</v>
      </c>
      <c r="AW7" s="46">
        <f>VLOOKUP(AW4,silun!$F:$K,5,0)</f>
        <v>0.5</v>
      </c>
      <c r="AX7" s="155" t="s">
        <v>536</v>
      </c>
      <c r="AY7" s="155" t="s">
        <v>537</v>
      </c>
      <c r="AZ7" s="155" t="s">
        <v>538</v>
      </c>
      <c r="BA7" s="46">
        <f>VLOOKUP(BA4,silun!$F:$K,5,0)</f>
        <v>3</v>
      </c>
      <c r="BB7" s="155" t="s">
        <v>536</v>
      </c>
      <c r="BC7" s="155" t="s">
        <v>537</v>
      </c>
      <c r="BD7" s="155" t="s">
        <v>538</v>
      </c>
      <c r="BE7" s="46">
        <f>VLOOKUP(BE4,silun!$F:$K,5,0)</f>
        <v>0.3</v>
      </c>
      <c r="BF7" s="155" t="s">
        <v>536</v>
      </c>
      <c r="BG7" s="155" t="s">
        <v>537</v>
      </c>
      <c r="BH7" s="155" t="s">
        <v>538</v>
      </c>
      <c r="BI7" s="46">
        <f>VLOOKUP(BI4,silun!$F:$K,5,0)</f>
        <v>95</v>
      </c>
      <c r="BJ7" s="155" t="s">
        <v>536</v>
      </c>
      <c r="BK7" s="155" t="s">
        <v>537</v>
      </c>
      <c r="BL7" s="155" t="s">
        <v>538</v>
      </c>
      <c r="BM7" s="46">
        <f>VLOOKUP(BM4,silun!$F:$K,5,0)</f>
        <v>2</v>
      </c>
      <c r="BN7" s="155" t="s">
        <v>536</v>
      </c>
      <c r="BO7" s="155" t="s">
        <v>537</v>
      </c>
      <c r="BP7" s="155" t="s">
        <v>538</v>
      </c>
      <c r="BQ7" s="46">
        <f>VLOOKUP(BQ4,silun!$F:$K,5,0)</f>
        <v>98.5</v>
      </c>
      <c r="BR7" s="155" t="s">
        <v>536</v>
      </c>
      <c r="BS7" s="155" t="s">
        <v>537</v>
      </c>
      <c r="BT7" s="155" t="s">
        <v>538</v>
      </c>
      <c r="BU7" s="46">
        <f>VLOOKUP(BU4,silun!$F:$K,5,0)</f>
        <v>2</v>
      </c>
      <c r="BV7" s="155" t="s">
        <v>536</v>
      </c>
      <c r="BW7" s="155" t="s">
        <v>537</v>
      </c>
      <c r="BX7" s="155" t="s">
        <v>538</v>
      </c>
      <c r="BY7" s="46">
        <f>VLOOKUP(BY4,silun!$F:$K,5,0)</f>
        <v>97</v>
      </c>
      <c r="BZ7" s="155" t="s">
        <v>536</v>
      </c>
      <c r="CA7" s="155" t="s">
        <v>537</v>
      </c>
      <c r="CB7" s="155" t="s">
        <v>538</v>
      </c>
      <c r="CC7" s="46">
        <f>VLOOKUP(CC4,silun!$F:$K,5,0)</f>
        <v>96</v>
      </c>
      <c r="CD7" s="155" t="s">
        <v>536</v>
      </c>
      <c r="CE7" s="155" t="s">
        <v>537</v>
      </c>
      <c r="CF7" s="155" t="s">
        <v>538</v>
      </c>
      <c r="CG7" s="46">
        <f>VLOOKUP(CG4,silun!$F:$K,5,0)</f>
        <v>100</v>
      </c>
      <c r="CH7" s="155" t="s">
        <v>536</v>
      </c>
      <c r="CI7" s="155" t="s">
        <v>537</v>
      </c>
      <c r="CJ7" s="155" t="s">
        <v>538</v>
      </c>
      <c r="CK7" s="46">
        <f>VLOOKUP(CK4,silun!$F:$K,5,0)</f>
        <v>0</v>
      </c>
      <c r="CL7" s="155" t="s">
        <v>536</v>
      </c>
      <c r="CM7" s="155" t="s">
        <v>537</v>
      </c>
      <c r="CN7" s="155" t="s">
        <v>538</v>
      </c>
      <c r="CO7" s="46">
        <f>VLOOKUP(CO4,silun!$F:$K,5,0)</f>
        <v>96</v>
      </c>
      <c r="CP7" s="155" t="s">
        <v>536</v>
      </c>
      <c r="CQ7" s="155" t="s">
        <v>537</v>
      </c>
      <c r="CR7" s="155" t="s">
        <v>538</v>
      </c>
      <c r="CS7" s="46">
        <f>VLOOKUP(CS4,silun!$F:$K,5,0)</f>
        <v>100</v>
      </c>
      <c r="CT7" s="155" t="s">
        <v>536</v>
      </c>
      <c r="CU7" s="155" t="s">
        <v>537</v>
      </c>
      <c r="CV7" s="155" t="s">
        <v>538</v>
      </c>
      <c r="CW7" s="46">
        <f>VLOOKUP(CW4,silun!$F:$K,5,0)</f>
        <v>0</v>
      </c>
      <c r="CX7" s="155" t="s">
        <v>536</v>
      </c>
      <c r="CY7" s="155" t="s">
        <v>537</v>
      </c>
      <c r="CZ7" s="155" t="s">
        <v>538</v>
      </c>
      <c r="DA7" s="46">
        <f>VLOOKUP(DA4,silun!$F:$K,5,0)</f>
        <v>96</v>
      </c>
      <c r="DB7" s="155" t="s">
        <v>536</v>
      </c>
      <c r="DC7" s="155" t="s">
        <v>537</v>
      </c>
      <c r="DD7" s="155" t="s">
        <v>538</v>
      </c>
      <c r="DE7" s="46">
        <f>VLOOKUP(DE4,silun!$F:$K,5,0)</f>
        <v>100</v>
      </c>
      <c r="DF7" s="155" t="s">
        <v>536</v>
      </c>
      <c r="DG7" s="155" t="s">
        <v>537</v>
      </c>
      <c r="DH7" s="155" t="s">
        <v>538</v>
      </c>
      <c r="DI7" s="46">
        <f>VLOOKUP(DI4,silun!$F:$K,5,0)</f>
        <v>96</v>
      </c>
      <c r="DJ7" s="155" t="s">
        <v>536</v>
      </c>
      <c r="DK7" s="155" t="s">
        <v>537</v>
      </c>
      <c r="DL7" s="155" t="s">
        <v>538</v>
      </c>
      <c r="DM7" s="46">
        <f>VLOOKUP(DM4,silun!$F:$K,5,0)</f>
        <v>100</v>
      </c>
      <c r="DN7" s="155" t="s">
        <v>536</v>
      </c>
      <c r="DO7" s="155" t="s">
        <v>537</v>
      </c>
      <c r="DP7" s="155" t="s">
        <v>538</v>
      </c>
      <c r="DQ7" s="46">
        <f>VLOOKUP(DQ4,silun!$F:$K,5,0)</f>
        <v>2</v>
      </c>
      <c r="DR7" s="155" t="s">
        <v>536</v>
      </c>
      <c r="DS7" s="155" t="s">
        <v>537</v>
      </c>
      <c r="DT7" s="155" t="s">
        <v>538</v>
      </c>
      <c r="DU7" s="46">
        <f>VLOOKUP(DU4,silun!$F:$K,5,0)</f>
        <v>98</v>
      </c>
      <c r="DV7" s="155" t="s">
        <v>536</v>
      </c>
      <c r="DW7" s="155" t="s">
        <v>537</v>
      </c>
      <c r="DX7" s="155" t="s">
        <v>538</v>
      </c>
      <c r="DY7" s="46">
        <f>VLOOKUP(DY4,silun!$F:$K,5,0)</f>
        <v>0</v>
      </c>
      <c r="DZ7" s="155" t="s">
        <v>536</v>
      </c>
      <c r="EA7" s="155" t="s">
        <v>537</v>
      </c>
      <c r="EB7" s="155" t="s">
        <v>538</v>
      </c>
      <c r="EC7" s="65" t="s">
        <v>970</v>
      </c>
      <c r="ED7" s="65" t="s">
        <v>971</v>
      </c>
      <c r="EE7" s="153" t="s">
        <v>972</v>
      </c>
      <c r="EF7" s="151" t="s">
        <v>973</v>
      </c>
      <c r="EG7" s="151" t="s">
        <v>974</v>
      </c>
      <c r="EH7" s="65" t="s">
        <v>970</v>
      </c>
      <c r="EI7" s="65" t="s">
        <v>975</v>
      </c>
      <c r="EJ7" s="153" t="s">
        <v>972</v>
      </c>
      <c r="EK7" s="151" t="s">
        <v>973</v>
      </c>
      <c r="EL7" s="151" t="s">
        <v>974</v>
      </c>
      <c r="EM7" s="65" t="s">
        <v>970</v>
      </c>
      <c r="EN7" s="65" t="s">
        <v>971</v>
      </c>
      <c r="EO7" s="153" t="s">
        <v>972</v>
      </c>
      <c r="EP7" s="151" t="s">
        <v>973</v>
      </c>
      <c r="EQ7" s="151" t="s">
        <v>974</v>
      </c>
      <c r="ER7" s="65" t="s">
        <v>970</v>
      </c>
      <c r="ES7" s="65" t="s">
        <v>975</v>
      </c>
      <c r="ET7" s="153" t="s">
        <v>972</v>
      </c>
      <c r="EU7" s="151" t="s">
        <v>973</v>
      </c>
      <c r="EV7" s="151" t="s">
        <v>974</v>
      </c>
      <c r="EW7" s="65" t="s">
        <v>970</v>
      </c>
      <c r="EX7" s="65" t="s">
        <v>971</v>
      </c>
      <c r="EY7" s="153" t="s">
        <v>972</v>
      </c>
      <c r="EZ7" s="151" t="s">
        <v>973</v>
      </c>
      <c r="FA7" s="151" t="s">
        <v>974</v>
      </c>
      <c r="FB7" s="65" t="s">
        <v>970</v>
      </c>
      <c r="FC7" s="65" t="s">
        <v>975</v>
      </c>
      <c r="FD7" s="153" t="s">
        <v>972</v>
      </c>
      <c r="FE7" s="151" t="s">
        <v>973</v>
      </c>
      <c r="FF7" s="151" t="s">
        <v>974</v>
      </c>
      <c r="FG7" s="65">
        <f>VLOOKUP(FG4,silun!$F:$K,5,0)</f>
        <v>10</v>
      </c>
      <c r="FH7" s="153" t="s">
        <v>972</v>
      </c>
      <c r="FI7" s="153" t="s">
        <v>973</v>
      </c>
      <c r="FJ7" s="153" t="s">
        <v>974</v>
      </c>
      <c r="FK7" s="65">
        <f>VLOOKUP(FK4,silun!$F:$K,5,0)</f>
        <v>10</v>
      </c>
      <c r="FL7" s="153" t="s">
        <v>972</v>
      </c>
      <c r="FM7" s="153" t="s">
        <v>973</v>
      </c>
      <c r="FN7" s="153" t="s">
        <v>974</v>
      </c>
      <c r="FO7" s="65" t="s">
        <v>970</v>
      </c>
      <c r="FP7" s="65" t="s">
        <v>971</v>
      </c>
      <c r="FQ7" s="153" t="s">
        <v>972</v>
      </c>
      <c r="FR7" s="153" t="s">
        <v>973</v>
      </c>
      <c r="FS7" s="153" t="s">
        <v>974</v>
      </c>
      <c r="FT7" s="65" t="s">
        <v>970</v>
      </c>
      <c r="FU7" s="65" t="s">
        <v>975</v>
      </c>
      <c r="FV7" s="153" t="s">
        <v>972</v>
      </c>
      <c r="FW7" s="153" t="s">
        <v>973</v>
      </c>
      <c r="FX7" s="153" t="s">
        <v>974</v>
      </c>
      <c r="FY7" s="65" t="s">
        <v>970</v>
      </c>
      <c r="FZ7" s="65" t="s">
        <v>971</v>
      </c>
      <c r="GA7" s="153" t="s">
        <v>972</v>
      </c>
      <c r="GB7" s="153" t="s">
        <v>973</v>
      </c>
      <c r="GC7" s="153" t="s">
        <v>974</v>
      </c>
      <c r="GD7" s="65" t="s">
        <v>970</v>
      </c>
      <c r="GE7" s="65" t="s">
        <v>975</v>
      </c>
      <c r="GF7" s="153" t="s">
        <v>972</v>
      </c>
      <c r="GG7" s="153" t="s">
        <v>973</v>
      </c>
      <c r="GH7" s="153" t="s">
        <v>974</v>
      </c>
      <c r="GI7" s="65" t="s">
        <v>970</v>
      </c>
      <c r="GJ7" s="65" t="s">
        <v>971</v>
      </c>
      <c r="GK7" s="153" t="s">
        <v>972</v>
      </c>
      <c r="GL7" s="153" t="s">
        <v>973</v>
      </c>
      <c r="GM7" s="153" t="s">
        <v>974</v>
      </c>
      <c r="GN7" s="65" t="s">
        <v>970</v>
      </c>
      <c r="GO7" s="65" t="s">
        <v>975</v>
      </c>
      <c r="GP7" s="153" t="s">
        <v>972</v>
      </c>
      <c r="GQ7" s="153" t="s">
        <v>973</v>
      </c>
      <c r="GR7" s="153" t="s">
        <v>974</v>
      </c>
      <c r="GS7" s="71">
        <f>VLOOKUP(GS4,silun!$F:$K,5,0)</f>
        <v>5</v>
      </c>
      <c r="GT7" s="151" t="s">
        <v>972</v>
      </c>
      <c r="GU7" s="153" t="s">
        <v>973</v>
      </c>
      <c r="GV7" s="153" t="s">
        <v>974</v>
      </c>
      <c r="GW7" s="71">
        <f>VLOOKUP(GW4,silun!$F:$K,5,0)</f>
        <v>5</v>
      </c>
      <c r="GX7" s="153" t="s">
        <v>972</v>
      </c>
      <c r="GY7" s="153" t="s">
        <v>973</v>
      </c>
      <c r="GZ7" s="153" t="s">
        <v>974</v>
      </c>
      <c r="HA7" s="65" t="s">
        <v>970</v>
      </c>
      <c r="HB7" s="65" t="s">
        <v>971</v>
      </c>
      <c r="HC7" s="153" t="s">
        <v>972</v>
      </c>
      <c r="HD7" s="153" t="s">
        <v>973</v>
      </c>
      <c r="HE7" s="153" t="s">
        <v>974</v>
      </c>
      <c r="HF7" s="65" t="s">
        <v>970</v>
      </c>
      <c r="HG7" s="65" t="s">
        <v>975</v>
      </c>
      <c r="HH7" s="153" t="s">
        <v>972</v>
      </c>
      <c r="HI7" s="153" t="s">
        <v>973</v>
      </c>
      <c r="HJ7" s="153" t="s">
        <v>974</v>
      </c>
      <c r="HK7" s="65" t="s">
        <v>970</v>
      </c>
      <c r="HL7" s="65" t="s">
        <v>971</v>
      </c>
      <c r="HM7" s="153" t="s">
        <v>972</v>
      </c>
      <c r="HN7" s="153" t="s">
        <v>973</v>
      </c>
      <c r="HO7" s="153" t="s">
        <v>974</v>
      </c>
      <c r="HP7" s="65" t="s">
        <v>970</v>
      </c>
      <c r="HQ7" s="65" t="s">
        <v>975</v>
      </c>
      <c r="HR7" s="153" t="s">
        <v>972</v>
      </c>
      <c r="HS7" s="153" t="s">
        <v>973</v>
      </c>
      <c r="HT7" s="153" t="s">
        <v>974</v>
      </c>
      <c r="HU7" s="65" t="s">
        <v>970</v>
      </c>
      <c r="HV7" s="65" t="s">
        <v>971</v>
      </c>
      <c r="HW7" s="153" t="s">
        <v>972</v>
      </c>
      <c r="HX7" s="153" t="s">
        <v>973</v>
      </c>
      <c r="HY7" s="153" t="s">
        <v>974</v>
      </c>
      <c r="HZ7" s="65" t="s">
        <v>970</v>
      </c>
      <c r="IA7" s="65" t="s">
        <v>975</v>
      </c>
      <c r="IB7" s="153" t="s">
        <v>972</v>
      </c>
      <c r="IC7" s="153" t="s">
        <v>973</v>
      </c>
      <c r="ID7" s="153" t="s">
        <v>974</v>
      </c>
      <c r="IE7" s="65" t="s">
        <v>970</v>
      </c>
      <c r="IF7" s="65" t="s">
        <v>971</v>
      </c>
      <c r="IG7" s="153" t="s">
        <v>972</v>
      </c>
      <c r="IH7" s="153" t="s">
        <v>973</v>
      </c>
      <c r="II7" s="153" t="s">
        <v>974</v>
      </c>
      <c r="IJ7" s="65" t="s">
        <v>970</v>
      </c>
      <c r="IK7" s="65" t="s">
        <v>975</v>
      </c>
      <c r="IL7" s="153" t="s">
        <v>972</v>
      </c>
      <c r="IM7" s="153" t="s">
        <v>973</v>
      </c>
      <c r="IN7" s="153" t="s">
        <v>974</v>
      </c>
      <c r="IO7" s="65" t="s">
        <v>970</v>
      </c>
      <c r="IP7" s="65" t="s">
        <v>971</v>
      </c>
      <c r="IQ7" s="153" t="s">
        <v>972</v>
      </c>
      <c r="IR7" s="153" t="s">
        <v>973</v>
      </c>
      <c r="IS7" s="153" t="s">
        <v>974</v>
      </c>
      <c r="IT7" s="65" t="s">
        <v>970</v>
      </c>
      <c r="IU7" s="65" t="s">
        <v>975</v>
      </c>
      <c r="IV7" s="153" t="s">
        <v>972</v>
      </c>
      <c r="IW7" s="153" t="s">
        <v>973</v>
      </c>
      <c r="IX7" s="153" t="s">
        <v>974</v>
      </c>
      <c r="IY7" s="65" t="s">
        <v>970</v>
      </c>
      <c r="IZ7" s="65" t="s">
        <v>971</v>
      </c>
      <c r="JA7" s="153" t="s">
        <v>972</v>
      </c>
      <c r="JB7" s="153" t="s">
        <v>973</v>
      </c>
      <c r="JC7" s="153" t="s">
        <v>974</v>
      </c>
      <c r="JD7" s="65" t="s">
        <v>970</v>
      </c>
      <c r="JE7" s="65" t="s">
        <v>975</v>
      </c>
      <c r="JF7" s="153" t="s">
        <v>972</v>
      </c>
      <c r="JG7" s="153" t="s">
        <v>973</v>
      </c>
      <c r="JH7" s="153" t="s">
        <v>974</v>
      </c>
      <c r="JI7" s="65" t="s">
        <v>970</v>
      </c>
      <c r="JJ7" s="65" t="s">
        <v>971</v>
      </c>
      <c r="JK7" s="153" t="s">
        <v>972</v>
      </c>
      <c r="JL7" s="153" t="s">
        <v>973</v>
      </c>
      <c r="JM7" s="153" t="s">
        <v>974</v>
      </c>
      <c r="JN7" s="65" t="s">
        <v>970</v>
      </c>
      <c r="JO7" s="65" t="s">
        <v>975</v>
      </c>
      <c r="JP7" s="153" t="s">
        <v>972</v>
      </c>
      <c r="JQ7" s="153" t="s">
        <v>973</v>
      </c>
      <c r="JR7" s="153" t="s">
        <v>974</v>
      </c>
      <c r="JS7" s="65" t="s">
        <v>970</v>
      </c>
      <c r="JT7" s="65" t="s">
        <v>971</v>
      </c>
      <c r="JU7" s="153" t="s">
        <v>972</v>
      </c>
      <c r="JV7" s="153" t="s">
        <v>973</v>
      </c>
      <c r="JW7" s="153" t="s">
        <v>974</v>
      </c>
      <c r="JX7" s="65" t="s">
        <v>970</v>
      </c>
      <c r="JY7" s="65" t="s">
        <v>975</v>
      </c>
      <c r="JZ7" s="153" t="s">
        <v>972</v>
      </c>
      <c r="KA7" s="153" t="s">
        <v>973</v>
      </c>
      <c r="KB7" s="153" t="s">
        <v>974</v>
      </c>
      <c r="KC7" s="65" t="s">
        <v>970</v>
      </c>
      <c r="KD7" s="65" t="s">
        <v>971</v>
      </c>
      <c r="KE7" s="153" t="s">
        <v>972</v>
      </c>
      <c r="KF7" s="153" t="s">
        <v>973</v>
      </c>
      <c r="KG7" s="153" t="s">
        <v>974</v>
      </c>
      <c r="KH7" s="65" t="s">
        <v>970</v>
      </c>
      <c r="KI7" s="65" t="s">
        <v>975</v>
      </c>
      <c r="KJ7" s="153" t="s">
        <v>972</v>
      </c>
      <c r="KK7" s="153" t="s">
        <v>973</v>
      </c>
      <c r="KL7" s="153" t="s">
        <v>974</v>
      </c>
      <c r="KM7" s="65" t="s">
        <v>970</v>
      </c>
      <c r="KN7" s="65" t="s">
        <v>971</v>
      </c>
      <c r="KO7" s="153" t="s">
        <v>972</v>
      </c>
      <c r="KP7" s="153" t="s">
        <v>973</v>
      </c>
      <c r="KQ7" s="153" t="s">
        <v>974</v>
      </c>
      <c r="KR7" s="65" t="s">
        <v>970</v>
      </c>
      <c r="KS7" s="65" t="s">
        <v>975</v>
      </c>
      <c r="KT7" s="153" t="s">
        <v>972</v>
      </c>
      <c r="KU7" s="153" t="s">
        <v>973</v>
      </c>
      <c r="KV7" s="153" t="s">
        <v>974</v>
      </c>
      <c r="KW7" s="65" t="s">
        <v>970</v>
      </c>
      <c r="KX7" s="65" t="s">
        <v>971</v>
      </c>
      <c r="KY7" s="153" t="s">
        <v>972</v>
      </c>
      <c r="KZ7" s="153" t="s">
        <v>973</v>
      </c>
      <c r="LA7" s="153" t="s">
        <v>974</v>
      </c>
      <c r="LB7" s="65" t="s">
        <v>970</v>
      </c>
      <c r="LC7" s="65" t="s">
        <v>975</v>
      </c>
      <c r="LD7" s="153" t="s">
        <v>972</v>
      </c>
      <c r="LE7" s="153" t="s">
        <v>973</v>
      </c>
      <c r="LF7" s="153" t="s">
        <v>974</v>
      </c>
      <c r="LG7" s="65" t="s">
        <v>970</v>
      </c>
      <c r="LH7" s="65" t="s">
        <v>971</v>
      </c>
      <c r="LI7" s="153" t="s">
        <v>972</v>
      </c>
      <c r="LJ7" s="153" t="s">
        <v>973</v>
      </c>
      <c r="LK7" s="153" t="s">
        <v>974</v>
      </c>
      <c r="LL7" s="65" t="s">
        <v>970</v>
      </c>
      <c r="LM7" s="65" t="s">
        <v>975</v>
      </c>
      <c r="LN7" s="153" t="s">
        <v>972</v>
      </c>
      <c r="LO7" s="153" t="s">
        <v>973</v>
      </c>
      <c r="LP7" s="153" t="s">
        <v>974</v>
      </c>
      <c r="LQ7" s="65" t="s">
        <v>970</v>
      </c>
      <c r="LR7" s="65" t="s">
        <v>971</v>
      </c>
      <c r="LS7" s="153" t="s">
        <v>972</v>
      </c>
      <c r="LT7" s="153" t="s">
        <v>973</v>
      </c>
      <c r="LU7" s="153" t="s">
        <v>974</v>
      </c>
      <c r="LV7" s="65" t="s">
        <v>970</v>
      </c>
      <c r="LW7" s="65" t="s">
        <v>975</v>
      </c>
      <c r="LX7" s="153" t="s">
        <v>972</v>
      </c>
      <c r="LY7" s="153" t="s">
        <v>973</v>
      </c>
      <c r="LZ7" s="153" t="s">
        <v>974</v>
      </c>
      <c r="MA7" s="65" t="s">
        <v>970</v>
      </c>
      <c r="MB7" s="65" t="s">
        <v>971</v>
      </c>
      <c r="MC7" s="153" t="s">
        <v>972</v>
      </c>
      <c r="MD7" s="153" t="s">
        <v>973</v>
      </c>
      <c r="ME7" s="153" t="s">
        <v>974</v>
      </c>
      <c r="MF7" s="65" t="s">
        <v>970</v>
      </c>
      <c r="MG7" s="65" t="s">
        <v>975</v>
      </c>
      <c r="MH7" s="153" t="s">
        <v>972</v>
      </c>
      <c r="MI7" s="153" t="s">
        <v>973</v>
      </c>
      <c r="MJ7" s="153" t="s">
        <v>974</v>
      </c>
      <c r="MK7" s="65" t="s">
        <v>970</v>
      </c>
      <c r="ML7" s="65" t="s">
        <v>971</v>
      </c>
      <c r="MM7" s="153" t="s">
        <v>972</v>
      </c>
      <c r="MN7" s="153" t="s">
        <v>973</v>
      </c>
      <c r="MO7" s="153" t="s">
        <v>974</v>
      </c>
      <c r="MP7" s="65" t="s">
        <v>970</v>
      </c>
      <c r="MQ7" s="65" t="s">
        <v>975</v>
      </c>
      <c r="MR7" s="153" t="s">
        <v>972</v>
      </c>
      <c r="MS7" s="153" t="s">
        <v>973</v>
      </c>
      <c r="MT7" s="153" t="s">
        <v>974</v>
      </c>
      <c r="MU7" s="65" t="s">
        <v>970</v>
      </c>
      <c r="MV7" s="65" t="s">
        <v>971</v>
      </c>
      <c r="MW7" s="153" t="s">
        <v>972</v>
      </c>
      <c r="MX7" s="153" t="s">
        <v>973</v>
      </c>
      <c r="MY7" s="153" t="s">
        <v>974</v>
      </c>
      <c r="MZ7" s="65" t="s">
        <v>970</v>
      </c>
      <c r="NA7" s="65" t="s">
        <v>975</v>
      </c>
      <c r="NB7" s="153" t="s">
        <v>972</v>
      </c>
      <c r="NC7" s="153" t="s">
        <v>973</v>
      </c>
      <c r="ND7" s="153" t="s">
        <v>974</v>
      </c>
      <c r="NE7" s="65" t="s">
        <v>970</v>
      </c>
      <c r="NF7" s="65" t="s">
        <v>971</v>
      </c>
      <c r="NG7" s="153" t="s">
        <v>972</v>
      </c>
      <c r="NH7" s="153" t="s">
        <v>973</v>
      </c>
      <c r="NI7" s="153" t="s">
        <v>974</v>
      </c>
      <c r="NJ7" s="65" t="s">
        <v>970</v>
      </c>
      <c r="NK7" s="65" t="s">
        <v>975</v>
      </c>
      <c r="NL7" s="153" t="s">
        <v>972</v>
      </c>
      <c r="NM7" s="153" t="s">
        <v>973</v>
      </c>
      <c r="NN7" s="153" t="s">
        <v>974</v>
      </c>
      <c r="NO7" s="65" t="s">
        <v>970</v>
      </c>
      <c r="NP7" s="65" t="s">
        <v>971</v>
      </c>
      <c r="NQ7" s="153" t="s">
        <v>972</v>
      </c>
      <c r="NR7" s="153" t="s">
        <v>973</v>
      </c>
      <c r="NS7" s="153" t="s">
        <v>974</v>
      </c>
      <c r="NT7" s="65" t="s">
        <v>970</v>
      </c>
      <c r="NU7" s="65" t="s">
        <v>975</v>
      </c>
      <c r="NV7" s="153" t="s">
        <v>972</v>
      </c>
      <c r="NW7" s="153" t="s">
        <v>973</v>
      </c>
      <c r="NX7" s="153" t="s">
        <v>974</v>
      </c>
      <c r="NY7" s="65" t="s">
        <v>970</v>
      </c>
      <c r="NZ7" s="65" t="s">
        <v>971</v>
      </c>
      <c r="OA7" s="153" t="s">
        <v>972</v>
      </c>
      <c r="OB7" s="153" t="s">
        <v>973</v>
      </c>
      <c r="OC7" s="153" t="s">
        <v>974</v>
      </c>
      <c r="OD7" s="65" t="s">
        <v>970</v>
      </c>
      <c r="OE7" s="65" t="s">
        <v>975</v>
      </c>
      <c r="OF7" s="153" t="s">
        <v>972</v>
      </c>
      <c r="OG7" s="153" t="s">
        <v>973</v>
      </c>
      <c r="OH7" s="153" t="s">
        <v>974</v>
      </c>
      <c r="OI7" s="65" t="s">
        <v>970</v>
      </c>
      <c r="OJ7" s="65" t="s">
        <v>971</v>
      </c>
      <c r="OK7" s="153" t="s">
        <v>972</v>
      </c>
      <c r="OL7" s="153" t="s">
        <v>973</v>
      </c>
      <c r="OM7" s="153" t="s">
        <v>974</v>
      </c>
      <c r="ON7" s="65" t="s">
        <v>970</v>
      </c>
      <c r="OO7" s="65" t="s">
        <v>975</v>
      </c>
      <c r="OP7" s="153" t="s">
        <v>972</v>
      </c>
      <c r="OQ7" s="153" t="s">
        <v>973</v>
      </c>
      <c r="OR7" s="153" t="s">
        <v>974</v>
      </c>
      <c r="OS7" s="65" t="s">
        <v>970</v>
      </c>
      <c r="OT7" s="65" t="s">
        <v>971</v>
      </c>
      <c r="OU7" s="153" t="s">
        <v>972</v>
      </c>
      <c r="OV7" s="153" t="s">
        <v>973</v>
      </c>
      <c r="OW7" s="153" t="s">
        <v>974</v>
      </c>
      <c r="OX7" s="65" t="s">
        <v>970</v>
      </c>
      <c r="OY7" s="65" t="s">
        <v>975</v>
      </c>
      <c r="OZ7" s="153" t="s">
        <v>972</v>
      </c>
      <c r="PA7" s="153" t="s">
        <v>973</v>
      </c>
      <c r="PB7" s="153" t="s">
        <v>974</v>
      </c>
      <c r="PC7" s="65" t="s">
        <v>970</v>
      </c>
      <c r="PD7" s="65" t="s">
        <v>971</v>
      </c>
      <c r="PE7" s="153" t="s">
        <v>972</v>
      </c>
      <c r="PF7" s="153" t="s">
        <v>973</v>
      </c>
      <c r="PG7" s="153" t="s">
        <v>974</v>
      </c>
      <c r="PH7" s="65" t="s">
        <v>970</v>
      </c>
      <c r="PI7" s="65" t="s">
        <v>975</v>
      </c>
      <c r="PJ7" s="153" t="s">
        <v>972</v>
      </c>
      <c r="PK7" s="153" t="s">
        <v>973</v>
      </c>
      <c r="PL7" s="153" t="s">
        <v>974</v>
      </c>
      <c r="PM7" s="65" t="s">
        <v>970</v>
      </c>
      <c r="PN7" s="65" t="s">
        <v>971</v>
      </c>
      <c r="PO7" s="153" t="s">
        <v>972</v>
      </c>
      <c r="PP7" s="153" t="s">
        <v>973</v>
      </c>
      <c r="PQ7" s="153" t="s">
        <v>974</v>
      </c>
      <c r="PR7" s="65" t="s">
        <v>970</v>
      </c>
      <c r="PS7" s="65" t="s">
        <v>975</v>
      </c>
      <c r="PT7" s="153" t="s">
        <v>972</v>
      </c>
      <c r="PU7" s="153" t="s">
        <v>973</v>
      </c>
      <c r="PV7" s="153" t="s">
        <v>974</v>
      </c>
      <c r="PW7" s="65" t="s">
        <v>970</v>
      </c>
      <c r="PX7" s="65" t="s">
        <v>971</v>
      </c>
      <c r="PY7" s="153" t="s">
        <v>972</v>
      </c>
      <c r="PZ7" s="153" t="s">
        <v>973</v>
      </c>
      <c r="QA7" s="153" t="s">
        <v>974</v>
      </c>
      <c r="QB7" s="65" t="s">
        <v>970</v>
      </c>
      <c r="QC7" s="65" t="s">
        <v>975</v>
      </c>
      <c r="QD7" s="153" t="s">
        <v>972</v>
      </c>
      <c r="QE7" s="153" t="s">
        <v>973</v>
      </c>
      <c r="QF7" s="153" t="s">
        <v>974</v>
      </c>
      <c r="QG7" s="65" t="s">
        <v>970</v>
      </c>
      <c r="QH7" s="65" t="s">
        <v>971</v>
      </c>
      <c r="QI7" s="153" t="s">
        <v>972</v>
      </c>
      <c r="QJ7" s="153" t="s">
        <v>973</v>
      </c>
      <c r="QK7" s="153" t="s">
        <v>974</v>
      </c>
      <c r="QL7" s="65" t="s">
        <v>970</v>
      </c>
      <c r="QM7" s="65" t="s">
        <v>975</v>
      </c>
      <c r="QN7" s="153" t="s">
        <v>972</v>
      </c>
      <c r="QO7" s="153" t="s">
        <v>973</v>
      </c>
      <c r="QP7" s="153" t="s">
        <v>974</v>
      </c>
      <c r="QQ7" s="71">
        <f>VLOOKUP(QQ4,silun!$F:$K,5,0)</f>
        <v>0</v>
      </c>
      <c r="QR7" s="155" t="s">
        <v>536</v>
      </c>
      <c r="QS7" s="155" t="s">
        <v>537</v>
      </c>
      <c r="QT7" s="155" t="s">
        <v>538</v>
      </c>
      <c r="QU7" s="71">
        <f>VLOOKUP(QU4,silun!$F:$K,5,0)</f>
        <v>0</v>
      </c>
      <c r="QV7" s="155" t="s">
        <v>536</v>
      </c>
      <c r="QW7" s="155" t="s">
        <v>537</v>
      </c>
      <c r="QX7" s="155" t="s">
        <v>538</v>
      </c>
      <c r="QY7" s="71">
        <f>VLOOKUP(QY4,silun!$F:$K,5,0)</f>
        <v>0</v>
      </c>
      <c r="QZ7" s="155" t="s">
        <v>536</v>
      </c>
      <c r="RA7" s="155" t="s">
        <v>537</v>
      </c>
      <c r="RB7" s="155" t="s">
        <v>538</v>
      </c>
      <c r="RC7" s="46">
        <f>VLOOKUP(RC4,silun!$F:$K,5,0)</f>
        <v>0</v>
      </c>
      <c r="RD7" s="155" t="s">
        <v>536</v>
      </c>
      <c r="RE7" s="155" t="s">
        <v>537</v>
      </c>
      <c r="RF7" s="155" t="s">
        <v>538</v>
      </c>
      <c r="RG7" s="46">
        <f>VLOOKUP(RG4,silun!$F:$K,5,0)</f>
        <v>1</v>
      </c>
      <c r="RH7" s="155" t="s">
        <v>536</v>
      </c>
      <c r="RI7" s="155" t="s">
        <v>537</v>
      </c>
      <c r="RJ7" s="155" t="s">
        <v>538</v>
      </c>
      <c r="RK7" s="46">
        <f>VLOOKUP(RK4,silun!$F:$K,5,0)</f>
        <v>96</v>
      </c>
      <c r="RL7" s="155" t="s">
        <v>536</v>
      </c>
      <c r="RM7" s="155" t="s">
        <v>537</v>
      </c>
      <c r="RN7" s="155" t="s">
        <v>538</v>
      </c>
      <c r="RO7" s="46">
        <f>VLOOKUP(RO4,silun!$F:$K,5,0)</f>
        <v>0</v>
      </c>
      <c r="RP7" s="155" t="s">
        <v>536</v>
      </c>
      <c r="RQ7" s="155" t="s">
        <v>537</v>
      </c>
      <c r="RR7" s="155" t="s">
        <v>538</v>
      </c>
      <c r="RS7" s="46">
        <f>VLOOKUP(RS4,silun!$F:$K,5,0)</f>
        <v>0</v>
      </c>
      <c r="RT7" s="155" t="s">
        <v>536</v>
      </c>
      <c r="RU7" s="155" t="s">
        <v>537</v>
      </c>
      <c r="RV7" s="155" t="s">
        <v>538</v>
      </c>
      <c r="RW7" s="46">
        <f>VLOOKUP(RW4,silun!$F:$K,5,0)</f>
        <v>0</v>
      </c>
      <c r="RX7" s="155" t="s">
        <v>536</v>
      </c>
      <c r="RY7" s="155" t="s">
        <v>537</v>
      </c>
      <c r="RZ7" s="155" t="s">
        <v>538</v>
      </c>
      <c r="SA7" s="46">
        <f>VLOOKUP(SA4,silun!$F:$K,5,0)</f>
        <v>0</v>
      </c>
      <c r="SB7" s="155" t="s">
        <v>536</v>
      </c>
      <c r="SC7" s="155" t="s">
        <v>537</v>
      </c>
      <c r="SD7" s="155" t="s">
        <v>538</v>
      </c>
      <c r="SE7" s="46">
        <f>VLOOKUP(SE4,silun!$F:$K,5,0)</f>
        <v>0</v>
      </c>
      <c r="SF7" s="155" t="s">
        <v>536</v>
      </c>
      <c r="SG7" s="155" t="s">
        <v>537</v>
      </c>
      <c r="SH7" s="155" t="s">
        <v>538</v>
      </c>
      <c r="SI7" s="46">
        <f>VLOOKUP(SI4,silun!$F:$K,5,0)</f>
        <v>0</v>
      </c>
      <c r="SJ7" s="155" t="s">
        <v>536</v>
      </c>
      <c r="SK7" s="155" t="s">
        <v>537</v>
      </c>
      <c r="SL7" s="155" t="s">
        <v>538</v>
      </c>
      <c r="SM7" s="46">
        <f>VLOOKUP(SM4,silun!$F:$K,5,0)</f>
        <v>0</v>
      </c>
      <c r="SN7" s="155" t="s">
        <v>536</v>
      </c>
      <c r="SO7" s="155" t="s">
        <v>537</v>
      </c>
      <c r="SP7" s="155" t="s">
        <v>538</v>
      </c>
      <c r="SQ7" s="46">
        <f>VLOOKUP(SQ4,silun!$F:$K,5,0)</f>
        <v>0</v>
      </c>
      <c r="SR7" s="155" t="s">
        <v>536</v>
      </c>
      <c r="SS7" s="155" t="s">
        <v>537</v>
      </c>
      <c r="ST7" s="155" t="s">
        <v>538</v>
      </c>
      <c r="SU7" s="46">
        <f>VLOOKUP(SU4,silun!$F:$K,5,0)</f>
        <v>0</v>
      </c>
      <c r="SV7" s="155" t="s">
        <v>536</v>
      </c>
      <c r="SW7" s="155" t="s">
        <v>537</v>
      </c>
      <c r="SX7" s="155" t="s">
        <v>538</v>
      </c>
      <c r="SY7" s="46">
        <f>VLOOKUP(SY4,silun!$F:$K,5,0)</f>
        <v>0</v>
      </c>
      <c r="SZ7" s="155" t="s">
        <v>536</v>
      </c>
      <c r="TA7" s="155" t="s">
        <v>537</v>
      </c>
      <c r="TB7" s="155" t="s">
        <v>538</v>
      </c>
      <c r="TC7" s="46">
        <f>VLOOKUP(TC4,silun!$F:$K,5,0)</f>
        <v>0</v>
      </c>
      <c r="TD7" s="155" t="s">
        <v>536</v>
      </c>
      <c r="TE7" s="155" t="s">
        <v>537</v>
      </c>
      <c r="TF7" s="155" t="s">
        <v>538</v>
      </c>
      <c r="TG7" s="46">
        <f>VLOOKUP(TG4,silun!$F:$K,5,0)</f>
        <v>0</v>
      </c>
      <c r="TH7" s="155" t="s">
        <v>536</v>
      </c>
      <c r="TI7" s="155" t="s">
        <v>537</v>
      </c>
      <c r="TJ7" s="155" t="s">
        <v>538</v>
      </c>
      <c r="TK7" s="46">
        <f>VLOOKUP(TK4,silun!$F:$K,5,0)</f>
        <v>0</v>
      </c>
      <c r="TL7" s="155" t="s">
        <v>536</v>
      </c>
      <c r="TM7" s="155" t="s">
        <v>537</v>
      </c>
      <c r="TN7" s="155" t="s">
        <v>538</v>
      </c>
      <c r="TO7" s="46">
        <f>VLOOKUP(TO4,silun!$F:$K,5,0)</f>
        <v>88</v>
      </c>
      <c r="TP7" s="155" t="s">
        <v>536</v>
      </c>
      <c r="TQ7" s="155" t="s">
        <v>537</v>
      </c>
      <c r="TR7" s="155" t="s">
        <v>538</v>
      </c>
      <c r="TS7" s="46">
        <f>VLOOKUP(TS4,silun!$F:$K,5,0)</f>
        <v>0</v>
      </c>
      <c r="TT7" s="155" t="s">
        <v>536</v>
      </c>
      <c r="TU7" s="155" t="s">
        <v>537</v>
      </c>
      <c r="TV7" s="155" t="s">
        <v>538</v>
      </c>
      <c r="TW7" s="46">
        <f>VLOOKUP(TW4,silun!$F:$K,5,0)</f>
        <v>0</v>
      </c>
      <c r="TX7" s="155" t="s">
        <v>536</v>
      </c>
      <c r="TY7" s="155" t="s">
        <v>537</v>
      </c>
      <c r="TZ7" s="155" t="s">
        <v>538</v>
      </c>
      <c r="UA7" s="46">
        <f>VLOOKUP(UA4,silun!$F:$K,5,0)</f>
        <v>0</v>
      </c>
      <c r="UB7" s="155" t="s">
        <v>536</v>
      </c>
      <c r="UC7" s="155" t="s">
        <v>537</v>
      </c>
      <c r="UD7" s="155" t="s">
        <v>538</v>
      </c>
      <c r="UE7" s="46">
        <f>VLOOKUP(UE4,silun!$F:$K,5,0)</f>
        <v>0</v>
      </c>
      <c r="UF7" s="155" t="s">
        <v>536</v>
      </c>
      <c r="UG7" s="155" t="s">
        <v>537</v>
      </c>
      <c r="UH7" s="155" t="s">
        <v>538</v>
      </c>
      <c r="UI7" s="46">
        <f>VLOOKUP(UI4,silun!$F:$K,5,0)</f>
        <v>0</v>
      </c>
      <c r="UJ7" s="155" t="s">
        <v>536</v>
      </c>
      <c r="UK7" s="155" t="s">
        <v>537</v>
      </c>
      <c r="UL7" s="155" t="s">
        <v>538</v>
      </c>
      <c r="UM7" s="46">
        <f>VLOOKUP(UM4,silun!$F:$K,5,0)</f>
        <v>0</v>
      </c>
      <c r="UN7" s="155" t="s">
        <v>536</v>
      </c>
      <c r="UO7" s="155" t="s">
        <v>537</v>
      </c>
      <c r="UP7" s="155" t="s">
        <v>538</v>
      </c>
      <c r="UQ7" s="46">
        <f>VLOOKUP(UQ4,silun!$F:$K,5,0)</f>
        <v>0</v>
      </c>
      <c r="UR7" s="155" t="s">
        <v>536</v>
      </c>
      <c r="US7" s="155" t="s">
        <v>537</v>
      </c>
      <c r="UT7" s="155" t="s">
        <v>538</v>
      </c>
      <c r="UU7" s="46">
        <f>VLOOKUP(UU4,silun!$F:$K,5,0)</f>
        <v>0</v>
      </c>
      <c r="UV7" s="155" t="s">
        <v>536</v>
      </c>
      <c r="UW7" s="155" t="s">
        <v>537</v>
      </c>
      <c r="UX7" s="155" t="s">
        <v>538</v>
      </c>
      <c r="UY7" s="46">
        <f>VLOOKUP(UY4,silun!$F:$K,5,0)</f>
        <v>0</v>
      </c>
      <c r="UZ7" s="155" t="s">
        <v>536</v>
      </c>
      <c r="VA7" s="155" t="s">
        <v>537</v>
      </c>
      <c r="VB7" s="155" t="s">
        <v>538</v>
      </c>
      <c r="VC7" s="46">
        <f>VLOOKUP(VC4,silun!$F:$K,5,0)</f>
        <v>0</v>
      </c>
      <c r="VD7" s="155" t="s">
        <v>536</v>
      </c>
      <c r="VE7" s="155" t="s">
        <v>537</v>
      </c>
      <c r="VF7" s="155" t="s">
        <v>538</v>
      </c>
      <c r="VG7" s="46">
        <f>VLOOKUP(VG4,silun!$F:$K,5,0)</f>
        <v>0.1</v>
      </c>
      <c r="VH7" s="155" t="s">
        <v>536</v>
      </c>
      <c r="VI7" s="155" t="s">
        <v>537</v>
      </c>
      <c r="VJ7" s="155" t="s">
        <v>538</v>
      </c>
      <c r="VK7" s="46">
        <f>VLOOKUP(VK4,silun!$F:$K,5,0)</f>
        <v>90</v>
      </c>
      <c r="VL7" s="155" t="s">
        <v>536</v>
      </c>
      <c r="VM7" s="155" t="s">
        <v>537</v>
      </c>
      <c r="VN7" s="155" t="s">
        <v>538</v>
      </c>
      <c r="VO7" s="46">
        <f>VLOOKUP(VO4,silun!$F:$K,5,0)</f>
        <v>90</v>
      </c>
      <c r="VP7" s="155" t="s">
        <v>536</v>
      </c>
      <c r="VQ7" s="155" t="s">
        <v>537</v>
      </c>
      <c r="VR7" s="155" t="s">
        <v>538</v>
      </c>
      <c r="VS7" s="46">
        <f>VLOOKUP(VS4,silun!$F:$K,5,0)</f>
        <v>0</v>
      </c>
      <c r="VT7" s="155" t="s">
        <v>536</v>
      </c>
      <c r="VU7" s="155" t="s">
        <v>537</v>
      </c>
      <c r="VV7" s="155" t="s">
        <v>538</v>
      </c>
      <c r="VW7" s="46">
        <f>VLOOKUP(VW4,silun!$F:$K,5,0)</f>
        <v>2.5</v>
      </c>
      <c r="VX7" s="155" t="s">
        <v>536</v>
      </c>
      <c r="VY7" s="155" t="s">
        <v>537</v>
      </c>
      <c r="VZ7" s="155" t="s">
        <v>538</v>
      </c>
      <c r="WA7" s="46">
        <f>VLOOKUP(WA4,silun!$F:$K,5,0)</f>
        <v>10</v>
      </c>
      <c r="WB7" s="155" t="s">
        <v>536</v>
      </c>
      <c r="WC7" s="155" t="s">
        <v>537</v>
      </c>
      <c r="WD7" s="155" t="s">
        <v>538</v>
      </c>
      <c r="WE7" s="46">
        <f>VLOOKUP(WE4,silun!$F:$K,5,0)</f>
        <v>96</v>
      </c>
      <c r="WF7" s="155" t="s">
        <v>536</v>
      </c>
      <c r="WG7" s="155" t="s">
        <v>537</v>
      </c>
      <c r="WH7" s="155" t="s">
        <v>538</v>
      </c>
      <c r="WI7" s="46">
        <f>VLOOKUP(WI4,silun!$F:$K,5,0)</f>
        <v>0</v>
      </c>
      <c r="WJ7" s="155" t="s">
        <v>536</v>
      </c>
      <c r="WK7" s="155" t="s">
        <v>537</v>
      </c>
      <c r="WL7" s="155" t="s">
        <v>538</v>
      </c>
      <c r="WM7" s="46">
        <f>VLOOKUP(WM4,silun!$F:$K,5,0)</f>
        <v>0</v>
      </c>
      <c r="WN7" s="155" t="s">
        <v>536</v>
      </c>
      <c r="WO7" s="155" t="s">
        <v>537</v>
      </c>
      <c r="WP7" s="155" t="s">
        <v>538</v>
      </c>
      <c r="WQ7" s="46">
        <f>VLOOKUP(WQ4,silun!$F:$K,5,0)</f>
        <v>0</v>
      </c>
      <c r="WR7" s="155" t="s">
        <v>536</v>
      </c>
      <c r="WS7" s="155" t="s">
        <v>537</v>
      </c>
      <c r="WT7" s="155" t="s">
        <v>538</v>
      </c>
      <c r="WU7" s="46">
        <f>VLOOKUP(WU4,silun!$F:$K,5,0)</f>
        <v>20</v>
      </c>
      <c r="WV7" s="155" t="s">
        <v>536</v>
      </c>
      <c r="WW7" s="155" t="s">
        <v>537</v>
      </c>
      <c r="WX7" s="155" t="s">
        <v>538</v>
      </c>
      <c r="WY7" s="46">
        <f>VLOOKUP(WY4,silun!$F:$K,5,0)</f>
        <v>0</v>
      </c>
      <c r="WZ7" s="155" t="s">
        <v>536</v>
      </c>
      <c r="XA7" s="155" t="s">
        <v>537</v>
      </c>
      <c r="XB7" s="155" t="s">
        <v>538</v>
      </c>
      <c r="XC7" s="46">
        <f>VLOOKUP(XC4,silun!$F:$K,5,0)</f>
        <v>0</v>
      </c>
      <c r="XD7" s="155" t="s">
        <v>536</v>
      </c>
      <c r="XE7" s="155" t="s">
        <v>537</v>
      </c>
      <c r="XF7" s="155" t="s">
        <v>538</v>
      </c>
      <c r="XG7" s="46">
        <f>VLOOKUP(XG4,silun!$F:$K,5,0)</f>
        <v>0</v>
      </c>
      <c r="XH7" s="155" t="s">
        <v>536</v>
      </c>
      <c r="XI7" s="155" t="s">
        <v>537</v>
      </c>
      <c r="XJ7" s="155" t="s">
        <v>538</v>
      </c>
      <c r="XK7" s="46">
        <f>VLOOKUP(XK4,silun!$F:$K,5,0)</f>
        <v>0</v>
      </c>
      <c r="XL7" s="155" t="s">
        <v>536</v>
      </c>
      <c r="XM7" s="155" t="s">
        <v>537</v>
      </c>
      <c r="XN7" s="155" t="s">
        <v>538</v>
      </c>
      <c r="XO7" s="46">
        <f>VLOOKUP(XO4,silun!$F:$K,5,0)</f>
        <v>0</v>
      </c>
      <c r="XP7" s="155" t="s">
        <v>536</v>
      </c>
      <c r="XQ7" s="155" t="s">
        <v>537</v>
      </c>
      <c r="XR7" s="155" t="s">
        <v>538</v>
      </c>
      <c r="XS7" s="46">
        <f>VLOOKUP(XS4,silun!$F:$K,5,0)</f>
        <v>0</v>
      </c>
      <c r="XT7" s="155" t="s">
        <v>536</v>
      </c>
      <c r="XU7" s="155" t="s">
        <v>537</v>
      </c>
      <c r="XV7" s="155" t="s">
        <v>538</v>
      </c>
      <c r="XW7" s="46">
        <f>VLOOKUP(XW4,silun!$F:$K,5,0)</f>
        <v>0</v>
      </c>
      <c r="XX7" s="155" t="s">
        <v>536</v>
      </c>
      <c r="XY7" s="155" t="s">
        <v>537</v>
      </c>
      <c r="XZ7" s="155" t="s">
        <v>538</v>
      </c>
      <c r="YA7" s="46">
        <f>VLOOKUP(YA4,silun!$F:$K,5,0)</f>
        <v>0</v>
      </c>
      <c r="YB7" s="155" t="s">
        <v>536</v>
      </c>
      <c r="YC7" s="155" t="s">
        <v>537</v>
      </c>
      <c r="YD7" s="155" t="s">
        <v>538</v>
      </c>
      <c r="YE7" s="46">
        <f>VLOOKUP(YE4,silun!$F:$K,5,0)</f>
        <v>0</v>
      </c>
      <c r="YF7" s="155" t="s">
        <v>536</v>
      </c>
      <c r="YG7" s="155" t="s">
        <v>537</v>
      </c>
      <c r="YH7" s="155" t="s">
        <v>538</v>
      </c>
      <c r="YI7" s="46">
        <f>VLOOKUP(YI4,silun!$F:$K,5,0)</f>
        <v>0</v>
      </c>
      <c r="YJ7" s="155" t="s">
        <v>536</v>
      </c>
      <c r="YK7" s="155" t="s">
        <v>537</v>
      </c>
      <c r="YL7" s="155" t="s">
        <v>538</v>
      </c>
      <c r="YM7" s="46">
        <f>VLOOKUP(YM4,silun!$F:$K,5,0)</f>
        <v>0</v>
      </c>
      <c r="YN7" s="155" t="s">
        <v>536</v>
      </c>
      <c r="YO7" s="155" t="s">
        <v>537</v>
      </c>
      <c r="YP7" s="155" t="s">
        <v>538</v>
      </c>
      <c r="YQ7" s="46">
        <f>VLOOKUP(YQ4,silun!$F:$K,5,0)</f>
        <v>95</v>
      </c>
      <c r="YR7" s="155" t="s">
        <v>536</v>
      </c>
      <c r="YS7" s="155" t="s">
        <v>537</v>
      </c>
      <c r="YT7" s="155" t="s">
        <v>538</v>
      </c>
      <c r="YU7" s="46">
        <f>VLOOKUP(YU4,silun!$F:$K,5,0)</f>
        <v>0</v>
      </c>
      <c r="YV7" s="155" t="s">
        <v>536</v>
      </c>
      <c r="YW7" s="155" t="s">
        <v>537</v>
      </c>
      <c r="YX7" s="155" t="s">
        <v>538</v>
      </c>
      <c r="YY7" s="46">
        <f>VLOOKUP(YY4,silun!$F:$K,5,0)</f>
        <v>0</v>
      </c>
      <c r="YZ7" s="155" t="s">
        <v>536</v>
      </c>
      <c r="ZA7" s="155" t="s">
        <v>537</v>
      </c>
      <c r="ZB7" s="155" t="s">
        <v>538</v>
      </c>
      <c r="ZC7" s="46">
        <f>VLOOKUP(ZC4,silun!$F:$K,5,0)</f>
        <v>0</v>
      </c>
      <c r="ZD7" s="155" t="s">
        <v>536</v>
      </c>
      <c r="ZE7" s="155" t="s">
        <v>537</v>
      </c>
      <c r="ZF7" s="155" t="s">
        <v>538</v>
      </c>
      <c r="ZG7" s="46">
        <f>VLOOKUP(ZG4,silun!$F:$K,5,0)</f>
        <v>0</v>
      </c>
      <c r="ZH7" s="155" t="s">
        <v>536</v>
      </c>
      <c r="ZI7" s="155" t="s">
        <v>537</v>
      </c>
      <c r="ZJ7" s="155" t="s">
        <v>538</v>
      </c>
      <c r="ZK7" s="46">
        <f>VLOOKUP(ZK4,silun!$F:$K,5,0)</f>
        <v>0</v>
      </c>
      <c r="ZL7" s="155" t="s">
        <v>536</v>
      </c>
      <c r="ZM7" s="155" t="s">
        <v>537</v>
      </c>
      <c r="ZN7" s="155" t="s">
        <v>538</v>
      </c>
      <c r="ZO7" s="46">
        <f>VLOOKUP(ZO4,silun!$F:$K,5,0)</f>
        <v>0</v>
      </c>
      <c r="ZP7" s="155" t="s">
        <v>536</v>
      </c>
      <c r="ZQ7" s="155" t="s">
        <v>537</v>
      </c>
      <c r="ZR7" s="155" t="s">
        <v>538</v>
      </c>
      <c r="ZS7" s="46">
        <f>VLOOKUP(ZS4,silun!$F:$K,5,0)</f>
        <v>0</v>
      </c>
      <c r="ZT7" s="155" t="s">
        <v>536</v>
      </c>
      <c r="ZU7" s="155" t="s">
        <v>537</v>
      </c>
      <c r="ZV7" s="155" t="s">
        <v>538</v>
      </c>
      <c r="ZW7" s="46">
        <f>VLOOKUP(ZW4,silun!$F:$K,5,0)</f>
        <v>0</v>
      </c>
      <c r="ZX7" s="155" t="s">
        <v>536</v>
      </c>
      <c r="ZY7" s="155" t="s">
        <v>537</v>
      </c>
      <c r="ZZ7" s="155" t="s">
        <v>538</v>
      </c>
      <c r="AAA7" s="46">
        <f>VLOOKUP(AAA4,silun!$F:$K,5,0)</f>
        <v>0</v>
      </c>
      <c r="AAB7" s="155" t="s">
        <v>536</v>
      </c>
      <c r="AAC7" s="155" t="s">
        <v>537</v>
      </c>
      <c r="AAD7" s="155" t="s">
        <v>538</v>
      </c>
      <c r="AAE7" s="46">
        <f>VLOOKUP(AAE4,silun!$F:$K,5,0)</f>
        <v>2</v>
      </c>
      <c r="AAF7" s="155" t="s">
        <v>536</v>
      </c>
      <c r="AAG7" s="155" t="s">
        <v>537</v>
      </c>
      <c r="AAH7" s="155" t="s">
        <v>538</v>
      </c>
      <c r="AAI7" s="46">
        <f>VLOOKUP(AAI4,silun!$F:$K,5,0)</f>
        <v>0</v>
      </c>
      <c r="AAJ7" s="155" t="s">
        <v>536</v>
      </c>
      <c r="AAK7" s="155" t="s">
        <v>537</v>
      </c>
      <c r="AAL7" s="155" t="s">
        <v>538</v>
      </c>
      <c r="AAM7" s="46">
        <f>VLOOKUP(AAM4,silun!$F:$K,5,0)</f>
        <v>0</v>
      </c>
      <c r="AAN7" s="155" t="s">
        <v>536</v>
      </c>
      <c r="AAO7" s="155" t="s">
        <v>537</v>
      </c>
      <c r="AAP7" s="155" t="s">
        <v>538</v>
      </c>
      <c r="AAQ7" s="46">
        <f>VLOOKUP(AAQ4,silun!$F:$K,5,0)</f>
        <v>0</v>
      </c>
      <c r="AAR7" s="155" t="s">
        <v>536</v>
      </c>
      <c r="AAS7" s="155" t="s">
        <v>537</v>
      </c>
      <c r="AAT7" s="155" t="s">
        <v>538</v>
      </c>
      <c r="AAU7" s="46">
        <f>VLOOKUP(AAU4,silun!$F:$K,5,0)</f>
        <v>0</v>
      </c>
      <c r="AAV7" s="155" t="s">
        <v>536</v>
      </c>
      <c r="AAW7" s="155" t="s">
        <v>537</v>
      </c>
      <c r="AAX7" s="155" t="s">
        <v>538</v>
      </c>
      <c r="AAY7" s="46">
        <f>VLOOKUP(AAY4,silun!$F:$K,5,0)</f>
        <v>0</v>
      </c>
      <c r="AAZ7" s="155" t="s">
        <v>536</v>
      </c>
      <c r="ABA7" s="155" t="s">
        <v>537</v>
      </c>
      <c r="ABB7" s="155" t="s">
        <v>538</v>
      </c>
      <c r="ABC7" s="46">
        <f>VLOOKUP(ABC4,silun!$F:$K,5,0)</f>
        <v>0</v>
      </c>
      <c r="ABD7" s="155" t="s">
        <v>536</v>
      </c>
      <c r="ABE7" s="155" t="s">
        <v>537</v>
      </c>
      <c r="ABF7" s="155" t="s">
        <v>538</v>
      </c>
      <c r="ABG7" s="46">
        <f>VLOOKUP(ABG4,silun!$F:$K,5,0)</f>
        <v>0</v>
      </c>
      <c r="ABH7" s="155" t="s">
        <v>536</v>
      </c>
      <c r="ABI7" s="155" t="s">
        <v>537</v>
      </c>
      <c r="ABJ7" s="155" t="s">
        <v>538</v>
      </c>
      <c r="ABK7" s="46">
        <f>VLOOKUP(ABK4,silun!$F:$K,5,0)</f>
        <v>0</v>
      </c>
      <c r="ABL7" s="155" t="s">
        <v>536</v>
      </c>
      <c r="ABM7" s="155" t="s">
        <v>537</v>
      </c>
      <c r="ABN7" s="155" t="s">
        <v>538</v>
      </c>
      <c r="ABO7" s="46">
        <f>VLOOKUP(ABO4,silun!$F:$K,5,0)</f>
        <v>0</v>
      </c>
      <c r="ABP7" s="155" t="s">
        <v>536</v>
      </c>
      <c r="ABQ7" s="155" t="s">
        <v>537</v>
      </c>
      <c r="ABR7" s="155" t="s">
        <v>538</v>
      </c>
      <c r="ABS7" s="46">
        <f>VLOOKUP(ABS4,silun!$F:$K,5,0)</f>
        <v>0</v>
      </c>
      <c r="ABT7" s="155" t="s">
        <v>536</v>
      </c>
      <c r="ABU7" s="155" t="s">
        <v>537</v>
      </c>
      <c r="ABV7" s="155" t="s">
        <v>538</v>
      </c>
      <c r="ABW7" s="46">
        <f>VLOOKUP(ABW4,silun!$F:$K,5,0)</f>
        <v>94</v>
      </c>
      <c r="ABX7" s="155" t="s">
        <v>536</v>
      </c>
      <c r="ABY7" s="155" t="s">
        <v>537</v>
      </c>
      <c r="ABZ7" s="155" t="s">
        <v>538</v>
      </c>
      <c r="ACA7" s="46">
        <f>VLOOKUP(ACA4,silun!$F:$K,5,0)</f>
        <v>0</v>
      </c>
      <c r="ACB7" s="155" t="s">
        <v>536</v>
      </c>
      <c r="ACC7" s="155" t="s">
        <v>537</v>
      </c>
      <c r="ACD7" s="155" t="s">
        <v>538</v>
      </c>
      <c r="ACE7" s="46">
        <f>VLOOKUP(ACE4,silun!$F:$K,5,0)</f>
        <v>0</v>
      </c>
      <c r="ACF7" s="155" t="s">
        <v>536</v>
      </c>
      <c r="ACG7" s="155" t="s">
        <v>537</v>
      </c>
      <c r="ACH7" s="155" t="s">
        <v>538</v>
      </c>
      <c r="ACI7" s="46">
        <f>VLOOKUP(ACI4,silun!$F:$K,5,0)</f>
        <v>0</v>
      </c>
      <c r="ACJ7" s="155" t="s">
        <v>536</v>
      </c>
      <c r="ACK7" s="155" t="s">
        <v>537</v>
      </c>
      <c r="ACL7" s="155" t="s">
        <v>538</v>
      </c>
      <c r="ACM7" s="46">
        <f>VLOOKUP(ACM4,silun!$F:$K,5,0)</f>
        <v>0</v>
      </c>
      <c r="ACN7" s="155" t="s">
        <v>536</v>
      </c>
      <c r="ACO7" s="155" t="s">
        <v>537</v>
      </c>
      <c r="ACP7" s="155" t="s">
        <v>538</v>
      </c>
      <c r="ACQ7" s="46">
        <f>VLOOKUP(ACQ4,silun!$F:$K,5,0)</f>
        <v>0</v>
      </c>
      <c r="ACR7" s="155" t="s">
        <v>536</v>
      </c>
      <c r="ACS7" s="155" t="s">
        <v>537</v>
      </c>
      <c r="ACT7" s="155" t="s">
        <v>538</v>
      </c>
      <c r="ACU7" s="46">
        <f>VLOOKUP(ACU4,silun!$F:$K,5,0)</f>
        <v>0</v>
      </c>
      <c r="ACV7" s="155" t="s">
        <v>536</v>
      </c>
      <c r="ACW7" s="155" t="s">
        <v>537</v>
      </c>
      <c r="ACX7" s="155" t="s">
        <v>538</v>
      </c>
      <c r="ACY7" s="46">
        <f>VLOOKUP(ACY4,silun!$F:$K,5,0)</f>
        <v>0</v>
      </c>
      <c r="ACZ7" s="155" t="s">
        <v>536</v>
      </c>
      <c r="ADA7" s="155" t="s">
        <v>537</v>
      </c>
      <c r="ADB7" s="155" t="s">
        <v>538</v>
      </c>
      <c r="ADC7" s="46">
        <f>VLOOKUP(ADC4,silun!$F:$K,5,0)</f>
        <v>0</v>
      </c>
      <c r="ADD7" s="155" t="s">
        <v>536</v>
      </c>
      <c r="ADE7" s="155" t="s">
        <v>537</v>
      </c>
      <c r="ADF7" s="155" t="s">
        <v>538</v>
      </c>
      <c r="ADG7" s="46">
        <f>VLOOKUP(ADG4,silun!$F:$K,5,0)</f>
        <v>95</v>
      </c>
      <c r="ADH7" s="155" t="s">
        <v>536</v>
      </c>
      <c r="ADI7" s="155" t="s">
        <v>537</v>
      </c>
      <c r="ADJ7" s="155" t="s">
        <v>538</v>
      </c>
      <c r="ADK7" s="46">
        <f>VLOOKUP(ADK4,silun!$F:$K,5,0)</f>
        <v>0</v>
      </c>
      <c r="ADL7" s="155" t="s">
        <v>536</v>
      </c>
      <c r="ADM7" s="155" t="s">
        <v>537</v>
      </c>
      <c r="ADN7" s="155" t="s">
        <v>538</v>
      </c>
      <c r="ADO7" s="46">
        <f>VLOOKUP(ADO4,silun!$F:$K,5,0)</f>
        <v>0</v>
      </c>
      <c r="ADP7" s="155" t="s">
        <v>536</v>
      </c>
      <c r="ADQ7" s="155" t="s">
        <v>537</v>
      </c>
      <c r="ADR7" s="155" t="s">
        <v>538</v>
      </c>
      <c r="ADS7" s="46">
        <f>VLOOKUP(ADS4,silun!$F:$K,5,0)</f>
        <v>0</v>
      </c>
      <c r="ADT7" s="155" t="s">
        <v>536</v>
      </c>
      <c r="ADU7" s="155" t="s">
        <v>537</v>
      </c>
      <c r="ADV7" s="155" t="s">
        <v>538</v>
      </c>
      <c r="ADW7" s="46">
        <f>VLOOKUP(ADW4,silun!$F:$K,5,0)</f>
        <v>0</v>
      </c>
      <c r="ADX7" s="155" t="s">
        <v>536</v>
      </c>
      <c r="ADY7" s="155" t="s">
        <v>537</v>
      </c>
      <c r="ADZ7" s="155" t="s">
        <v>538</v>
      </c>
      <c r="AEA7" s="46">
        <f>VLOOKUP(AEA4,silun!$F:$K,5,0)</f>
        <v>0</v>
      </c>
      <c r="AEB7" s="155" t="s">
        <v>536</v>
      </c>
      <c r="AEC7" s="155" t="s">
        <v>537</v>
      </c>
      <c r="AED7" s="155" t="s">
        <v>538</v>
      </c>
      <c r="AEE7" s="46">
        <f>VLOOKUP(AEE4,silun!$F:$K,5,0)</f>
        <v>0</v>
      </c>
      <c r="AEF7" s="155" t="s">
        <v>536</v>
      </c>
      <c r="AEG7" s="155" t="s">
        <v>537</v>
      </c>
      <c r="AEH7" s="155" t="s">
        <v>538</v>
      </c>
      <c r="AEI7" s="46">
        <f>VLOOKUP(AEI4,silun!$F:$K,5,0)</f>
        <v>0</v>
      </c>
      <c r="AEJ7" s="155" t="s">
        <v>536</v>
      </c>
      <c r="AEK7" s="155" t="s">
        <v>537</v>
      </c>
      <c r="AEL7" s="155" t="s">
        <v>538</v>
      </c>
      <c r="AEM7" s="46">
        <f>VLOOKUP(AEM4,silun!$F:$K,5,0)</f>
        <v>0</v>
      </c>
      <c r="AEN7" s="155" t="s">
        <v>536</v>
      </c>
      <c r="AEO7" s="155" t="s">
        <v>537</v>
      </c>
      <c r="AEP7" s="155" t="s">
        <v>538</v>
      </c>
      <c r="AEQ7" s="46">
        <f>VLOOKUP(AEQ4,silun!$F:$K,5,0)</f>
        <v>0</v>
      </c>
      <c r="AER7" s="155" t="s">
        <v>536</v>
      </c>
      <c r="AES7" s="155" t="s">
        <v>537</v>
      </c>
      <c r="AET7" s="155" t="s">
        <v>538</v>
      </c>
      <c r="AEU7" s="46">
        <f>VLOOKUP(AEU4,silun!$F:$K,5,0)</f>
        <v>0</v>
      </c>
      <c r="AEV7" s="155" t="s">
        <v>536</v>
      </c>
      <c r="AEW7" s="155" t="s">
        <v>537</v>
      </c>
      <c r="AEX7" s="155" t="s">
        <v>538</v>
      </c>
      <c r="AEY7" s="46">
        <f>VLOOKUP(AEY4,silun!$F:$K,5,0)</f>
        <v>0</v>
      </c>
      <c r="AEZ7" s="155" t="s">
        <v>536</v>
      </c>
      <c r="AFA7" s="155" t="s">
        <v>537</v>
      </c>
      <c r="AFB7" s="155" t="s">
        <v>538</v>
      </c>
      <c r="AFC7" s="46">
        <f>VLOOKUP(AFC4,silun!$F:$K,5,0)</f>
        <v>0</v>
      </c>
      <c r="AFD7" s="155" t="s">
        <v>536</v>
      </c>
      <c r="AFE7" s="155" t="s">
        <v>537</v>
      </c>
      <c r="AFF7" s="155" t="s">
        <v>538</v>
      </c>
      <c r="AFG7" s="46">
        <f>VLOOKUP(AFG4,silun!$F:$K,5,0)</f>
        <v>0</v>
      </c>
      <c r="AFH7" s="155" t="s">
        <v>536</v>
      </c>
      <c r="AFI7" s="155" t="s">
        <v>537</v>
      </c>
      <c r="AFJ7" s="155" t="s">
        <v>538</v>
      </c>
      <c r="AFK7" s="46">
        <f>VLOOKUP(AFK4,silun!$F:$K,5,0)</f>
        <v>0</v>
      </c>
      <c r="AFL7" s="155" t="s">
        <v>536</v>
      </c>
      <c r="AFM7" s="155" t="s">
        <v>537</v>
      </c>
      <c r="AFN7" s="155" t="s">
        <v>538</v>
      </c>
      <c r="AFO7" s="46">
        <f>VLOOKUP(AFO4,silun!$F:$K,5,0)</f>
        <v>0</v>
      </c>
      <c r="AFP7" s="155" t="s">
        <v>536</v>
      </c>
      <c r="AFQ7" s="155" t="s">
        <v>537</v>
      </c>
      <c r="AFR7" s="155" t="s">
        <v>538</v>
      </c>
      <c r="AFS7" s="46">
        <f>VLOOKUP(AFS4,silun!$F:$K,5,0)</f>
        <v>0</v>
      </c>
      <c r="AFT7" s="155" t="s">
        <v>536</v>
      </c>
      <c r="AFU7" s="155" t="s">
        <v>537</v>
      </c>
      <c r="AFV7" s="155" t="s">
        <v>538</v>
      </c>
      <c r="AFW7" s="46">
        <f>VLOOKUP(AFW4,silun!$F:$K,5,0)</f>
        <v>0</v>
      </c>
      <c r="AFX7" s="155" t="s">
        <v>536</v>
      </c>
      <c r="AFY7" s="155" t="s">
        <v>537</v>
      </c>
      <c r="AFZ7" s="155" t="s">
        <v>538</v>
      </c>
      <c r="AGA7" s="46">
        <f>VLOOKUP(AGA4,silun!$F:$K,5,0)</f>
        <v>0</v>
      </c>
      <c r="AGB7" s="155" t="s">
        <v>536</v>
      </c>
      <c r="AGC7" s="155" t="s">
        <v>537</v>
      </c>
      <c r="AGD7" s="155" t="s">
        <v>538</v>
      </c>
      <c r="AGE7" s="46">
        <f>VLOOKUP(AGE4,silun!$F:$K,5,0)</f>
        <v>0</v>
      </c>
      <c r="AGF7" s="155" t="s">
        <v>536</v>
      </c>
      <c r="AGG7" s="155" t="s">
        <v>537</v>
      </c>
      <c r="AGH7" s="155" t="s">
        <v>538</v>
      </c>
      <c r="AGI7" s="46">
        <f>VLOOKUP(AGI4,silun!$F:$K,5,0)</f>
        <v>0</v>
      </c>
      <c r="AGJ7" s="155" t="s">
        <v>536</v>
      </c>
      <c r="AGK7" s="155" t="s">
        <v>537</v>
      </c>
      <c r="AGL7" s="155" t="s">
        <v>538</v>
      </c>
      <c r="AGM7" s="46">
        <f>VLOOKUP(AGM4,silun!$F:$K,5,0)</f>
        <v>0</v>
      </c>
      <c r="AGN7" s="155" t="s">
        <v>536</v>
      </c>
      <c r="AGO7" s="155" t="s">
        <v>537</v>
      </c>
      <c r="AGP7" s="155" t="s">
        <v>538</v>
      </c>
      <c r="AGQ7" s="46">
        <f>VLOOKUP(AGQ4,silun!$F:$K,5,0)</f>
        <v>0</v>
      </c>
      <c r="AGR7" s="155" t="s">
        <v>536</v>
      </c>
      <c r="AGS7" s="155" t="s">
        <v>537</v>
      </c>
      <c r="AGT7" s="155" t="s">
        <v>538</v>
      </c>
      <c r="AGU7" s="46">
        <f>VLOOKUP(AGU4,silun!$F:$K,5,0)</f>
        <v>0.5</v>
      </c>
      <c r="AGV7" s="155" t="s">
        <v>536</v>
      </c>
      <c r="AGW7" s="155" t="s">
        <v>537</v>
      </c>
      <c r="AGX7" s="155" t="s">
        <v>538</v>
      </c>
      <c r="AGY7" s="46">
        <f>VLOOKUP(AGY4,silun!$F:$K,5,0)</f>
        <v>0.5</v>
      </c>
      <c r="AGZ7" s="155" t="s">
        <v>536</v>
      </c>
      <c r="AHA7" s="155" t="s">
        <v>537</v>
      </c>
      <c r="AHB7" s="155" t="s">
        <v>538</v>
      </c>
      <c r="AHC7" s="46">
        <f>VLOOKUP(AHC4,silun!$F:$K,5,0)</f>
        <v>96</v>
      </c>
      <c r="AHD7" s="155" t="s">
        <v>536</v>
      </c>
      <c r="AHE7" s="155" t="s">
        <v>537</v>
      </c>
      <c r="AHF7" s="155" t="s">
        <v>538</v>
      </c>
      <c r="AHG7" s="66">
        <f>VLOOKUP(AHG4,silun!$F:$K,5,0)</f>
        <v>90</v>
      </c>
      <c r="AHH7" s="155" t="s">
        <v>536</v>
      </c>
      <c r="AHI7" s="155" t="s">
        <v>537</v>
      </c>
      <c r="AHJ7" s="155" t="s">
        <v>538</v>
      </c>
      <c r="AHK7" s="46">
        <f>VLOOKUP(AHK4,silun!$F:$K,5,0)</f>
        <v>97</v>
      </c>
      <c r="AHL7" s="155" t="s">
        <v>536</v>
      </c>
      <c r="AHM7" s="155" t="s">
        <v>537</v>
      </c>
      <c r="AHN7" s="155" t="s">
        <v>538</v>
      </c>
      <c r="AHO7" s="46">
        <f>VLOOKUP(AHO4,silun!$F:$K,5,0)</f>
        <v>5</v>
      </c>
      <c r="AHP7" s="155" t="s">
        <v>536</v>
      </c>
      <c r="AHQ7" s="155" t="s">
        <v>537</v>
      </c>
      <c r="AHR7" s="155" t="s">
        <v>538</v>
      </c>
      <c r="AHS7" s="46">
        <f>VLOOKUP(AHS4,silun!$F:$K,5,0)</f>
        <v>5</v>
      </c>
      <c r="AHT7" s="155" t="s">
        <v>536</v>
      </c>
      <c r="AHU7" s="155" t="s">
        <v>537</v>
      </c>
      <c r="AHV7" s="155" t="s">
        <v>538</v>
      </c>
      <c r="AHW7" s="46">
        <f>VLOOKUP(AHW4,silun!$F:$K,5,0)</f>
        <v>1</v>
      </c>
      <c r="AHX7" s="155" t="s">
        <v>536</v>
      </c>
      <c r="AHY7" s="155" t="s">
        <v>537</v>
      </c>
      <c r="AHZ7" s="155" t="s">
        <v>538</v>
      </c>
      <c r="AIA7" s="46">
        <f>VLOOKUP(AIA4,silun!$F:$K,5,0)</f>
        <v>1</v>
      </c>
      <c r="AIB7" s="155" t="s">
        <v>536</v>
      </c>
      <c r="AIC7" s="155" t="s">
        <v>537</v>
      </c>
      <c r="AID7" s="155" t="s">
        <v>538</v>
      </c>
      <c r="AIE7" s="46">
        <f>VLOOKUP(AIE4,silun!$F:$K,5,0)</f>
        <v>0</v>
      </c>
      <c r="AIF7" s="155" t="s">
        <v>536</v>
      </c>
      <c r="AIG7" s="155" t="s">
        <v>537</v>
      </c>
      <c r="AIH7" s="155" t="s">
        <v>538</v>
      </c>
      <c r="AII7" s="46">
        <f>VLOOKUP(AII4,silun!$F:$K,5,0)</f>
        <v>0</v>
      </c>
      <c r="AIJ7" s="155" t="s">
        <v>536</v>
      </c>
      <c r="AIK7" s="155" t="s">
        <v>537</v>
      </c>
      <c r="AIL7" s="155" t="s">
        <v>538</v>
      </c>
      <c r="AIM7" s="46">
        <f>VLOOKUP(AIM4,silun!$F:$K,5,0)</f>
        <v>0</v>
      </c>
      <c r="AIN7" s="155" t="s">
        <v>536</v>
      </c>
      <c r="AIO7" s="155" t="s">
        <v>537</v>
      </c>
      <c r="AIP7" s="155" t="s">
        <v>538</v>
      </c>
      <c r="AIQ7" s="46">
        <f>VLOOKUP(AIQ4,silun!$F:$K,5,0)</f>
        <v>10</v>
      </c>
      <c r="AIR7" s="155" t="s">
        <v>536</v>
      </c>
      <c r="AIS7" s="155" t="s">
        <v>537</v>
      </c>
      <c r="AIT7" s="155" t="s">
        <v>538</v>
      </c>
      <c r="AIU7" s="46">
        <f>VLOOKUP(AIU4,silun!$F:$K,5,0)</f>
        <v>10</v>
      </c>
      <c r="AIV7" s="155" t="s">
        <v>536</v>
      </c>
      <c r="AIW7" s="155" t="s">
        <v>537</v>
      </c>
      <c r="AIX7" s="155" t="s">
        <v>538</v>
      </c>
      <c r="AIY7" s="46">
        <f>VLOOKUP(AIY4,silun!$F:$K,5,0)</f>
        <v>2</v>
      </c>
      <c r="AIZ7" s="155" t="s">
        <v>536</v>
      </c>
      <c r="AJA7" s="155" t="s">
        <v>537</v>
      </c>
      <c r="AJB7" s="155" t="s">
        <v>538</v>
      </c>
      <c r="AJC7" s="46">
        <f>VLOOKUP(AJC4,silun!$F:$K,5,0)</f>
        <v>5</v>
      </c>
      <c r="AJD7" s="155" t="s">
        <v>536</v>
      </c>
      <c r="AJE7" s="155" t="s">
        <v>537</v>
      </c>
      <c r="AJF7" s="155" t="s">
        <v>538</v>
      </c>
      <c r="AJG7" s="46">
        <f>VLOOKUP(AJG4,silun!$F:$K,5,0)</f>
        <v>0</v>
      </c>
      <c r="AJH7" s="155" t="s">
        <v>536</v>
      </c>
      <c r="AJI7" s="155" t="s">
        <v>537</v>
      </c>
      <c r="AJJ7" s="155" t="s">
        <v>538</v>
      </c>
      <c r="AJK7" s="46">
        <f>VLOOKUP(AJK4,silun!$F:$K,5,0)</f>
        <v>4</v>
      </c>
      <c r="AJL7" s="155" t="s">
        <v>536</v>
      </c>
      <c r="AJM7" s="155" t="s">
        <v>537</v>
      </c>
      <c r="AJN7" s="155" t="s">
        <v>538</v>
      </c>
      <c r="AJO7" s="46">
        <f>VLOOKUP(AJO4,silun!$F:$K,5,0)</f>
        <v>92</v>
      </c>
      <c r="AJP7" s="155" t="s">
        <v>536</v>
      </c>
      <c r="AJQ7" s="155" t="s">
        <v>537</v>
      </c>
      <c r="AJR7" s="155" t="s">
        <v>538</v>
      </c>
      <c r="AJS7" s="46">
        <f>VLOOKUP(AJS4,silun!$F:$K,5,0)</f>
        <v>97</v>
      </c>
      <c r="AJT7" s="155" t="s">
        <v>536</v>
      </c>
      <c r="AJU7" s="155" t="s">
        <v>537</v>
      </c>
      <c r="AJV7" s="155" t="s">
        <v>538</v>
      </c>
      <c r="AJW7" s="46">
        <f>VLOOKUP(AJW4,silun!$F:$K,5,0)</f>
        <v>90</v>
      </c>
      <c r="AJX7" s="155" t="s">
        <v>536</v>
      </c>
      <c r="AJY7" s="155" t="s">
        <v>537</v>
      </c>
      <c r="AJZ7" s="155" t="s">
        <v>538</v>
      </c>
      <c r="AKA7" s="142"/>
      <c r="AKB7" s="142"/>
      <c r="AKC7" s="142"/>
      <c r="AKD7" s="142"/>
      <c r="AKE7" s="142"/>
      <c r="AKF7" s="142"/>
      <c r="AKG7" s="144"/>
      <c r="AKH7" s="144"/>
      <c r="AKI7" s="144"/>
      <c r="AKJ7" s="142"/>
      <c r="AKK7" s="142"/>
      <c r="AKL7" s="142"/>
      <c r="AKM7" s="142"/>
      <c r="AKN7" s="142"/>
      <c r="AKO7" s="142"/>
      <c r="AKP7" s="142"/>
      <c r="AKQ7" s="142"/>
      <c r="AKR7" s="142"/>
      <c r="AKS7" s="142"/>
      <c r="AKT7" s="142"/>
      <c r="AKU7" s="142"/>
      <c r="AKV7" s="142"/>
      <c r="AKW7" s="142"/>
      <c r="AKX7" s="142"/>
      <c r="AKY7" s="142"/>
      <c r="AKZ7" s="142"/>
      <c r="ALA7" s="142"/>
    </row>
    <row r="8" spans="1:989" s="42" customFormat="1" ht="21" x14ac:dyDescent="0.15">
      <c r="A8" s="43" t="s">
        <v>539</v>
      </c>
      <c r="B8" s="141" t="s">
        <v>1051</v>
      </c>
      <c r="C8" s="141" t="s">
        <v>1052</v>
      </c>
      <c r="D8" s="141" t="s">
        <v>1053</v>
      </c>
      <c r="E8" s="46">
        <f>VLOOKUP(E4,silun!$F:$K,6,0)</f>
        <v>83</v>
      </c>
      <c r="F8" s="155"/>
      <c r="G8" s="155"/>
      <c r="H8" s="155"/>
      <c r="I8" s="46">
        <f>VLOOKUP(I4,silun!$F:$K,6,0)</f>
        <v>83</v>
      </c>
      <c r="J8" s="155"/>
      <c r="K8" s="155"/>
      <c r="L8" s="155"/>
      <c r="M8" s="46">
        <f>VLOOKUP(M4,silun!$F:$K,6,0)</f>
        <v>81</v>
      </c>
      <c r="N8" s="155"/>
      <c r="O8" s="155"/>
      <c r="P8" s="155"/>
      <c r="Q8" s="46">
        <f>VLOOKUP(Q4,silun!$F:$K,6,0)</f>
        <v>88</v>
      </c>
      <c r="R8" s="155"/>
      <c r="S8" s="155"/>
      <c r="T8" s="155"/>
      <c r="U8" s="46">
        <f>VLOOKUP(U4,silun!$F:$K,6,0)</f>
        <v>0</v>
      </c>
      <c r="V8" s="155"/>
      <c r="W8" s="155"/>
      <c r="X8" s="155"/>
      <c r="Y8" s="46">
        <f>VLOOKUP(Y4,silun!$F:$K,6,0)</f>
        <v>0.05</v>
      </c>
      <c r="Z8" s="155"/>
      <c r="AA8" s="155"/>
      <c r="AB8" s="155"/>
      <c r="AC8" s="46">
        <f>VLOOKUP(AC4,silun!$F:$K,6,0)</f>
        <v>0.2</v>
      </c>
      <c r="AD8" s="155"/>
      <c r="AE8" s="155"/>
      <c r="AF8" s="155"/>
      <c r="AG8" s="46">
        <f>VLOOKUP(AG4,silun!$F:$K,6,0)</f>
        <v>0.05</v>
      </c>
      <c r="AH8" s="155"/>
      <c r="AI8" s="155"/>
      <c r="AJ8" s="155"/>
      <c r="AK8" s="46">
        <f>VLOOKUP(AK4,silun!$F:$K,6,0)</f>
        <v>20</v>
      </c>
      <c r="AL8" s="155"/>
      <c r="AM8" s="155"/>
      <c r="AN8" s="155"/>
      <c r="AO8" s="46">
        <f>VLOOKUP(AO4,silun!$F:$K,6,0)</f>
        <v>2</v>
      </c>
      <c r="AP8" s="155"/>
      <c r="AQ8" s="155"/>
      <c r="AR8" s="155"/>
      <c r="AS8" s="46">
        <f>VLOOKUP(AS4,silun!$F:$K,6,0)</f>
        <v>99.5</v>
      </c>
      <c r="AT8" s="155"/>
      <c r="AU8" s="155"/>
      <c r="AV8" s="155"/>
      <c r="AW8" s="46">
        <f>VLOOKUP(AW4,silun!$F:$K,6,0)</f>
        <v>0.1</v>
      </c>
      <c r="AX8" s="155"/>
      <c r="AY8" s="155"/>
      <c r="AZ8" s="155"/>
      <c r="BA8" s="46">
        <f>VLOOKUP(BA4,silun!$F:$K,6,0)</f>
        <v>2.6</v>
      </c>
      <c r="BB8" s="155"/>
      <c r="BC8" s="155"/>
      <c r="BD8" s="155"/>
      <c r="BE8" s="46">
        <f>VLOOKUP(BE4,silun!$F:$K,6,0)</f>
        <v>0.2</v>
      </c>
      <c r="BF8" s="155"/>
      <c r="BG8" s="155"/>
      <c r="BH8" s="155"/>
      <c r="BI8" s="46">
        <f>VLOOKUP(BI4,silun!$F:$K,6,0)</f>
        <v>97</v>
      </c>
      <c r="BJ8" s="155"/>
      <c r="BK8" s="155"/>
      <c r="BL8" s="155"/>
      <c r="BM8" s="46">
        <f>VLOOKUP(BM4,silun!$F:$K,6,0)</f>
        <v>1</v>
      </c>
      <c r="BN8" s="155"/>
      <c r="BO8" s="155"/>
      <c r="BP8" s="155"/>
      <c r="BQ8" s="46">
        <f>VLOOKUP(BQ4,silun!$F:$K,6,0)</f>
        <v>99.5</v>
      </c>
      <c r="BR8" s="155"/>
      <c r="BS8" s="155"/>
      <c r="BT8" s="155"/>
      <c r="BU8" s="46">
        <f>VLOOKUP(BU4,silun!$F:$K,6,0)</f>
        <v>1</v>
      </c>
      <c r="BV8" s="155"/>
      <c r="BW8" s="155"/>
      <c r="BX8" s="155"/>
      <c r="BY8" s="46">
        <f>VLOOKUP(BY4,silun!$F:$K,6,0)</f>
        <v>98</v>
      </c>
      <c r="BZ8" s="155"/>
      <c r="CA8" s="155"/>
      <c r="CB8" s="155"/>
      <c r="CC8" s="46">
        <f>VLOOKUP(CC4,silun!$F:$K,6,0)</f>
        <v>98</v>
      </c>
      <c r="CD8" s="155"/>
      <c r="CE8" s="155"/>
      <c r="CF8" s="155"/>
      <c r="CG8" s="46">
        <f>VLOOKUP(CG4,silun!$F:$K,6,0)</f>
        <v>80</v>
      </c>
      <c r="CH8" s="155"/>
      <c r="CI8" s="155"/>
      <c r="CJ8" s="155"/>
      <c r="CK8" s="46">
        <f>VLOOKUP(CK4,silun!$F:$K,6,0)</f>
        <v>0</v>
      </c>
      <c r="CL8" s="155"/>
      <c r="CM8" s="155"/>
      <c r="CN8" s="155"/>
      <c r="CO8" s="46">
        <f>VLOOKUP(CO4,silun!$F:$K,6,0)</f>
        <v>98</v>
      </c>
      <c r="CP8" s="155"/>
      <c r="CQ8" s="155"/>
      <c r="CR8" s="155"/>
      <c r="CS8" s="46">
        <f>VLOOKUP(CS4,silun!$F:$K,6,0)</f>
        <v>80</v>
      </c>
      <c r="CT8" s="155"/>
      <c r="CU8" s="155"/>
      <c r="CV8" s="155"/>
      <c r="CW8" s="46">
        <f>VLOOKUP(CW4,silun!$F:$K,6,0)</f>
        <v>0</v>
      </c>
      <c r="CX8" s="155"/>
      <c r="CY8" s="155"/>
      <c r="CZ8" s="155"/>
      <c r="DA8" s="46">
        <f>VLOOKUP(DA4,silun!$F:$K,6,0)</f>
        <v>98</v>
      </c>
      <c r="DB8" s="155"/>
      <c r="DC8" s="155"/>
      <c r="DD8" s="155"/>
      <c r="DE8" s="46">
        <f>VLOOKUP(DE4,silun!$F:$K,6,0)</f>
        <v>80</v>
      </c>
      <c r="DF8" s="155"/>
      <c r="DG8" s="155"/>
      <c r="DH8" s="155"/>
      <c r="DI8" s="46">
        <f>VLOOKUP(DI4,silun!$F:$K,6,0)</f>
        <v>98</v>
      </c>
      <c r="DJ8" s="155"/>
      <c r="DK8" s="155"/>
      <c r="DL8" s="155"/>
      <c r="DM8" s="46">
        <f>VLOOKUP(DM4,silun!$F:$K,6,0)</f>
        <v>80</v>
      </c>
      <c r="DN8" s="155"/>
      <c r="DO8" s="155"/>
      <c r="DP8" s="155"/>
      <c r="DQ8" s="46">
        <f>VLOOKUP(DQ4,silun!$F:$K,6,0)</f>
        <v>4</v>
      </c>
      <c r="DR8" s="155"/>
      <c r="DS8" s="155"/>
      <c r="DT8" s="155"/>
      <c r="DU8" s="46">
        <f>VLOOKUP(DU4,silun!$F:$K,6,0)</f>
        <v>99</v>
      </c>
      <c r="DV8" s="155"/>
      <c r="DW8" s="155"/>
      <c r="DX8" s="155"/>
      <c r="DY8" s="46">
        <f>VLOOKUP(DY4,silun!$F:$K,6,0)</f>
        <v>0</v>
      </c>
      <c r="DZ8" s="155"/>
      <c r="EA8" s="155"/>
      <c r="EB8" s="155"/>
      <c r="EC8" s="65">
        <f>VLOOKUP(EC4,silun!$F:$K,6,0)</f>
        <v>83</v>
      </c>
      <c r="ED8" s="65"/>
      <c r="EE8" s="153"/>
      <c r="EF8" s="152"/>
      <c r="EG8" s="152"/>
      <c r="EH8" s="65">
        <f>VLOOKUP(EH4,silun!$F:$K,6,0)</f>
        <v>83</v>
      </c>
      <c r="EI8" s="65"/>
      <c r="EJ8" s="153"/>
      <c r="EK8" s="152"/>
      <c r="EL8" s="152"/>
      <c r="EM8" s="65">
        <f>VLOOKUP(EM4,silun!$F:$K,6,0)</f>
        <v>81</v>
      </c>
      <c r="EN8" s="65"/>
      <c r="EO8" s="153"/>
      <c r="EP8" s="152"/>
      <c r="EQ8" s="152"/>
      <c r="ER8" s="65">
        <f>VLOOKUP(ER4,silun!$F:$K,6,0)</f>
        <v>81</v>
      </c>
      <c r="ES8" s="65"/>
      <c r="ET8" s="153"/>
      <c r="EU8" s="152"/>
      <c r="EV8" s="152"/>
      <c r="EW8" s="65">
        <f>VLOOKUP(EW4,silun!$F:$K,6,0)</f>
        <v>88</v>
      </c>
      <c r="EX8" s="65"/>
      <c r="EY8" s="153"/>
      <c r="EZ8" s="152"/>
      <c r="FA8" s="152"/>
      <c r="FB8" s="65">
        <f>VLOOKUP(FB4,silun!$F:$K,6,0)</f>
        <v>88</v>
      </c>
      <c r="FC8" s="65"/>
      <c r="FD8" s="153"/>
      <c r="FE8" s="152"/>
      <c r="FF8" s="152"/>
      <c r="FG8" s="65">
        <f>VLOOKUP(FG4,silun!$F:$K,6,0)</f>
        <v>5</v>
      </c>
      <c r="FH8" s="153"/>
      <c r="FI8" s="153"/>
      <c r="FJ8" s="153"/>
      <c r="FK8" s="65">
        <f>VLOOKUP(FK4,silun!$F:$K,6,0)</f>
        <v>5</v>
      </c>
      <c r="FL8" s="153"/>
      <c r="FM8" s="153"/>
      <c r="FN8" s="153"/>
      <c r="FO8" s="65">
        <f>VLOOKUP(FO4,silun!$F:$K,6,0)</f>
        <v>97</v>
      </c>
      <c r="FP8" s="65"/>
      <c r="FQ8" s="153"/>
      <c r="FR8" s="153"/>
      <c r="FS8" s="153"/>
      <c r="FT8" s="65">
        <f>VLOOKUP(FT4,silun!$F:$K,6,0)</f>
        <v>97</v>
      </c>
      <c r="FU8" s="65"/>
      <c r="FV8" s="153"/>
      <c r="FW8" s="153"/>
      <c r="FX8" s="153"/>
      <c r="FY8" s="65">
        <f>VLOOKUP(FY4,silun!$F:$K,6,0)</f>
        <v>91</v>
      </c>
      <c r="FZ8" s="65"/>
      <c r="GA8" s="153"/>
      <c r="GB8" s="153"/>
      <c r="GC8" s="153"/>
      <c r="GD8" s="65">
        <f>VLOOKUP(GD4,silun!$F:$K,6,0)</f>
        <v>91</v>
      </c>
      <c r="GE8" s="65"/>
      <c r="GF8" s="153"/>
      <c r="GG8" s="153"/>
      <c r="GH8" s="153"/>
      <c r="GI8" s="65">
        <f>VLOOKUP(GI4,silun!$F:$K,6,0)</f>
        <v>97</v>
      </c>
      <c r="GJ8" s="65"/>
      <c r="GK8" s="153"/>
      <c r="GL8" s="153"/>
      <c r="GM8" s="153"/>
      <c r="GN8" s="65">
        <f>VLOOKUP(GN4,silun!$F:$K,6,0)</f>
        <v>97</v>
      </c>
      <c r="GO8" s="65"/>
      <c r="GP8" s="153"/>
      <c r="GQ8" s="153"/>
      <c r="GR8" s="153"/>
      <c r="GS8" s="71">
        <f>VLOOKUP(GS4,silun!$F:$K,6,0)</f>
        <v>2</v>
      </c>
      <c r="GT8" s="152"/>
      <c r="GU8" s="153"/>
      <c r="GV8" s="153"/>
      <c r="GW8" s="71">
        <f>VLOOKUP(GW4,silun!$F:$K,6,0)</f>
        <v>2</v>
      </c>
      <c r="GX8" s="153"/>
      <c r="GY8" s="153"/>
      <c r="GZ8" s="153"/>
      <c r="HA8" s="65">
        <f>VLOOKUP(HA4,silun!$F:$K,6,0)</f>
        <v>98</v>
      </c>
      <c r="HB8" s="65"/>
      <c r="HC8" s="153"/>
      <c r="HD8" s="153"/>
      <c r="HE8" s="153"/>
      <c r="HF8" s="65">
        <f>VLOOKUP(HF4,silun!$F:$K,6,0)</f>
        <v>98</v>
      </c>
      <c r="HG8" s="65"/>
      <c r="HH8" s="153"/>
      <c r="HI8" s="153"/>
      <c r="HJ8" s="153"/>
      <c r="HK8" s="65">
        <f>VLOOKUP(HK4,silun!$F:$K,6,0)</f>
        <v>97</v>
      </c>
      <c r="HL8" s="65"/>
      <c r="HM8" s="153"/>
      <c r="HN8" s="153"/>
      <c r="HO8" s="153"/>
      <c r="HP8" s="65">
        <f>VLOOKUP(HP4,silun!$F:$K,6,0)</f>
        <v>97</v>
      </c>
      <c r="HQ8" s="65"/>
      <c r="HR8" s="153"/>
      <c r="HS8" s="153"/>
      <c r="HT8" s="153"/>
      <c r="HU8" s="65">
        <f>VLOOKUP(HU4,silun!$F:$K,6,0)</f>
        <v>97</v>
      </c>
      <c r="HV8" s="65"/>
      <c r="HW8" s="153"/>
      <c r="HX8" s="153"/>
      <c r="HY8" s="153"/>
      <c r="HZ8" s="65">
        <f>VLOOKUP(HZ4,silun!$F:$K,6,0)</f>
        <v>97</v>
      </c>
      <c r="IA8" s="65"/>
      <c r="IB8" s="153"/>
      <c r="IC8" s="153"/>
      <c r="ID8" s="153"/>
      <c r="IE8" s="65">
        <f>VLOOKUP(IE4,silun!$F:$K,6,0)</f>
        <v>98</v>
      </c>
      <c r="IF8" s="65"/>
      <c r="IG8" s="153"/>
      <c r="IH8" s="153"/>
      <c r="II8" s="153"/>
      <c r="IJ8" s="65">
        <f>VLOOKUP(IJ4,silun!$F:$K,6,0)</f>
        <v>98</v>
      </c>
      <c r="IK8" s="65"/>
      <c r="IL8" s="153"/>
      <c r="IM8" s="153"/>
      <c r="IN8" s="153"/>
      <c r="IO8" s="65">
        <f>VLOOKUP(IO4,silun!$F:$K,6,0)</f>
        <v>99</v>
      </c>
      <c r="IP8" s="65"/>
      <c r="IQ8" s="153"/>
      <c r="IR8" s="153"/>
      <c r="IS8" s="153"/>
      <c r="IT8" s="65">
        <f>VLOOKUP(IT4,silun!$F:$K,6,0)</f>
        <v>99</v>
      </c>
      <c r="IU8" s="65"/>
      <c r="IV8" s="153"/>
      <c r="IW8" s="153"/>
      <c r="IX8" s="153"/>
      <c r="IY8" s="65">
        <f>VLOOKUP(IY4,silun!$F:$K,6,0)</f>
        <v>99</v>
      </c>
      <c r="IZ8" s="65"/>
      <c r="JA8" s="153"/>
      <c r="JB8" s="153"/>
      <c r="JC8" s="153"/>
      <c r="JD8" s="65">
        <f>VLOOKUP(JD4,silun!$F:$K,6,0)</f>
        <v>99</v>
      </c>
      <c r="JE8" s="65"/>
      <c r="JF8" s="153"/>
      <c r="JG8" s="153"/>
      <c r="JH8" s="153"/>
      <c r="JI8" s="65">
        <f>VLOOKUP(JI4,silun!$F:$K,6,0)</f>
        <v>1</v>
      </c>
      <c r="JJ8" s="65"/>
      <c r="JK8" s="153"/>
      <c r="JL8" s="153"/>
      <c r="JM8" s="153"/>
      <c r="JN8" s="65">
        <f>VLOOKUP(JN4,silun!$F:$K,6,0)</f>
        <v>1</v>
      </c>
      <c r="JO8" s="65"/>
      <c r="JP8" s="153"/>
      <c r="JQ8" s="153"/>
      <c r="JR8" s="153"/>
      <c r="JS8" s="65">
        <f>VLOOKUP(JS4,silun!$F:$K,6,0)</f>
        <v>6</v>
      </c>
      <c r="JT8" s="65"/>
      <c r="JU8" s="153"/>
      <c r="JV8" s="153"/>
      <c r="JW8" s="153"/>
      <c r="JX8" s="65">
        <f>VLOOKUP(JX4,silun!$F:$K,6,0)</f>
        <v>6</v>
      </c>
      <c r="JY8" s="65"/>
      <c r="JZ8" s="153"/>
      <c r="KA8" s="153"/>
      <c r="KB8" s="153"/>
      <c r="KC8" s="65">
        <f>VLOOKUP(KC4,silun!$F:$K,6,0)</f>
        <v>40</v>
      </c>
      <c r="KD8" s="65"/>
      <c r="KE8" s="153"/>
      <c r="KF8" s="153"/>
      <c r="KG8" s="153"/>
      <c r="KH8" s="65">
        <f>VLOOKUP(KH4,silun!$F:$K,6,0)</f>
        <v>40</v>
      </c>
      <c r="KI8" s="65"/>
      <c r="KJ8" s="153"/>
      <c r="KK8" s="153"/>
      <c r="KL8" s="153"/>
      <c r="KM8" s="65">
        <f>VLOOKUP(KM4,silun!$F:$K,6,0)</f>
        <v>95</v>
      </c>
      <c r="KN8" s="65"/>
      <c r="KO8" s="153"/>
      <c r="KP8" s="153"/>
      <c r="KQ8" s="153"/>
      <c r="KR8" s="65">
        <f>VLOOKUP(KR4,silun!$F:$K,6,0)</f>
        <v>95</v>
      </c>
      <c r="KS8" s="65"/>
      <c r="KT8" s="153"/>
      <c r="KU8" s="153"/>
      <c r="KV8" s="153"/>
      <c r="KW8" s="65">
        <f>VLOOKUP(KW4,silun!$F:$K,6,0)</f>
        <v>95</v>
      </c>
      <c r="KX8" s="65"/>
      <c r="KY8" s="153"/>
      <c r="KZ8" s="153"/>
      <c r="LA8" s="153"/>
      <c r="LB8" s="65">
        <f>VLOOKUP(LB4,silun!$F:$K,6,0)</f>
        <v>95</v>
      </c>
      <c r="LC8" s="65"/>
      <c r="LD8" s="153"/>
      <c r="LE8" s="153"/>
      <c r="LF8" s="153"/>
      <c r="LG8" s="65">
        <f>VLOOKUP(LG4,silun!$F:$K,6,0)</f>
        <v>1</v>
      </c>
      <c r="LH8" s="65"/>
      <c r="LI8" s="153"/>
      <c r="LJ8" s="153"/>
      <c r="LK8" s="153"/>
      <c r="LL8" s="65">
        <f>VLOOKUP(LL4,silun!$F:$K,6,0)</f>
        <v>1</v>
      </c>
      <c r="LM8" s="65"/>
      <c r="LN8" s="153"/>
      <c r="LO8" s="153"/>
      <c r="LP8" s="153"/>
      <c r="LQ8" s="65">
        <f>VLOOKUP(LQ4,silun!$F:$K,6,0)</f>
        <v>4</v>
      </c>
      <c r="LR8" s="65"/>
      <c r="LS8" s="153"/>
      <c r="LT8" s="153"/>
      <c r="LU8" s="153"/>
      <c r="LV8" s="65">
        <f>VLOOKUP(LV4,silun!$F:$K,6,0)</f>
        <v>4</v>
      </c>
      <c r="LW8" s="65"/>
      <c r="LX8" s="153"/>
      <c r="LY8" s="153"/>
      <c r="LZ8" s="153"/>
      <c r="MA8" s="65">
        <f>VLOOKUP(MA4,silun!$F:$K,6,0)</f>
        <v>20</v>
      </c>
      <c r="MB8" s="65"/>
      <c r="MC8" s="153"/>
      <c r="MD8" s="153"/>
      <c r="ME8" s="153"/>
      <c r="MF8" s="65">
        <f>VLOOKUP(MF4,silun!$F:$K,6,0)</f>
        <v>20</v>
      </c>
      <c r="MG8" s="65"/>
      <c r="MH8" s="153"/>
      <c r="MI8" s="153"/>
      <c r="MJ8" s="153"/>
      <c r="MK8" s="65">
        <f>VLOOKUP(MK4,silun!$F:$K,6,0)</f>
        <v>99</v>
      </c>
      <c r="ML8" s="65"/>
      <c r="MM8" s="153"/>
      <c r="MN8" s="153"/>
      <c r="MO8" s="153"/>
      <c r="MP8" s="65">
        <f>VLOOKUP(MP4,silun!$F:$K,6,0)</f>
        <v>99</v>
      </c>
      <c r="MQ8" s="65"/>
      <c r="MR8" s="153"/>
      <c r="MS8" s="153"/>
      <c r="MT8" s="153"/>
      <c r="MU8" s="65">
        <f>VLOOKUP(MU4,silun!$F:$K,6,0)</f>
        <v>99</v>
      </c>
      <c r="MV8" s="65"/>
      <c r="MW8" s="153"/>
      <c r="MX8" s="153"/>
      <c r="MY8" s="153"/>
      <c r="MZ8" s="65">
        <f>VLOOKUP(MZ4,silun!$F:$K,6,0)</f>
        <v>99</v>
      </c>
      <c r="NA8" s="65"/>
      <c r="NB8" s="153"/>
      <c r="NC8" s="153"/>
      <c r="ND8" s="153"/>
      <c r="NE8" s="65">
        <f>VLOOKUP(NE4,silun!$F:$K,6,0)</f>
        <v>1</v>
      </c>
      <c r="NF8" s="65"/>
      <c r="NG8" s="153"/>
      <c r="NH8" s="153"/>
      <c r="NI8" s="153"/>
      <c r="NJ8" s="65">
        <f>VLOOKUP(NJ4,silun!$F:$K,6,0)</f>
        <v>1</v>
      </c>
      <c r="NK8" s="65"/>
      <c r="NL8" s="153"/>
      <c r="NM8" s="153"/>
      <c r="NN8" s="153"/>
      <c r="NO8" s="65">
        <f>VLOOKUP(NO4,silun!$F:$K,6,0)</f>
        <v>6</v>
      </c>
      <c r="NP8" s="65"/>
      <c r="NQ8" s="153"/>
      <c r="NR8" s="153"/>
      <c r="NS8" s="153"/>
      <c r="NT8" s="65">
        <f>VLOOKUP(NT4,silun!$F:$K,6,0)</f>
        <v>6</v>
      </c>
      <c r="NU8" s="65"/>
      <c r="NV8" s="153"/>
      <c r="NW8" s="153"/>
      <c r="NX8" s="153"/>
      <c r="NY8" s="65">
        <f>VLOOKUP(NY4,silun!$F:$K,6,0)</f>
        <v>40</v>
      </c>
      <c r="NZ8" s="65"/>
      <c r="OA8" s="153"/>
      <c r="OB8" s="153"/>
      <c r="OC8" s="153"/>
      <c r="OD8" s="65">
        <f>VLOOKUP(OD4,silun!$F:$K,6,0)</f>
        <v>40</v>
      </c>
      <c r="OE8" s="65"/>
      <c r="OF8" s="153"/>
      <c r="OG8" s="153"/>
      <c r="OH8" s="153"/>
      <c r="OI8" s="65">
        <f>VLOOKUP(OI4,silun!$F:$K,6,0)</f>
        <v>98</v>
      </c>
      <c r="OJ8" s="65"/>
      <c r="OK8" s="153"/>
      <c r="OL8" s="153"/>
      <c r="OM8" s="153"/>
      <c r="ON8" s="65">
        <f>VLOOKUP(ON4,silun!$F:$K,6,0)</f>
        <v>98</v>
      </c>
      <c r="OO8" s="65"/>
      <c r="OP8" s="153"/>
      <c r="OQ8" s="153"/>
      <c r="OR8" s="153"/>
      <c r="OS8" s="65">
        <f>VLOOKUP(OS4,silun!$F:$K,6,0)</f>
        <v>99</v>
      </c>
      <c r="OT8" s="65"/>
      <c r="OU8" s="153"/>
      <c r="OV8" s="153"/>
      <c r="OW8" s="153"/>
      <c r="OX8" s="65">
        <f>VLOOKUP(OX4,silun!$F:$K,6,0)</f>
        <v>99</v>
      </c>
      <c r="OY8" s="65"/>
      <c r="OZ8" s="153"/>
      <c r="PA8" s="153"/>
      <c r="PB8" s="153"/>
      <c r="PC8" s="65">
        <f>VLOOKUP(PC4,silun!$F:$K,6,0)</f>
        <v>99</v>
      </c>
      <c r="PD8" s="65"/>
      <c r="PE8" s="153"/>
      <c r="PF8" s="153"/>
      <c r="PG8" s="153"/>
      <c r="PH8" s="65">
        <f>VLOOKUP(PH4,silun!$F:$K,6,0)</f>
        <v>99</v>
      </c>
      <c r="PI8" s="65"/>
      <c r="PJ8" s="153"/>
      <c r="PK8" s="153"/>
      <c r="PL8" s="153"/>
      <c r="PM8" s="65">
        <f>VLOOKUP(PM4,silun!$F:$K,6,0)</f>
        <v>1</v>
      </c>
      <c r="PN8" s="65"/>
      <c r="PO8" s="153"/>
      <c r="PP8" s="153"/>
      <c r="PQ8" s="153"/>
      <c r="PR8" s="65">
        <f>VLOOKUP(PR4,silun!$F:$K,6,0)</f>
        <v>1</v>
      </c>
      <c r="PS8" s="65"/>
      <c r="PT8" s="153"/>
      <c r="PU8" s="153"/>
      <c r="PV8" s="153"/>
      <c r="PW8" s="65">
        <f>VLOOKUP(PW4,silun!$F:$K,6,0)</f>
        <v>6</v>
      </c>
      <c r="PX8" s="65"/>
      <c r="PY8" s="153"/>
      <c r="PZ8" s="153"/>
      <c r="QA8" s="153"/>
      <c r="QB8" s="65">
        <f>VLOOKUP(QB4,silun!$F:$K,6,0)</f>
        <v>6</v>
      </c>
      <c r="QC8" s="65"/>
      <c r="QD8" s="153"/>
      <c r="QE8" s="153"/>
      <c r="QF8" s="153"/>
      <c r="QG8" s="65">
        <f>VLOOKUP(QG4,silun!$F:$K,6,0)</f>
        <v>40</v>
      </c>
      <c r="QH8" s="65"/>
      <c r="QI8" s="153"/>
      <c r="QJ8" s="153"/>
      <c r="QK8" s="153"/>
      <c r="QL8" s="65">
        <f>VLOOKUP(QL4,silun!$F:$K,6,0)</f>
        <v>40</v>
      </c>
      <c r="QM8" s="65"/>
      <c r="QN8" s="153"/>
      <c r="QO8" s="153"/>
      <c r="QP8" s="153"/>
      <c r="QQ8" s="71">
        <f>VLOOKUP(QQ4,silun!$F:$K,6,0)</f>
        <v>0</v>
      </c>
      <c r="QR8" s="155"/>
      <c r="QS8" s="155"/>
      <c r="QT8" s="155"/>
      <c r="QU8" s="71">
        <f>VLOOKUP(QU4,silun!$F:$K,6,0)</f>
        <v>0</v>
      </c>
      <c r="QV8" s="155"/>
      <c r="QW8" s="155"/>
      <c r="QX8" s="155"/>
      <c r="QY8" s="71">
        <f>VLOOKUP(QY4,silun!$F:$K,6,0)</f>
        <v>0</v>
      </c>
      <c r="QZ8" s="155"/>
      <c r="RA8" s="155"/>
      <c r="RB8" s="155"/>
      <c r="RC8" s="46">
        <f>VLOOKUP(RC4,silun!$F:$K,6,0)</f>
        <v>0</v>
      </c>
      <c r="RD8" s="155"/>
      <c r="RE8" s="155"/>
      <c r="RF8" s="155"/>
      <c r="RG8" s="46">
        <f>VLOOKUP(RG4,silun!$F:$K,6,0)</f>
        <v>50</v>
      </c>
      <c r="RH8" s="155"/>
      <c r="RI8" s="155"/>
      <c r="RJ8" s="155"/>
      <c r="RK8" s="46">
        <f>VLOOKUP(RK4,silun!$F:$K,6,0)</f>
        <v>97</v>
      </c>
      <c r="RL8" s="155"/>
      <c r="RM8" s="155"/>
      <c r="RN8" s="155"/>
      <c r="RO8" s="46">
        <f>VLOOKUP(RO4,silun!$F:$K,6,0)</f>
        <v>0</v>
      </c>
      <c r="RP8" s="155"/>
      <c r="RQ8" s="155"/>
      <c r="RR8" s="155"/>
      <c r="RS8" s="46">
        <f>VLOOKUP(RS4,silun!$F:$K,6,0)</f>
        <v>0</v>
      </c>
      <c r="RT8" s="155"/>
      <c r="RU8" s="155"/>
      <c r="RV8" s="155"/>
      <c r="RW8" s="46">
        <f>VLOOKUP(RW4,silun!$F:$K,6,0)</f>
        <v>0</v>
      </c>
      <c r="RX8" s="155"/>
      <c r="RY8" s="155"/>
      <c r="RZ8" s="155"/>
      <c r="SA8" s="46">
        <f>VLOOKUP(SA4,silun!$F:$K,6,0)</f>
        <v>0</v>
      </c>
      <c r="SB8" s="155"/>
      <c r="SC8" s="155"/>
      <c r="SD8" s="155"/>
      <c r="SE8" s="46">
        <f>VLOOKUP(SE4,silun!$F:$K,6,0)</f>
        <v>0</v>
      </c>
      <c r="SF8" s="155"/>
      <c r="SG8" s="155"/>
      <c r="SH8" s="155"/>
      <c r="SI8" s="46">
        <f>VLOOKUP(SI4,silun!$F:$K,6,0)</f>
        <v>0</v>
      </c>
      <c r="SJ8" s="155"/>
      <c r="SK8" s="155"/>
      <c r="SL8" s="155"/>
      <c r="SM8" s="46">
        <f>VLOOKUP(SM4,silun!$F:$K,6,0)</f>
        <v>0</v>
      </c>
      <c r="SN8" s="155"/>
      <c r="SO8" s="155"/>
      <c r="SP8" s="155"/>
      <c r="SQ8" s="46">
        <f>VLOOKUP(SQ4,silun!$F:$K,6,0)</f>
        <v>0</v>
      </c>
      <c r="SR8" s="155"/>
      <c r="SS8" s="155"/>
      <c r="ST8" s="155"/>
      <c r="SU8" s="46">
        <f>VLOOKUP(SU4,silun!$F:$K,6,0)</f>
        <v>0</v>
      </c>
      <c r="SV8" s="155"/>
      <c r="SW8" s="155"/>
      <c r="SX8" s="155"/>
      <c r="SY8" s="46">
        <f>VLOOKUP(SY4,silun!$F:$K,6,0)</f>
        <v>0</v>
      </c>
      <c r="SZ8" s="155"/>
      <c r="TA8" s="155"/>
      <c r="TB8" s="155"/>
      <c r="TC8" s="46">
        <f>VLOOKUP(TC4,silun!$F:$K,6,0)</f>
        <v>0</v>
      </c>
      <c r="TD8" s="155"/>
      <c r="TE8" s="155"/>
      <c r="TF8" s="155"/>
      <c r="TG8" s="46">
        <f>VLOOKUP(TG4,silun!$F:$K,6,0)</f>
        <v>0</v>
      </c>
      <c r="TH8" s="155"/>
      <c r="TI8" s="155"/>
      <c r="TJ8" s="155"/>
      <c r="TK8" s="46">
        <f>VLOOKUP(TK4,silun!$F:$K,6,0)</f>
        <v>0</v>
      </c>
      <c r="TL8" s="155"/>
      <c r="TM8" s="155"/>
      <c r="TN8" s="155"/>
      <c r="TO8" s="46">
        <f>VLOOKUP(TO4,silun!$F:$K,6,0)</f>
        <v>91</v>
      </c>
      <c r="TP8" s="155"/>
      <c r="TQ8" s="155"/>
      <c r="TR8" s="155"/>
      <c r="TS8" s="46">
        <f>VLOOKUP(TS4,silun!$F:$K,6,0)</f>
        <v>0</v>
      </c>
      <c r="TT8" s="155"/>
      <c r="TU8" s="155"/>
      <c r="TV8" s="155"/>
      <c r="TW8" s="46">
        <f>VLOOKUP(TW4,silun!$F:$K,6,0)</f>
        <v>0</v>
      </c>
      <c r="TX8" s="155"/>
      <c r="TY8" s="155"/>
      <c r="TZ8" s="155"/>
      <c r="UA8" s="46">
        <f>VLOOKUP(UA4,silun!$F:$K,6,0)</f>
        <v>0</v>
      </c>
      <c r="UB8" s="155"/>
      <c r="UC8" s="155"/>
      <c r="UD8" s="155"/>
      <c r="UE8" s="46">
        <f>VLOOKUP(UE4,silun!$F:$K,6,0)</f>
        <v>0</v>
      </c>
      <c r="UF8" s="155"/>
      <c r="UG8" s="155"/>
      <c r="UH8" s="155"/>
      <c r="UI8" s="46">
        <f>VLOOKUP(UI4,silun!$F:$K,6,0)</f>
        <v>0</v>
      </c>
      <c r="UJ8" s="155"/>
      <c r="UK8" s="155"/>
      <c r="UL8" s="155"/>
      <c r="UM8" s="46">
        <f>VLOOKUP(UM4,silun!$F:$K,6,0)</f>
        <v>0</v>
      </c>
      <c r="UN8" s="155"/>
      <c r="UO8" s="155"/>
      <c r="UP8" s="155"/>
      <c r="UQ8" s="46">
        <f>VLOOKUP(UQ4,silun!$F:$K,6,0)</f>
        <v>0</v>
      </c>
      <c r="UR8" s="155"/>
      <c r="US8" s="155"/>
      <c r="UT8" s="155"/>
      <c r="UU8" s="46">
        <f>VLOOKUP(UU4,silun!$F:$K,6,0)</f>
        <v>0</v>
      </c>
      <c r="UV8" s="155"/>
      <c r="UW8" s="155"/>
      <c r="UX8" s="155"/>
      <c r="UY8" s="46">
        <f>VLOOKUP(UY4,silun!$F:$K,6,0)</f>
        <v>0</v>
      </c>
      <c r="UZ8" s="155"/>
      <c r="VA8" s="155"/>
      <c r="VB8" s="155"/>
      <c r="VC8" s="46">
        <f>VLOOKUP(VC4,silun!$F:$K,6,0)</f>
        <v>0</v>
      </c>
      <c r="VD8" s="155"/>
      <c r="VE8" s="155"/>
      <c r="VF8" s="155"/>
      <c r="VG8" s="46">
        <f>VLOOKUP(VG4,silun!$F:$K,6,0)</f>
        <v>0.05</v>
      </c>
      <c r="VH8" s="155"/>
      <c r="VI8" s="155"/>
      <c r="VJ8" s="155"/>
      <c r="VK8" s="46">
        <f>VLOOKUP(VK4,silun!$F:$K,6,0)</f>
        <v>95</v>
      </c>
      <c r="VL8" s="155"/>
      <c r="VM8" s="155"/>
      <c r="VN8" s="155"/>
      <c r="VO8" s="46">
        <f>VLOOKUP(VO4,silun!$F:$K,6,0)</f>
        <v>95</v>
      </c>
      <c r="VP8" s="155"/>
      <c r="VQ8" s="155"/>
      <c r="VR8" s="155"/>
      <c r="VS8" s="46">
        <f>VLOOKUP(VS4,silun!$F:$K,6,0)</f>
        <v>0</v>
      </c>
      <c r="VT8" s="155"/>
      <c r="VU8" s="155"/>
      <c r="VV8" s="155"/>
      <c r="VW8" s="46">
        <f>VLOOKUP(VW4,silun!$F:$K,6,0)</f>
        <v>4</v>
      </c>
      <c r="VX8" s="155"/>
      <c r="VY8" s="155"/>
      <c r="VZ8" s="155"/>
      <c r="WA8" s="46">
        <f>VLOOKUP(WA4,silun!$F:$K,6,0)</f>
        <v>20</v>
      </c>
      <c r="WB8" s="155"/>
      <c r="WC8" s="155"/>
      <c r="WD8" s="155"/>
      <c r="WE8" s="46">
        <f>VLOOKUP(WE4,silun!$F:$K,6,0)</f>
        <v>99</v>
      </c>
      <c r="WF8" s="155"/>
      <c r="WG8" s="155"/>
      <c r="WH8" s="155"/>
      <c r="WI8" s="46">
        <f>VLOOKUP(WI4,silun!$F:$K,6,0)</f>
        <v>0</v>
      </c>
      <c r="WJ8" s="155"/>
      <c r="WK8" s="155"/>
      <c r="WL8" s="155"/>
      <c r="WM8" s="46">
        <f>VLOOKUP(WM4,silun!$F:$K,6,0)</f>
        <v>0</v>
      </c>
      <c r="WN8" s="155"/>
      <c r="WO8" s="155"/>
      <c r="WP8" s="155"/>
      <c r="WQ8" s="46">
        <f>VLOOKUP(WQ4,silun!$F:$K,6,0)</f>
        <v>0</v>
      </c>
      <c r="WR8" s="155"/>
      <c r="WS8" s="155"/>
      <c r="WT8" s="155"/>
      <c r="WU8" s="46">
        <f>VLOOKUP(WU4,silun!$F:$K,6,0)</f>
        <v>5</v>
      </c>
      <c r="WV8" s="155"/>
      <c r="WW8" s="155"/>
      <c r="WX8" s="155"/>
      <c r="WY8" s="46">
        <f>VLOOKUP(WY4,silun!$F:$K,6,0)</f>
        <v>0</v>
      </c>
      <c r="WZ8" s="155"/>
      <c r="XA8" s="155"/>
      <c r="XB8" s="155"/>
      <c r="XC8" s="46">
        <f>VLOOKUP(XC4,silun!$F:$K,6,0)</f>
        <v>0</v>
      </c>
      <c r="XD8" s="155"/>
      <c r="XE8" s="155"/>
      <c r="XF8" s="155"/>
      <c r="XG8" s="46">
        <f>VLOOKUP(XG4,silun!$F:$K,6,0)</f>
        <v>0</v>
      </c>
      <c r="XH8" s="155"/>
      <c r="XI8" s="155"/>
      <c r="XJ8" s="155"/>
      <c r="XK8" s="46">
        <f>VLOOKUP(XK4,silun!$F:$K,6,0)</f>
        <v>0</v>
      </c>
      <c r="XL8" s="155"/>
      <c r="XM8" s="155"/>
      <c r="XN8" s="155"/>
      <c r="XO8" s="46">
        <f>VLOOKUP(XO4,silun!$F:$K,6,0)</f>
        <v>0</v>
      </c>
      <c r="XP8" s="155"/>
      <c r="XQ8" s="155"/>
      <c r="XR8" s="155"/>
      <c r="XS8" s="46">
        <f>VLOOKUP(XS4,silun!$F:$K,6,0)</f>
        <v>0</v>
      </c>
      <c r="XT8" s="155"/>
      <c r="XU8" s="155"/>
      <c r="XV8" s="155"/>
      <c r="XW8" s="46">
        <f>VLOOKUP(XW4,silun!$F:$K,6,0)</f>
        <v>0</v>
      </c>
      <c r="XX8" s="155"/>
      <c r="XY8" s="155"/>
      <c r="XZ8" s="155"/>
      <c r="YA8" s="46">
        <f>VLOOKUP(YA4,silun!$F:$K,6,0)</f>
        <v>0</v>
      </c>
      <c r="YB8" s="155"/>
      <c r="YC8" s="155"/>
      <c r="YD8" s="155"/>
      <c r="YE8" s="46">
        <f>VLOOKUP(YE4,silun!$F:$K,6,0)</f>
        <v>0</v>
      </c>
      <c r="YF8" s="155"/>
      <c r="YG8" s="155"/>
      <c r="YH8" s="155"/>
      <c r="YI8" s="46">
        <f>VLOOKUP(YI4,silun!$F:$K,6,0)</f>
        <v>0</v>
      </c>
      <c r="YJ8" s="155"/>
      <c r="YK8" s="155"/>
      <c r="YL8" s="155"/>
      <c r="YM8" s="46">
        <f>VLOOKUP(YM4,silun!$F:$K,6,0)</f>
        <v>0</v>
      </c>
      <c r="YN8" s="155"/>
      <c r="YO8" s="155"/>
      <c r="YP8" s="155"/>
      <c r="YQ8" s="46">
        <f>VLOOKUP(YQ4,silun!$F:$K,6,0)</f>
        <v>97</v>
      </c>
      <c r="YR8" s="155"/>
      <c r="YS8" s="155"/>
      <c r="YT8" s="155"/>
      <c r="YU8" s="46">
        <f>VLOOKUP(YU4,silun!$F:$K,6,0)</f>
        <v>0</v>
      </c>
      <c r="YV8" s="155"/>
      <c r="YW8" s="155"/>
      <c r="YX8" s="155"/>
      <c r="YY8" s="46">
        <f>VLOOKUP(YY4,silun!$F:$K,6,0)</f>
        <v>0</v>
      </c>
      <c r="YZ8" s="155"/>
      <c r="ZA8" s="155"/>
      <c r="ZB8" s="155"/>
      <c r="ZC8" s="46">
        <f>VLOOKUP(ZC4,silun!$F:$K,6,0)</f>
        <v>0</v>
      </c>
      <c r="ZD8" s="155"/>
      <c r="ZE8" s="155"/>
      <c r="ZF8" s="155"/>
      <c r="ZG8" s="46">
        <f>VLOOKUP(ZG4,silun!$F:$K,6,0)</f>
        <v>0</v>
      </c>
      <c r="ZH8" s="155"/>
      <c r="ZI8" s="155"/>
      <c r="ZJ8" s="155"/>
      <c r="ZK8" s="46">
        <f>VLOOKUP(ZK4,silun!$F:$K,6,0)</f>
        <v>0</v>
      </c>
      <c r="ZL8" s="155"/>
      <c r="ZM8" s="155"/>
      <c r="ZN8" s="155"/>
      <c r="ZO8" s="46">
        <f>VLOOKUP(ZO4,silun!$F:$K,6,0)</f>
        <v>0</v>
      </c>
      <c r="ZP8" s="155"/>
      <c r="ZQ8" s="155"/>
      <c r="ZR8" s="155"/>
      <c r="ZS8" s="46">
        <f>VLOOKUP(ZS4,silun!$F:$K,6,0)</f>
        <v>0</v>
      </c>
      <c r="ZT8" s="155"/>
      <c r="ZU8" s="155"/>
      <c r="ZV8" s="155"/>
      <c r="ZW8" s="46">
        <f>VLOOKUP(ZW4,silun!$F:$K,6,0)</f>
        <v>0</v>
      </c>
      <c r="ZX8" s="155"/>
      <c r="ZY8" s="155"/>
      <c r="ZZ8" s="155"/>
      <c r="AAA8" s="46">
        <f>VLOOKUP(AAA4,silun!$F:$K,6,0)</f>
        <v>0</v>
      </c>
      <c r="AAB8" s="155"/>
      <c r="AAC8" s="155"/>
      <c r="AAD8" s="155"/>
      <c r="AAE8" s="46">
        <f>VLOOKUP(AAE4,silun!$F:$K,6,0)</f>
        <v>1</v>
      </c>
      <c r="AAF8" s="155"/>
      <c r="AAG8" s="155"/>
      <c r="AAH8" s="155"/>
      <c r="AAI8" s="46">
        <f>VLOOKUP(AAI4,silun!$F:$K,6,0)</f>
        <v>0</v>
      </c>
      <c r="AAJ8" s="155"/>
      <c r="AAK8" s="155"/>
      <c r="AAL8" s="155"/>
      <c r="AAM8" s="46">
        <f>VLOOKUP(AAM4,silun!$F:$K,6,0)</f>
        <v>0</v>
      </c>
      <c r="AAN8" s="155"/>
      <c r="AAO8" s="155"/>
      <c r="AAP8" s="155"/>
      <c r="AAQ8" s="46">
        <f>VLOOKUP(AAQ4,silun!$F:$K,6,0)</f>
        <v>0</v>
      </c>
      <c r="AAR8" s="155"/>
      <c r="AAS8" s="155"/>
      <c r="AAT8" s="155"/>
      <c r="AAU8" s="46">
        <f>VLOOKUP(AAU4,silun!$F:$K,6,0)</f>
        <v>0</v>
      </c>
      <c r="AAV8" s="155"/>
      <c r="AAW8" s="155"/>
      <c r="AAX8" s="155"/>
      <c r="AAY8" s="46">
        <f>VLOOKUP(AAY4,silun!$F:$K,6,0)</f>
        <v>0</v>
      </c>
      <c r="AAZ8" s="155"/>
      <c r="ABA8" s="155"/>
      <c r="ABB8" s="155"/>
      <c r="ABC8" s="46">
        <f>VLOOKUP(ABC4,silun!$F:$K,6,0)</f>
        <v>0</v>
      </c>
      <c r="ABD8" s="155"/>
      <c r="ABE8" s="155"/>
      <c r="ABF8" s="155"/>
      <c r="ABG8" s="46">
        <f>VLOOKUP(ABG4,silun!$F:$K,6,0)</f>
        <v>0</v>
      </c>
      <c r="ABH8" s="155"/>
      <c r="ABI8" s="155"/>
      <c r="ABJ8" s="155"/>
      <c r="ABK8" s="46">
        <f>VLOOKUP(ABK4,silun!$F:$K,6,0)</f>
        <v>0</v>
      </c>
      <c r="ABL8" s="155"/>
      <c r="ABM8" s="155"/>
      <c r="ABN8" s="155"/>
      <c r="ABO8" s="46">
        <f>VLOOKUP(ABO4,silun!$F:$K,6,0)</f>
        <v>0</v>
      </c>
      <c r="ABP8" s="155"/>
      <c r="ABQ8" s="155"/>
      <c r="ABR8" s="155"/>
      <c r="ABS8" s="46">
        <f>VLOOKUP(ABS4,silun!$F:$K,6,0)</f>
        <v>0</v>
      </c>
      <c r="ABT8" s="155"/>
      <c r="ABU8" s="155"/>
      <c r="ABV8" s="155"/>
      <c r="ABW8" s="46">
        <f>VLOOKUP(ABW4,silun!$F:$K,6,0)</f>
        <v>97</v>
      </c>
      <c r="ABX8" s="155"/>
      <c r="ABY8" s="155"/>
      <c r="ABZ8" s="155"/>
      <c r="ACA8" s="46">
        <f>VLOOKUP(ACA4,silun!$F:$K,6,0)</f>
        <v>0</v>
      </c>
      <c r="ACB8" s="155"/>
      <c r="ACC8" s="155"/>
      <c r="ACD8" s="155"/>
      <c r="ACE8" s="46">
        <f>VLOOKUP(ACE4,silun!$F:$K,6,0)</f>
        <v>0</v>
      </c>
      <c r="ACF8" s="155"/>
      <c r="ACG8" s="155"/>
      <c r="ACH8" s="155"/>
      <c r="ACI8" s="46">
        <f>VLOOKUP(ACI4,silun!$F:$K,6,0)</f>
        <v>0</v>
      </c>
      <c r="ACJ8" s="155"/>
      <c r="ACK8" s="155"/>
      <c r="ACL8" s="155"/>
      <c r="ACM8" s="46">
        <f>VLOOKUP(ACM4,silun!$F:$K,6,0)</f>
        <v>0</v>
      </c>
      <c r="ACN8" s="155"/>
      <c r="ACO8" s="155"/>
      <c r="ACP8" s="155"/>
      <c r="ACQ8" s="46">
        <f>VLOOKUP(ACQ4,silun!$F:$K,6,0)</f>
        <v>0</v>
      </c>
      <c r="ACR8" s="155"/>
      <c r="ACS8" s="155"/>
      <c r="ACT8" s="155"/>
      <c r="ACU8" s="46">
        <f>VLOOKUP(ACU4,silun!$F:$K,6,0)</f>
        <v>0</v>
      </c>
      <c r="ACV8" s="155"/>
      <c r="ACW8" s="155"/>
      <c r="ACX8" s="155"/>
      <c r="ACY8" s="46">
        <f>VLOOKUP(ACY4,silun!$F:$K,6,0)</f>
        <v>0</v>
      </c>
      <c r="ACZ8" s="155"/>
      <c r="ADA8" s="155"/>
      <c r="ADB8" s="155"/>
      <c r="ADC8" s="46">
        <f>VLOOKUP(ADC4,silun!$F:$K,6,0)</f>
        <v>50</v>
      </c>
      <c r="ADD8" s="155"/>
      <c r="ADE8" s="155"/>
      <c r="ADF8" s="155"/>
      <c r="ADG8" s="46">
        <f>VLOOKUP(ADG4,silun!$F:$K,6,0)</f>
        <v>97</v>
      </c>
      <c r="ADH8" s="155"/>
      <c r="ADI8" s="155"/>
      <c r="ADJ8" s="155"/>
      <c r="ADK8" s="46">
        <f>VLOOKUP(ADK4,silun!$F:$K,6,0)</f>
        <v>0</v>
      </c>
      <c r="ADL8" s="155"/>
      <c r="ADM8" s="155"/>
      <c r="ADN8" s="155"/>
      <c r="ADO8" s="46">
        <f>VLOOKUP(ADO4,silun!$F:$K,6,0)</f>
        <v>0</v>
      </c>
      <c r="ADP8" s="155"/>
      <c r="ADQ8" s="155"/>
      <c r="ADR8" s="155"/>
      <c r="ADS8" s="46">
        <f>VLOOKUP(ADS4,silun!$F:$K,6,0)</f>
        <v>0</v>
      </c>
      <c r="ADT8" s="155"/>
      <c r="ADU8" s="155"/>
      <c r="ADV8" s="155"/>
      <c r="ADW8" s="46">
        <f>VLOOKUP(ADW4,silun!$F:$K,6,0)</f>
        <v>0</v>
      </c>
      <c r="ADX8" s="155"/>
      <c r="ADY8" s="155"/>
      <c r="ADZ8" s="155"/>
      <c r="AEA8" s="46">
        <f>VLOOKUP(AEA4,silun!$F:$K,6,0)</f>
        <v>0</v>
      </c>
      <c r="AEB8" s="155"/>
      <c r="AEC8" s="155"/>
      <c r="AED8" s="155"/>
      <c r="AEE8" s="46">
        <f>VLOOKUP(AEE4,silun!$F:$K,6,0)</f>
        <v>0</v>
      </c>
      <c r="AEF8" s="155"/>
      <c r="AEG8" s="155"/>
      <c r="AEH8" s="155"/>
      <c r="AEI8" s="46">
        <f>VLOOKUP(AEI4,silun!$F:$K,6,0)</f>
        <v>0</v>
      </c>
      <c r="AEJ8" s="155"/>
      <c r="AEK8" s="155"/>
      <c r="AEL8" s="155"/>
      <c r="AEM8" s="46">
        <f>VLOOKUP(AEM4,silun!$F:$K,6,0)</f>
        <v>0</v>
      </c>
      <c r="AEN8" s="155"/>
      <c r="AEO8" s="155"/>
      <c r="AEP8" s="155"/>
      <c r="AEQ8" s="46">
        <f>VLOOKUP(AEQ4,silun!$F:$K,6,0)</f>
        <v>0</v>
      </c>
      <c r="AER8" s="155"/>
      <c r="AES8" s="155"/>
      <c r="AET8" s="155"/>
      <c r="AEU8" s="46">
        <f>VLOOKUP(AEU4,silun!$F:$K,6,0)</f>
        <v>0</v>
      </c>
      <c r="AEV8" s="155"/>
      <c r="AEW8" s="155"/>
      <c r="AEX8" s="155"/>
      <c r="AEY8" s="46">
        <f>VLOOKUP(AEY4,silun!$F:$K,6,0)</f>
        <v>0</v>
      </c>
      <c r="AEZ8" s="155"/>
      <c r="AFA8" s="155"/>
      <c r="AFB8" s="155"/>
      <c r="AFC8" s="46">
        <f>VLOOKUP(AFC4,silun!$F:$K,6,0)</f>
        <v>0</v>
      </c>
      <c r="AFD8" s="155"/>
      <c r="AFE8" s="155"/>
      <c r="AFF8" s="155"/>
      <c r="AFG8" s="46">
        <f>VLOOKUP(AFG4,silun!$F:$K,6,0)</f>
        <v>0</v>
      </c>
      <c r="AFH8" s="155"/>
      <c r="AFI8" s="155"/>
      <c r="AFJ8" s="155"/>
      <c r="AFK8" s="46">
        <f>VLOOKUP(AFK4,silun!$F:$K,6,0)</f>
        <v>0</v>
      </c>
      <c r="AFL8" s="155"/>
      <c r="AFM8" s="155"/>
      <c r="AFN8" s="155"/>
      <c r="AFO8" s="46">
        <f>VLOOKUP(AFO4,silun!$F:$K,6,0)</f>
        <v>0</v>
      </c>
      <c r="AFP8" s="155"/>
      <c r="AFQ8" s="155"/>
      <c r="AFR8" s="155"/>
      <c r="AFS8" s="46">
        <f>VLOOKUP(AFS4,silun!$F:$K,6,0)</f>
        <v>0</v>
      </c>
      <c r="AFT8" s="155"/>
      <c r="AFU8" s="155"/>
      <c r="AFV8" s="155"/>
      <c r="AFW8" s="46">
        <f>VLOOKUP(AFW4,silun!$F:$K,6,0)</f>
        <v>0</v>
      </c>
      <c r="AFX8" s="155"/>
      <c r="AFY8" s="155"/>
      <c r="AFZ8" s="155"/>
      <c r="AGA8" s="46">
        <f>VLOOKUP(AGA4,silun!$F:$K,6,0)</f>
        <v>0</v>
      </c>
      <c r="AGB8" s="155"/>
      <c r="AGC8" s="155"/>
      <c r="AGD8" s="155"/>
      <c r="AGE8" s="46">
        <f>VLOOKUP(AGE4,silun!$F:$K,6,0)</f>
        <v>0</v>
      </c>
      <c r="AGF8" s="155"/>
      <c r="AGG8" s="155"/>
      <c r="AGH8" s="155"/>
      <c r="AGI8" s="46">
        <f>VLOOKUP(AGI4,silun!$F:$K,6,0)</f>
        <v>0</v>
      </c>
      <c r="AGJ8" s="155"/>
      <c r="AGK8" s="155"/>
      <c r="AGL8" s="155"/>
      <c r="AGM8" s="46">
        <f>VLOOKUP(AGM4,silun!$F:$K,6,0)</f>
        <v>0</v>
      </c>
      <c r="AGN8" s="155"/>
      <c r="AGO8" s="155"/>
      <c r="AGP8" s="155"/>
      <c r="AGQ8" s="46">
        <f>VLOOKUP(AGQ4,silun!$F:$K,6,0)</f>
        <v>0</v>
      </c>
      <c r="AGR8" s="155"/>
      <c r="AGS8" s="155"/>
      <c r="AGT8" s="155"/>
      <c r="AGU8" s="46">
        <f>VLOOKUP(AGU4,silun!$F:$K,6,0)</f>
        <v>0.25</v>
      </c>
      <c r="AGV8" s="155"/>
      <c r="AGW8" s="155"/>
      <c r="AGX8" s="155"/>
      <c r="AGY8" s="46">
        <f>VLOOKUP(AGY4,silun!$F:$K,6,0)</f>
        <v>0.2</v>
      </c>
      <c r="AGZ8" s="155"/>
      <c r="AHA8" s="155"/>
      <c r="AHB8" s="155"/>
      <c r="AHC8" s="46">
        <f>VLOOKUP(AHC4,silun!$F:$K,6,0)</f>
        <v>97</v>
      </c>
      <c r="AHD8" s="155"/>
      <c r="AHE8" s="155"/>
      <c r="AHF8" s="155"/>
      <c r="AHG8" s="66">
        <f>VLOOKUP(AHG4,silun!$F:$K,6,0)</f>
        <v>95</v>
      </c>
      <c r="AHH8" s="155"/>
      <c r="AHI8" s="155"/>
      <c r="AHJ8" s="155"/>
      <c r="AHK8" s="46">
        <f>VLOOKUP(AHK4,silun!$F:$K,6,0)</f>
        <v>98</v>
      </c>
      <c r="AHL8" s="155"/>
      <c r="AHM8" s="155"/>
      <c r="AHN8" s="155"/>
      <c r="AHO8" s="46">
        <f>VLOOKUP(AHO4,silun!$F:$K,6,0)</f>
        <v>3</v>
      </c>
      <c r="AHP8" s="155"/>
      <c r="AHQ8" s="155"/>
      <c r="AHR8" s="155"/>
      <c r="AHS8" s="46">
        <f>VLOOKUP(AHS4,silun!$F:$K,6,0)</f>
        <v>3</v>
      </c>
      <c r="AHT8" s="155"/>
      <c r="AHU8" s="155"/>
      <c r="AHV8" s="155"/>
      <c r="AHW8" s="46">
        <f>VLOOKUP(AHW4,silun!$F:$K,6,0)</f>
        <v>0.4</v>
      </c>
      <c r="AHX8" s="155"/>
      <c r="AHY8" s="155"/>
      <c r="AHZ8" s="155"/>
      <c r="AIA8" s="46">
        <f>VLOOKUP(AIA4,silun!$F:$K,6,0)</f>
        <v>0.4</v>
      </c>
      <c r="AIB8" s="155"/>
      <c r="AIC8" s="155"/>
      <c r="AID8" s="155"/>
      <c r="AIE8" s="46">
        <f>VLOOKUP(AIE4,silun!$F:$K,6,0)</f>
        <v>0</v>
      </c>
      <c r="AIF8" s="155"/>
      <c r="AIG8" s="155"/>
      <c r="AIH8" s="155"/>
      <c r="AII8" s="46">
        <f>VLOOKUP(AII4,silun!$F:$K,6,0)</f>
        <v>0</v>
      </c>
      <c r="AIJ8" s="155"/>
      <c r="AIK8" s="155"/>
      <c r="AIL8" s="155"/>
      <c r="AIM8" s="46">
        <f>VLOOKUP(AIM4,silun!$F:$K,6,0)</f>
        <v>0</v>
      </c>
      <c r="AIN8" s="155"/>
      <c r="AIO8" s="155"/>
      <c r="AIP8" s="155"/>
      <c r="AIQ8" s="46">
        <f>VLOOKUP(AIQ4,silun!$F:$K,6,0)</f>
        <v>50</v>
      </c>
      <c r="AIR8" s="155"/>
      <c r="AIS8" s="155"/>
      <c r="AIT8" s="155"/>
      <c r="AIU8" s="46">
        <f>VLOOKUP(AIU4,silun!$F:$K,6,0)</f>
        <v>5</v>
      </c>
      <c r="AIV8" s="155"/>
      <c r="AIW8" s="155"/>
      <c r="AIX8" s="155"/>
      <c r="AIY8" s="46">
        <f>VLOOKUP(AIY4,silun!$F:$K,6,0)</f>
        <v>1</v>
      </c>
      <c r="AIZ8" s="155"/>
      <c r="AJA8" s="155"/>
      <c r="AJB8" s="155"/>
      <c r="AJC8" s="46">
        <f>VLOOKUP(AJC4,silun!$F:$K,6,0)</f>
        <v>10</v>
      </c>
      <c r="AJD8" s="155"/>
      <c r="AJE8" s="155"/>
      <c r="AJF8" s="155"/>
      <c r="AJG8" s="46">
        <f>VLOOKUP(AJG4,silun!$F:$K,6,0)</f>
        <v>0</v>
      </c>
      <c r="AJH8" s="155"/>
      <c r="AJI8" s="155"/>
      <c r="AJJ8" s="155"/>
      <c r="AJK8" s="46">
        <f>VLOOKUP(AJK4,silun!$F:$K,6,0)</f>
        <v>1</v>
      </c>
      <c r="AJL8" s="155"/>
      <c r="AJM8" s="155"/>
      <c r="AJN8" s="155"/>
      <c r="AJO8" s="46">
        <f>VLOOKUP(AJO4,silun!$F:$K,6,0)</f>
        <v>97</v>
      </c>
      <c r="AJP8" s="155"/>
      <c r="AJQ8" s="155"/>
      <c r="AJR8" s="155"/>
      <c r="AJS8" s="46">
        <f>VLOOKUP(AJS4,silun!$F:$K,6,0)</f>
        <v>99</v>
      </c>
      <c r="AJT8" s="155"/>
      <c r="AJU8" s="155"/>
      <c r="AJV8" s="155"/>
      <c r="AJW8" s="46">
        <f>VLOOKUP(AJW4,silun!$F:$K,6,0)</f>
        <v>95</v>
      </c>
      <c r="AJX8" s="155"/>
      <c r="AJY8" s="155"/>
      <c r="AJZ8" s="155"/>
      <c r="AKA8" s="141" t="s">
        <v>540</v>
      </c>
      <c r="AKB8" s="141" t="s">
        <v>541</v>
      </c>
      <c r="AKC8" s="141" t="s">
        <v>542</v>
      </c>
      <c r="AKD8" s="141" t="s">
        <v>540</v>
      </c>
      <c r="AKE8" s="141" t="s">
        <v>541</v>
      </c>
      <c r="AKF8" s="141" t="s">
        <v>542</v>
      </c>
      <c r="AKG8" s="141" t="s">
        <v>540</v>
      </c>
      <c r="AKH8" s="141" t="s">
        <v>541</v>
      </c>
      <c r="AKI8" s="141" t="s">
        <v>542</v>
      </c>
      <c r="AKJ8" s="141" t="s">
        <v>540</v>
      </c>
      <c r="AKK8" s="141" t="s">
        <v>541</v>
      </c>
      <c r="AKL8" s="141" t="s">
        <v>542</v>
      </c>
      <c r="AKM8" s="141" t="s">
        <v>540</v>
      </c>
      <c r="AKN8" s="141" t="s">
        <v>541</v>
      </c>
      <c r="AKO8" s="141" t="s">
        <v>542</v>
      </c>
      <c r="AKP8" s="141" t="s">
        <v>540</v>
      </c>
      <c r="AKQ8" s="141" t="s">
        <v>541</v>
      </c>
      <c r="AKR8" s="141" t="s">
        <v>542</v>
      </c>
      <c r="AKS8" s="141" t="s">
        <v>540</v>
      </c>
      <c r="AKT8" s="141" t="s">
        <v>541</v>
      </c>
      <c r="AKU8" s="141" t="s">
        <v>542</v>
      </c>
      <c r="AKV8" s="141" t="s">
        <v>540</v>
      </c>
      <c r="AKW8" s="141" t="s">
        <v>541</v>
      </c>
      <c r="AKX8" s="141" t="s">
        <v>542</v>
      </c>
      <c r="AKY8" s="141" t="s">
        <v>540</v>
      </c>
      <c r="AKZ8" s="141" t="s">
        <v>541</v>
      </c>
      <c r="ALA8" s="141" t="s">
        <v>542</v>
      </c>
    </row>
    <row r="9" spans="1:989" ht="21" x14ac:dyDescent="0.15">
      <c r="A9" s="30" t="s">
        <v>1061</v>
      </c>
      <c r="B9" s="141"/>
      <c r="C9" s="141"/>
      <c r="D9" s="141"/>
      <c r="E9" s="54">
        <v>81.209999999999994</v>
      </c>
      <c r="F9" s="54"/>
      <c r="G9" s="54"/>
      <c r="H9" s="55"/>
      <c r="I9" s="57">
        <v>80.27</v>
      </c>
      <c r="J9" s="57"/>
      <c r="K9" s="57"/>
      <c r="L9" s="57"/>
      <c r="M9" s="57">
        <v>78.38</v>
      </c>
      <c r="N9" s="57"/>
      <c r="O9" s="57"/>
      <c r="P9" s="57"/>
      <c r="Q9" s="57">
        <v>86.06</v>
      </c>
      <c r="R9" s="57"/>
      <c r="S9" s="57"/>
      <c r="T9" s="57"/>
      <c r="U9" s="57"/>
      <c r="V9" s="57"/>
      <c r="W9" s="57"/>
      <c r="X9" s="57"/>
      <c r="Y9" s="57">
        <v>6.6545241068428726E-2</v>
      </c>
      <c r="Z9" s="57"/>
      <c r="AA9" s="57"/>
      <c r="AB9" s="57"/>
      <c r="AC9" s="57">
        <v>0.23756143004737906</v>
      </c>
      <c r="AD9" s="57"/>
      <c r="AE9" s="57"/>
      <c r="AF9" s="57"/>
      <c r="AG9" s="57">
        <v>3.5090990981240675E-2</v>
      </c>
      <c r="AH9" s="57"/>
      <c r="AI9" s="57"/>
      <c r="AJ9" s="57"/>
      <c r="AK9" s="57">
        <v>16.262361357288718</v>
      </c>
      <c r="AL9" s="57"/>
      <c r="AM9" s="57"/>
      <c r="AN9" s="57"/>
      <c r="AO9" s="57">
        <v>2.3944232646473069</v>
      </c>
      <c r="AP9" s="57"/>
      <c r="AQ9" s="57"/>
      <c r="AR9" s="57"/>
      <c r="AS9" s="57">
        <v>99.79</v>
      </c>
      <c r="AT9" s="57"/>
      <c r="AU9" s="57"/>
      <c r="AV9" s="57"/>
      <c r="AW9" s="57">
        <v>0.04</v>
      </c>
      <c r="AX9" s="57"/>
      <c r="AY9" s="57"/>
      <c r="AZ9" s="57"/>
      <c r="BA9" s="57">
        <v>2.44</v>
      </c>
      <c r="BB9" s="57"/>
      <c r="BC9" s="57"/>
      <c r="BD9" s="57"/>
      <c r="BE9" s="57">
        <v>0.13</v>
      </c>
      <c r="BF9" s="57"/>
      <c r="BG9" s="57"/>
      <c r="BH9" s="57"/>
      <c r="BI9" s="57">
        <v>99.15</v>
      </c>
      <c r="BJ9" s="57"/>
      <c r="BK9" s="57"/>
      <c r="BL9" s="57"/>
      <c r="BM9" s="57">
        <v>0.32</v>
      </c>
      <c r="BN9" s="57"/>
      <c r="BO9" s="57"/>
      <c r="BP9" s="57"/>
      <c r="BQ9" s="57">
        <v>99.42</v>
      </c>
      <c r="BR9" s="57"/>
      <c r="BS9" s="57"/>
      <c r="BT9" s="57"/>
      <c r="BU9" s="57">
        <v>2.1330230572728768</v>
      </c>
      <c r="BV9" s="57"/>
      <c r="BW9" s="57"/>
      <c r="BX9" s="57"/>
      <c r="BY9" s="57">
        <v>97.83</v>
      </c>
      <c r="BZ9" s="57"/>
      <c r="CA9" s="57"/>
      <c r="CB9" s="57"/>
      <c r="CC9" s="57">
        <v>98.447500000000005</v>
      </c>
      <c r="CD9" s="57"/>
      <c r="CE9" s="57"/>
      <c r="CF9" s="57"/>
      <c r="CG9" s="57">
        <v>72</v>
      </c>
      <c r="CH9" s="57"/>
      <c r="CI9" s="57"/>
      <c r="CJ9" s="57"/>
      <c r="CK9" s="57"/>
      <c r="CL9" s="57"/>
      <c r="CM9" s="57"/>
      <c r="CN9" s="57"/>
      <c r="CO9" s="57">
        <v>98.451099999999997</v>
      </c>
      <c r="CP9" s="57"/>
      <c r="CQ9" s="57"/>
      <c r="CR9" s="57"/>
      <c r="CS9" s="57">
        <v>59</v>
      </c>
      <c r="CT9" s="57"/>
      <c r="CU9" s="57"/>
      <c r="CV9" s="57"/>
      <c r="CW9" s="57"/>
      <c r="CX9" s="57"/>
      <c r="CY9" s="57"/>
      <c r="CZ9" s="57"/>
      <c r="DA9" s="57">
        <v>98.785799999999995</v>
      </c>
      <c r="DB9" s="57"/>
      <c r="DC9" s="57"/>
      <c r="DD9" s="57"/>
      <c r="DE9" s="57">
        <v>54</v>
      </c>
      <c r="DF9" s="57"/>
      <c r="DG9" s="57"/>
      <c r="DH9" s="57"/>
      <c r="DI9" s="57">
        <v>98.744799999999998</v>
      </c>
      <c r="DJ9" s="57"/>
      <c r="DK9" s="57"/>
      <c r="DL9" s="57"/>
      <c r="DM9" s="57">
        <v>70</v>
      </c>
      <c r="DN9" s="57"/>
      <c r="DO9" s="57"/>
      <c r="DP9" s="57"/>
      <c r="DQ9" s="57">
        <v>4.1947000000000001</v>
      </c>
      <c r="DR9" s="57"/>
      <c r="DS9" s="57"/>
      <c r="DT9" s="57"/>
      <c r="DU9" s="57">
        <v>99.42</v>
      </c>
      <c r="DV9" s="57"/>
      <c r="DW9" s="57"/>
      <c r="DX9" s="57"/>
      <c r="DY9" s="57"/>
      <c r="DZ9" s="57"/>
      <c r="EA9" s="57"/>
      <c r="EB9" s="57"/>
      <c r="EC9" s="57">
        <v>80.27</v>
      </c>
      <c r="ED9" s="57">
        <v>78.58</v>
      </c>
      <c r="EE9" s="57"/>
      <c r="EF9" s="57"/>
      <c r="EG9" s="57"/>
      <c r="EH9" s="57">
        <v>80.27</v>
      </c>
      <c r="EI9" s="57">
        <v>73.5</v>
      </c>
      <c r="EJ9" s="57"/>
      <c r="EK9" s="57"/>
      <c r="EL9" s="57"/>
      <c r="EM9" s="57">
        <v>78.38</v>
      </c>
      <c r="EN9" s="57">
        <v>78.239999999999995</v>
      </c>
      <c r="EO9" s="57"/>
      <c r="EP9" s="57"/>
      <c r="EQ9" s="57"/>
      <c r="ER9" s="57">
        <v>78.38</v>
      </c>
      <c r="ES9" s="57">
        <v>74.95</v>
      </c>
      <c r="ET9" s="57"/>
      <c r="EU9" s="57"/>
      <c r="EV9" s="57"/>
      <c r="EW9" s="57">
        <v>86.06</v>
      </c>
      <c r="EX9" s="57">
        <v>83.83</v>
      </c>
      <c r="EY9" s="57"/>
      <c r="EZ9" s="57"/>
      <c r="FA9" s="57"/>
      <c r="FB9" s="57">
        <v>86.06</v>
      </c>
      <c r="FC9" s="57">
        <v>79.39</v>
      </c>
      <c r="FD9" s="57"/>
      <c r="FE9" s="57"/>
      <c r="FF9" s="57"/>
      <c r="FG9" s="57">
        <v>4.8899999999999997</v>
      </c>
      <c r="FH9" s="57"/>
      <c r="FI9" s="57"/>
      <c r="FJ9" s="57"/>
      <c r="FK9" s="57">
        <v>3.2399999999999998</v>
      </c>
      <c r="FL9" s="57"/>
      <c r="FM9" s="57"/>
      <c r="FN9" s="57"/>
      <c r="FO9" s="57">
        <v>97.11</v>
      </c>
      <c r="FP9" s="57">
        <v>88.38000000000001</v>
      </c>
      <c r="FQ9" s="57"/>
      <c r="FR9" s="57"/>
      <c r="FS9" s="57"/>
      <c r="FT9" s="57">
        <v>97.11</v>
      </c>
      <c r="FU9" s="57">
        <v>86.26</v>
      </c>
      <c r="FV9" s="57"/>
      <c r="FW9" s="57"/>
      <c r="FX9" s="57"/>
      <c r="FY9" s="57">
        <v>93.06</v>
      </c>
      <c r="FZ9" s="57">
        <v>78.56</v>
      </c>
      <c r="GA9" s="57"/>
      <c r="GB9" s="57"/>
      <c r="GC9" s="57"/>
      <c r="GD9" s="57">
        <v>93.06</v>
      </c>
      <c r="GE9" s="57">
        <v>77.569999999999993</v>
      </c>
      <c r="GF9" s="57"/>
      <c r="GG9" s="57"/>
      <c r="GH9" s="57"/>
      <c r="GI9" s="57">
        <v>98.22</v>
      </c>
      <c r="GJ9" s="57">
        <v>91.16</v>
      </c>
      <c r="GK9" s="57"/>
      <c r="GL9" s="57"/>
      <c r="GM9" s="57"/>
      <c r="GN9" s="57">
        <v>98.22</v>
      </c>
      <c r="GO9" s="57">
        <v>92.259999999999991</v>
      </c>
      <c r="GP9" s="57"/>
      <c r="GQ9" s="57"/>
      <c r="GR9" s="57"/>
      <c r="GS9" s="57">
        <v>2.33</v>
      </c>
      <c r="GT9" s="57"/>
      <c r="GU9" s="57"/>
      <c r="GV9" s="57"/>
      <c r="GW9" s="57">
        <v>3.1399999999999997</v>
      </c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>
        <v>95.76</v>
      </c>
      <c r="HL9" s="57">
        <v>85.71</v>
      </c>
      <c r="HM9" s="57"/>
      <c r="HN9" s="57"/>
      <c r="HO9" s="57"/>
      <c r="HP9" s="57">
        <v>95.76</v>
      </c>
      <c r="HQ9" s="57">
        <v>84.36</v>
      </c>
      <c r="HR9" s="57"/>
      <c r="HS9" s="57"/>
      <c r="HT9" s="57"/>
      <c r="HU9" s="57">
        <v>97.76</v>
      </c>
      <c r="HV9" s="57">
        <v>88.460000000000008</v>
      </c>
      <c r="HW9" s="57"/>
      <c r="HX9" s="57"/>
      <c r="HY9" s="57"/>
      <c r="HZ9" s="57">
        <v>97.76</v>
      </c>
      <c r="IA9" s="57">
        <v>89.429999999999993</v>
      </c>
      <c r="IB9" s="57"/>
      <c r="IC9" s="57"/>
      <c r="ID9" s="57"/>
      <c r="IE9" s="57"/>
      <c r="IF9" s="57"/>
      <c r="IG9" s="57"/>
      <c r="IH9" s="57"/>
      <c r="II9" s="57"/>
      <c r="IJ9" s="57"/>
      <c r="IK9" s="57"/>
      <c r="IL9" s="57"/>
      <c r="IM9" s="57"/>
      <c r="IN9" s="57"/>
      <c r="IO9" s="57"/>
      <c r="IP9" s="57"/>
      <c r="IQ9" s="57"/>
      <c r="IR9" s="57"/>
      <c r="IS9" s="57"/>
      <c r="IT9" s="57"/>
      <c r="IU9" s="57"/>
      <c r="IV9" s="57"/>
      <c r="IW9" s="57"/>
      <c r="IX9" s="57"/>
      <c r="IY9" s="57"/>
      <c r="IZ9" s="57"/>
      <c r="JA9" s="57"/>
      <c r="JB9" s="57"/>
      <c r="JC9" s="57"/>
      <c r="JD9" s="57"/>
      <c r="JE9" s="57"/>
      <c r="JF9" s="57"/>
      <c r="JG9" s="57"/>
      <c r="JH9" s="57"/>
      <c r="JI9" s="57"/>
      <c r="JJ9" s="57"/>
      <c r="JK9" s="57"/>
      <c r="JL9" s="57"/>
      <c r="JM9" s="57"/>
      <c r="JN9" s="57"/>
      <c r="JO9" s="57"/>
      <c r="JP9" s="57"/>
      <c r="JQ9" s="57"/>
      <c r="JR9" s="57"/>
      <c r="JS9" s="57"/>
      <c r="JT9" s="57"/>
      <c r="JU9" s="57"/>
      <c r="JV9" s="57"/>
      <c r="JW9" s="57"/>
      <c r="JX9" s="57"/>
      <c r="JY9" s="57"/>
      <c r="JZ9" s="57"/>
      <c r="KA9" s="57"/>
      <c r="KB9" s="57"/>
      <c r="KC9" s="57"/>
      <c r="KD9" s="57"/>
      <c r="KE9" s="57"/>
      <c r="KF9" s="57"/>
      <c r="KG9" s="57"/>
      <c r="KH9" s="57"/>
      <c r="KI9" s="57"/>
      <c r="KJ9" s="57"/>
      <c r="KK9" s="57"/>
      <c r="KL9" s="57"/>
      <c r="KM9" s="57">
        <v>92.05</v>
      </c>
      <c r="KN9" s="57"/>
      <c r="KO9" s="57"/>
      <c r="KP9" s="57"/>
      <c r="KQ9" s="57"/>
      <c r="KR9" s="57">
        <v>92.05</v>
      </c>
      <c r="KS9" s="57"/>
      <c r="KT9" s="57"/>
      <c r="KU9" s="57"/>
      <c r="KV9" s="57"/>
      <c r="KW9" s="57">
        <v>88.53</v>
      </c>
      <c r="KX9" s="57"/>
      <c r="KY9" s="57"/>
      <c r="KZ9" s="57"/>
      <c r="LA9" s="57"/>
      <c r="LB9" s="57">
        <v>88.53</v>
      </c>
      <c r="LC9" s="57"/>
      <c r="LD9" s="57"/>
      <c r="LE9" s="57"/>
      <c r="LF9" s="57"/>
      <c r="LG9" s="57"/>
      <c r="LH9" s="57"/>
      <c r="LI9" s="57"/>
      <c r="LJ9" s="57"/>
      <c r="LK9" s="57"/>
      <c r="LL9" s="57"/>
      <c r="LM9" s="57"/>
      <c r="LN9" s="57"/>
      <c r="LO9" s="57"/>
      <c r="LP9" s="57"/>
      <c r="LQ9" s="57">
        <v>4.2287785767129993</v>
      </c>
      <c r="LR9" s="57"/>
      <c r="LS9" s="57"/>
      <c r="LT9" s="57"/>
      <c r="LU9" s="57"/>
      <c r="LV9" s="57">
        <v>4.2287785767129993</v>
      </c>
      <c r="LW9" s="57"/>
      <c r="LX9" s="57"/>
      <c r="LY9" s="57"/>
      <c r="LZ9" s="57"/>
      <c r="MA9" s="57">
        <v>19.662847957894407</v>
      </c>
      <c r="MB9" s="57"/>
      <c r="MC9" s="57"/>
      <c r="MD9" s="57"/>
      <c r="ME9" s="57"/>
      <c r="MF9" s="57">
        <v>19.662847957894407</v>
      </c>
      <c r="MG9" s="57"/>
      <c r="MH9" s="57"/>
      <c r="MI9" s="57"/>
      <c r="MJ9" s="57"/>
      <c r="MK9" s="57"/>
      <c r="ML9" s="57"/>
      <c r="MM9" s="57"/>
      <c r="MN9" s="57"/>
      <c r="MO9" s="57"/>
      <c r="MP9" s="57"/>
      <c r="MQ9" s="57"/>
      <c r="MR9" s="57"/>
      <c r="MS9" s="57"/>
      <c r="MT9" s="57"/>
      <c r="MU9" s="57"/>
      <c r="MV9" s="57"/>
      <c r="MW9" s="57"/>
      <c r="MX9" s="57"/>
      <c r="MY9" s="57"/>
      <c r="MZ9" s="57"/>
      <c r="NA9" s="57"/>
      <c r="NB9" s="57"/>
      <c r="NC9" s="57"/>
      <c r="ND9" s="57"/>
      <c r="NE9" s="57"/>
      <c r="NF9" s="57"/>
      <c r="NG9" s="57"/>
      <c r="NH9" s="57"/>
      <c r="NI9" s="57"/>
      <c r="NJ9" s="57"/>
      <c r="NK9" s="57"/>
      <c r="NL9" s="57"/>
      <c r="NM9" s="57"/>
      <c r="NN9" s="57"/>
      <c r="NO9" s="57"/>
      <c r="NP9" s="57"/>
      <c r="NQ9" s="57"/>
      <c r="NR9" s="57"/>
      <c r="NS9" s="57"/>
      <c r="NT9" s="57"/>
      <c r="NU9" s="57"/>
      <c r="NV9" s="57"/>
      <c r="NW9" s="57"/>
      <c r="NX9" s="57"/>
      <c r="NY9" s="57"/>
      <c r="NZ9" s="57"/>
      <c r="OA9" s="57"/>
      <c r="OB9" s="57"/>
      <c r="OC9" s="57"/>
      <c r="OD9" s="57"/>
      <c r="OE9" s="57"/>
      <c r="OF9" s="57"/>
      <c r="OG9" s="57"/>
      <c r="OH9" s="57"/>
      <c r="OI9" s="57"/>
      <c r="OJ9" s="57"/>
      <c r="OK9" s="57"/>
      <c r="OL9" s="57"/>
      <c r="OM9" s="57"/>
      <c r="ON9" s="57"/>
      <c r="OO9" s="57"/>
      <c r="OP9" s="57"/>
      <c r="OQ9" s="57"/>
      <c r="OR9" s="57"/>
      <c r="OS9" s="57"/>
      <c r="OT9" s="57"/>
      <c r="OU9" s="57"/>
      <c r="OV9" s="57"/>
      <c r="OW9" s="57"/>
      <c r="OX9" s="57"/>
      <c r="OY9" s="57"/>
      <c r="OZ9" s="57"/>
      <c r="PA9" s="57"/>
      <c r="PB9" s="57"/>
      <c r="PC9" s="57"/>
      <c r="PD9" s="57"/>
      <c r="PE9" s="57"/>
      <c r="PF9" s="57"/>
      <c r="PG9" s="57"/>
      <c r="PH9" s="57"/>
      <c r="PI9" s="57"/>
      <c r="PJ9" s="57"/>
      <c r="PK9" s="57"/>
      <c r="PL9" s="57"/>
      <c r="PM9" s="57"/>
      <c r="PN9" s="57"/>
      <c r="PO9" s="57"/>
      <c r="PP9" s="57"/>
      <c r="PQ9" s="57"/>
      <c r="PR9" s="57"/>
      <c r="PS9" s="57"/>
      <c r="PT9" s="57"/>
      <c r="PU9" s="57"/>
      <c r="PV9" s="57"/>
      <c r="PW9" s="57"/>
      <c r="PX9" s="57"/>
      <c r="PY9" s="57"/>
      <c r="PZ9" s="57"/>
      <c r="QA9" s="57"/>
      <c r="QB9" s="57"/>
      <c r="QC9" s="57"/>
      <c r="QD9" s="57"/>
      <c r="QE9" s="57"/>
      <c r="QF9" s="57"/>
      <c r="QG9" s="57"/>
      <c r="QH9" s="57"/>
      <c r="QI9" s="57"/>
      <c r="QJ9" s="57"/>
      <c r="QK9" s="57"/>
      <c r="QL9" s="57"/>
      <c r="QM9" s="57"/>
      <c r="QN9" s="57"/>
      <c r="QO9" s="57"/>
      <c r="QP9" s="57"/>
      <c r="QQ9" s="57"/>
      <c r="QR9" s="57"/>
      <c r="QS9" s="57"/>
      <c r="QT9" s="57"/>
      <c r="QU9" s="57"/>
      <c r="QV9" s="57"/>
      <c r="QW9" s="57"/>
      <c r="QX9" s="57"/>
      <c r="QY9" s="57"/>
      <c r="QZ9" s="57"/>
      <c r="RA9" s="57"/>
      <c r="RB9" s="57"/>
      <c r="RC9" s="57"/>
      <c r="RD9" s="57"/>
      <c r="RE9" s="57"/>
      <c r="RF9" s="57"/>
      <c r="RG9" s="57"/>
      <c r="RH9" s="57"/>
      <c r="RI9" s="57"/>
      <c r="RJ9" s="57"/>
      <c r="RK9" s="57">
        <v>97.11</v>
      </c>
      <c r="RL9" s="57"/>
      <c r="RM9" s="57"/>
      <c r="RN9" s="57"/>
      <c r="RO9" s="57"/>
      <c r="RP9" s="57"/>
      <c r="RQ9" s="57"/>
      <c r="RR9" s="57"/>
      <c r="RS9" s="57"/>
      <c r="RT9" s="57"/>
      <c r="RU9" s="57"/>
      <c r="RV9" s="57"/>
      <c r="RW9" s="57"/>
      <c r="RX9" s="57"/>
      <c r="RY9" s="57"/>
      <c r="RZ9" s="57"/>
      <c r="SA9" s="57"/>
      <c r="SB9" s="57"/>
      <c r="SC9" s="57"/>
      <c r="SD9" s="57"/>
      <c r="SE9" s="57"/>
      <c r="SF9" s="57"/>
      <c r="SG9" s="57"/>
      <c r="SH9" s="57"/>
      <c r="SI9" s="57"/>
      <c r="SJ9" s="57"/>
      <c r="SK9" s="57"/>
      <c r="SL9" s="57"/>
      <c r="SM9" s="57"/>
      <c r="SN9" s="57"/>
      <c r="SO9" s="57"/>
      <c r="SP9" s="57"/>
      <c r="SQ9" s="57"/>
      <c r="SR9" s="57"/>
      <c r="SS9" s="57"/>
      <c r="ST9" s="57"/>
      <c r="SU9" s="57"/>
      <c r="SV9" s="57"/>
      <c r="SW9" s="57"/>
      <c r="SX9" s="57"/>
      <c r="SY9" s="57"/>
      <c r="SZ9" s="57"/>
      <c r="TA9" s="57"/>
      <c r="TB9" s="57"/>
      <c r="TC9" s="57"/>
      <c r="TD9" s="57"/>
      <c r="TE9" s="57"/>
      <c r="TF9" s="57"/>
      <c r="TG9" s="57"/>
      <c r="TH9" s="57"/>
      <c r="TI9" s="57"/>
      <c r="TJ9" s="57"/>
      <c r="TK9" s="57"/>
      <c r="TL9" s="57"/>
      <c r="TM9" s="57"/>
      <c r="TN9" s="57"/>
      <c r="TO9" s="57">
        <v>93.06</v>
      </c>
      <c r="TP9" s="57"/>
      <c r="TQ9" s="57"/>
      <c r="TR9" s="57"/>
      <c r="TS9" s="57"/>
      <c r="TT9" s="57"/>
      <c r="TU9" s="57"/>
      <c r="TV9" s="57"/>
      <c r="TW9" s="57"/>
      <c r="TX9" s="57"/>
      <c r="TY9" s="57"/>
      <c r="TZ9" s="57"/>
      <c r="UA9" s="57"/>
      <c r="UB9" s="57"/>
      <c r="UC9" s="57"/>
      <c r="UD9" s="57"/>
      <c r="UE9" s="57"/>
      <c r="UF9" s="57"/>
      <c r="UG9" s="57"/>
      <c r="UH9" s="57"/>
      <c r="UI9" s="57"/>
      <c r="UJ9" s="57"/>
      <c r="UK9" s="57"/>
      <c r="UL9" s="57"/>
      <c r="UM9" s="57"/>
      <c r="UN9" s="57"/>
      <c r="UO9" s="57"/>
      <c r="UP9" s="57"/>
      <c r="UQ9" s="57"/>
      <c r="UR9" s="57"/>
      <c r="US9" s="57"/>
      <c r="UT9" s="57"/>
      <c r="UU9" s="57"/>
      <c r="UV9" s="57"/>
      <c r="UW9" s="57"/>
      <c r="UX9" s="57"/>
      <c r="UY9" s="57"/>
      <c r="UZ9" s="57"/>
      <c r="VA9" s="57"/>
      <c r="VB9" s="57"/>
      <c r="VC9" s="57"/>
      <c r="VD9" s="57"/>
      <c r="VE9" s="57"/>
      <c r="VF9" s="57"/>
      <c r="VG9" s="57">
        <v>5.9690547730217982E-3</v>
      </c>
      <c r="VH9" s="57"/>
      <c r="VI9" s="57"/>
      <c r="VJ9" s="57"/>
      <c r="VK9" s="57">
        <v>93.495783398553442</v>
      </c>
      <c r="VL9" s="57"/>
      <c r="VM9" s="57"/>
      <c r="VN9" s="57"/>
      <c r="VO9" s="57">
        <v>91.421233507528299</v>
      </c>
      <c r="VP9" s="57"/>
      <c r="VQ9" s="57"/>
      <c r="VR9" s="57"/>
      <c r="VS9" s="57"/>
      <c r="VT9" s="57"/>
      <c r="VU9" s="57"/>
      <c r="VV9" s="57"/>
      <c r="VW9" s="57">
        <v>4.2287785767129993</v>
      </c>
      <c r="VX9" s="57"/>
      <c r="VY9" s="57"/>
      <c r="VZ9" s="57"/>
      <c r="WA9" s="57">
        <v>19.662847957894407</v>
      </c>
      <c r="WB9" s="57"/>
      <c r="WC9" s="57"/>
      <c r="WD9" s="57"/>
      <c r="WE9" s="57">
        <v>98.1</v>
      </c>
      <c r="WF9" s="57"/>
      <c r="WG9" s="57"/>
      <c r="WH9" s="57"/>
      <c r="WI9" s="57"/>
      <c r="WJ9" s="57"/>
      <c r="WK9" s="57"/>
      <c r="WL9" s="57"/>
      <c r="WM9" s="57"/>
      <c r="WN9" s="57"/>
      <c r="WO9" s="57"/>
      <c r="WP9" s="57"/>
      <c r="WQ9" s="57"/>
      <c r="WR9" s="57"/>
      <c r="WS9" s="57"/>
      <c r="WT9" s="57"/>
      <c r="WU9" s="57">
        <v>0.1</v>
      </c>
      <c r="WV9" s="57"/>
      <c r="WW9" s="57"/>
      <c r="WX9" s="57"/>
      <c r="WY9" s="57"/>
      <c r="WZ9" s="57"/>
      <c r="XA9" s="57"/>
      <c r="XB9" s="57"/>
      <c r="XC9" s="57"/>
      <c r="XD9" s="57"/>
      <c r="XE9" s="57"/>
      <c r="XF9" s="57"/>
      <c r="XG9" s="57"/>
      <c r="XH9" s="57"/>
      <c r="XI9" s="57"/>
      <c r="XJ9" s="57"/>
      <c r="XK9" s="57"/>
      <c r="XL9" s="57"/>
      <c r="XM9" s="57"/>
      <c r="XN9" s="57"/>
      <c r="XO9" s="57"/>
      <c r="XP9" s="57"/>
      <c r="XQ9" s="57"/>
      <c r="XR9" s="57"/>
      <c r="XS9" s="57"/>
      <c r="XT9" s="57"/>
      <c r="XU9" s="57"/>
      <c r="XV9" s="57"/>
      <c r="XW9" s="57"/>
      <c r="XX9" s="57"/>
      <c r="XY9" s="57"/>
      <c r="XZ9" s="57"/>
      <c r="YA9" s="57"/>
      <c r="YB9" s="57"/>
      <c r="YC9" s="57"/>
      <c r="YD9" s="57"/>
      <c r="YE9" s="57"/>
      <c r="YF9" s="57"/>
      <c r="YG9" s="57"/>
      <c r="YH9" s="57"/>
      <c r="YI9" s="57"/>
      <c r="YJ9" s="57"/>
      <c r="YK9" s="57"/>
      <c r="YL9" s="57"/>
      <c r="YM9" s="57"/>
      <c r="YN9" s="57"/>
      <c r="YO9" s="57"/>
      <c r="YP9" s="57"/>
      <c r="YQ9" s="57">
        <v>98.22</v>
      </c>
      <c r="YR9" s="57"/>
      <c r="YS9" s="57"/>
      <c r="YT9" s="57"/>
      <c r="YU9" s="57"/>
      <c r="YV9" s="57"/>
      <c r="YW9" s="57"/>
      <c r="YX9" s="57"/>
      <c r="YY9" s="57"/>
      <c r="YZ9" s="57"/>
      <c r="ZA9" s="57"/>
      <c r="ZB9" s="57"/>
      <c r="ZC9" s="57"/>
      <c r="ZD9" s="57"/>
      <c r="ZE9" s="57"/>
      <c r="ZF9" s="57"/>
      <c r="ZG9" s="57"/>
      <c r="ZH9" s="57"/>
      <c r="ZI9" s="57"/>
      <c r="ZJ9" s="57"/>
      <c r="ZK9" s="57"/>
      <c r="ZL9" s="57"/>
      <c r="ZM9" s="57"/>
      <c r="ZN9" s="57"/>
      <c r="ZO9" s="57"/>
      <c r="ZP9" s="57"/>
      <c r="ZQ9" s="57"/>
      <c r="ZR9" s="57"/>
      <c r="ZS9" s="57"/>
      <c r="ZT9" s="57"/>
      <c r="ZU9" s="57"/>
      <c r="ZV9" s="57"/>
      <c r="ZW9" s="57"/>
      <c r="ZX9" s="57"/>
      <c r="ZY9" s="57"/>
      <c r="ZZ9" s="57"/>
      <c r="AAA9" s="57"/>
      <c r="AAB9" s="57"/>
      <c r="AAC9" s="57"/>
      <c r="AAD9" s="57"/>
      <c r="AAE9" s="57">
        <v>0.77999999999999992</v>
      </c>
      <c r="AAF9" s="57"/>
      <c r="AAG9" s="57"/>
      <c r="AAH9" s="57"/>
      <c r="AAI9" s="57"/>
      <c r="AAJ9" s="57"/>
      <c r="AAK9" s="57"/>
      <c r="AAL9" s="57"/>
      <c r="AAM9" s="57"/>
      <c r="AAN9" s="57"/>
      <c r="AAO9" s="57"/>
      <c r="AAP9" s="57"/>
      <c r="AAQ9" s="57"/>
      <c r="AAR9" s="57"/>
      <c r="AAS9" s="57"/>
      <c r="AAT9" s="57"/>
      <c r="AAU9" s="57"/>
      <c r="AAV9" s="57"/>
      <c r="AAW9" s="57"/>
      <c r="AAX9" s="57"/>
      <c r="AAY9" s="57"/>
      <c r="AAZ9" s="57"/>
      <c r="ABA9" s="57"/>
      <c r="ABB9" s="57"/>
      <c r="ABC9" s="57"/>
      <c r="ABD9" s="57"/>
      <c r="ABE9" s="57"/>
      <c r="ABF9" s="57"/>
      <c r="ABG9" s="57"/>
      <c r="ABH9" s="57"/>
      <c r="ABI9" s="57"/>
      <c r="ABJ9" s="57"/>
      <c r="ABK9" s="57"/>
      <c r="ABL9" s="57"/>
      <c r="ABM9" s="57"/>
      <c r="ABN9" s="57"/>
      <c r="ABO9" s="57"/>
      <c r="ABP9" s="57"/>
      <c r="ABQ9" s="57"/>
      <c r="ABR9" s="57"/>
      <c r="ABS9" s="57"/>
      <c r="ABT9" s="57"/>
      <c r="ABU9" s="57"/>
      <c r="ABV9" s="57"/>
      <c r="ABW9" s="57">
        <v>95.76</v>
      </c>
      <c r="ABX9" s="57"/>
      <c r="ABY9" s="57"/>
      <c r="ABZ9" s="57"/>
      <c r="ACA9" s="57"/>
      <c r="ACB9" s="57"/>
      <c r="ACC9" s="57"/>
      <c r="ACD9" s="57"/>
      <c r="ACE9" s="57"/>
      <c r="ACF9" s="57"/>
      <c r="ACG9" s="57"/>
      <c r="ACH9" s="57"/>
      <c r="ACI9" s="57"/>
      <c r="ACJ9" s="57"/>
      <c r="ACK9" s="57"/>
      <c r="ACL9" s="57"/>
      <c r="ACM9" s="57"/>
      <c r="ACN9" s="57"/>
      <c r="ACO9" s="57"/>
      <c r="ACP9" s="57"/>
      <c r="ACQ9" s="57"/>
      <c r="ACR9" s="57"/>
      <c r="ACS9" s="57"/>
      <c r="ACT9" s="57"/>
      <c r="ACU9" s="57"/>
      <c r="ACV9" s="57"/>
      <c r="ACW9" s="57"/>
      <c r="ACX9" s="57"/>
      <c r="ACY9" s="57"/>
      <c r="ACZ9" s="57"/>
      <c r="ADA9" s="57"/>
      <c r="ADB9" s="57"/>
      <c r="ADC9" s="57">
        <v>3.9899999999999998</v>
      </c>
      <c r="ADD9" s="57"/>
      <c r="ADE9" s="57"/>
      <c r="ADF9" s="57"/>
      <c r="ADG9" s="73">
        <v>97.76</v>
      </c>
      <c r="ADH9" s="57"/>
      <c r="ADI9" s="57"/>
      <c r="ADJ9" s="57"/>
      <c r="ADK9" s="57"/>
      <c r="ADL9" s="57"/>
      <c r="ADM9" s="57"/>
      <c r="ADN9" s="57"/>
      <c r="ADO9" s="57"/>
      <c r="ADP9" s="57"/>
      <c r="ADQ9" s="57"/>
      <c r="ADR9" s="57"/>
      <c r="ADS9" s="57"/>
      <c r="ADT9" s="57"/>
      <c r="ADU9" s="57"/>
      <c r="ADV9" s="57"/>
      <c r="ADW9" s="57"/>
      <c r="ADX9" s="57"/>
      <c r="ADY9" s="57"/>
      <c r="ADZ9" s="57"/>
      <c r="AEA9" s="57"/>
      <c r="AEB9" s="57"/>
      <c r="AEC9" s="57"/>
      <c r="AED9" s="57"/>
      <c r="AEE9" s="57"/>
      <c r="AEF9" s="57"/>
      <c r="AEG9" s="57"/>
      <c r="AEH9" s="57"/>
      <c r="AEI9" s="57"/>
      <c r="AEJ9" s="57"/>
      <c r="AEK9" s="57"/>
      <c r="AEL9" s="57"/>
      <c r="AEM9" s="57"/>
      <c r="AEN9" s="57"/>
      <c r="AEO9" s="57"/>
      <c r="AEP9" s="57"/>
      <c r="AEQ9" s="57"/>
      <c r="AER9" s="57"/>
      <c r="AES9" s="57"/>
      <c r="AET9" s="57"/>
      <c r="AEU9" s="57"/>
      <c r="AEV9" s="57"/>
      <c r="AEW9" s="57"/>
      <c r="AEX9" s="57"/>
      <c r="AEY9" s="57"/>
      <c r="AEZ9" s="57"/>
      <c r="AFA9" s="57"/>
      <c r="AFB9" s="57"/>
      <c r="AFC9" s="57"/>
      <c r="AFD9" s="57"/>
      <c r="AFE9" s="57"/>
      <c r="AFF9" s="57"/>
      <c r="AFG9" s="57"/>
      <c r="AFH9" s="57"/>
      <c r="AFI9" s="57"/>
      <c r="AFJ9" s="57"/>
      <c r="AFK9" s="57"/>
      <c r="AFL9" s="57"/>
      <c r="AFM9" s="57"/>
      <c r="AFN9" s="57"/>
      <c r="AFO9" s="57"/>
      <c r="AFP9" s="57"/>
      <c r="AFQ9" s="57"/>
      <c r="AFR9" s="57"/>
      <c r="AFS9" s="57"/>
      <c r="AFT9" s="57"/>
      <c r="AFU9" s="57"/>
      <c r="AFV9" s="57"/>
      <c r="AFW9" s="57"/>
      <c r="AFX9" s="57"/>
      <c r="AFY9" s="57"/>
      <c r="AFZ9" s="57"/>
      <c r="AGA9" s="57"/>
      <c r="AGB9" s="57"/>
      <c r="AGC9" s="57"/>
      <c r="AGD9" s="57"/>
      <c r="AGE9" s="57"/>
      <c r="AGF9" s="57"/>
      <c r="AGG9" s="57"/>
      <c r="AGH9" s="57"/>
      <c r="AGI9" s="57"/>
      <c r="AGJ9" s="57"/>
      <c r="AGK9" s="57"/>
      <c r="AGL9" s="57"/>
      <c r="AGM9" s="57"/>
      <c r="AGN9" s="57"/>
      <c r="AGO9" s="57"/>
      <c r="AGP9" s="57"/>
      <c r="AGQ9" s="57"/>
      <c r="AGR9" s="57"/>
      <c r="AGS9" s="57"/>
      <c r="AGT9" s="57"/>
      <c r="AGU9" s="57">
        <v>0.21999999999999997</v>
      </c>
      <c r="AGV9" s="57"/>
      <c r="AGW9" s="57"/>
      <c r="AGX9" s="57"/>
      <c r="AGY9" s="57">
        <v>0.13999999999999999</v>
      </c>
      <c r="AGZ9" s="57"/>
      <c r="AHA9" s="57"/>
      <c r="AHB9" s="57"/>
      <c r="AHC9" s="57">
        <v>97.96</v>
      </c>
      <c r="AHD9" s="57"/>
      <c r="AHE9" s="57"/>
      <c r="AHF9" s="57"/>
      <c r="AHG9" s="57">
        <v>94.89</v>
      </c>
      <c r="AHH9" s="57"/>
      <c r="AHI9" s="57"/>
      <c r="AHJ9" s="57"/>
      <c r="AHK9" s="57">
        <v>98.53</v>
      </c>
      <c r="AHL9" s="57"/>
      <c r="AHM9" s="57"/>
      <c r="AHN9" s="57"/>
      <c r="AHO9" s="57">
        <v>6.93</v>
      </c>
      <c r="AHP9" s="57"/>
      <c r="AHQ9" s="57"/>
      <c r="AHR9" s="57"/>
      <c r="AHS9" s="57">
        <v>2.39</v>
      </c>
      <c r="AHT9" s="57"/>
      <c r="AHU9" s="57"/>
      <c r="AHV9" s="57"/>
      <c r="AHW9" s="57">
        <v>0.10560000000000001</v>
      </c>
      <c r="AHX9" s="57"/>
      <c r="AHY9" s="57"/>
      <c r="AHZ9" s="57"/>
      <c r="AIA9" s="57">
        <v>4.4999999999999998E-2</v>
      </c>
      <c r="AIB9" s="57"/>
      <c r="AIC9" s="57"/>
      <c r="AID9" s="57"/>
      <c r="AIE9" s="57"/>
      <c r="AIF9" s="57"/>
      <c r="AIG9" s="57"/>
      <c r="AIH9" s="57"/>
      <c r="AII9" s="57"/>
      <c r="AIJ9" s="57"/>
      <c r="AIK9" s="57"/>
      <c r="AIL9" s="57"/>
      <c r="AIM9" s="57"/>
      <c r="AIN9" s="57"/>
      <c r="AIO9" s="57"/>
      <c r="AIP9" s="57"/>
      <c r="AIQ9" s="57">
        <v>20.41</v>
      </c>
      <c r="AIR9" s="57"/>
      <c r="AIS9" s="57"/>
      <c r="AIT9" s="57"/>
      <c r="AIU9" s="57">
        <v>3.5700000000000003</v>
      </c>
      <c r="AIV9" s="57"/>
      <c r="AIW9" s="57"/>
      <c r="AIX9" s="57"/>
      <c r="AIY9" s="57">
        <v>0.1</v>
      </c>
      <c r="AIZ9" s="57"/>
      <c r="AJA9" s="57"/>
      <c r="AJB9" s="57"/>
      <c r="AJC9" s="57">
        <v>26.721966792152958</v>
      </c>
      <c r="AJD9" s="57"/>
      <c r="AJE9" s="57"/>
      <c r="AJF9" s="57"/>
      <c r="AJG9" s="57"/>
      <c r="AJH9" s="57"/>
      <c r="AJI9" s="57"/>
      <c r="AJJ9" s="57"/>
      <c r="AJK9" s="57">
        <v>0.74</v>
      </c>
      <c r="AJL9" s="58"/>
      <c r="AJM9" s="58"/>
      <c r="AJN9" s="59"/>
      <c r="AJO9" s="57">
        <v>97.1</v>
      </c>
      <c r="AJP9" s="57"/>
      <c r="AJQ9" s="57"/>
      <c r="AJR9" s="57"/>
      <c r="AJS9" s="57">
        <v>99.9</v>
      </c>
      <c r="AJT9" s="57"/>
      <c r="AJU9" s="57"/>
      <c r="AJV9" s="57"/>
      <c r="AJW9" s="57">
        <v>95.5</v>
      </c>
      <c r="AJX9" s="57"/>
      <c r="AJY9" s="57"/>
      <c r="AJZ9" s="55"/>
      <c r="AKA9" s="141"/>
      <c r="AKB9" s="141"/>
      <c r="AKC9" s="141"/>
      <c r="AKD9" s="141"/>
      <c r="AKE9" s="141"/>
      <c r="AKF9" s="141"/>
      <c r="AKG9" s="141"/>
      <c r="AKH9" s="141"/>
      <c r="AKI9" s="141"/>
      <c r="AKJ9" s="141"/>
      <c r="AKK9" s="141"/>
      <c r="AKL9" s="141"/>
      <c r="AKM9" s="141"/>
      <c r="AKN9" s="141"/>
      <c r="AKO9" s="141"/>
      <c r="AKP9" s="141"/>
      <c r="AKQ9" s="141"/>
      <c r="AKR9" s="141"/>
      <c r="AKS9" s="141"/>
      <c r="AKT9" s="141"/>
      <c r="AKU9" s="141"/>
      <c r="AKV9" s="141"/>
      <c r="AKW9" s="141"/>
      <c r="AKX9" s="141"/>
      <c r="AKY9" s="141"/>
      <c r="AKZ9" s="141"/>
      <c r="ALA9" s="141"/>
    </row>
    <row r="10" spans="1:989" ht="21" x14ac:dyDescent="0.25">
      <c r="A10" s="30" t="s">
        <v>543</v>
      </c>
      <c r="B10" s="141"/>
      <c r="C10" s="141"/>
      <c r="D10" s="141"/>
      <c r="E10" s="54">
        <f>IF(E$6=0,MAX(E$12:E$42),MIN(E$12:E$42))</f>
        <v>89</v>
      </c>
      <c r="F10" s="54" t="str">
        <f>INDEX($A$12:$A$42,MATCH(E10,E$12:E$42,0))</f>
        <v>湖南</v>
      </c>
      <c r="G10" s="54"/>
      <c r="H10" s="60"/>
      <c r="I10" s="54">
        <f>IF(I$6=0,MAX(I$12:I$42),MIN(I$12:I$42))</f>
        <v>88.34</v>
      </c>
      <c r="J10" s="54" t="str">
        <f>INDEX($A$12:$A$42,MATCH(I10,I$12:I$42,0))</f>
        <v>湖南</v>
      </c>
      <c r="K10" s="54"/>
      <c r="L10" s="60"/>
      <c r="M10" s="54">
        <f>IF(M$6=0,MAX(M$12:M$42),MIN(M$12:M$42))</f>
        <v>86.92</v>
      </c>
      <c r="N10" s="54" t="str">
        <f>INDEX($A$12:$A$42,MATCH(M10,M$12:M$42,0))</f>
        <v>湖南</v>
      </c>
      <c r="O10" s="54"/>
      <c r="P10" s="60"/>
      <c r="Q10" s="54">
        <f>IF(Q$6=0,MAX(Q$12:Q$42),MIN(Q$12:Q$42))</f>
        <v>91.38</v>
      </c>
      <c r="R10" s="54" t="str">
        <f>INDEX($A$12:$A$42,MATCH(Q10,Q$12:Q$42,0))</f>
        <v>湖南</v>
      </c>
      <c r="S10" s="54"/>
      <c r="T10" s="60"/>
      <c r="U10" s="54"/>
      <c r="V10" s="54"/>
      <c r="W10" s="54"/>
      <c r="X10" s="60"/>
      <c r="Y10" s="54">
        <f>IF(Y$6=0,MAX(Y$12:Y$42),MIN(Y$12:Y$42))</f>
        <v>5.5792560684334381E-3</v>
      </c>
      <c r="Z10" s="54" t="str">
        <f>INDEX($A$12:$A$42,MATCH(Y10,Y$12:Y$42,0))</f>
        <v>广东</v>
      </c>
      <c r="AA10" s="54"/>
      <c r="AB10" s="60"/>
      <c r="AC10" s="54">
        <f>IF(AC$6=0,MAX(AC$12:AC$42),MIN(AC$12:AC$42))</f>
        <v>1.8751699372755656E-3</v>
      </c>
      <c r="AD10" s="54" t="str">
        <f>INDEX($A$12:$A$42,MATCH(AC10,AC$12:AC$42,0))</f>
        <v>江苏</v>
      </c>
      <c r="AE10" s="54"/>
      <c r="AF10" s="60"/>
      <c r="AG10" s="54">
        <f>IF(AG$6=0,MAX(AG$12:AG$42),MIN(AG$12:AG$42))</f>
        <v>3.5614226696424329E-3</v>
      </c>
      <c r="AH10" s="54" t="str">
        <f>INDEX($A$12:$A$42,MATCH(AG10,AG$12:AG$42,0))</f>
        <v>河南</v>
      </c>
      <c r="AI10" s="54"/>
      <c r="AJ10" s="60"/>
      <c r="AK10" s="54">
        <f>IF(AK$6=0,MAX(AK$12:AK$42),MIN(AK$12:AK$42))</f>
        <v>1.9260046631971728</v>
      </c>
      <c r="AL10" s="54" t="str">
        <f>INDEX($A$12:$A$42,MATCH(AK10,AK$12:AK$42,0))</f>
        <v>甘肃</v>
      </c>
      <c r="AM10" s="54"/>
      <c r="AN10" s="60"/>
      <c r="AO10" s="54">
        <f>IF(AO$6=0,MAX(AO$12:AO$42),MIN(AO$12:AO$42))</f>
        <v>0.8053495398202799</v>
      </c>
      <c r="AP10" s="54" t="str">
        <f>INDEX($A$12:$A$42,MATCH(AO10,AO$12:AO$42,0))</f>
        <v>河南</v>
      </c>
      <c r="AQ10" s="54"/>
      <c r="AR10" s="60"/>
      <c r="AS10" s="54">
        <f>IF(AS$6=0,MAX(AS$12:AS$42),MIN(AS$12:AS$42))</f>
        <v>99.92</v>
      </c>
      <c r="AT10" s="54" t="str">
        <f>INDEX($A$12:$A$42,MATCH(AS10,AS$12:AS$42,0))</f>
        <v>浙江</v>
      </c>
      <c r="AU10" s="54"/>
      <c r="AV10" s="60"/>
      <c r="AW10" s="54">
        <f>IF(AW$6=0,MAX(AW$12:AW$42),MIN(AW$12:AW$42))</f>
        <v>0</v>
      </c>
      <c r="AX10" s="54" t="str">
        <f>INDEX($A$12:$A$42,MATCH(AW10,AW$12:AW$42,0))</f>
        <v>江西</v>
      </c>
      <c r="AY10" s="54"/>
      <c r="AZ10" s="60"/>
      <c r="BA10" s="54">
        <f>IF(BA$6=0,MAX(BA$12:BA$42),MIN(BA$12:BA$42))</f>
        <v>2.0680000000000001</v>
      </c>
      <c r="BB10" s="54" t="str">
        <f>INDEX($A$12:$A$42,MATCH(BA10,BA$12:BA$42,0))</f>
        <v>福建</v>
      </c>
      <c r="BC10" s="54"/>
      <c r="BD10" s="60"/>
      <c r="BE10" s="54">
        <f>IF(BE$6=0,MAX(BE$12:BE$42),MIN(BE$12:BE$42))</f>
        <v>0.06</v>
      </c>
      <c r="BF10" s="54" t="str">
        <f>INDEX($A$12:$A$42,MATCH(BE10,BE$12:BE$42,0))</f>
        <v>浙江</v>
      </c>
      <c r="BG10" s="54"/>
      <c r="BH10" s="60"/>
      <c r="BI10" s="54">
        <f>IF(BI$6=0,MAX(BI$12:BI$42),MIN(BI$12:BI$42))</f>
        <v>99.99</v>
      </c>
      <c r="BJ10" s="54" t="str">
        <f>INDEX($A$12:$A$42,MATCH(BI10,BI$12:BI$42,0))</f>
        <v>河南</v>
      </c>
      <c r="BK10" s="54"/>
      <c r="BL10" s="60"/>
      <c r="BM10" s="54">
        <f>IF(BM$6=0,MAX(BM$12:BM$42),MIN(BM$12:BM$42))</f>
        <v>0</v>
      </c>
      <c r="BN10" s="54" t="str">
        <f>INDEX($A$12:$A$42,MATCH(BM10,BM$12:BM$42,0))</f>
        <v>安徽</v>
      </c>
      <c r="BO10" s="54"/>
      <c r="BP10" s="60"/>
      <c r="BQ10" s="54">
        <f>IF(BQ$6=0,MAX(BQ$12:BQ$42),MIN(BQ$12:BQ$42))</f>
        <v>99.61</v>
      </c>
      <c r="BR10" s="54" t="str">
        <f>INDEX($A$12:$A$42,MATCH(BQ10,BQ$12:BQ$42,0))</f>
        <v>浙江</v>
      </c>
      <c r="BS10" s="54"/>
      <c r="BT10" s="60"/>
      <c r="BU10" s="54">
        <f>IF(BU$6=0,MAX(BU$12:BU$42),MIN(BU$12:BU$42))</f>
        <v>0.60636749743880247</v>
      </c>
      <c r="BV10" s="54" t="str">
        <f>INDEX($A$12:$A$42,MATCH(BU10,BU$12:BU$42,0))</f>
        <v>黑龙江</v>
      </c>
      <c r="BW10" s="54"/>
      <c r="BX10" s="60"/>
      <c r="BY10" s="54">
        <f>IF(BY$6=0,MAX(BY$12:BY$42),MIN(BY$12:BY$42))</f>
        <v>98.77</v>
      </c>
      <c r="BZ10" s="54" t="str">
        <f>INDEX($A$12:$A$42,MATCH(BY10,BY$12:BY$42,0))</f>
        <v>北京</v>
      </c>
      <c r="CA10" s="54"/>
      <c r="CB10" s="60"/>
      <c r="CC10" s="54">
        <f>IF(CC$6=0,MAX(CC$12:CC$42),MIN(CC$12:CC$42))</f>
        <v>99.618899999999996</v>
      </c>
      <c r="CD10" s="54" t="str">
        <f>INDEX($A$12:$A$42,MATCH(CC10,CC$12:CC$42,0))</f>
        <v>四川</v>
      </c>
      <c r="CE10" s="54"/>
      <c r="CF10" s="60"/>
      <c r="CG10" s="54">
        <f>IF(CG$6=0,MAX(CG$12:CG$42),MIN(CG$12:CG$42))</f>
        <v>39</v>
      </c>
      <c r="CH10" s="54" t="str">
        <f>INDEX($A$12:$A$42,MATCH(CG10,CG$12:CG$42,0))</f>
        <v>山西</v>
      </c>
      <c r="CI10" s="54"/>
      <c r="CJ10" s="60"/>
      <c r="CK10" s="54"/>
      <c r="CL10" s="54"/>
      <c r="CM10" s="54"/>
      <c r="CN10" s="60"/>
      <c r="CO10" s="54">
        <f>IF(CO$6=0,MAX(CO$12:CO$42),MIN(CO$12:CO$42))</f>
        <v>99.980199999999996</v>
      </c>
      <c r="CP10" s="54" t="str">
        <f>INDEX($A$12:$A$42,MATCH(CO10,CO$12:CO$42,0))</f>
        <v>青海</v>
      </c>
      <c r="CQ10" s="54"/>
      <c r="CR10" s="60"/>
      <c r="CS10" s="54">
        <f>IF(CS$6=0,MAX(CS$12:CS$42),MIN(CS$12:CS$42))</f>
        <v>36</v>
      </c>
      <c r="CT10" s="54" t="str">
        <f>INDEX($A$12:$A$42,MATCH(CS10,CS$12:CS$42,0))</f>
        <v>天津</v>
      </c>
      <c r="CU10" s="54"/>
      <c r="CV10" s="60"/>
      <c r="CW10" s="54"/>
      <c r="CX10" s="54"/>
      <c r="CY10" s="54"/>
      <c r="CZ10" s="60"/>
      <c r="DA10" s="54">
        <f>IF(DA$6=0,MAX(DA$12:DA$42),MIN(DA$12:DA$42))</f>
        <v>99.898200000000003</v>
      </c>
      <c r="DB10" s="54" t="str">
        <f>INDEX($A$12:$A$42,MATCH(DA10,DA$12:DA$42,0))</f>
        <v>浙江</v>
      </c>
      <c r="DC10" s="54"/>
      <c r="DD10" s="60"/>
      <c r="DE10" s="54">
        <f>IF(DE$6=0,MAX(DE$12:DE$42),MIN(DE$12:DE$42))</f>
        <v>33</v>
      </c>
      <c r="DF10" s="54" t="str">
        <f>INDEX($A$12:$A$42,MATCH(DE10,DE$12:DE$42,0))</f>
        <v>浙江</v>
      </c>
      <c r="DG10" s="54"/>
      <c r="DH10" s="60"/>
      <c r="DI10" s="54">
        <f>IF(DI$6=0,MAX(DI$12:DI$42),MIN(DI$12:DI$42))</f>
        <v>99.885100000000008</v>
      </c>
      <c r="DJ10" s="54" t="str">
        <f>INDEX($A$12:$A$42,MATCH(DI10,DI$12:DI$42,0))</f>
        <v>海南</v>
      </c>
      <c r="DK10" s="54"/>
      <c r="DL10" s="60"/>
      <c r="DM10" s="54">
        <f>IF(DM$6=0,MAX(DM$12:DM$42),MIN(DM$12:DM$42))</f>
        <v>30</v>
      </c>
      <c r="DN10" s="54" t="str">
        <f>INDEX($A$12:$A$42,MATCH(DM10,DM$12:DM$42,0))</f>
        <v>北京</v>
      </c>
      <c r="DO10" s="54"/>
      <c r="DP10" s="60"/>
      <c r="DQ10" s="54">
        <f>IF(DQ$6=0,MAX(DQ$12:DQ$42),MIN(DQ$12:DQ$42))</f>
        <v>6.8777999999999997</v>
      </c>
      <c r="DR10" s="54" t="str">
        <f>INDEX($A$12:$A$42,MATCH(DQ10,DQ$12:DQ$42,0))</f>
        <v>湖北</v>
      </c>
      <c r="DS10" s="54"/>
      <c r="DT10" s="60"/>
      <c r="DU10" s="54">
        <f>IF(DU$6=0,MAX(DU$12:DU$42),MIN(DU$12:DU$42))</f>
        <v>99.9</v>
      </c>
      <c r="DV10" s="54" t="str">
        <f>INDEX($A$12:$A$42,MATCH(DU10,DU$12:DU$42,0))</f>
        <v>安徽</v>
      </c>
      <c r="DW10" s="54"/>
      <c r="DX10" s="60"/>
      <c r="DY10" s="54"/>
      <c r="DZ10" s="54"/>
      <c r="EA10" s="54"/>
      <c r="EB10" s="60"/>
      <c r="EC10" s="54">
        <f>IF(EC$6=0,MAX(EC$12:EC$42),MIN(EC$12:EC$42))</f>
        <v>88.34</v>
      </c>
      <c r="ED10" s="54"/>
      <c r="EE10" s="54" t="str">
        <f>INDEX($A$12:$A$42,MATCH(EC10,EC$12:EC$42,0))</f>
        <v>湖南</v>
      </c>
      <c r="EF10" s="54"/>
      <c r="EG10" s="60"/>
      <c r="EH10" s="54">
        <f>IF(EH$6=0,MAX(EH$12:EH$42),MIN(EH$12:EH$42))</f>
        <v>88.34</v>
      </c>
      <c r="EI10" s="54"/>
      <c r="EJ10" s="54" t="str">
        <f>INDEX($A$12:$A$42,MATCH(EH10,EH$12:EH$42,0))</f>
        <v>湖南</v>
      </c>
      <c r="EK10" s="54"/>
      <c r="EL10" s="54"/>
      <c r="EM10" s="54">
        <f>IF(EM$6=0,MAX(EM$12:EM$42),MIN(EM$12:EM$42))</f>
        <v>86.92</v>
      </c>
      <c r="EN10" s="54"/>
      <c r="EO10" s="54" t="str">
        <f>INDEX($A$12:$A$42,MATCH(EM10,EM$12:EM$42,0))</f>
        <v>湖南</v>
      </c>
      <c r="EP10" s="54"/>
      <c r="EQ10" s="54"/>
      <c r="ER10" s="54">
        <f>IF(ER$6=0,MAX(ER$12:ER$42),MIN(ER$12:ER$42))</f>
        <v>86.92</v>
      </c>
      <c r="ES10" s="54"/>
      <c r="ET10" s="54" t="str">
        <f>INDEX($A$12:$A$42,MATCH(ER10,ER$12:ER$42,0))</f>
        <v>湖南</v>
      </c>
      <c r="EU10" s="54"/>
      <c r="EV10" s="60"/>
      <c r="EW10" s="54">
        <f>IF(EW$6=0,MAX(EW$12:EW$42),MIN(EW$12:EW$42))</f>
        <v>91.38</v>
      </c>
      <c r="EX10" s="54"/>
      <c r="EY10" s="54" t="str">
        <f>INDEX($A$12:$A$42,MATCH(EW10,EW$12:EW$42,0))</f>
        <v>湖南</v>
      </c>
      <c r="EZ10" s="54"/>
      <c r="FA10" s="60"/>
      <c r="FB10" s="54">
        <f>IF(FB$6=0,MAX(FB$12:FB$42),MIN(FB$12:FB$42))</f>
        <v>91.38</v>
      </c>
      <c r="FC10" s="54"/>
      <c r="FD10" s="54" t="str">
        <f>INDEX($A$12:$A$42,MATCH(FB10,FB$12:FB$42,0))</f>
        <v>湖南</v>
      </c>
      <c r="FE10" s="54"/>
      <c r="FF10" s="60"/>
      <c r="FG10" s="54">
        <f>IF(FG$6=0,MAX(FG$12:FG$42),MIN(FG$12:FG$42))</f>
        <v>0.80999999999999994</v>
      </c>
      <c r="FH10" s="54" t="str">
        <f>INDEX($A$12:$A$42,MATCH(FG10,FG$12:FG$42,0))</f>
        <v>四川</v>
      </c>
      <c r="FI10" s="54"/>
      <c r="FJ10" s="60"/>
      <c r="FK10" s="54">
        <f>IF(FK$6=0,MAX(FK$12:FK$42),MIN(FK$12:FK$42))</f>
        <v>0.65</v>
      </c>
      <c r="FL10" s="54" t="str">
        <f>INDEX($A$12:$A$42,MATCH(FK10,FK$12:FK$42,0))</f>
        <v>安徽</v>
      </c>
      <c r="FM10" s="54"/>
      <c r="FN10" s="60"/>
      <c r="FO10" s="54">
        <f>IF(FO$6=0,MAX(FO$12:FO$42),MIN(FO$12:FO$42))</f>
        <v>98.03</v>
      </c>
      <c r="FP10" s="54"/>
      <c r="FQ10" s="54" t="str">
        <f>INDEX($A$12:$A$42,MATCH(FO10,FO$12:FO$42,0))</f>
        <v>四川</v>
      </c>
      <c r="FR10" s="54"/>
      <c r="FS10" s="60"/>
      <c r="FT10" s="54">
        <f>IF(FT$6=0,MAX(FT$12:FT$42),MIN(FT$12:FT$42))</f>
        <v>98.03</v>
      </c>
      <c r="FU10" s="54"/>
      <c r="FV10" s="54" t="str">
        <f>INDEX($A$12:$A$42,MATCH(FT10,FT$12:FT$42,0))</f>
        <v>四川</v>
      </c>
      <c r="FW10" s="54"/>
      <c r="FX10" s="60"/>
      <c r="FY10" s="54">
        <f>IF(FY$6=0,MAX(FY$12:FY$42),MIN(FY$12:FY$42))</f>
        <v>96.14</v>
      </c>
      <c r="FZ10" s="54"/>
      <c r="GA10" s="54" t="str">
        <f>INDEX($A$12:$A$42,MATCH(FY10,FY$12:FY$42,0))</f>
        <v>上海</v>
      </c>
      <c r="GB10" s="54"/>
      <c r="GC10" s="60"/>
      <c r="GD10" s="57">
        <f>IF(GD$6=0,MAX(GD$12:GD$42),MIN(GD$12:GD$42))</f>
        <v>96.14</v>
      </c>
      <c r="GE10" s="57"/>
      <c r="GF10" s="54" t="str">
        <f>INDEX($A$12:$A$42,MATCH(GD10,GD$12:GD$42,0))</f>
        <v>上海</v>
      </c>
      <c r="GG10" s="54"/>
      <c r="GH10" s="60"/>
      <c r="GI10" s="57">
        <f>IF(GI$6=0,MAX(GI$12:GI$42),MIN(GI$12:GI$42))</f>
        <v>99.1</v>
      </c>
      <c r="GJ10" s="57"/>
      <c r="GK10" s="54" t="str">
        <f>INDEX($A$12:$A$42,MATCH(GI10,GI$12:GI$42,0))</f>
        <v>湖南</v>
      </c>
      <c r="GL10" s="54"/>
      <c r="GM10" s="60"/>
      <c r="GN10" s="57">
        <f>IF(GN$6=0,MAX(GN$12:GN$42),MIN(GN$12:GN$42))</f>
        <v>99.1</v>
      </c>
      <c r="GO10" s="57"/>
      <c r="GP10" s="54" t="str">
        <f>INDEX($A$12:$A$42,MATCH(GN10,GN$12:GN$42,0))</f>
        <v>湖南</v>
      </c>
      <c r="GQ10" s="54"/>
      <c r="GR10" s="60"/>
      <c r="GS10" s="57">
        <f>IF(GS$6=0,MAX(GS$12:GS$42),MIN(GS$12:GS$42))</f>
        <v>0.32</v>
      </c>
      <c r="GT10" s="57" t="str">
        <f>INDEX($A$12:$A$42,MATCH(GS10,GS$12:GS$42,0))</f>
        <v>四川</v>
      </c>
      <c r="GU10" s="57"/>
      <c r="GV10" s="61"/>
      <c r="GW10" s="57">
        <f>IF(GW$6=0,MAX(GW$12:GW$42),MIN(GW$12:GW$42))</f>
        <v>0.42</v>
      </c>
      <c r="GX10" s="57" t="str">
        <f>INDEX($A$12:$A$42,MATCH(GW10,GW$12:GW$42,0))</f>
        <v>四川</v>
      </c>
      <c r="GY10" s="57"/>
      <c r="GZ10" s="61"/>
      <c r="HA10" s="56"/>
      <c r="HB10" s="56"/>
      <c r="HC10" s="56"/>
      <c r="HD10" s="56"/>
      <c r="HE10" s="56"/>
      <c r="HF10" s="56"/>
      <c r="HG10" s="56"/>
      <c r="HH10" s="56"/>
      <c r="HI10" s="56"/>
      <c r="HJ10" s="56"/>
      <c r="HK10" s="57">
        <f>IF(HK$6=0,MAX(HK$12:HK$42),MIN(HK$12:HK$42))</f>
        <v>97.32</v>
      </c>
      <c r="HL10" s="57"/>
      <c r="HM10" s="54" t="str">
        <f>INDEX($A$12:$A$42,MATCH(HK10,HK$12:HK$42,0))</f>
        <v>湖南</v>
      </c>
      <c r="HN10" s="54"/>
      <c r="HO10" s="60"/>
      <c r="HP10" s="57">
        <f>IF(HP$6=0,MAX(HP$12:HP$42),MIN(HP$12:HP$42))</f>
        <v>97.32</v>
      </c>
      <c r="HQ10" s="57"/>
      <c r="HR10" s="54" t="str">
        <f>INDEX($A$12:$A$42,MATCH(HP10,HP$12:HP$42,0))</f>
        <v>湖南</v>
      </c>
      <c r="HS10" s="54"/>
      <c r="HT10" s="60"/>
      <c r="HU10" s="57">
        <f>IF(HU$6=0,MAX(HU$12:HU$42),MIN(HU$12:HU$42))</f>
        <v>99.2</v>
      </c>
      <c r="HV10" s="57"/>
      <c r="HW10" s="54" t="str">
        <f>INDEX($A$12:$A$42,MATCH(HU10,HU$12:HU$42,0))</f>
        <v>河南</v>
      </c>
      <c r="HX10" s="56"/>
      <c r="HY10" s="56"/>
      <c r="HZ10" s="57">
        <f>IF(HZ$6=0,MAX(HZ$12:HZ$42),MIN(HZ$12:HZ$42))</f>
        <v>99.2</v>
      </c>
      <c r="IA10" s="57"/>
      <c r="IB10" s="54" t="str">
        <f>INDEX($A$12:$A$42,MATCH(HZ10,HZ$12:HZ$42,0))</f>
        <v>河南</v>
      </c>
      <c r="IC10" s="57"/>
      <c r="ID10" s="56"/>
      <c r="IE10" s="56"/>
      <c r="IF10" s="56"/>
      <c r="IG10" s="56"/>
      <c r="IH10" s="56"/>
      <c r="II10" s="56"/>
      <c r="IJ10" s="56"/>
      <c r="IK10" s="56"/>
      <c r="IL10" s="56"/>
      <c r="IM10" s="56"/>
      <c r="IN10" s="56"/>
      <c r="IO10" s="56"/>
      <c r="IP10" s="56"/>
      <c r="IQ10" s="56"/>
      <c r="IR10" s="56"/>
      <c r="IS10" s="56"/>
      <c r="IT10" s="56"/>
      <c r="IU10" s="56"/>
      <c r="IV10" s="56"/>
      <c r="IW10" s="56"/>
      <c r="IX10" s="56"/>
      <c r="IY10" s="56"/>
      <c r="IZ10" s="56"/>
      <c r="JA10" s="56"/>
      <c r="JB10" s="56"/>
      <c r="JC10" s="56"/>
      <c r="JD10" s="56"/>
      <c r="JE10" s="56"/>
      <c r="JF10" s="56"/>
      <c r="JG10" s="56"/>
      <c r="JH10" s="56"/>
      <c r="JI10" s="56"/>
      <c r="JJ10" s="56"/>
      <c r="JK10" s="56"/>
      <c r="JL10" s="56"/>
      <c r="JM10" s="56"/>
      <c r="JN10" s="56"/>
      <c r="JO10" s="56"/>
      <c r="JP10" s="56"/>
      <c r="JQ10" s="56"/>
      <c r="JR10" s="56"/>
      <c r="JS10" s="56"/>
      <c r="JT10" s="56"/>
      <c r="JU10" s="56"/>
      <c r="JV10" s="56"/>
      <c r="JW10" s="56"/>
      <c r="JX10" s="56"/>
      <c r="JY10" s="56"/>
      <c r="JZ10" s="56"/>
      <c r="KA10" s="56"/>
      <c r="KB10" s="56"/>
      <c r="KC10" s="56"/>
      <c r="KD10" s="56"/>
      <c r="KE10" s="56"/>
      <c r="KF10" s="56"/>
      <c r="KG10" s="56"/>
      <c r="KH10" s="56"/>
      <c r="KI10" s="56"/>
      <c r="KJ10" s="56"/>
      <c r="KK10" s="56"/>
      <c r="KL10" s="56"/>
      <c r="KM10" s="57">
        <f>IF(KM$6=0,MAX(KM$12:KM$42),MIN(KM$12:KM$42))</f>
        <v>99</v>
      </c>
      <c r="KN10" s="57"/>
      <c r="KO10" s="54" t="str">
        <f>INDEX($A$12:$A$42,MATCH(KM10,KM$12:KM$42,0))</f>
        <v>江苏</v>
      </c>
      <c r="KP10" s="54"/>
      <c r="KQ10" s="60"/>
      <c r="KR10" s="57">
        <f>IF(KR$6=0,MAX(KR$12:KR$42),MIN(KR$12:KR$42))</f>
        <v>99</v>
      </c>
      <c r="KS10" s="57"/>
      <c r="KT10" s="54" t="str">
        <f>INDEX($A$12:$A$42,MATCH(KR10,KR$12:KR$42,0))</f>
        <v>江苏</v>
      </c>
      <c r="KU10" s="54"/>
      <c r="KV10" s="60"/>
      <c r="KW10" s="57">
        <f>IF(KW$6=0,MAX(KW$12:KW$42),MIN(KW$12:KW$42))</f>
        <v>100</v>
      </c>
      <c r="KX10" s="57"/>
      <c r="KY10" s="54" t="str">
        <f>INDEX($A$12:$A$42,MATCH(KW10,KW$12:KW$42,0))</f>
        <v>黑龙江</v>
      </c>
      <c r="KZ10" s="54"/>
      <c r="LA10" s="60"/>
      <c r="LB10" s="57">
        <f>IF(LB$6=0,MAX(LB$12:LB$42),MIN(LB$12:LB$42))</f>
        <v>100</v>
      </c>
      <c r="LC10" s="57"/>
      <c r="LD10" s="54" t="str">
        <f>INDEX($A$12:$A$42,MATCH(LB10,LB$12:LB$42,0))</f>
        <v>黑龙江</v>
      </c>
      <c r="LE10" s="54"/>
      <c r="LF10" s="60"/>
      <c r="LG10" s="56"/>
      <c r="LH10" s="56"/>
      <c r="LI10" s="56"/>
      <c r="LJ10" s="56"/>
      <c r="LK10" s="56"/>
      <c r="LL10" s="56"/>
      <c r="LM10" s="56"/>
      <c r="LN10" s="56"/>
      <c r="LO10" s="56"/>
      <c r="LP10" s="56"/>
      <c r="LQ10" s="57">
        <f>IF(LQ$6=0,MAX(LQ$12:LQ$42),MIN(LQ$12:LQ$42))</f>
        <v>11.152724609374999</v>
      </c>
      <c r="LR10" s="56"/>
      <c r="LS10" s="54" t="str">
        <f>INDEX($A$12:$A$42,MATCH(LQ10,LQ$12:LQ$42,0))</f>
        <v>江苏</v>
      </c>
      <c r="LT10" s="56"/>
      <c r="LU10" s="56"/>
      <c r="LV10" s="57">
        <f>IF(LV$6=0,MAX(LV$12:LV$42),MIN(LV$12:LV$42))</f>
        <v>11.152724609374999</v>
      </c>
      <c r="LW10" s="56"/>
      <c r="LX10" s="54" t="str">
        <f>INDEX($A$12:$A$42,MATCH(LV10,LV$12:LV$42,0))</f>
        <v>江苏</v>
      </c>
      <c r="LY10" s="56"/>
      <c r="LZ10" s="56"/>
      <c r="MA10" s="57">
        <f>IF(MA$6=0,MAX(MA$12:MA$42),MIN(MA$12:MA$42))</f>
        <v>36.977872731304586</v>
      </c>
      <c r="MB10" s="56"/>
      <c r="MC10" s="54" t="str">
        <f>INDEX($A$12:$A$42,MATCH(MA10,MA$12:MA$42,0))</f>
        <v>山东</v>
      </c>
      <c r="MD10" s="56"/>
      <c r="ME10" s="56"/>
      <c r="MF10" s="57">
        <f>IF(MF$6=0,MAX(MF$12:MF$42),MIN(MF$12:MF$42))</f>
        <v>36.977872731304586</v>
      </c>
      <c r="MG10" s="56"/>
      <c r="MH10" s="54" t="str">
        <f>INDEX($A$12:$A$42,MATCH(MF10,MF$12:MF$42,0))</f>
        <v>山东</v>
      </c>
      <c r="MI10" s="56"/>
      <c r="MJ10" s="56"/>
      <c r="MK10" s="56"/>
      <c r="ML10" s="56"/>
      <c r="MM10" s="56"/>
      <c r="MN10" s="56"/>
      <c r="MO10" s="56"/>
      <c r="MP10" s="56"/>
      <c r="MQ10" s="56"/>
      <c r="MR10" s="56"/>
      <c r="MS10" s="56"/>
      <c r="MT10" s="56"/>
      <c r="MU10" s="56"/>
      <c r="MV10" s="56"/>
      <c r="MW10" s="56"/>
      <c r="MX10" s="56"/>
      <c r="MY10" s="56"/>
      <c r="MZ10" s="56"/>
      <c r="NA10" s="56"/>
      <c r="NB10" s="56"/>
      <c r="NC10" s="56"/>
      <c r="ND10" s="56"/>
      <c r="NE10" s="56"/>
      <c r="NF10" s="56"/>
      <c r="NG10" s="56"/>
      <c r="NH10" s="56"/>
      <c r="NI10" s="56"/>
      <c r="NJ10" s="56"/>
      <c r="NK10" s="56"/>
      <c r="NL10" s="56"/>
      <c r="NM10" s="56"/>
      <c r="NN10" s="56"/>
      <c r="NO10" s="56"/>
      <c r="NP10" s="56"/>
      <c r="NQ10" s="56"/>
      <c r="NR10" s="56"/>
      <c r="NS10" s="56"/>
      <c r="NT10" s="56"/>
      <c r="NU10" s="56"/>
      <c r="NV10" s="56"/>
      <c r="NW10" s="56"/>
      <c r="NX10" s="56"/>
      <c r="NY10" s="56"/>
      <c r="NZ10" s="56"/>
      <c r="OA10" s="56"/>
      <c r="OB10" s="56"/>
      <c r="OC10" s="56"/>
      <c r="OD10" s="56"/>
      <c r="OE10" s="56"/>
      <c r="OF10" s="56"/>
      <c r="OG10" s="56"/>
      <c r="OH10" s="56"/>
      <c r="OI10" s="56"/>
      <c r="OJ10" s="56"/>
      <c r="OK10" s="56"/>
      <c r="OL10" s="56"/>
      <c r="OM10" s="56"/>
      <c r="ON10" s="56"/>
      <c r="OO10" s="56"/>
      <c r="OP10" s="56"/>
      <c r="OQ10" s="56"/>
      <c r="OR10" s="56"/>
      <c r="OS10" s="56"/>
      <c r="OT10" s="56"/>
      <c r="OU10" s="56"/>
      <c r="OV10" s="56"/>
      <c r="OW10" s="56"/>
      <c r="OX10" s="56"/>
      <c r="OY10" s="56"/>
      <c r="OZ10" s="56"/>
      <c r="PA10" s="56"/>
      <c r="PB10" s="56"/>
      <c r="PC10" s="56"/>
      <c r="PD10" s="56"/>
      <c r="PE10" s="56"/>
      <c r="PF10" s="56"/>
      <c r="PG10" s="56"/>
      <c r="PH10" s="56"/>
      <c r="PI10" s="56"/>
      <c r="PJ10" s="56"/>
      <c r="PK10" s="56"/>
      <c r="PL10" s="56"/>
      <c r="PM10" s="56"/>
      <c r="PN10" s="56"/>
      <c r="PO10" s="56"/>
      <c r="PP10" s="56"/>
      <c r="PQ10" s="56"/>
      <c r="PR10" s="56"/>
      <c r="PS10" s="56"/>
      <c r="PT10" s="56"/>
      <c r="PU10" s="56"/>
      <c r="PV10" s="56"/>
      <c r="PW10" s="56"/>
      <c r="PX10" s="56"/>
      <c r="PY10" s="56"/>
      <c r="PZ10" s="56"/>
      <c r="QA10" s="56"/>
      <c r="QB10" s="56"/>
      <c r="QC10" s="56"/>
      <c r="QD10" s="56"/>
      <c r="QE10" s="56"/>
      <c r="QF10" s="56"/>
      <c r="QG10" s="56"/>
      <c r="QH10" s="56"/>
      <c r="QI10" s="56"/>
      <c r="QJ10" s="56"/>
      <c r="QK10" s="56"/>
      <c r="QL10" s="56"/>
      <c r="QM10" s="56"/>
      <c r="QN10" s="56"/>
      <c r="QO10" s="56"/>
      <c r="QP10" s="56"/>
      <c r="QQ10" s="54"/>
      <c r="QR10" s="54"/>
      <c r="QS10" s="54"/>
      <c r="QT10" s="60"/>
      <c r="QU10" s="54"/>
      <c r="QV10" s="54"/>
      <c r="QW10" s="54"/>
      <c r="QX10" s="60"/>
      <c r="QY10" s="54"/>
      <c r="QZ10" s="54"/>
      <c r="RA10" s="54"/>
      <c r="RB10" s="60"/>
      <c r="RC10" s="54"/>
      <c r="RD10" s="54"/>
      <c r="RE10" s="54"/>
      <c r="RF10" s="60"/>
      <c r="RG10" s="54"/>
      <c r="RH10" s="54"/>
      <c r="RI10" s="54"/>
      <c r="RJ10" s="60"/>
      <c r="RK10" s="57">
        <f>IF(RK$6=0,MAX(RK$12:RK$42),MIN(RK$12:RK$42))</f>
        <v>98.03</v>
      </c>
      <c r="RL10" s="57" t="str">
        <f>INDEX($A$12:$A$42,MATCH(RK10,RK$12:RK$42,0))</f>
        <v>四川</v>
      </c>
      <c r="RM10" s="57"/>
      <c r="RN10" s="61"/>
      <c r="RO10" s="54"/>
      <c r="RP10" s="54"/>
      <c r="RQ10" s="54"/>
      <c r="RR10" s="60"/>
      <c r="RS10" s="54"/>
      <c r="RT10" s="54"/>
      <c r="RU10" s="54"/>
      <c r="RV10" s="60"/>
      <c r="RW10" s="54"/>
      <c r="RX10" s="54"/>
      <c r="RY10" s="54"/>
      <c r="RZ10" s="60"/>
      <c r="SA10" s="54"/>
      <c r="SB10" s="54"/>
      <c r="SC10" s="54"/>
      <c r="SD10" s="60"/>
      <c r="SE10" s="54"/>
      <c r="SF10" s="54"/>
      <c r="SG10" s="54"/>
      <c r="SH10" s="60"/>
      <c r="SI10" s="54"/>
      <c r="SJ10" s="54"/>
      <c r="SK10" s="54"/>
      <c r="SL10" s="60"/>
      <c r="SM10" s="54"/>
      <c r="SN10" s="54"/>
      <c r="SO10" s="54"/>
      <c r="SP10" s="60"/>
      <c r="SQ10" s="54"/>
      <c r="SR10" s="54"/>
      <c r="SS10" s="54"/>
      <c r="ST10" s="60"/>
      <c r="SU10" s="54"/>
      <c r="SV10" s="54"/>
      <c r="SW10" s="54"/>
      <c r="SX10" s="60"/>
      <c r="SY10" s="54"/>
      <c r="SZ10" s="54"/>
      <c r="TA10" s="54"/>
      <c r="TB10" s="60"/>
      <c r="TC10" s="54"/>
      <c r="TD10" s="54"/>
      <c r="TE10" s="54"/>
      <c r="TF10" s="60"/>
      <c r="TG10" s="54"/>
      <c r="TH10" s="54"/>
      <c r="TI10" s="54"/>
      <c r="TJ10" s="60"/>
      <c r="TK10" s="54"/>
      <c r="TL10" s="54"/>
      <c r="TM10" s="54"/>
      <c r="TN10" s="60"/>
      <c r="TO10" s="57">
        <f>IF(TO$6=0,MAX(TO$12:TO$42),MIN(TO$12:TO$42))</f>
        <v>96.14</v>
      </c>
      <c r="TP10" s="57" t="str">
        <f>INDEX($A$12:$A$42,MATCH(TO10,TO$12:TO$42,0))</f>
        <v>上海</v>
      </c>
      <c r="TQ10" s="57"/>
      <c r="TR10" s="61"/>
      <c r="TS10" s="54"/>
      <c r="TT10" s="54"/>
      <c r="TU10" s="54"/>
      <c r="TV10" s="60"/>
      <c r="TW10" s="54"/>
      <c r="TX10" s="54"/>
      <c r="TY10" s="54"/>
      <c r="TZ10" s="60"/>
      <c r="UA10" s="54"/>
      <c r="UB10" s="54"/>
      <c r="UC10" s="54"/>
      <c r="UD10" s="60"/>
      <c r="UE10" s="54"/>
      <c r="UF10" s="54"/>
      <c r="UG10" s="54"/>
      <c r="UH10" s="60"/>
      <c r="UI10" s="54"/>
      <c r="UJ10" s="54"/>
      <c r="UK10" s="54"/>
      <c r="UL10" s="60"/>
      <c r="UM10" s="54"/>
      <c r="UN10" s="54"/>
      <c r="UO10" s="54"/>
      <c r="UP10" s="60"/>
      <c r="UQ10" s="54"/>
      <c r="UR10" s="54"/>
      <c r="US10" s="54"/>
      <c r="UT10" s="60"/>
      <c r="UU10" s="54"/>
      <c r="UV10" s="54"/>
      <c r="UW10" s="54"/>
      <c r="UX10" s="60"/>
      <c r="UY10" s="54"/>
      <c r="UZ10" s="54"/>
      <c r="VA10" s="54"/>
      <c r="VB10" s="60"/>
      <c r="VC10" s="54"/>
      <c r="VD10" s="54"/>
      <c r="VE10" s="54"/>
      <c r="VF10" s="60"/>
      <c r="VG10" s="72">
        <f>IF(VG$6=0,MAX(VG$12:VG$42),MIN(VG$12:VG$42))</f>
        <v>9.8771591170933827E-6</v>
      </c>
      <c r="VH10" s="57" t="str">
        <f>INDEX($A$12:$A$42,MATCH(VG10,VG$12:VG$42,0))</f>
        <v>辽宁</v>
      </c>
      <c r="VI10" s="57"/>
      <c r="VJ10" s="61"/>
      <c r="VK10" s="57">
        <f>IF(VK$6=0,MAX(VK$12:VK$42),MIN(VK$12:VK$42))</f>
        <v>99</v>
      </c>
      <c r="VL10" s="57" t="str">
        <f>INDEX($A$12:$A$42,MATCH(VK10,VK$12:VK$42,0))</f>
        <v>江苏</v>
      </c>
      <c r="VM10" s="57"/>
      <c r="VN10" s="61"/>
      <c r="VO10" s="57">
        <f>IF(VO$6=0,MAX(VO$12:VO$42),MIN(VO$12:VO$42))</f>
        <v>100</v>
      </c>
      <c r="VP10" s="57" t="str">
        <f>INDEX($A$12:$A$42,MATCH(VO10,VO$12:VO$42,0))</f>
        <v>黑龙江</v>
      </c>
      <c r="VQ10" s="57"/>
      <c r="VR10" s="61"/>
      <c r="VS10" s="54"/>
      <c r="VT10" s="54"/>
      <c r="VU10" s="54"/>
      <c r="VV10" s="60"/>
      <c r="VW10" s="57">
        <f>IF(VW$6=0,MAX(VW$12:VW$42),MIN(VW$12:VW$42))</f>
        <v>11.152724609374999</v>
      </c>
      <c r="VX10" s="57" t="str">
        <f>INDEX($A$12:$A$42,MATCH(VW10,VW$12:VW$42,0))</f>
        <v>江苏</v>
      </c>
      <c r="VY10" s="57"/>
      <c r="VZ10" s="61"/>
      <c r="WA10" s="57">
        <f>IF(WA$6=0,MAX(WA$12:WA$42),MIN(WA$12:WA$42))</f>
        <v>36.977872731304586</v>
      </c>
      <c r="WB10" s="57" t="str">
        <f>INDEX($A$12:$A$42,MATCH(WA10,WA$12:WA$42,0))</f>
        <v>山东</v>
      </c>
      <c r="WC10" s="57"/>
      <c r="WD10" s="61"/>
      <c r="WE10" s="57">
        <f>IF(WE$6=0,MAX(WE$12:WE$42),MIN(WE$12:WE$42))</f>
        <v>99.850000000000009</v>
      </c>
      <c r="WF10" s="57" t="str">
        <f>INDEX($A$12:$A$42,MATCH(WE10,WE$12:WE$42,0))</f>
        <v>河南</v>
      </c>
      <c r="WG10" s="57"/>
      <c r="WH10" s="61"/>
      <c r="WI10" s="54"/>
      <c r="WJ10" s="54"/>
      <c r="WK10" s="54"/>
      <c r="WL10" s="60"/>
      <c r="WM10" s="54"/>
      <c r="WN10" s="54"/>
      <c r="WO10" s="54"/>
      <c r="WP10" s="60"/>
      <c r="WQ10" s="54"/>
      <c r="WR10" s="54"/>
      <c r="WS10" s="54"/>
      <c r="WT10" s="60"/>
      <c r="WU10" s="57">
        <f>IF(WU$6=0,MAX(WU$12:WU$42),MIN(WU$12:WU$42))</f>
        <v>0</v>
      </c>
      <c r="WV10" s="57" t="str">
        <f>INDEX($A$12:$A$42,MATCH(WU10,WU$12:WU$42,0))</f>
        <v>安徽</v>
      </c>
      <c r="WW10" s="57"/>
      <c r="WX10" s="61"/>
      <c r="WY10" s="54"/>
      <c r="WZ10" s="54"/>
      <c r="XA10" s="54"/>
      <c r="XB10" s="60"/>
      <c r="XC10" s="54"/>
      <c r="XD10" s="54"/>
      <c r="XE10" s="54"/>
      <c r="XF10" s="60"/>
      <c r="XG10" s="54"/>
      <c r="XH10" s="54"/>
      <c r="XI10" s="54"/>
      <c r="XJ10" s="60"/>
      <c r="XK10" s="54"/>
      <c r="XL10" s="54"/>
      <c r="XM10" s="54"/>
      <c r="XN10" s="60"/>
      <c r="XO10" s="54"/>
      <c r="XP10" s="54"/>
      <c r="XQ10" s="54"/>
      <c r="XR10" s="60"/>
      <c r="XS10" s="54"/>
      <c r="XT10" s="54"/>
      <c r="XU10" s="54"/>
      <c r="XV10" s="60"/>
      <c r="XW10" s="54"/>
      <c r="XX10" s="54"/>
      <c r="XY10" s="54"/>
      <c r="XZ10" s="60"/>
      <c r="YA10" s="54"/>
      <c r="YB10" s="54"/>
      <c r="YC10" s="54"/>
      <c r="YD10" s="60"/>
      <c r="YE10" s="54"/>
      <c r="YF10" s="54"/>
      <c r="YG10" s="54"/>
      <c r="YH10" s="60"/>
      <c r="YI10" s="54"/>
      <c r="YJ10" s="54"/>
      <c r="YK10" s="54"/>
      <c r="YL10" s="60"/>
      <c r="YM10" s="54"/>
      <c r="YN10" s="54"/>
      <c r="YO10" s="54"/>
      <c r="YP10" s="60"/>
      <c r="YQ10" s="57">
        <f>IF(YQ$6=0,MAX(YQ$12:YQ$42),MIN(YQ$12:YQ$42))</f>
        <v>99.1</v>
      </c>
      <c r="YR10" s="57" t="str">
        <f>INDEX($A$12:$A$42,MATCH(YQ10,YQ$12:YQ$42,0))</f>
        <v>湖南</v>
      </c>
      <c r="YS10" s="57"/>
      <c r="YT10" s="61"/>
      <c r="YU10" s="54"/>
      <c r="YV10" s="54"/>
      <c r="YW10" s="54"/>
      <c r="YX10" s="60"/>
      <c r="YY10" s="54"/>
      <c r="YZ10" s="54"/>
      <c r="ZA10" s="54"/>
      <c r="ZB10" s="60"/>
      <c r="ZC10" s="54"/>
      <c r="ZD10" s="54"/>
      <c r="ZE10" s="54"/>
      <c r="ZF10" s="60"/>
      <c r="ZG10" s="54"/>
      <c r="ZH10" s="54"/>
      <c r="ZI10" s="54"/>
      <c r="ZJ10" s="60"/>
      <c r="ZK10" s="54"/>
      <c r="ZL10" s="54"/>
      <c r="ZM10" s="54"/>
      <c r="ZN10" s="60"/>
      <c r="ZO10" s="54"/>
      <c r="ZP10" s="54"/>
      <c r="ZQ10" s="54"/>
      <c r="ZR10" s="60"/>
      <c r="ZS10" s="54"/>
      <c r="ZT10" s="54"/>
      <c r="ZU10" s="54"/>
      <c r="ZV10" s="60"/>
      <c r="ZW10" s="54"/>
      <c r="ZX10" s="54"/>
      <c r="ZY10" s="54"/>
      <c r="ZZ10" s="60"/>
      <c r="AAA10" s="54"/>
      <c r="AAB10" s="54"/>
      <c r="AAC10" s="54"/>
      <c r="AAD10" s="60"/>
      <c r="AAE10" s="57">
        <f>IF(AAE$6=0,MAX(AAE$12:AAE$42),MIN(AAE$12:AAE$42))</f>
        <v>0</v>
      </c>
      <c r="AAF10" s="57" t="str">
        <f>INDEX($A$12:$A$42,MATCH(AAE10,AAE$12:AAE$42,0))</f>
        <v>海南</v>
      </c>
      <c r="AAG10" s="57"/>
      <c r="AAH10" s="61"/>
      <c r="AAI10" s="54"/>
      <c r="AAJ10" s="54"/>
      <c r="AAK10" s="54"/>
      <c r="AAL10" s="60"/>
      <c r="AAM10" s="54"/>
      <c r="AAN10" s="54"/>
      <c r="AAO10" s="54"/>
      <c r="AAP10" s="60"/>
      <c r="AAQ10" s="54"/>
      <c r="AAR10" s="54"/>
      <c r="AAS10" s="54"/>
      <c r="AAT10" s="60"/>
      <c r="AAU10" s="54"/>
      <c r="AAV10" s="54"/>
      <c r="AAW10" s="54"/>
      <c r="AAX10" s="60"/>
      <c r="AAY10" s="54"/>
      <c r="AAZ10" s="54"/>
      <c r="ABA10" s="54"/>
      <c r="ABB10" s="60"/>
      <c r="ABC10" s="54"/>
      <c r="ABD10" s="54"/>
      <c r="ABE10" s="54"/>
      <c r="ABF10" s="60"/>
      <c r="ABG10" s="54"/>
      <c r="ABH10" s="54"/>
      <c r="ABI10" s="54"/>
      <c r="ABJ10" s="60"/>
      <c r="ABK10" s="54"/>
      <c r="ABL10" s="54"/>
      <c r="ABM10" s="54"/>
      <c r="ABN10" s="60"/>
      <c r="ABO10" s="54"/>
      <c r="ABP10" s="54"/>
      <c r="ABQ10" s="54"/>
      <c r="ABR10" s="60"/>
      <c r="ABS10" s="54"/>
      <c r="ABT10" s="54"/>
      <c r="ABU10" s="54"/>
      <c r="ABV10" s="60"/>
      <c r="ABW10" s="57">
        <f>IF(ABW$6=0,MAX(ABW$12:ABW$42),MIN(ABW$12:ABW$42))</f>
        <v>97.32</v>
      </c>
      <c r="ABX10" s="57" t="str">
        <f>INDEX($A$12:$A$42,MATCH(ABW10,ABW$12:ABW$42,0))</f>
        <v>湖南</v>
      </c>
      <c r="ABY10" s="57"/>
      <c r="ABZ10" s="61"/>
      <c r="ACA10" s="54"/>
      <c r="ACB10" s="54"/>
      <c r="ACC10" s="54"/>
      <c r="ACD10" s="60"/>
      <c r="ACE10" s="54"/>
      <c r="ACF10" s="54"/>
      <c r="ACG10" s="54"/>
      <c r="ACH10" s="60"/>
      <c r="ACI10" s="54"/>
      <c r="ACJ10" s="54"/>
      <c r="ACK10" s="54"/>
      <c r="ACL10" s="60"/>
      <c r="ACM10" s="54"/>
      <c r="ACN10" s="54"/>
      <c r="ACO10" s="54"/>
      <c r="ACP10" s="60"/>
      <c r="ACQ10" s="54"/>
      <c r="ACR10" s="54"/>
      <c r="ACS10" s="54"/>
      <c r="ACT10" s="60"/>
      <c r="ACU10" s="54"/>
      <c r="ACV10" s="54"/>
      <c r="ACW10" s="54"/>
      <c r="ACX10" s="60"/>
      <c r="ACY10" s="54"/>
      <c r="ACZ10" s="54"/>
      <c r="ADA10" s="54"/>
      <c r="ADB10" s="60"/>
      <c r="ADC10" s="57"/>
      <c r="ADD10" s="57"/>
      <c r="ADE10" s="54"/>
      <c r="ADF10" s="60"/>
      <c r="ADG10" s="57">
        <f>IF(ADG$6=0,MAX(ADG$12:ADG$42),MIN(ADG$12:ADG$42))</f>
        <v>99.2</v>
      </c>
      <c r="ADH10" s="57" t="str">
        <f>INDEX($A$12:$A$42,MATCH(ADG10,ADG$12:ADG$42,0))</f>
        <v>河南</v>
      </c>
      <c r="ADI10" s="54"/>
      <c r="ADJ10" s="60"/>
      <c r="ADK10" s="54"/>
      <c r="ADL10" s="54"/>
      <c r="ADM10" s="54"/>
      <c r="ADN10" s="60"/>
      <c r="ADO10" s="54"/>
      <c r="ADP10" s="54"/>
      <c r="ADQ10" s="54"/>
      <c r="ADR10" s="60"/>
      <c r="ADS10" s="54"/>
      <c r="ADT10" s="54"/>
      <c r="ADU10" s="54"/>
      <c r="ADV10" s="60"/>
      <c r="ADW10" s="54"/>
      <c r="ADX10" s="54"/>
      <c r="ADY10" s="54"/>
      <c r="ADZ10" s="60"/>
      <c r="AEA10" s="54"/>
      <c r="AEB10" s="54"/>
      <c r="AEC10" s="54"/>
      <c r="AED10" s="60"/>
      <c r="AEE10" s="54"/>
      <c r="AEF10" s="54"/>
      <c r="AEG10" s="54"/>
      <c r="AEH10" s="60"/>
      <c r="AEI10" s="54"/>
      <c r="AEJ10" s="54"/>
      <c r="AEK10" s="54"/>
      <c r="AEL10" s="60"/>
      <c r="AEM10" s="54"/>
      <c r="AEN10" s="54"/>
      <c r="AEO10" s="54"/>
      <c r="AEP10" s="60"/>
      <c r="AEQ10" s="54"/>
      <c r="AER10" s="54"/>
      <c r="AES10" s="54"/>
      <c r="AET10" s="60"/>
      <c r="AEU10" s="54"/>
      <c r="AEV10" s="54"/>
      <c r="AEW10" s="54"/>
      <c r="AEX10" s="60"/>
      <c r="AEY10" s="54"/>
      <c r="AEZ10" s="54"/>
      <c r="AFA10" s="54"/>
      <c r="AFB10" s="60"/>
      <c r="AFC10" s="54"/>
      <c r="AFD10" s="54"/>
      <c r="AFE10" s="54"/>
      <c r="AFF10" s="60"/>
      <c r="AFG10" s="54"/>
      <c r="AFH10" s="54"/>
      <c r="AFI10" s="54"/>
      <c r="AFJ10" s="60"/>
      <c r="AFK10" s="54"/>
      <c r="AFL10" s="54"/>
      <c r="AFM10" s="54"/>
      <c r="AFN10" s="60"/>
      <c r="AFO10" s="54"/>
      <c r="AFP10" s="54"/>
      <c r="AFQ10" s="54"/>
      <c r="AFR10" s="60"/>
      <c r="AFS10" s="54"/>
      <c r="AFT10" s="54"/>
      <c r="AFU10" s="54"/>
      <c r="AFV10" s="60"/>
      <c r="AFW10" s="54"/>
      <c r="AFX10" s="54"/>
      <c r="AFY10" s="54"/>
      <c r="AFZ10" s="60"/>
      <c r="AGA10" s="54"/>
      <c r="AGB10" s="54"/>
      <c r="AGC10" s="54"/>
      <c r="AGD10" s="60"/>
      <c r="AGE10" s="54"/>
      <c r="AGF10" s="54"/>
      <c r="AGG10" s="54"/>
      <c r="AGH10" s="60"/>
      <c r="AGI10" s="54"/>
      <c r="AGJ10" s="54"/>
      <c r="AGK10" s="54"/>
      <c r="AGL10" s="60"/>
      <c r="AGM10" s="54"/>
      <c r="AGN10" s="54"/>
      <c r="AGO10" s="54"/>
      <c r="AGP10" s="60"/>
      <c r="AGQ10" s="54"/>
      <c r="AGR10" s="54"/>
      <c r="AGS10" s="54"/>
      <c r="AGT10" s="60"/>
      <c r="AGU10" s="57">
        <f>IF(AGU$6=0,MAX(AGU$12:AGU$42),MIN(AGU$12:AGU$42))</f>
        <v>0.09</v>
      </c>
      <c r="AGV10" s="57" t="str">
        <f>INDEX($A$12:$A$42,MATCH(AGU10,AGU$12:AGU$42,0))</f>
        <v>浙江</v>
      </c>
      <c r="AGW10" s="57"/>
      <c r="AGX10" s="61"/>
      <c r="AGY10" s="57">
        <f>IF(AGY$6=0,MAX(AGY$12:AGY$42),MIN(AGY$12:AGY$42))</f>
        <v>0.05</v>
      </c>
      <c r="AGZ10" s="57" t="str">
        <f>INDEX($A$12:$A$42,MATCH(AGY10,AGY$12:AGY$42,0))</f>
        <v>安徽</v>
      </c>
      <c r="AHA10" s="57"/>
      <c r="AHB10" s="61"/>
      <c r="AHC10" s="57">
        <f>IF(AHC$6=0,MAX(AHC$12:AHC$42),MIN(AHC$12:AHC$42))</f>
        <v>98.99</v>
      </c>
      <c r="AHD10" s="57" t="str">
        <f>INDEX($A$12:$A$42,MATCH(AHC10,AHC$12:AHC$42,0))</f>
        <v>福建</v>
      </c>
      <c r="AHE10" s="57"/>
      <c r="AHF10" s="61"/>
      <c r="AHG10" s="57">
        <f>IF(AHG$6=0,MAX(AHG$12:AHG$42),MIN(AHG$12:AHG$42))</f>
        <v>96.14</v>
      </c>
      <c r="AHH10" s="57" t="str">
        <f>INDEX($A$12:$A$42,MATCH(AHG10,AHG$12:AHG$42,0))</f>
        <v>天津</v>
      </c>
      <c r="AHI10" s="57"/>
      <c r="AHJ10" s="61"/>
      <c r="AHK10" s="57">
        <f>IF(AHK$6=0,MAX(AHK$12:AHK$42),MIN(AHK$12:AHK$42))</f>
        <v>99.25</v>
      </c>
      <c r="AHL10" s="57" t="str">
        <f>INDEX($A$12:$A$42,MATCH(AHK10,AHK$12:AHK$42,0))</f>
        <v>河南</v>
      </c>
      <c r="AHM10" s="57"/>
      <c r="AHN10" s="61"/>
      <c r="AHO10" s="57">
        <f>IF(AHO$6=0,MAX(AHO$12:AHO$42),MIN(AHO$12:AHO$42))</f>
        <v>1.1599999999999999</v>
      </c>
      <c r="AHP10" s="57" t="str">
        <f>INDEX($A$12:$A$42,MATCH(AHO10,AHO$12:AHO$42,0))</f>
        <v>天津</v>
      </c>
      <c r="AHQ10" s="57"/>
      <c r="AHR10" s="61"/>
      <c r="AHS10" s="57">
        <f>IF(AHS$6=0,MAX(AHS$12:AHS$42),MIN(AHS$12:AHS$42))</f>
        <v>0.53</v>
      </c>
      <c r="AHT10" s="57" t="str">
        <f>INDEX($A$12:$A$42,MATCH(AHS10,AHS$12:AHS$42,0))</f>
        <v>天津</v>
      </c>
      <c r="AHU10" s="57"/>
      <c r="AHV10" s="61"/>
      <c r="AHW10" s="57">
        <f>IF(AHW$6=0,MAX(AHW$12:AHW$42),MIN(AHW$12:AHW$42))</f>
        <v>9.9999999999999991E-5</v>
      </c>
      <c r="AHX10" s="57" t="str">
        <f>INDEX($A$12:$A$42,MATCH(AHW10,AHW$12:AHW$42,0))</f>
        <v>辽宁</v>
      </c>
      <c r="AHY10" s="57"/>
      <c r="AHZ10" s="61"/>
      <c r="AIA10" s="57">
        <f>IF(AIA$6=0,MAX(AIA$12:AIA$42),MIN(AIA$12:AIA$42))</f>
        <v>6.9999999999999999E-4</v>
      </c>
      <c r="AIB10" s="57" t="str">
        <f>INDEX($A$12:$A$42,MATCH(AIA10,AIA$12:AIA$42,0))</f>
        <v>内蒙古</v>
      </c>
      <c r="AIC10" s="57"/>
      <c r="AID10" s="61"/>
      <c r="AIE10" s="54"/>
      <c r="AIF10" s="54"/>
      <c r="AIG10" s="54"/>
      <c r="AIH10" s="60"/>
      <c r="AII10" s="54"/>
      <c r="AIJ10" s="54"/>
      <c r="AIK10" s="54"/>
      <c r="AIL10" s="60"/>
      <c r="AIM10" s="54"/>
      <c r="AIN10" s="54"/>
      <c r="AIO10" s="54"/>
      <c r="AIP10" s="60"/>
      <c r="AIQ10" s="57"/>
      <c r="AIR10" s="57"/>
      <c r="AIS10" s="57"/>
      <c r="AIT10" s="61"/>
      <c r="AIU10" s="57">
        <f>IF(AIU$6=0,MAX(AIU$12:AIU$42),MIN(AIU$12:AIU$42))</f>
        <v>1.4200000000000002</v>
      </c>
      <c r="AIV10" s="57" t="str">
        <f>INDEX($A$12:$A$42,MATCH(AIU10,AIU$12:AIU$42,0))</f>
        <v>安徽</v>
      </c>
      <c r="AIW10" s="57"/>
      <c r="AIX10" s="61"/>
      <c r="AIY10" s="57">
        <f t="shared" ref="AIY10" si="0">IF(AIY$6=0,MAX(AIY$12:AIY$42),MIN(AIY$12:AIY$42))</f>
        <v>0</v>
      </c>
      <c r="AIZ10" s="57" t="str">
        <f t="shared" ref="AIZ10:AIZ11" si="1">INDEX($A$12:$A$42,MATCH(AIY10,AIY$12:AIY$42,0))</f>
        <v>安徽</v>
      </c>
      <c r="AJA10" s="57"/>
      <c r="AJB10" s="61"/>
      <c r="AJC10" s="57">
        <f>IF(AJC$6=0,MAX(AJC$12:AJC$42),MIN(AJC$12:AJC$42))</f>
        <v>44.990538515353208</v>
      </c>
      <c r="AJD10" s="57" t="str">
        <f>INDEX($A$12:$A$42,MATCH(AJC10,AJC$12:AJC$42,0))</f>
        <v>上海</v>
      </c>
      <c r="AJE10" s="57"/>
      <c r="AJF10" s="61"/>
      <c r="AJG10" s="54"/>
      <c r="AJH10" s="54"/>
      <c r="AJI10" s="54"/>
      <c r="AJJ10" s="60"/>
      <c r="AJK10" s="57">
        <f>IF(AJK$6=0,MAX(AJK$12:AJK$42),MIN(AJK$12:AJK$42))</f>
        <v>0.13</v>
      </c>
      <c r="AJL10" s="57" t="str">
        <f>INDEX($A$12:$A$42,MATCH(AJK10,AJK$12:AJK$42,0))</f>
        <v>江西</v>
      </c>
      <c r="AJM10" s="57"/>
      <c r="AJN10" s="61"/>
      <c r="AJO10" s="57">
        <f>IF(AJO$6=0,MAX(AJO$12:AJO$42),MIN(AJO$12:AJO$42))</f>
        <v>100</v>
      </c>
      <c r="AJP10" s="57" t="str">
        <f>INDEX($A$12:$A$42,MATCH(AJO10,AJO$12:AJO$42,0))</f>
        <v>甘肃</v>
      </c>
      <c r="AJQ10" s="57"/>
      <c r="AJR10" s="61"/>
      <c r="AJS10" s="57">
        <f t="shared" ref="AJS10" si="2">IF(AJS$6=0,MAX(AJS$12:AJS$42),MIN(AJS$12:AJS$42))</f>
        <v>100</v>
      </c>
      <c r="AJT10" s="57" t="str">
        <f t="shared" ref="AJT10:AJT11" si="3">INDEX($A$12:$A$42,MATCH(AJS10,AJS$12:AJS$42,0))</f>
        <v>安徽</v>
      </c>
      <c r="AJU10" s="57"/>
      <c r="AJV10" s="61"/>
      <c r="AJW10" s="54">
        <f>IF(AJW$6=0,MAX(AJW$12:AJW$42),MIN(AJW$12:AJW$42))</f>
        <v>100</v>
      </c>
      <c r="AJX10" s="54" t="str">
        <f>INDEX($A$12:$A$42,MATCH(AJW10,AJW$12:AJW$42,0))</f>
        <v>江西</v>
      </c>
      <c r="AJY10" s="54"/>
      <c r="AJZ10" s="60"/>
      <c r="AKA10" s="141"/>
      <c r="AKB10" s="141"/>
      <c r="AKC10" s="141"/>
      <c r="AKD10" s="141"/>
      <c r="AKE10" s="141"/>
      <c r="AKF10" s="141"/>
      <c r="AKG10" s="141"/>
      <c r="AKH10" s="141"/>
      <c r="AKI10" s="141"/>
      <c r="AKJ10" s="141"/>
      <c r="AKK10" s="141"/>
      <c r="AKL10" s="141"/>
      <c r="AKM10" s="141"/>
      <c r="AKN10" s="141"/>
      <c r="AKO10" s="141"/>
      <c r="AKP10" s="141"/>
      <c r="AKQ10" s="141"/>
      <c r="AKR10" s="141"/>
      <c r="AKS10" s="141"/>
      <c r="AKT10" s="141"/>
      <c r="AKU10" s="141"/>
      <c r="AKV10" s="141"/>
      <c r="AKW10" s="141"/>
      <c r="AKX10" s="141"/>
      <c r="AKY10" s="141"/>
      <c r="AKZ10" s="141"/>
      <c r="ALA10" s="141"/>
    </row>
    <row r="11" spans="1:989" ht="21" x14ac:dyDescent="0.25">
      <c r="A11" s="30" t="s">
        <v>544</v>
      </c>
      <c r="B11" s="141"/>
      <c r="C11" s="141"/>
      <c r="D11" s="141"/>
      <c r="E11" s="54">
        <f>IF(E$6=0,MIN(E$12:E$42),MAX(E$12:E$42))</f>
        <v>74.16</v>
      </c>
      <c r="F11" s="54" t="str">
        <f>INDEX($A$12:$A$42,MATCH(E11,E$12:E$42,0))</f>
        <v>西藏</v>
      </c>
      <c r="G11" s="54"/>
      <c r="H11" s="60"/>
      <c r="I11" s="54">
        <f>IF(I$6=0,MIN(I$12:I$42),MAX(I$12:I$42))</f>
        <v>77.540000000000006</v>
      </c>
      <c r="J11" s="54" t="str">
        <f>INDEX($A$12:$A$42,MATCH(I11,I$12:I$42,0))</f>
        <v>湖北</v>
      </c>
      <c r="K11" s="54"/>
      <c r="L11" s="60"/>
      <c r="M11" s="54">
        <f>IF(M$6=0,MIN(M$12:M$42),MAX(M$12:M$42))</f>
        <v>75.02</v>
      </c>
      <c r="N11" s="54" t="str">
        <f>INDEX($A$12:$A$42,MATCH(M11,M$12:M$42,0))</f>
        <v>湖北</v>
      </c>
      <c r="O11" s="54"/>
      <c r="P11" s="60"/>
      <c r="Q11" s="54">
        <f>IF(Q$6=0,MIN(Q$12:Q$42),MAX(Q$12:Q$42))</f>
        <v>83.23</v>
      </c>
      <c r="R11" s="54" t="str">
        <f>INDEX($A$12:$A$42,MATCH(Q11,Q$12:Q$42,0))</f>
        <v>海南</v>
      </c>
      <c r="S11" s="54"/>
      <c r="T11" s="60"/>
      <c r="U11" s="54"/>
      <c r="V11" s="54"/>
      <c r="W11" s="54"/>
      <c r="X11" s="60"/>
      <c r="Y11" s="54">
        <f>IF(Y$6=0,MIN(Y$12:Y$42),MAX(Y$12:Y$42))</f>
        <v>0.84051435222587356</v>
      </c>
      <c r="Z11" s="54" t="str">
        <f>INDEX($A$12:$A$42,MATCH(Y11,Y$12:Y$42,0))</f>
        <v>青海</v>
      </c>
      <c r="AA11" s="54"/>
      <c r="AB11" s="60"/>
      <c r="AC11" s="54">
        <f>IF(AC$6=0,MIN(AC$12:AC$42),MAX(AC$12:AC$42))</f>
        <v>1.5571342564720048</v>
      </c>
      <c r="AD11" s="54" t="str">
        <f>INDEX($A$12:$A$42,MATCH(AC11,AC$12:AC$42,0))</f>
        <v>浙江</v>
      </c>
      <c r="AE11" s="54"/>
      <c r="AF11" s="60"/>
      <c r="AG11" s="54">
        <f>IF(AG$6=0,MIN(AG$12:AG$42),MAX(AG$12:AG$42))</f>
        <v>0.4093358340031556</v>
      </c>
      <c r="AH11" s="54" t="str">
        <f>INDEX($A$12:$A$42,MATCH(AG11,AG$12:AG$42,0))</f>
        <v>陕西</v>
      </c>
      <c r="AI11" s="54"/>
      <c r="AJ11" s="60"/>
      <c r="AK11" s="54">
        <f>IF(AK$6=0,MIN(AK$12:AK$42),MAX(AK$12:AK$42))</f>
        <v>53.191819884553951</v>
      </c>
      <c r="AL11" s="54" t="str">
        <f>INDEX($A$12:$A$42,MATCH(AK11,AK$12:AK$42,0))</f>
        <v>广西</v>
      </c>
      <c r="AM11" s="54"/>
      <c r="AN11" s="60"/>
      <c r="AO11" s="54">
        <f>IF(AO$6=0,MIN(AO$12:AO$42),MAX(AO$12:AO$42))</f>
        <v>5.5618113222067649</v>
      </c>
      <c r="AP11" s="54" t="str">
        <f>INDEX($A$12:$A$42,MATCH(AO11,AO$12:AO$42,0))</f>
        <v>内蒙古</v>
      </c>
      <c r="AQ11" s="54"/>
      <c r="AR11" s="60"/>
      <c r="AS11" s="54">
        <f>IF(AS$6=0,MIN(AS$12:AS$42),MAX(AS$12:AS$42))</f>
        <v>99.11</v>
      </c>
      <c r="AT11" s="54" t="str">
        <f>INDEX($A$12:$A$42,MATCH(AS11,AS$12:AS$42,0))</f>
        <v>天津</v>
      </c>
      <c r="AU11" s="54"/>
      <c r="AV11" s="60"/>
      <c r="AW11" s="54">
        <f>IF(AW$6=0,MIN(AW$12:AW$42),MAX(AW$12:AW$42))</f>
        <v>0.18</v>
      </c>
      <c r="AX11" s="54" t="str">
        <f>INDEX($A$12:$A$42,MATCH(AW11,AW$12:AW$42,0))</f>
        <v>内蒙古</v>
      </c>
      <c r="AY11" s="54"/>
      <c r="AZ11" s="60"/>
      <c r="BA11" s="54">
        <f>IF(BA$6=0,MIN(BA$12:BA$42),MAX(BA$12:BA$42))</f>
        <v>2.8149999999999999</v>
      </c>
      <c r="BB11" s="54" t="str">
        <f>INDEX($A$12:$A$42,MATCH(BA11,BA$12:BA$42,0))</f>
        <v>天津</v>
      </c>
      <c r="BC11" s="54"/>
      <c r="BD11" s="60"/>
      <c r="BE11" s="54">
        <f>IF(BE$6=0,MIN(BE$12:BE$42),MAX(BE$12:BE$42))</f>
        <v>1.81</v>
      </c>
      <c r="BF11" s="54" t="str">
        <f>INDEX($A$12:$A$42,MATCH(BE11,BE$12:BE$42,0))</f>
        <v>天津</v>
      </c>
      <c r="BG11" s="54"/>
      <c r="BH11" s="60"/>
      <c r="BI11" s="54">
        <f>IF(BI$6=0,MIN(BI$12:BI$42),MAX(BI$12:BI$42))</f>
        <v>92.13</v>
      </c>
      <c r="BJ11" s="54" t="str">
        <f>INDEX($A$12:$A$42,MATCH(BI11,BI$12:BI$42,0))</f>
        <v>内蒙古</v>
      </c>
      <c r="BK11" s="54"/>
      <c r="BL11" s="60"/>
      <c r="BM11" s="54">
        <f>IF(BM$6=0,MIN(BM$12:BM$42),MAX(BM$12:BM$42))</f>
        <v>2.5100000000000002</v>
      </c>
      <c r="BN11" s="54" t="str">
        <f>INDEX($A$12:$A$42,MATCH(BM11,BM$12:BM$42,0))</f>
        <v>河北</v>
      </c>
      <c r="BO11" s="54"/>
      <c r="BP11" s="60"/>
      <c r="BQ11" s="54">
        <f>IF(BQ$6=0,MIN(BQ$12:BQ$42),MAX(BQ$12:BQ$42))</f>
        <v>98.79</v>
      </c>
      <c r="BR11" s="54" t="str">
        <f>INDEX($A$12:$A$42,MATCH(BQ11,BQ$12:BQ$42,0))</f>
        <v>陕西</v>
      </c>
      <c r="BS11" s="54"/>
      <c r="BT11" s="60"/>
      <c r="BU11" s="54">
        <f>IF(BU$6=0,MIN(BU$12:BU$42),MAX(BU$12:BU$42))</f>
        <v>4.661583641772955</v>
      </c>
      <c r="BV11" s="54" t="str">
        <f>INDEX($A$12:$A$42,MATCH(BU11,BU$12:BU$42,0))</f>
        <v>广东</v>
      </c>
      <c r="BW11" s="54"/>
      <c r="BX11" s="60"/>
      <c r="BY11" s="54">
        <f>IF(BY$6=0,MIN(BY$12:BY$42),MAX(BY$12:BY$42))</f>
        <v>95.77</v>
      </c>
      <c r="BZ11" s="54" t="str">
        <f>INDEX($A$12:$A$42,MATCH(BY11,BY$12:BY$42,0))</f>
        <v>青海</v>
      </c>
      <c r="CA11" s="54"/>
      <c r="CB11" s="60"/>
      <c r="CC11" s="54">
        <f>IF(CC$6=0,MIN(CC$12:CC$42),MAX(CC$12:CC$42))</f>
        <v>96.557599999999994</v>
      </c>
      <c r="CD11" s="54" t="str">
        <f>INDEX($A$12:$A$42,MATCH(CC11,CC$12:CC$42,0))</f>
        <v>吉林</v>
      </c>
      <c r="CE11" s="54"/>
      <c r="CF11" s="60"/>
      <c r="CG11" s="54">
        <f>IF(CG$6=0,MIN(CG$12:CG$42),MAX(CG$12:CG$42))</f>
        <v>101</v>
      </c>
      <c r="CH11" s="54" t="str">
        <f>INDEX($A$12:$A$42,MATCH(CG11,CG$12:CG$42,0))</f>
        <v>云南</v>
      </c>
      <c r="CI11" s="54"/>
      <c r="CJ11" s="60"/>
      <c r="CK11" s="54"/>
      <c r="CL11" s="54"/>
      <c r="CM11" s="54"/>
      <c r="CN11" s="60"/>
      <c r="CO11" s="54">
        <f>IF(CO$6=0,MIN(CO$12:CO$42),MAX(CO$12:CO$42))</f>
        <v>96.372100000000003</v>
      </c>
      <c r="CP11" s="54" t="str">
        <f>INDEX($A$12:$A$42,MATCH(CO11,CO$12:CO$42,0))</f>
        <v>吉林</v>
      </c>
      <c r="CQ11" s="54"/>
      <c r="CR11" s="60"/>
      <c r="CS11" s="54">
        <f>IF(CS$6=0,MIN(CS$12:CS$42),MAX(CS$12:CS$42))</f>
        <v>111</v>
      </c>
      <c r="CT11" s="54" t="str">
        <f>INDEX($A$12:$A$42,MATCH(CS11,CS$12:CS$42,0))</f>
        <v>江西</v>
      </c>
      <c r="CU11" s="54"/>
      <c r="CV11" s="60"/>
      <c r="CW11" s="54"/>
      <c r="CX11" s="54"/>
      <c r="CY11" s="54"/>
      <c r="CZ11" s="60"/>
      <c r="DA11" s="54">
        <f>IF(DA$6=0,MIN(DA$12:DA$42),MAX(DA$12:DA$42))</f>
        <v>94.179900000000004</v>
      </c>
      <c r="DB11" s="54" t="str">
        <f>INDEX($A$12:$A$42,MATCH(DA11,DA$12:DA$42,0))</f>
        <v>吉林</v>
      </c>
      <c r="DC11" s="54"/>
      <c r="DD11" s="60"/>
      <c r="DE11" s="54">
        <f>IF(DE$6=0,MIN(DE$12:DE$42),MAX(DE$12:DE$42))</f>
        <v>135</v>
      </c>
      <c r="DF11" s="54" t="str">
        <f>INDEX($A$12:$A$42,MATCH(DE11,DE$12:DE$42,0))</f>
        <v>青海</v>
      </c>
      <c r="DG11" s="54"/>
      <c r="DH11" s="60"/>
      <c r="DI11" s="54">
        <f>IF(DI$6=0,MIN(DI$12:DI$42),MAX(DI$12:DI$42))</f>
        <v>96.3185</v>
      </c>
      <c r="DJ11" s="54" t="str">
        <f>INDEX($A$12:$A$42,MATCH(DI11,DI$12:DI$42,0))</f>
        <v>吉林</v>
      </c>
      <c r="DK11" s="54"/>
      <c r="DL11" s="60"/>
      <c r="DM11" s="54">
        <f>IF(DM$6=0,MIN(DM$12:DM$42),MAX(DM$12:DM$42))</f>
        <v>101</v>
      </c>
      <c r="DN11" s="54" t="str">
        <f>INDEX($A$12:$A$42,MATCH(DM11,DM$12:DM$42,0))</f>
        <v>江西</v>
      </c>
      <c r="DO11" s="54"/>
      <c r="DP11" s="60"/>
      <c r="DQ11" s="54">
        <f>IF(DQ$6=0,MIN(DQ$12:DQ$42),MAX(DQ$12:DQ$42))</f>
        <v>2.7315</v>
      </c>
      <c r="DR11" s="54" t="str">
        <f>INDEX($A$12:$A$42,MATCH(DQ11,DQ$12:DQ$42,0))</f>
        <v>吉林</v>
      </c>
      <c r="DS11" s="54"/>
      <c r="DT11" s="60"/>
      <c r="DU11" s="54">
        <f>IF(DU$6=0,MIN(DU$12:DU$42),MAX(DU$12:DU$42))</f>
        <v>98.44</v>
      </c>
      <c r="DV11" s="54" t="str">
        <f>INDEX($A$12:$A$42,MATCH(DU11,DU$12:DU$42,0))</f>
        <v>青海</v>
      </c>
      <c r="DW11" s="54"/>
      <c r="DX11" s="60"/>
      <c r="DY11" s="54"/>
      <c r="DZ11" s="54"/>
      <c r="EA11" s="54"/>
      <c r="EB11" s="60"/>
      <c r="EC11" s="54">
        <f>IF(EC$6=0,MIN(EC$12:EC$42),MAX(EC$12:EC$42))</f>
        <v>77.540000000000006</v>
      </c>
      <c r="ED11" s="54"/>
      <c r="EE11" s="54" t="str">
        <f>INDEX($A$12:$A$42,MATCH(EC11,EC$12:EC$42,0))</f>
        <v>湖北</v>
      </c>
      <c r="EF11" s="54"/>
      <c r="EG11" s="60"/>
      <c r="EH11" s="54">
        <f>IF(EH$6=0,MIN(EH$12:EH$42),MAX(EH$12:EH$42))</f>
        <v>77.540000000000006</v>
      </c>
      <c r="EI11" s="54"/>
      <c r="EJ11" s="54" t="str">
        <f>INDEX($A$12:$A$42,MATCH(EH11,EH$12:EH$42,0))</f>
        <v>湖北</v>
      </c>
      <c r="EK11" s="54"/>
      <c r="EL11" s="54"/>
      <c r="EM11" s="54">
        <f>IF(EM$6=0,MIN(EM$12:EM$42),MAX(EM$12:EM$42))</f>
        <v>75.02</v>
      </c>
      <c r="EN11" s="54"/>
      <c r="EO11" s="54" t="str">
        <f>INDEX($A$12:$A$42,MATCH(EM11,EM$12:EM$42,0))</f>
        <v>湖北</v>
      </c>
      <c r="EP11" s="54"/>
      <c r="EQ11" s="54"/>
      <c r="ER11" s="54">
        <f>IF(ER$6=0,MIN(ER$12:ER$42),MAX(ER$12:ER$42))</f>
        <v>75.02</v>
      </c>
      <c r="ES11" s="54"/>
      <c r="ET11" s="54" t="str">
        <f>INDEX($A$12:$A$42,MATCH(ER11,ER$12:ER$42,0))</f>
        <v>湖北</v>
      </c>
      <c r="EU11" s="54"/>
      <c r="EV11" s="60"/>
      <c r="EW11" s="54">
        <f>IF(EW$6=0,MIN(EW$12:EW$42),MAX(EW$12:EW$42))</f>
        <v>83.23</v>
      </c>
      <c r="EX11" s="54"/>
      <c r="EY11" s="54" t="str">
        <f>INDEX($A$12:$A$42,MATCH(EW11,EW$12:EW$42,0))</f>
        <v>海南</v>
      </c>
      <c r="EZ11" s="54"/>
      <c r="FA11" s="60"/>
      <c r="FB11" s="54">
        <f>IF(FB$6=0,MIN(FB$12:FB$42),MAX(FB$12:FB$42))</f>
        <v>83.23</v>
      </c>
      <c r="FC11" s="54"/>
      <c r="FD11" s="54" t="str">
        <f>INDEX($A$12:$A$42,MATCH(FB11,FB$12:FB$42,0))</f>
        <v>海南</v>
      </c>
      <c r="FE11" s="54"/>
      <c r="FF11" s="60"/>
      <c r="FG11" s="54">
        <f>IF(FG$6=0,MIN(FG$12:FG$42),MAX(FG$12:FG$42))</f>
        <v>14.24</v>
      </c>
      <c r="FH11" s="54" t="str">
        <f>INDEX($A$12:$A$42,MATCH(FG11,FG$12:FG$42,0))</f>
        <v>北京</v>
      </c>
      <c r="FI11" s="54"/>
      <c r="FJ11" s="60"/>
      <c r="FK11" s="54">
        <f>IF(FK$6=0,MIN(FK$12:FK$42),MAX(FK$12:FK$42))</f>
        <v>8.91</v>
      </c>
      <c r="FL11" s="54" t="str">
        <f>INDEX($A$12:$A$42,MATCH(FK11,FK$12:FK$42,0))</f>
        <v>北京</v>
      </c>
      <c r="FM11" s="54"/>
      <c r="FN11" s="60"/>
      <c r="FO11" s="54">
        <f>IF(FO$6=0,MIN(FO$12:FO$42),MAX(FO$12:FO$42))</f>
        <v>95.36</v>
      </c>
      <c r="FP11" s="54"/>
      <c r="FQ11" s="54" t="str">
        <f>INDEX($A$12:$A$42,MATCH(FO11,FO$12:FO$42,0))</f>
        <v>海南</v>
      </c>
      <c r="FR11" s="54"/>
      <c r="FS11" s="60"/>
      <c r="FT11" s="54">
        <f>IF(FT$6=0,MIN(FT$12:FT$42),MAX(FT$12:FT$42))</f>
        <v>95.36</v>
      </c>
      <c r="FU11" s="54"/>
      <c r="FV11" s="54" t="str">
        <f>INDEX($A$12:$A$42,MATCH(FT11,FT$12:FT$42,0))</f>
        <v>海南</v>
      </c>
      <c r="FW11" s="54"/>
      <c r="FX11" s="60"/>
      <c r="FY11" s="54">
        <f>IF(FY$6=0,MIN(FY$12:FY$42),MAX(FY$12:FY$42))</f>
        <v>85.83</v>
      </c>
      <c r="FZ11" s="54"/>
      <c r="GA11" s="54" t="str">
        <f>INDEX($A$12:$A$42,MATCH(FY11,FY$12:FY$42,0))</f>
        <v>湖北</v>
      </c>
      <c r="GB11" s="54"/>
      <c r="GC11" s="60"/>
      <c r="GD11" s="57">
        <f>IF(GD$6=0,MIN(GD$12:GD$42),MAX(GD$12:GD$42))</f>
        <v>85.83</v>
      </c>
      <c r="GE11" s="57"/>
      <c r="GF11" s="54" t="str">
        <f>INDEX($A$12:$A$42,MATCH(GD11,GD$12:GD$42,0))</f>
        <v>湖北</v>
      </c>
      <c r="GG11" s="54"/>
      <c r="GH11" s="60"/>
      <c r="GI11" s="57">
        <f>IF(GI$6=0,MIN(GI$12:GI$42),MAX(GI$12:GI$42))</f>
        <v>95.34</v>
      </c>
      <c r="GJ11" s="57"/>
      <c r="GK11" s="54" t="str">
        <f>INDEX($A$12:$A$42,MATCH(GI11,GI$12:GI$42,0))</f>
        <v>广西</v>
      </c>
      <c r="GL11" s="54"/>
      <c r="GM11" s="60"/>
      <c r="GN11" s="57">
        <f>IF(GN$6=0,MIN(GN$12:GN$42),MAX(GN$12:GN$42))</f>
        <v>95.34</v>
      </c>
      <c r="GO11" s="57"/>
      <c r="GP11" s="54" t="str">
        <f>INDEX($A$12:$A$42,MATCH(GN11,GN$12:GN$42,0))</f>
        <v>广西</v>
      </c>
      <c r="GQ11" s="54"/>
      <c r="GR11" s="60"/>
      <c r="GS11" s="57">
        <f>IF(GS$6=0,MIN(GS$12:GS$42),MAX(GS$12:GS$42))</f>
        <v>9.68</v>
      </c>
      <c r="GT11" s="57" t="str">
        <f>INDEX($A$12:$A$42,MATCH(GS11,GS$12:GS$42,0))</f>
        <v>宁夏</v>
      </c>
      <c r="GU11" s="57"/>
      <c r="GV11" s="61"/>
      <c r="GW11" s="57">
        <f>IF(GW$6=0,MIN(GW$12:GW$42),MAX(GW$12:GW$42))</f>
        <v>11.75</v>
      </c>
      <c r="GX11" s="57" t="str">
        <f>INDEX($A$12:$A$42,MATCH(GW11,GW$12:GW$42,0))</f>
        <v>广西</v>
      </c>
      <c r="GY11" s="57"/>
      <c r="GZ11" s="61"/>
      <c r="HA11" s="56"/>
      <c r="HB11" s="56"/>
      <c r="HC11" s="56"/>
      <c r="HD11" s="56"/>
      <c r="HE11" s="56"/>
      <c r="HF11" s="56"/>
      <c r="HG11" s="56"/>
      <c r="HH11" s="56"/>
      <c r="HI11" s="56"/>
      <c r="HJ11" s="56"/>
      <c r="HK11" s="57">
        <f>IF(HK$6=0,MIN(HK$12:HK$42),MAX(HK$12:HK$42))</f>
        <v>88.759999999999991</v>
      </c>
      <c r="HL11" s="57"/>
      <c r="HM11" s="54" t="str">
        <f>INDEX($A$12:$A$42,MATCH(HK11,HK$12:HK$42,0))</f>
        <v>湖北</v>
      </c>
      <c r="HN11" s="54"/>
      <c r="HO11" s="60"/>
      <c r="HP11" s="57">
        <f>IF(HP$6=0,MIN(HP$12:HP$42),MAX(HP$12:HP$42))</f>
        <v>88.759999999999991</v>
      </c>
      <c r="HQ11" s="57"/>
      <c r="HR11" s="54" t="str">
        <f>INDEX($A$12:$A$42,MATCH(HP11,HP$12:HP$42,0))</f>
        <v>湖北</v>
      </c>
      <c r="HS11" s="54"/>
      <c r="HT11" s="60"/>
      <c r="HU11" s="57">
        <f>IF(HU$6=0,MIN(HU$12:HU$42),MAX(HU$12:HU$42))</f>
        <v>95.62</v>
      </c>
      <c r="HV11" s="57"/>
      <c r="HW11" s="54" t="str">
        <f>INDEX($A$12:$A$42,MATCH(HU11,HU$12:HU$42,0))</f>
        <v>吉林</v>
      </c>
      <c r="HX11" s="56"/>
      <c r="HY11" s="56"/>
      <c r="HZ11" s="57">
        <f>IF(HZ$6=0,MIN(HZ$12:HZ$42),MAX(HZ$12:HZ$42))</f>
        <v>95.62</v>
      </c>
      <c r="IA11" s="57"/>
      <c r="IB11" s="54" t="str">
        <f>INDEX($A$12:$A$42,MATCH(HZ11,HZ$12:HZ$42,0))</f>
        <v>吉林</v>
      </c>
      <c r="IC11" s="57"/>
      <c r="ID11" s="56"/>
      <c r="IE11" s="56"/>
      <c r="IF11" s="56"/>
      <c r="IG11" s="56"/>
      <c r="IH11" s="56"/>
      <c r="II11" s="56"/>
      <c r="IJ11" s="56"/>
      <c r="IK11" s="56"/>
      <c r="IL11" s="56"/>
      <c r="IM11" s="56"/>
      <c r="IN11" s="56"/>
      <c r="IO11" s="56"/>
      <c r="IP11" s="56"/>
      <c r="IQ11" s="56"/>
      <c r="IR11" s="56"/>
      <c r="IS11" s="56"/>
      <c r="IT11" s="56"/>
      <c r="IU11" s="56"/>
      <c r="IV11" s="56"/>
      <c r="IW11" s="56"/>
      <c r="IX11" s="56"/>
      <c r="IY11" s="56"/>
      <c r="IZ11" s="56"/>
      <c r="JA11" s="56"/>
      <c r="JB11" s="56"/>
      <c r="JC11" s="56"/>
      <c r="JD11" s="56"/>
      <c r="JE11" s="56"/>
      <c r="JF11" s="56"/>
      <c r="JG11" s="56"/>
      <c r="JH11" s="56"/>
      <c r="JI11" s="56"/>
      <c r="JJ11" s="56"/>
      <c r="JK11" s="56"/>
      <c r="JL11" s="56"/>
      <c r="JM11" s="56"/>
      <c r="JN11" s="56"/>
      <c r="JO11" s="56"/>
      <c r="JP11" s="56"/>
      <c r="JQ11" s="56"/>
      <c r="JR11" s="56"/>
      <c r="JS11" s="56"/>
      <c r="JT11" s="56"/>
      <c r="JU11" s="56"/>
      <c r="JV11" s="56"/>
      <c r="JW11" s="56"/>
      <c r="JX11" s="56"/>
      <c r="JY11" s="56"/>
      <c r="JZ11" s="56"/>
      <c r="KA11" s="56"/>
      <c r="KB11" s="56"/>
      <c r="KC11" s="56"/>
      <c r="KD11" s="56"/>
      <c r="KE11" s="56"/>
      <c r="KF11" s="56"/>
      <c r="KG11" s="56"/>
      <c r="KH11" s="56"/>
      <c r="KI11" s="56"/>
      <c r="KJ11" s="56"/>
      <c r="KK11" s="56"/>
      <c r="KL11" s="56"/>
      <c r="KM11" s="57">
        <f>IF(KM$6=0,MIN(KM$12:KM$42),MAX(KM$12:KM$42))</f>
        <v>50.438510000000001</v>
      </c>
      <c r="KN11" s="57"/>
      <c r="KO11" s="54" t="str">
        <f>INDEX($A$12:$A$42,MATCH(KM11,KM$12:KM$42,0))</f>
        <v>青海</v>
      </c>
      <c r="KP11" s="54"/>
      <c r="KQ11" s="60"/>
      <c r="KR11" s="57">
        <f>IF(KR$6=0,MIN(KR$12:KR$42),MAX(KR$12:KR$42))</f>
        <v>50.438510000000001</v>
      </c>
      <c r="KS11" s="57"/>
      <c r="KT11" s="54" t="str">
        <f>INDEX($A$12:$A$42,MATCH(KR11,KR$12:KR$42,0))</f>
        <v>青海</v>
      </c>
      <c r="KU11" s="54"/>
      <c r="KV11" s="60"/>
      <c r="KW11" s="57">
        <f>IF(KW$6=0,MIN(KW$12:KW$42),MAX(KW$12:KW$42))</f>
        <v>48</v>
      </c>
      <c r="KX11" s="57"/>
      <c r="KY11" s="54" t="str">
        <f>INDEX($A$12:$A$42,MATCH(KW11,KW$12:KW$42,0))</f>
        <v>青海</v>
      </c>
      <c r="KZ11" s="54"/>
      <c r="LA11" s="60"/>
      <c r="LB11" s="57">
        <f>IF(LB$6=0,MIN(LB$12:LB$42),MAX(LB$12:LB$42))</f>
        <v>48</v>
      </c>
      <c r="LC11" s="57"/>
      <c r="LD11" s="54" t="str">
        <f>INDEX($A$12:$A$42,MATCH(LB11,LB$12:LB$42,0))</f>
        <v>青海</v>
      </c>
      <c r="LE11" s="54"/>
      <c r="LF11" s="60"/>
      <c r="LG11" s="56"/>
      <c r="LH11" s="56"/>
      <c r="LI11" s="56"/>
      <c r="LJ11" s="56"/>
      <c r="LK11" s="56"/>
      <c r="LL11" s="56"/>
      <c r="LM11" s="56"/>
      <c r="LN11" s="56"/>
      <c r="LO11" s="56"/>
      <c r="LP11" s="56"/>
      <c r="LQ11" s="57">
        <f>IF(LQ$6=0,MIN(LQ$12:LQ$42),MAX(LQ$12:LQ$42))</f>
        <v>1.208212890625</v>
      </c>
      <c r="LR11" s="56"/>
      <c r="LS11" s="54" t="str">
        <f>INDEX($A$12:$A$42,MATCH(LQ11,LQ$12:LQ$42,0))</f>
        <v>海南</v>
      </c>
      <c r="LT11" s="56"/>
      <c r="LU11" s="56"/>
      <c r="LV11" s="57">
        <f>IF(LV$6=0,MIN(LV$12:LV$42),MAX(LV$12:LV$42))</f>
        <v>1.208212890625</v>
      </c>
      <c r="LW11" s="56"/>
      <c r="LX11" s="54" t="str">
        <f>INDEX($A$12:$A$42,MATCH(LV11,LV$12:LV$42,0))</f>
        <v>海南</v>
      </c>
      <c r="LY11" s="56"/>
      <c r="LZ11" s="56"/>
      <c r="MA11" s="57">
        <f>IF(MA$6=0,MIN(MA$12:MA$42),MAX(MA$12:MA$42))</f>
        <v>1.0791015625</v>
      </c>
      <c r="MB11" s="56"/>
      <c r="MC11" s="54" t="str">
        <f>INDEX($A$12:$A$42,MATCH(MA11,MA$12:MA$42,0))</f>
        <v>上海</v>
      </c>
      <c r="MD11" s="56"/>
      <c r="ME11" s="56"/>
      <c r="MF11" s="57">
        <f>IF(MF$6=0,MIN(MF$12:MF$42),MAX(MF$12:MF$42))</f>
        <v>1.0791015625</v>
      </c>
      <c r="MG11" s="56"/>
      <c r="MH11" s="54" t="str">
        <f>INDEX($A$12:$A$42,MATCH(MF11,MF$12:MF$42,0))</f>
        <v>上海</v>
      </c>
      <c r="MI11" s="56"/>
      <c r="MJ11" s="56"/>
      <c r="MK11" s="56"/>
      <c r="ML11" s="56"/>
      <c r="MM11" s="56"/>
      <c r="MN11" s="56"/>
      <c r="MO11" s="56"/>
      <c r="MP11" s="56"/>
      <c r="MQ11" s="56"/>
      <c r="MR11" s="56"/>
      <c r="MS11" s="56"/>
      <c r="MT11" s="56"/>
      <c r="MU11" s="56"/>
      <c r="MV11" s="56"/>
      <c r="MW11" s="56"/>
      <c r="MX11" s="56"/>
      <c r="MY11" s="56"/>
      <c r="MZ11" s="56"/>
      <c r="NA11" s="56"/>
      <c r="NB11" s="56"/>
      <c r="NC11" s="56"/>
      <c r="ND11" s="56"/>
      <c r="NE11" s="56"/>
      <c r="NF11" s="56"/>
      <c r="NG11" s="56"/>
      <c r="NH11" s="56"/>
      <c r="NI11" s="56"/>
      <c r="NJ11" s="56"/>
      <c r="NK11" s="56"/>
      <c r="NL11" s="56"/>
      <c r="NM11" s="56"/>
      <c r="NN11" s="56"/>
      <c r="NO11" s="56"/>
      <c r="NP11" s="56"/>
      <c r="NQ11" s="56"/>
      <c r="NR11" s="56"/>
      <c r="NS11" s="56"/>
      <c r="NT11" s="56"/>
      <c r="NU11" s="56"/>
      <c r="NV11" s="56"/>
      <c r="NW11" s="56"/>
      <c r="NX11" s="56"/>
      <c r="NY11" s="56"/>
      <c r="NZ11" s="56"/>
      <c r="OA11" s="56"/>
      <c r="OB11" s="56"/>
      <c r="OC11" s="56"/>
      <c r="OD11" s="56"/>
      <c r="OE11" s="56"/>
      <c r="OF11" s="56"/>
      <c r="OG11" s="56"/>
      <c r="OH11" s="56"/>
      <c r="OI11" s="56"/>
      <c r="OJ11" s="56"/>
      <c r="OK11" s="56"/>
      <c r="OL11" s="56"/>
      <c r="OM11" s="56"/>
      <c r="ON11" s="56"/>
      <c r="OO11" s="56"/>
      <c r="OP11" s="56"/>
      <c r="OQ11" s="56"/>
      <c r="OR11" s="56"/>
      <c r="OS11" s="56"/>
      <c r="OT11" s="56"/>
      <c r="OU11" s="56"/>
      <c r="OV11" s="56"/>
      <c r="OW11" s="56"/>
      <c r="OX11" s="56"/>
      <c r="OY11" s="56"/>
      <c r="OZ11" s="56"/>
      <c r="PA11" s="56"/>
      <c r="PB11" s="56"/>
      <c r="PC11" s="56"/>
      <c r="PD11" s="56"/>
      <c r="PE11" s="56"/>
      <c r="PF11" s="56"/>
      <c r="PG11" s="56"/>
      <c r="PH11" s="56"/>
      <c r="PI11" s="56"/>
      <c r="PJ11" s="56"/>
      <c r="PK11" s="56"/>
      <c r="PL11" s="56"/>
      <c r="PM11" s="56"/>
      <c r="PN11" s="56"/>
      <c r="PO11" s="56"/>
      <c r="PP11" s="56"/>
      <c r="PQ11" s="56"/>
      <c r="PR11" s="56"/>
      <c r="PS11" s="56"/>
      <c r="PT11" s="56"/>
      <c r="PU11" s="56"/>
      <c r="PV11" s="56"/>
      <c r="PW11" s="56"/>
      <c r="PX11" s="56"/>
      <c r="PY11" s="56"/>
      <c r="PZ11" s="56"/>
      <c r="QA11" s="56"/>
      <c r="QB11" s="56"/>
      <c r="QC11" s="56"/>
      <c r="QD11" s="56"/>
      <c r="QE11" s="56"/>
      <c r="QF11" s="56"/>
      <c r="QG11" s="56"/>
      <c r="QH11" s="56"/>
      <c r="QI11" s="56"/>
      <c r="QJ11" s="56"/>
      <c r="QK11" s="56"/>
      <c r="QL11" s="56"/>
      <c r="QM11" s="56"/>
      <c r="QN11" s="56"/>
      <c r="QO11" s="56"/>
      <c r="QP11" s="56"/>
      <c r="QQ11" s="54"/>
      <c r="QR11" s="54"/>
      <c r="QS11" s="54"/>
      <c r="QT11" s="60"/>
      <c r="QU11" s="54"/>
      <c r="QV11" s="54"/>
      <c r="QW11" s="54"/>
      <c r="QX11" s="60"/>
      <c r="QY11" s="54"/>
      <c r="QZ11" s="54"/>
      <c r="RA11" s="54"/>
      <c r="RB11" s="60"/>
      <c r="RC11" s="54"/>
      <c r="RD11" s="54"/>
      <c r="RE11" s="54"/>
      <c r="RF11" s="60"/>
      <c r="RG11" s="54"/>
      <c r="RH11" s="54"/>
      <c r="RI11" s="54"/>
      <c r="RJ11" s="60"/>
      <c r="RK11" s="57">
        <f>IF(RK$6=0,MIN(RK$12:RK$42),MAX(RK$12:RK$42))</f>
        <v>95.36</v>
      </c>
      <c r="RL11" s="57" t="str">
        <f>INDEX($A$12:$A$42,MATCH(RK11,RK$12:RK$42,0))</f>
        <v>海南</v>
      </c>
      <c r="RM11" s="57"/>
      <c r="RN11" s="61"/>
      <c r="RO11" s="54"/>
      <c r="RP11" s="54"/>
      <c r="RQ11" s="54"/>
      <c r="RR11" s="60"/>
      <c r="RS11" s="54"/>
      <c r="RT11" s="54"/>
      <c r="RU11" s="54"/>
      <c r="RV11" s="60"/>
      <c r="RW11" s="54"/>
      <c r="RX11" s="54"/>
      <c r="RY11" s="54"/>
      <c r="RZ11" s="60"/>
      <c r="SA11" s="54"/>
      <c r="SB11" s="54"/>
      <c r="SC11" s="54"/>
      <c r="SD11" s="60"/>
      <c r="SE11" s="54"/>
      <c r="SF11" s="54"/>
      <c r="SG11" s="54"/>
      <c r="SH11" s="60"/>
      <c r="SI11" s="54"/>
      <c r="SJ11" s="54"/>
      <c r="SK11" s="54"/>
      <c r="SL11" s="60"/>
      <c r="SM11" s="54"/>
      <c r="SN11" s="54"/>
      <c r="SO11" s="54"/>
      <c r="SP11" s="60"/>
      <c r="SQ11" s="54"/>
      <c r="SR11" s="54"/>
      <c r="SS11" s="54"/>
      <c r="ST11" s="60"/>
      <c r="SU11" s="54"/>
      <c r="SV11" s="54"/>
      <c r="SW11" s="54"/>
      <c r="SX11" s="60"/>
      <c r="SY11" s="54"/>
      <c r="SZ11" s="54"/>
      <c r="TA11" s="54"/>
      <c r="TB11" s="60"/>
      <c r="TC11" s="54"/>
      <c r="TD11" s="54"/>
      <c r="TE11" s="54"/>
      <c r="TF11" s="60"/>
      <c r="TG11" s="54"/>
      <c r="TH11" s="54"/>
      <c r="TI11" s="54"/>
      <c r="TJ11" s="60"/>
      <c r="TK11" s="54"/>
      <c r="TL11" s="54"/>
      <c r="TM11" s="54"/>
      <c r="TN11" s="60"/>
      <c r="TO11" s="57">
        <f>IF(TO$6=0,MIN(TO$12:TO$42),MAX(TO$12:TO$42))</f>
        <v>85.83</v>
      </c>
      <c r="TP11" s="57" t="str">
        <f>INDEX($A$12:$A$42,MATCH(TO11,TO$12:TO$42,0))</f>
        <v>湖北</v>
      </c>
      <c r="TQ11" s="57"/>
      <c r="TR11" s="61"/>
      <c r="TS11" s="54"/>
      <c r="TT11" s="54"/>
      <c r="TU11" s="54"/>
      <c r="TV11" s="60"/>
      <c r="TW11" s="54"/>
      <c r="TX11" s="54"/>
      <c r="TY11" s="54"/>
      <c r="TZ11" s="60"/>
      <c r="UA11" s="54"/>
      <c r="UB11" s="54"/>
      <c r="UC11" s="54"/>
      <c r="UD11" s="60"/>
      <c r="UE11" s="54"/>
      <c r="UF11" s="54"/>
      <c r="UG11" s="54"/>
      <c r="UH11" s="60"/>
      <c r="UI11" s="54"/>
      <c r="UJ11" s="54"/>
      <c r="UK11" s="54"/>
      <c r="UL11" s="60"/>
      <c r="UM11" s="54"/>
      <c r="UN11" s="54"/>
      <c r="UO11" s="54"/>
      <c r="UP11" s="60"/>
      <c r="UQ11" s="54"/>
      <c r="UR11" s="54"/>
      <c r="US11" s="54"/>
      <c r="UT11" s="60"/>
      <c r="UU11" s="54"/>
      <c r="UV11" s="54"/>
      <c r="UW11" s="54"/>
      <c r="UX11" s="60"/>
      <c r="UY11" s="54"/>
      <c r="UZ11" s="54"/>
      <c r="VA11" s="54"/>
      <c r="VB11" s="60"/>
      <c r="VC11" s="54"/>
      <c r="VD11" s="54"/>
      <c r="VE11" s="54"/>
      <c r="VF11" s="60"/>
      <c r="VG11" s="57">
        <f>IF(VG$6=0,MIN(VG$12:VG$42),MAX(VG$12:VG$42))</f>
        <v>0.14532986502509121</v>
      </c>
      <c r="VH11" s="57" t="str">
        <f>INDEX($A$12:$A$42,MATCH(VG11,VG$12:VG$42,0))</f>
        <v>吉林</v>
      </c>
      <c r="VI11" s="57"/>
      <c r="VJ11" s="61"/>
      <c r="VK11" s="57">
        <f>IF(VK$6=0,MIN(VK$12:VK$42),MAX(VK$12:VK$42))</f>
        <v>50.438510000000001</v>
      </c>
      <c r="VL11" s="57" t="str">
        <f>INDEX($A$12:$A$42,MATCH(VK11,VK$12:VK$42,0))</f>
        <v>青海</v>
      </c>
      <c r="VM11" s="57"/>
      <c r="VN11" s="61"/>
      <c r="VO11" s="57">
        <f>IF(VO$6=0,MIN(VO$12:VO$42),MAX(VO$12:VO$42))</f>
        <v>48</v>
      </c>
      <c r="VP11" s="57" t="str">
        <f>INDEX($A$12:$A$42,MATCH(VO11,VO$12:VO$42,0))</f>
        <v>青海</v>
      </c>
      <c r="VQ11" s="57"/>
      <c r="VR11" s="61"/>
      <c r="VS11" s="54"/>
      <c r="VT11" s="54"/>
      <c r="VU11" s="54"/>
      <c r="VV11" s="60"/>
      <c r="VW11" s="57">
        <f>IF(VW$6=0,MIN(VW$12:VW$42),MAX(VW$12:VW$42))</f>
        <v>1.208212890625</v>
      </c>
      <c r="VX11" s="57" t="str">
        <f>INDEX($A$12:$A$42,MATCH(VW11,VW$12:VW$42,0))</f>
        <v>海南</v>
      </c>
      <c r="VY11" s="57"/>
      <c r="VZ11" s="61"/>
      <c r="WA11" s="57">
        <f>IF(WA$6=0,MIN(WA$12:WA$42),MAX(WA$12:WA$42))</f>
        <v>1.0791015625</v>
      </c>
      <c r="WB11" s="57" t="str">
        <f>INDEX($A$12:$A$42,MATCH(WA11,WA$12:WA$42,0))</f>
        <v>上海</v>
      </c>
      <c r="WC11" s="57"/>
      <c r="WD11" s="61"/>
      <c r="WE11" s="57">
        <f>IF(WE$6=0,MIN(WE$12:WE$42),MAX(WE$12:WE$42))</f>
        <v>94.62</v>
      </c>
      <c r="WF11" s="57" t="str">
        <f>INDEX($A$12:$A$42,MATCH(WE11,WE$12:WE$42,0))</f>
        <v>吉林</v>
      </c>
      <c r="WG11" s="57"/>
      <c r="WH11" s="61"/>
      <c r="WI11" s="54"/>
      <c r="WJ11" s="54"/>
      <c r="WK11" s="54"/>
      <c r="WL11" s="60"/>
      <c r="WM11" s="54"/>
      <c r="WN11" s="54"/>
      <c r="WO11" s="54"/>
      <c r="WP11" s="60"/>
      <c r="WQ11" s="54"/>
      <c r="WR11" s="54"/>
      <c r="WS11" s="54"/>
      <c r="WT11" s="60"/>
      <c r="WU11" s="57">
        <f>IF(WU$6=0,MIN(WU$12:WU$42),MAX(WU$12:WU$42))</f>
        <v>14.29</v>
      </c>
      <c r="WV11" s="57" t="str">
        <f>INDEX($A$12:$A$42,MATCH(WU11,WU$12:WU$42,0))</f>
        <v>云南</v>
      </c>
      <c r="WW11" s="57"/>
      <c r="WX11" s="61"/>
      <c r="WY11" s="54"/>
      <c r="WZ11" s="54"/>
      <c r="XA11" s="54"/>
      <c r="XB11" s="60"/>
      <c r="XC11" s="54"/>
      <c r="XD11" s="54"/>
      <c r="XE11" s="54"/>
      <c r="XF11" s="60"/>
      <c r="XG11" s="54"/>
      <c r="XH11" s="54"/>
      <c r="XI11" s="54"/>
      <c r="XJ11" s="60"/>
      <c r="XK11" s="54"/>
      <c r="XL11" s="54"/>
      <c r="XM11" s="54"/>
      <c r="XN11" s="60"/>
      <c r="XO11" s="54"/>
      <c r="XP11" s="54"/>
      <c r="XQ11" s="54"/>
      <c r="XR11" s="60"/>
      <c r="XS11" s="54"/>
      <c r="XT11" s="54"/>
      <c r="XU11" s="54"/>
      <c r="XV11" s="60"/>
      <c r="XW11" s="54"/>
      <c r="XX11" s="54"/>
      <c r="XY11" s="54"/>
      <c r="XZ11" s="60"/>
      <c r="YA11" s="54"/>
      <c r="YB11" s="54"/>
      <c r="YC11" s="54"/>
      <c r="YD11" s="60"/>
      <c r="YE11" s="54"/>
      <c r="YF11" s="54"/>
      <c r="YG11" s="54"/>
      <c r="YH11" s="60"/>
      <c r="YI11" s="54"/>
      <c r="YJ11" s="54"/>
      <c r="YK11" s="54"/>
      <c r="YL11" s="60"/>
      <c r="YM11" s="54"/>
      <c r="YN11" s="54"/>
      <c r="YO11" s="54"/>
      <c r="YP11" s="60"/>
      <c r="YQ11" s="57">
        <f>IF(YQ$6=0,MIN(YQ$12:YQ$42),MAX(YQ$12:YQ$42))</f>
        <v>95.34</v>
      </c>
      <c r="YR11" s="57" t="str">
        <f>INDEX($A$12:$A$42,MATCH(YQ11,YQ$12:YQ$42,0))</f>
        <v>广西</v>
      </c>
      <c r="YS11" s="57"/>
      <c r="YT11" s="61"/>
      <c r="YU11" s="54"/>
      <c r="YV11" s="54"/>
      <c r="YW11" s="54"/>
      <c r="YX11" s="60"/>
      <c r="YY11" s="54"/>
      <c r="YZ11" s="54"/>
      <c r="ZA11" s="54"/>
      <c r="ZB11" s="60"/>
      <c r="ZC11" s="54"/>
      <c r="ZD11" s="54"/>
      <c r="ZE11" s="54"/>
      <c r="ZF11" s="60"/>
      <c r="ZG11" s="54"/>
      <c r="ZH11" s="54"/>
      <c r="ZI11" s="54"/>
      <c r="ZJ11" s="60"/>
      <c r="ZK11" s="54"/>
      <c r="ZL11" s="54"/>
      <c r="ZM11" s="54"/>
      <c r="ZN11" s="60"/>
      <c r="ZO11" s="54"/>
      <c r="ZP11" s="54"/>
      <c r="ZQ11" s="54"/>
      <c r="ZR11" s="60"/>
      <c r="ZS11" s="54"/>
      <c r="ZT11" s="54"/>
      <c r="ZU11" s="54"/>
      <c r="ZV11" s="60"/>
      <c r="ZW11" s="54"/>
      <c r="ZX11" s="54"/>
      <c r="ZY11" s="54"/>
      <c r="ZZ11" s="60"/>
      <c r="AAA11" s="54"/>
      <c r="AAB11" s="54"/>
      <c r="AAC11" s="54"/>
      <c r="AAD11" s="60"/>
      <c r="AAE11" s="57">
        <f>IF(AAE$6=0,MIN(AAE$12:AAE$42),MAX(AAE$12:AAE$42))</f>
        <v>4.41</v>
      </c>
      <c r="AAF11" s="57" t="str">
        <f>INDEX($A$12:$A$42,MATCH(AAE11,AAE$12:AAE$42,0))</f>
        <v>宁夏</v>
      </c>
      <c r="AAG11" s="57"/>
      <c r="AAH11" s="61"/>
      <c r="AAI11" s="54"/>
      <c r="AAJ11" s="54"/>
      <c r="AAK11" s="54"/>
      <c r="AAL11" s="60"/>
      <c r="AAM11" s="54"/>
      <c r="AAN11" s="54"/>
      <c r="AAO11" s="54"/>
      <c r="AAP11" s="60"/>
      <c r="AAQ11" s="54"/>
      <c r="AAR11" s="54"/>
      <c r="AAS11" s="54"/>
      <c r="AAT11" s="60"/>
      <c r="AAU11" s="54"/>
      <c r="AAV11" s="54"/>
      <c r="AAW11" s="54"/>
      <c r="AAX11" s="60"/>
      <c r="AAY11" s="54"/>
      <c r="AAZ11" s="54"/>
      <c r="ABA11" s="54"/>
      <c r="ABB11" s="60"/>
      <c r="ABC11" s="54"/>
      <c r="ABD11" s="54"/>
      <c r="ABE11" s="54"/>
      <c r="ABF11" s="60"/>
      <c r="ABG11" s="54"/>
      <c r="ABH11" s="54"/>
      <c r="ABI11" s="54"/>
      <c r="ABJ11" s="60"/>
      <c r="ABK11" s="54"/>
      <c r="ABL11" s="54"/>
      <c r="ABM11" s="54"/>
      <c r="ABN11" s="60"/>
      <c r="ABO11" s="54"/>
      <c r="ABP11" s="54"/>
      <c r="ABQ11" s="54"/>
      <c r="ABR11" s="60"/>
      <c r="ABS11" s="54"/>
      <c r="ABT11" s="54"/>
      <c r="ABU11" s="54"/>
      <c r="ABV11" s="60"/>
      <c r="ABW11" s="57">
        <f>IF(ABW$6=0,MIN(ABW$12:ABW$42),MAX(ABW$12:ABW$42))</f>
        <v>88.759999999999991</v>
      </c>
      <c r="ABX11" s="57" t="str">
        <f>INDEX($A$12:$A$42,MATCH(ABW11,ABW$12:ABW$42,0))</f>
        <v>湖北</v>
      </c>
      <c r="ABY11" s="57"/>
      <c r="ABZ11" s="61"/>
      <c r="ACA11" s="54"/>
      <c r="ACB11" s="54"/>
      <c r="ACC11" s="54"/>
      <c r="ACD11" s="60"/>
      <c r="ACE11" s="54"/>
      <c r="ACF11" s="54"/>
      <c r="ACG11" s="54"/>
      <c r="ACH11" s="60"/>
      <c r="ACI11" s="54"/>
      <c r="ACJ11" s="54"/>
      <c r="ACK11" s="54"/>
      <c r="ACL11" s="60"/>
      <c r="ACM11" s="54"/>
      <c r="ACN11" s="54"/>
      <c r="ACO11" s="54"/>
      <c r="ACP11" s="60"/>
      <c r="ACQ11" s="54"/>
      <c r="ACR11" s="54"/>
      <c r="ACS11" s="54"/>
      <c r="ACT11" s="60"/>
      <c r="ACU11" s="54"/>
      <c r="ACV11" s="54"/>
      <c r="ACW11" s="54"/>
      <c r="ACX11" s="60"/>
      <c r="ACY11" s="54"/>
      <c r="ACZ11" s="54"/>
      <c r="ADA11" s="54"/>
      <c r="ADB11" s="60"/>
      <c r="ADC11" s="57"/>
      <c r="ADD11" s="57"/>
      <c r="ADE11" s="54"/>
      <c r="ADF11" s="60"/>
      <c r="ADG11" s="57">
        <f>IF(ADG$6=0,MIN(ADG$12:ADG$42),MAX(ADG$12:ADG$42))</f>
        <v>95.62</v>
      </c>
      <c r="ADH11" s="57" t="str">
        <f>INDEX($A$12:$A$42,MATCH(ADG11,ADG$12:ADG$42,0))</f>
        <v>吉林</v>
      </c>
      <c r="ADI11" s="54"/>
      <c r="ADJ11" s="60"/>
      <c r="ADK11" s="54"/>
      <c r="ADL11" s="54"/>
      <c r="ADM11" s="54"/>
      <c r="ADN11" s="60"/>
      <c r="ADO11" s="54"/>
      <c r="ADP11" s="54"/>
      <c r="ADQ11" s="54"/>
      <c r="ADR11" s="60"/>
      <c r="ADS11" s="54"/>
      <c r="ADT11" s="54"/>
      <c r="ADU11" s="54"/>
      <c r="ADV11" s="60"/>
      <c r="ADW11" s="54"/>
      <c r="ADX11" s="54"/>
      <c r="ADY11" s="54"/>
      <c r="ADZ11" s="60"/>
      <c r="AEA11" s="54"/>
      <c r="AEB11" s="54"/>
      <c r="AEC11" s="54"/>
      <c r="AED11" s="60"/>
      <c r="AEE11" s="54"/>
      <c r="AEF11" s="54"/>
      <c r="AEG11" s="54"/>
      <c r="AEH11" s="60"/>
      <c r="AEI11" s="54"/>
      <c r="AEJ11" s="54"/>
      <c r="AEK11" s="54"/>
      <c r="AEL11" s="60"/>
      <c r="AEM11" s="54"/>
      <c r="AEN11" s="54"/>
      <c r="AEO11" s="54"/>
      <c r="AEP11" s="60"/>
      <c r="AEQ11" s="54"/>
      <c r="AER11" s="54"/>
      <c r="AES11" s="54"/>
      <c r="AET11" s="60"/>
      <c r="AEU11" s="54"/>
      <c r="AEV11" s="54"/>
      <c r="AEW11" s="54"/>
      <c r="AEX11" s="60"/>
      <c r="AEY11" s="54"/>
      <c r="AEZ11" s="54"/>
      <c r="AFA11" s="54"/>
      <c r="AFB11" s="60"/>
      <c r="AFC11" s="54"/>
      <c r="AFD11" s="54"/>
      <c r="AFE11" s="54"/>
      <c r="AFF11" s="60"/>
      <c r="AFG11" s="54"/>
      <c r="AFH11" s="54"/>
      <c r="AFI11" s="54"/>
      <c r="AFJ11" s="60"/>
      <c r="AFK11" s="54"/>
      <c r="AFL11" s="54"/>
      <c r="AFM11" s="54"/>
      <c r="AFN11" s="60"/>
      <c r="AFO11" s="54"/>
      <c r="AFP11" s="54"/>
      <c r="AFQ11" s="54"/>
      <c r="AFR11" s="60"/>
      <c r="AFS11" s="54"/>
      <c r="AFT11" s="54"/>
      <c r="AFU11" s="54"/>
      <c r="AFV11" s="60"/>
      <c r="AFW11" s="54"/>
      <c r="AFX11" s="54"/>
      <c r="AFY11" s="54"/>
      <c r="AFZ11" s="60"/>
      <c r="AGA11" s="54"/>
      <c r="AGB11" s="54"/>
      <c r="AGC11" s="54"/>
      <c r="AGD11" s="60"/>
      <c r="AGE11" s="54"/>
      <c r="AGF11" s="54"/>
      <c r="AGG11" s="54"/>
      <c r="AGH11" s="60"/>
      <c r="AGI11" s="54"/>
      <c r="AGJ11" s="54"/>
      <c r="AGK11" s="54"/>
      <c r="AGL11" s="60"/>
      <c r="AGM11" s="54"/>
      <c r="AGN11" s="54"/>
      <c r="AGO11" s="54"/>
      <c r="AGP11" s="60"/>
      <c r="AGQ11" s="54"/>
      <c r="AGR11" s="54"/>
      <c r="AGS11" s="54"/>
      <c r="AGT11" s="60"/>
      <c r="AGU11" s="57">
        <f>IF(AGU$6=0,MIN(AGU$12:AGU$42),MAX(AGU$12:AGU$42))</f>
        <v>1.1499999999999999</v>
      </c>
      <c r="AGV11" s="57" t="str">
        <f>INDEX($A$12:$A$42,MATCH(AGU11,AGU$12:AGU$42,0))</f>
        <v>内蒙古</v>
      </c>
      <c r="AGW11" s="57"/>
      <c r="AGX11" s="61"/>
      <c r="AGY11" s="57">
        <f>IF(AGY$6=0,MIN(AGY$12:AGY$42),MAX(AGY$12:AGY$42))</f>
        <v>0.54</v>
      </c>
      <c r="AGZ11" s="57" t="str">
        <f>INDEX($A$12:$A$42,MATCH(AGY11,AGY$12:AGY$42,0))</f>
        <v>黑龙江</v>
      </c>
      <c r="AHA11" s="57"/>
      <c r="AHB11" s="61"/>
      <c r="AHC11" s="57">
        <f>IF(AHC$6=0,MIN(AHC$12:AHC$42),MAX(AHC$12:AHC$42))</f>
        <v>96.44</v>
      </c>
      <c r="AHD11" s="57" t="str">
        <f>INDEX($A$12:$A$42,MATCH(AHC11,AHC$12:AHC$42,0))</f>
        <v>海南</v>
      </c>
      <c r="AHE11" s="57"/>
      <c r="AHF11" s="61"/>
      <c r="AHG11" s="57">
        <f>IF(AHG$6=0,MIN(AHG$12:AHG$42),MAX(AHG$12:AHG$42))</f>
        <v>91.93</v>
      </c>
      <c r="AHH11" s="57" t="str">
        <f>INDEX($A$12:$A$42,MATCH(AHG11,AHG$12:AHG$42,0))</f>
        <v>广西</v>
      </c>
      <c r="AHI11" s="57"/>
      <c r="AHJ11" s="61"/>
      <c r="AHK11" s="57">
        <f>IF(AHK$6=0,MIN(AHK$12:AHK$42),MAX(AHK$12:AHK$42))</f>
        <v>97.23</v>
      </c>
      <c r="AHL11" s="57" t="str">
        <f>INDEX($A$12:$A$42,MATCH(AHK11,AHK$12:AHK$42,0))</f>
        <v>上海</v>
      </c>
      <c r="AHM11" s="57"/>
      <c r="AHN11" s="61"/>
      <c r="AHO11" s="57">
        <f>IF(AHO$6=0,MIN(AHO$12:AHO$42),MAX(AHO$12:AHO$42))</f>
        <v>20.76</v>
      </c>
      <c r="AHP11" s="57" t="str">
        <f>INDEX($A$12:$A$42,MATCH(AHO11,AHO$12:AHO$42,0))</f>
        <v>内蒙古</v>
      </c>
      <c r="AHQ11" s="57"/>
      <c r="AHR11" s="61"/>
      <c r="AHS11" s="57">
        <f>IF(AHS$6=0,MIN(AHS$12:AHS$42),MAX(AHS$12:AHS$42))</f>
        <v>8.5400000000000009</v>
      </c>
      <c r="AHT11" s="57" t="str">
        <f>INDEX($A$12:$A$42,MATCH(AHS11,AHS$12:AHS$42,0))</f>
        <v>上海</v>
      </c>
      <c r="AHU11" s="57"/>
      <c r="AHV11" s="61"/>
      <c r="AHW11" s="57">
        <f>IF(AHW$6=0,MIN(AHW$12:AHW$42),MAX(AHW$12:AHW$42))</f>
        <v>2.1366000000000001</v>
      </c>
      <c r="AHX11" s="57" t="str">
        <f>INDEX($A$12:$A$42,MATCH(AHW11,AHW$12:AHW$42,0))</f>
        <v>西藏</v>
      </c>
      <c r="AHY11" s="57"/>
      <c r="AHZ11" s="61"/>
      <c r="AIA11" s="57">
        <f>IF(AIA$6=0,MIN(AIA$12:AIA$42),MAX(AIA$12:AIA$42))</f>
        <v>0.19409999999999999</v>
      </c>
      <c r="AIB11" s="57" t="str">
        <f>INDEX($A$12:$A$42,MATCH(AIA11,AIA$12:AIA$42,0))</f>
        <v>陕西</v>
      </c>
      <c r="AIC11" s="57"/>
      <c r="AID11" s="61"/>
      <c r="AIE11" s="54"/>
      <c r="AIF11" s="54"/>
      <c r="AIG11" s="54"/>
      <c r="AIH11" s="60"/>
      <c r="AII11" s="54"/>
      <c r="AIJ11" s="54"/>
      <c r="AIK11" s="54"/>
      <c r="AIL11" s="60"/>
      <c r="AIM11" s="54"/>
      <c r="AIN11" s="54"/>
      <c r="AIO11" s="54"/>
      <c r="AIP11" s="60"/>
      <c r="AIQ11" s="57"/>
      <c r="AIR11" s="57"/>
      <c r="AIS11" s="57"/>
      <c r="AIT11" s="61"/>
      <c r="AIU11" s="57">
        <f>IF(AIU$6=0,MIN(AIU$12:AIU$42),MAX(AIU$12:AIU$42))</f>
        <v>11.379999999999999</v>
      </c>
      <c r="AIV11" s="57" t="str">
        <f>INDEX($A$12:$A$42,MATCH(AIU11,AIU$12:AIU$42,0))</f>
        <v>吉林</v>
      </c>
      <c r="AIW11" s="57"/>
      <c r="AIX11" s="61"/>
      <c r="AIY11" s="57">
        <f t="shared" ref="AIY11" si="4">IF(AIY$6=0,MIN(AIY$12:AIY$42),MAX(AIY$12:AIY$42))</f>
        <v>0.8</v>
      </c>
      <c r="AIZ11" s="57" t="str">
        <f t="shared" si="1"/>
        <v>宁夏</v>
      </c>
      <c r="AJA11" s="57"/>
      <c r="AJB11" s="61"/>
      <c r="AJC11" s="57">
        <f>IF(AJC$6=0,MIN(AJC$12:AJC$42),MAX(AJC$12:AJC$42))</f>
        <v>11.376097747997308</v>
      </c>
      <c r="AJD11" s="57" t="str">
        <f>INDEX($A$12:$A$42,MATCH(AJC11,AJC$12:AJC$42,0))</f>
        <v>黑龙江</v>
      </c>
      <c r="AJE11" s="57"/>
      <c r="AJF11" s="61"/>
      <c r="AJG11" s="54"/>
      <c r="AJH11" s="54"/>
      <c r="AJI11" s="54"/>
      <c r="AJJ11" s="60"/>
      <c r="AJK11" s="57">
        <f>IF(AJK$6=0,MIN(AJK$12:AJK$42),MAX(AJK$12:AJK$42))</f>
        <v>1.92</v>
      </c>
      <c r="AJL11" s="57" t="str">
        <f>INDEX($A$12:$A$42,MATCH(AJK11,AJK$12:AJK$42,0))</f>
        <v>宁夏</v>
      </c>
      <c r="AJM11" s="57"/>
      <c r="AJN11" s="61"/>
      <c r="AJO11" s="57">
        <f>IF(AJO$6=0,MIN(AJO$12:AJO$42),MAX(AJO$12:AJO$42))</f>
        <v>20.399999999999999</v>
      </c>
      <c r="AJP11" s="57" t="str">
        <f>INDEX($A$12:$A$42,MATCH(AJO11,AJO$12:AJO$42,0))</f>
        <v>西藏</v>
      </c>
      <c r="AJQ11" s="57"/>
      <c r="AJR11" s="61"/>
      <c r="AJS11" s="57">
        <f t="shared" ref="AJS11" si="5">IF(AJS$6=0,MIN(AJS$12:AJS$42),MAX(AJS$12:AJS$42))</f>
        <v>81.5</v>
      </c>
      <c r="AJT11" s="57" t="str">
        <f t="shared" si="3"/>
        <v>西藏</v>
      </c>
      <c r="AJU11" s="57"/>
      <c r="AJV11" s="61"/>
      <c r="AJW11" s="54">
        <f>IF(AJW$6=0,MIN(AJW$12:AJW$42),MAX(AJW$12:AJW$42))</f>
        <v>35.199999999999996</v>
      </c>
      <c r="AJX11" s="54" t="str">
        <f>INDEX($A$12:$A$42,MATCH(AJW11,AJW$12:AJW$42,0))</f>
        <v>西藏</v>
      </c>
      <c r="AJY11" s="54"/>
      <c r="AJZ11" s="60"/>
      <c r="AKA11" s="141"/>
      <c r="AKB11" s="141"/>
      <c r="AKC11" s="141"/>
      <c r="AKD11" s="141"/>
      <c r="AKE11" s="141"/>
      <c r="AKF11" s="141"/>
      <c r="AKG11" s="141"/>
      <c r="AKH11" s="141"/>
      <c r="AKI11" s="141"/>
      <c r="AKJ11" s="141"/>
      <c r="AKK11" s="141"/>
      <c r="AKL11" s="141"/>
      <c r="AKM11" s="141"/>
      <c r="AKN11" s="141"/>
      <c r="AKO11" s="141"/>
      <c r="AKP11" s="141"/>
      <c r="AKQ11" s="141"/>
      <c r="AKR11" s="141"/>
      <c r="AKS11" s="141"/>
      <c r="AKT11" s="141"/>
      <c r="AKU11" s="141"/>
      <c r="AKV11" s="141"/>
      <c r="AKW11" s="141"/>
      <c r="AKX11" s="141"/>
      <c r="AKY11" s="141"/>
      <c r="AKZ11" s="141"/>
      <c r="ALA11" s="141"/>
    </row>
    <row r="12" spans="1:989" ht="19.149999999999999" customHeight="1" x14ac:dyDescent="0.15">
      <c r="A12" s="31" t="s">
        <v>545</v>
      </c>
      <c r="B12" s="32" t="str">
        <f>A12</f>
        <v>安徽</v>
      </c>
      <c r="C12" s="33">
        <f>(F12+J12+N12+R12+V12+Z12+AD12+AH12+AL12+AP12+AT12+AX12+BB12+BF12+BJ12+BN12+BR12+BV12+BZ12+CD12+CH12+CL12+CP12+CT12+CX12+DB12+DF12+DJ12+DN12+DR12+DV12+DZ12+EE12+EJ12+EO12+ET12+EY12+FD12+FH12+FL12+FQ12+FV12+GA12+GF12+GK12+GP12+GT12+GX12+HC12+HH12+HM12+HR12+HW12+IB12+IG12+IL12+IQ12+IV12+JA12+JF12+JK12+JP12+JU12+JZ12+KE12+KJ12+KO12+KT12+KY12+LD12+LI12+LN12+LS12+LX12+MC12+MH12+MM12+MR12+MW12+NB12+NG12+NL12+NQ12+NV12+OA12+OF12+OK12+OP12+OU12+OZ12+PE12+PJ12+PO12+PT12+PY12+QD12+QI12+QN12+QR12+QV12+QZ12+RD12+RH12+RL12+RP12+RT12+RX12+SB12+SF12+SJ12+SN12+SR12+SV12+SZ12+TD12+TH12+TL12+TP12+TT12+TX12+UB12+UF12+UJ12+UN12+UR12+UV12+UZ12+VD12+VH12+VL12+VP12+VT12+VX12+WB12+WF12+WJ12+WN12+WR12+WV12+WZ12+XD12+XH12+XL12+XP12+XT12+XX12+YB12+YF12+YJ12+YN12+YR12+YV12+YZ12+ZD12+ZH12+ZL12+ZP12+ZT12+ZX12+AAB12+AAF12+AAJ12+AAN12+AAR12+AAV12+AAZ12+ABD12+ABH12+ABL12+ABP12+ABT12+ABX12+ACB12+ACF12+ACJ12+ACN12+ACR12+ACV12+ACZ12+ADD12+ADH12+ADL12+ADP12+ADT12+ADX12+AEB12+AEF12+AEJ12+AEN12+AER12+AEV12+AEZ12+AFD12+AFH12+AFL12+AFP12+AFT12+AFX12+AGB12+AGF12+AGJ12+AGN12+AGR12+AGV12+AGZ12+AHD12+AHH12+AHL12+AHP12+AHT12+AHX12+AIB12+AIF12+AIJ12+AIN12+AIR12+AIV12+AIZ12+AJD12+AJH12+AJL12+AJP12+AJT12+AJX12)/(G12+K12+O12+S12+W12+AA12+AE12+AI12+AM12+AQ12+AU12+AY12+BC12+BG12+BK12+BO12+BS12+BW12+CA12+CE12+CI12+CM12+CQ12+CU12+CY12+DC12+DG12+DK12+DO12+DS12+DW12+EA12+EF12+EK12+EP12+EU12+EZ12+FE12+FI12+FM12+FR12+FW12+GB12+GG12+GL12+GQ12+GU12+GY12+HD12+HI12+HN12+HS12+HX12+IC12+IH12+IM12+IR12+IW12+JB12+JG12+JL12+JQ12+JV12+KA12+KF12+KK12+KP12+KU12+KZ12+LE12+LJ12+LO12+LT12+LY12+MD12+MI12+MN12+MS12+MX12+NC12+NH12+NM12+NR12+NW12+OB12+OG12+OL12+OQ12+OV12+PA12+PF12+PK12+PP12+PU12+PZ12+QE12+QJ12+QO12+QS12+QW12+RA12+RE12+RI12+RM12+RQ12+RU12+RY12+SC12+SG12+SK12+SO12+SS12+SW12+TA12+TE12+TI12+TM12+TQ12+TU12+TY12+UC12+UG12+UK12+UO12+US12+UW12+VA12+VE12+VI12+VM12+VQ12+VU12+VY12+WC12+WG12+WK12+WO12+WS12+WW12+XA12+XE12+XI12+XM12+XQ12+XU12+XY12+YC12+YG12+YK12+YO12+YS12+YW12+ZA12+ZE12+ZI12+ZM12+ZQ12+ZU12+ZY12+AAC12+AAG12+AAK12+AAO12+AAS12+AAW12+ABA12+ABE12+ABI12+ABM12+ABQ12+ABU12+ABY12+ACC12+ACG12+ACK12+ACO12+ACS12+ACW12+ADA12+ADE12+ADI12+ADM12+ADQ12+ADU12+ADY12+AEC12+AEG12+AEK12+AEO12+AES12+AEW12+AFA12+AFE12+AFI12+AFM12+AFQ12+AFU12+AFY12+AGC12+AGG12+AGK12+AGO12+AGS12+AGW12+AHA12+AHE12+AHI12+AHM12+AHQ12+AHU12+AHY12+AIC12+AIG12+AIK12+AIO12+AIS12+AIW12+AJA12+AJE12+AJI12+AJM12+AJQ12+AJU12+AJY12)*100</f>
        <v>86.488906220788252</v>
      </c>
      <c r="D12" s="34">
        <f>RANK(C12,C$12:C$42,0)</f>
        <v>2</v>
      </c>
      <c r="E12" s="54">
        <v>83</v>
      </c>
      <c r="F12" s="54">
        <f>IF(E$6=0,IF(E12&lt;&gt;"",IF(E12&gt;=E$8,E$5,IF(E12&lt;E$7,0,(E$5*0.6+(E12-E$7)/(E$8-E$7)*E$5*0.4))),0),IF(E12&lt;&gt;"",IF(E12&lt;=E$8,E$5,IF(E12&gt;E$7,0,(E$5*0.6+(E12-E$7)/(E$8-E$7)*E$5*0.4))),0))</f>
        <v>0.7</v>
      </c>
      <c r="G12" s="54">
        <f t="shared" ref="G12:G39" si="6">IF(E12&lt;&gt;"",E$5,0)</f>
        <v>0.7</v>
      </c>
      <c r="H12" s="35">
        <f>IF(E$6=0,RANK(E12,E$12:E$42,0),RANK(E12,E$12:E$42,1))</f>
        <v>9</v>
      </c>
      <c r="I12" s="54">
        <v>82.92</v>
      </c>
      <c r="J12" s="54">
        <f>IF(I$6=0,IF(I12&lt;&gt;"",IF(I12&gt;=I$8,I$5,IF(I12&lt;I$7,0,(I$5*0.6+(I12-I$7)/(I$8-I$7)*I$5*0.4))),0),IF(I12&lt;&gt;"",IF(I12&lt;=I$8,I$5,IF(I12&gt;I$7,0,(I$5*0.6+(I12-I$7)/(I$8-I$7)*I$5*0.4))),0))</f>
        <v>0.69253333333333345</v>
      </c>
      <c r="K12" s="36">
        <f t="shared" ref="K12:K39" si="7">IF(I12&lt;&gt;"",I$5,0)</f>
        <v>0.7</v>
      </c>
      <c r="L12" s="35">
        <f>IF(I$6=0,RANK(I12,I$12:I$42,0),RANK(I12,I$12:I$42,1))</f>
        <v>5</v>
      </c>
      <c r="M12" s="54">
        <v>80.88</v>
      </c>
      <c r="N12" s="54">
        <f>IF(M$6=0,IF(M12&lt;&gt;"",IF(M12&gt;=M$8,M$5,IF(M12&lt;M$7,0,(M$5*0.6+(M12-M$7)/(M$8-M$7)*M$5*0.4))),0),IF(M12&lt;&gt;"",IF(M12&lt;=M$8,M$5,IF(M12&gt;M$7,0,(M$5*0.6+(M12-M$7)/(M$8-M$7)*M$5*0.4))),0))</f>
        <v>0.59279999999999977</v>
      </c>
      <c r="O12" s="36">
        <f t="shared" ref="O12:O39" si="8">IF(M12&lt;&gt;"",M$5,0)</f>
        <v>0.6</v>
      </c>
      <c r="P12" s="35">
        <f>IF(M$6=0,RANK(M12,M$12:M$42,0),RANK(M12,M$12:M$42,1))</f>
        <v>5</v>
      </c>
      <c r="Q12" s="54">
        <v>88.43</v>
      </c>
      <c r="R12" s="54">
        <f>IF(Q$6=0,IF(Q12&lt;&gt;"",IF(Q12&gt;=Q$8,Q$5,IF(Q12&lt;Q$7,0,(Q$5*0.6+(Q12-Q$7)/(Q$8-Q$7)*Q$5*0.4))),0),IF(Q12&lt;&gt;"",IF(Q12&lt;=Q$8,Q$5,IF(Q12&gt;Q$7,0,(Q$5*0.6+(Q12-Q$7)/(Q$8-Q$7)*Q$5*0.4))),0))</f>
        <v>0.6</v>
      </c>
      <c r="S12" s="36">
        <f t="shared" ref="S12:S39" si="9">IF(Q12&lt;&gt;"",Q$5,0)</f>
        <v>0.6</v>
      </c>
      <c r="T12" s="35">
        <f>IF(Q$6=0,RANK(Q12,Q$12:Q$42,0),RANK(Q12,Q$12:Q$42,1))</f>
        <v>4</v>
      </c>
      <c r="U12" s="54"/>
      <c r="V12" s="54">
        <f>U$5*0.6</f>
        <v>0.3</v>
      </c>
      <c r="W12" s="54">
        <f>U$5</f>
        <v>0.5</v>
      </c>
      <c r="X12" s="34"/>
      <c r="Y12" s="36">
        <v>6.3200074165488312E-2</v>
      </c>
      <c r="Z12" s="54">
        <f>IF(Y$6=0,IF(Y12&lt;&gt;"",IF(Y12&gt;=Y$8,Y$5,IF(Y12&lt;Y$7,0,(Y$5*0.6+(Y12-Y$7)/(Y$8-Y$7)*Y$5*0.4))),0),IF(Y12&lt;&gt;"",IF(Y12&lt;=Y$8,Y$5,IF(Y12&gt;Y$7,0,(Y$5*0.6+(Y12-Y$7)/(Y$8-Y$7)*Y$5*0.4))),0))</f>
        <v>0.26831982200282806</v>
      </c>
      <c r="AA12" s="36">
        <f t="shared" ref="AA12:AA39" si="10">IF(Y12&lt;&gt;"",Y$5,0)</f>
        <v>0.3</v>
      </c>
      <c r="AB12" s="35">
        <f>IF(Y$6=0,RANK(Y12,Y$12:Y$42,0),RANK(Y12,Y$12:Y$42,1))</f>
        <v>15</v>
      </c>
      <c r="AC12" s="36">
        <v>9.1464808914770036E-3</v>
      </c>
      <c r="AD12" s="54">
        <f>IF(AC$6=0,IF(AC12&lt;&gt;"",IF(AC12&gt;=AC$8,AC$5,IF(AC12&lt;AC$7,0,(AC$5*0.6+(AC12-AC$7)/(AC$8-AC$7)*AC$5*0.4))),0),IF(AC12&lt;&gt;"",IF(AC12&lt;=AC$8,AC$5,IF(AC12&gt;AC$7,0,(AC$5*0.6+(AC12-AC$7)/(AC$8-AC$7)*AC$5*0.4))),0))</f>
        <v>0.5</v>
      </c>
      <c r="AE12" s="36">
        <f t="shared" ref="AE12:AE39" si="11">IF(AC12&lt;&gt;"",AC$5,0)</f>
        <v>0.5</v>
      </c>
      <c r="AF12" s="35">
        <f>IF(AC$6=0,RANK(AC12,AC$12:AC$42,0),RANK(AC12,AC$12:AC$42,1))</f>
        <v>5</v>
      </c>
      <c r="AG12" s="36">
        <v>9.1464808914770036E-3</v>
      </c>
      <c r="AH12" s="54">
        <f>IF(AG$6=0,IF(AG12&lt;&gt;"",IF(AG12&gt;=AG$8,AG$5,IF(AG12&lt;AG$7,0,(AG$5*0.6+(AG12-AG$7)/(AG$8-AG$7)*AG$5*0.4))),0),IF(AG12&lt;&gt;"",IF(AG12&lt;=AG$8,AG$5,IF(AG12&gt;AG$7,0,(AG$5*0.6+(AG12-AG$7)/(AG$8-AG$7)*AG$5*0.4))),0))</f>
        <v>0.3</v>
      </c>
      <c r="AI12" s="36">
        <f t="shared" ref="AI12:AI39" si="12">IF(AG12&lt;&gt;"",AG$5,0)</f>
        <v>0.3</v>
      </c>
      <c r="AJ12" s="35">
        <f>IF(AG$6=0,RANK(AG12,AG$12:AG$42,0),RANK(AG12,AG$12:AG$42,1))</f>
        <v>6</v>
      </c>
      <c r="AK12" s="36">
        <v>4.9817550106675643</v>
      </c>
      <c r="AL12" s="54">
        <f>IF(AK$6=0,IF(AK12&lt;&gt;"",IF(AK12&gt;=AK$8,AK$5,IF(AK12&lt;AK$7,0,(AK$5*0.6+(AK12-AK$7)/(AK$8-AK$7)*AK$5*0.4))),0),IF(AK12&lt;&gt;"",IF(AK12&lt;=AK$8,AK$5,IF(AK12&gt;AK$7,0,(AK$5*0.6+(AK12-AK$7)/(AK$8-AK$7)*AK$5*0.4))),0))</f>
        <v>0.5</v>
      </c>
      <c r="AM12" s="36">
        <f t="shared" ref="AM12:AM39" si="13">IF(AK12&lt;&gt;"",AK$5,0)</f>
        <v>0.5</v>
      </c>
      <c r="AN12" s="35">
        <f>IF(AK$6=0,RANK(AK12,AK$12:AK$42,0),RANK(AK12,AK$12:AK$42,1))</f>
        <v>6</v>
      </c>
      <c r="AO12" s="53">
        <v>1.872432045189349</v>
      </c>
      <c r="AP12" s="54">
        <f>IF(AO$6=0,IF(AO12&lt;&gt;"",IF(AO12&gt;=AO$8,AO$5,IF(AO12&lt;AO$7,0,(AO$5*0.6+(AO12-AO$7)/(AO$8-AO$7)*AO$5*0.4))),0),IF(AO12&lt;&gt;"",IF(AO12&lt;=AO$8,AO$5,IF(AO12&gt;AO$7,0,(AO$5*0.6+(AO12-AO$7)/(AO$8-AO$7)*AO$5*0.4))),0))</f>
        <v>0.3</v>
      </c>
      <c r="AQ12" s="36">
        <f t="shared" ref="AQ12:AQ39" si="14">IF(AO12&lt;&gt;"",AO$5,0)</f>
        <v>0.3</v>
      </c>
      <c r="AR12" s="35">
        <f>IF(AO$6=0,RANK(AO12,AO$12:AO$42,0),RANK(AO12,AO$12:AO$42,1))</f>
        <v>9</v>
      </c>
      <c r="AS12" s="54">
        <v>99.87</v>
      </c>
      <c r="AT12" s="54">
        <f>IF(AS$6=0,IF(AS12&lt;&gt;"",IF(AS12&gt;=AS$8,AS$5,IF(AS12&lt;AS$7,0,(AS$5*0.6+(AS12-AS$7)/(AS$8-AS$7)*AS$5*0.4))),0),IF(AS12&lt;&gt;"",IF(AS12&lt;=AS$8,AS$5,IF(AS12&gt;AS$7,0,(AS$5*0.6+(AS12-AS$7)/(AS$8-AS$7)*AS$5*0.4))),0))</f>
        <v>1</v>
      </c>
      <c r="AU12" s="36">
        <f t="shared" ref="AU12:AU39" si="15">IF(AS12&lt;&gt;"",AS$5,0)</f>
        <v>1</v>
      </c>
      <c r="AV12" s="35">
        <f>IF(AS$6=0,RANK(AS12,AS$12:AS$42,0),RANK(AS12,AS$12:AS$42,1))</f>
        <v>5</v>
      </c>
      <c r="AW12" s="54">
        <v>0.02</v>
      </c>
      <c r="AX12" s="54">
        <f>IF(AW$6=0,IF(AW12&lt;&gt;"",IF(AW12&gt;=AW$8,AW$5,IF(AW12&lt;AW$7,0,(AW$5*0.6+(AW12-AW$7)/(AW$8-AW$7)*AW$5*0.4))),0),IF(AW12&lt;&gt;"",IF(AW12&lt;=AW$8,AW$5,IF(AW12&gt;AW$7,0,(AW$5*0.6+(AW12-AW$7)/(AW$8-AW$7)*AW$5*0.4))),0))</f>
        <v>1</v>
      </c>
      <c r="AY12" s="36">
        <f t="shared" ref="AY12:AY39" si="16">IF(AW12&lt;&gt;"",AW$5,0)</f>
        <v>1</v>
      </c>
      <c r="AZ12" s="35">
        <f>IF(AW$6=0,RANK(AW12,AW$12:AW$42,0),RANK(AW12,AW$12:AW$42,1))</f>
        <v>4</v>
      </c>
      <c r="BA12" s="54">
        <v>2.294</v>
      </c>
      <c r="BB12" s="54">
        <f>IF(BA$6=0,IF(BA12&lt;&gt;"",IF(BA12&gt;=BA$8,BA$5,IF(BA12&lt;BA$7,0,(BA$5*0.6+(BA12-BA$7)/(BA$8-BA$7)*BA$5*0.4))),0),IF(BA12&lt;&gt;"",IF(BA12&lt;=BA$8,BA$5,IF(BA12&gt;BA$7,0,(BA$5*0.6+(BA12-BA$7)/(BA$8-BA$7)*BA$5*0.4))),0))</f>
        <v>1</v>
      </c>
      <c r="BC12" s="36">
        <f t="shared" ref="BC12:BC39" si="17">IF(BA12&lt;&gt;"",BA$5,0)</f>
        <v>1</v>
      </c>
      <c r="BD12" s="35">
        <f>IF(BA$6=0,RANK(BA12,BA$12:BA$42,0),RANK(BA12,BA$12:BA$42,1))</f>
        <v>4</v>
      </c>
      <c r="BE12" s="37">
        <v>6.9999999999999993E-2</v>
      </c>
      <c r="BF12" s="54">
        <f>IF(BE$6=0,IF(BE12&lt;&gt;"",IF(BE12&gt;=BE$8,BE$5,IF(BE12&lt;BE$7,0,(BE$5*0.6+(BE12-BE$7)/(BE$8-BE$7)*BE$5*0.4))),0),IF(BE12&lt;&gt;"",IF(BE12&lt;=BE$8,BE$5,IF(BE12&gt;BE$7,0,(BE$5*0.6+(BE12-BE$7)/(BE$8-BE$7)*BE$5*0.4))),0))</f>
        <v>1</v>
      </c>
      <c r="BG12" s="36">
        <f t="shared" ref="BG12:BG39" si="18">IF(BE12&lt;&gt;"",BE$5,0)</f>
        <v>1</v>
      </c>
      <c r="BH12" s="35">
        <f>IF(BE$6=0,RANK(BE12,BE$12:BE$42,0),RANK(BE12,BE$12:BE$42,1))</f>
        <v>2</v>
      </c>
      <c r="BI12" s="54">
        <v>99.71</v>
      </c>
      <c r="BJ12" s="54">
        <f>IF(BI$6=0,IF(BI12&lt;&gt;"",IF(BI12&gt;=BI$8,BI$5,IF(BI12&lt;BI$7,0,(BI$5*0.6+(BI12-BI$7)/(BI$8-BI$7)*BI$5*0.4))),0),IF(BI12&lt;&gt;"",IF(BI12&lt;=BI$8,BI$5,IF(BI12&gt;BI$7,0,(BI$5*0.6+(BI12-BI$7)/(BI$8-BI$7)*BI$5*0.4))),0))</f>
        <v>0.2</v>
      </c>
      <c r="BK12" s="36">
        <f t="shared" ref="BK12:BK39" si="19">IF(BI12&lt;&gt;"",BI$5,0)</f>
        <v>0.2</v>
      </c>
      <c r="BL12" s="35">
        <f>IF(BI$6=0,RANK(BI12,BI$12:BI$42,0),RANK(BI12,BI$12:BI$42,1))</f>
        <v>8</v>
      </c>
      <c r="BM12" s="54">
        <v>0</v>
      </c>
      <c r="BN12" s="54">
        <f>IF(BM$6=0,IF(BM12&lt;&gt;"",IF(BM12&gt;=BM$8,BM$5,IF(BM12&lt;BM$7,0,(BM$5*0.6+(BM12-BM$7)/(BM$8-BM$7)*BM$5*0.4))),0),IF(BM12&lt;&gt;"",IF(BM12&lt;=BM$8,BM$5,IF(BM12&gt;BM$7,0,(BM$5*0.6+(BM12-BM$7)/(BM$8-BM$7)*BM$5*0.4))),0))</f>
        <v>0.2</v>
      </c>
      <c r="BO12" s="36">
        <f t="shared" ref="BO12:BO39" si="20">IF(BM12&lt;&gt;"",BM$5,0)</f>
        <v>0.2</v>
      </c>
      <c r="BP12" s="35">
        <f>IF(BM$6=0,RANK(BM12,BM$12:BM$42,0),RANK(BM12,BM$12:BM$42,1))</f>
        <v>1</v>
      </c>
      <c r="BQ12" s="54">
        <v>99.31</v>
      </c>
      <c r="BR12" s="54">
        <f>IF(BQ$6=0,IF(BQ12&lt;&gt;"",IF(BQ12&gt;=BQ$8,BQ$5,IF(BQ12&lt;BQ$7,0,(BQ$5*0.6+(BQ12-BQ$7)/(BQ$8-BQ$7)*BQ$5*0.4))),0),IF(BQ12&lt;&gt;"",IF(BQ12&lt;=BQ$8,BQ$5,IF(BQ12&gt;BQ$7,0,(BQ$5*0.6+(BQ12-BQ$7)/(BQ$8-BQ$7)*BQ$5*0.4))),0))</f>
        <v>0.18480000000000019</v>
      </c>
      <c r="BS12" s="36">
        <f t="shared" ref="BS12:BS39" si="21">IF(BQ12&lt;&gt;"",BQ$5,0)</f>
        <v>0.2</v>
      </c>
      <c r="BT12" s="35">
        <f>IF(BQ$6=0,RANK(BQ12,BQ$12:BQ$42,0),RANK(BQ12,BQ$12:BQ$42,1))</f>
        <v>22</v>
      </c>
      <c r="BU12" s="54">
        <v>1.0286885355116533</v>
      </c>
      <c r="BV12" s="54">
        <f>IF(BU$6=0,IF(BU12&lt;&gt;"",IF(BU12&gt;=BU$8,BU$5,IF(BU12&lt;BU$7,0,(BU$5*0.6+(BU12-BU$7)/(BU$8-BU$7)*BU$5*0.4))),0),IF(BU12&lt;&gt;"",IF(BU12&lt;=BU$8,BU$5,IF(BU12&gt;BU$7,0,(BU$5*0.6+(BU12-BU$7)/(BU$8-BU$7)*BU$5*0.4))),0))</f>
        <v>0.39540983431813548</v>
      </c>
      <c r="BW12" s="36">
        <f t="shared" ref="BW12:BW39" si="22">IF(BU12&lt;&gt;"",BU$5,0)</f>
        <v>0.4</v>
      </c>
      <c r="BX12" s="35">
        <f>IF(BU$6=0,RANK(BU12,BU$12:BU$42,0),RANK(BU12,BU$12:BU$42,1))</f>
        <v>4</v>
      </c>
      <c r="BY12" s="54">
        <v>98.08</v>
      </c>
      <c r="BZ12" s="54">
        <f>IF(BY$6=0,IF(BY12&lt;&gt;"",IF(BY12&gt;=BY$8,BY$5,IF(BY12&lt;BY$7,0,(BY$5*0.6+(BY12-BY$7)/(BY$8-BY$7)*BY$5*0.4))),0),IF(BY12&lt;&gt;"",IF(BY12&lt;=BY$8,BY$5,IF(BY12&gt;BY$7,0,(BY$5*0.6+(BY12-BY$7)/(BY$8-BY$7)*BY$5*0.4))),0))</f>
        <v>0.4</v>
      </c>
      <c r="CA12" s="36">
        <f t="shared" ref="CA12:CA39" si="23">IF(BY12&lt;&gt;"",BY$5,0)</f>
        <v>0.4</v>
      </c>
      <c r="CB12" s="35">
        <f>IF(BY$6=0,RANK(BY12,BY$12:BY$42,0),RANK(BY12,BY$12:BY$42,1))</f>
        <v>6</v>
      </c>
      <c r="CC12" s="54">
        <v>99.580100000000002</v>
      </c>
      <c r="CD12" s="54">
        <f>IF(CC$6=0,IF(CC12&lt;&gt;"",IF(CC12&gt;=CC$8,CC$5,IF(CC12&lt;CC$7,0,(CC$5*0.6+(CC12-CC$7)/(CC$8-CC$7)*CC$5*0.4))),0),IF(CC12&lt;&gt;"",IF(CC12&lt;=CC$8,CC$5,IF(CC12&gt;CC$7,0,(CC$5*0.6+(CC12-CC$7)/(CC$8-CC$7)*CC$5*0.4))),0))</f>
        <v>0.5</v>
      </c>
      <c r="CE12" s="36">
        <f t="shared" ref="CE12:CE39" si="24">IF(CC12&lt;&gt;"",CC$5,0)</f>
        <v>0.5</v>
      </c>
      <c r="CF12" s="35">
        <f>IF(CC$6=0,RANK(CC12,CC$12:CC$42,0),RANK(CC12,CC$12:CC$42,1))</f>
        <v>2</v>
      </c>
      <c r="CG12" s="54">
        <v>48</v>
      </c>
      <c r="CH12" s="54">
        <f>IF(CG$6=0,IF(CG12&lt;&gt;"",IF(CG12&gt;=CG$8,CG$5,IF(CG12&lt;CG$7,0,(CG$5*0.6+(CG12-CG$7)/(CG$8-CG$7)*CG$5*0.4))),0),IF(CG12&lt;&gt;"",IF(CG12&lt;=CG$8,CG$5,IF(CG12&gt;CG$7,0,(CG$5*0.6+(CG12-CG$7)/(CG$8-CG$7)*CG$5*0.4))),0))</f>
        <v>0.4</v>
      </c>
      <c r="CI12" s="36">
        <f t="shared" ref="CI12:CI39" si="25">IF(CG12&lt;&gt;"",CG$5,0)</f>
        <v>0.4</v>
      </c>
      <c r="CJ12" s="35">
        <f>IF(CG$6=0,RANK(CG12,CG$12:CG$42,0),RANK(CG12,CG$12:CG$42,1))</f>
        <v>5</v>
      </c>
      <c r="CK12" s="54"/>
      <c r="CL12" s="54">
        <f>CK$5*0.6</f>
        <v>0.18</v>
      </c>
      <c r="CM12" s="54">
        <f>CK$5</f>
        <v>0.3</v>
      </c>
      <c r="CN12" s="34"/>
      <c r="CO12" s="54">
        <v>99.610900000000001</v>
      </c>
      <c r="CP12" s="54">
        <f>IF(CO$6=0,IF(CO12&lt;&gt;"",IF(CO12&gt;=CO$8,CO$5,IF(CO12&lt;CO$7,0,(CO$5*0.6+(CO12-CO$7)/(CO$8-CO$7)*CO$5*0.4))),0),IF(CO12&lt;&gt;"",IF(CO12&lt;=CO$8,CO$5,IF(CO12&gt;CO$7,0,(CO$5*0.6+(CO12-CO$7)/(CO$8-CO$7)*CO$5*0.4))),0))</f>
        <v>0.5</v>
      </c>
      <c r="CQ12" s="36">
        <f t="shared" ref="CQ12:CQ39" si="26">IF(CO12&lt;&gt;"",CO$5,0)</f>
        <v>0.5</v>
      </c>
      <c r="CR12" s="35">
        <f>IF(CO$6=0,RANK(CO12,CO$12:CO$42,0),RANK(CO12,CO$12:CO$42,1))</f>
        <v>3</v>
      </c>
      <c r="CS12" s="54">
        <v>43</v>
      </c>
      <c r="CT12" s="54">
        <f>IF(CS$6=0,IF(CS12&lt;&gt;"",IF(CS12&gt;=CS$8,CS$5,IF(CS12&lt;CS$7,0,(CS$5*0.6+(CS12-CS$7)/(CS$8-CS$7)*CS$5*0.4))),0),IF(CS12&lt;&gt;"",IF(CS12&lt;=CS$8,CS$5,IF(CS12&gt;CS$7,0,(CS$5*0.6+(CS12-CS$7)/(CS$8-CS$7)*CS$5*0.4))),0))</f>
        <v>0.4</v>
      </c>
      <c r="CU12" s="36">
        <f t="shared" ref="CU12:CU39" si="27">IF(CS12&lt;&gt;"",CS$5,0)</f>
        <v>0.4</v>
      </c>
      <c r="CV12" s="35">
        <f>IF(CS$6=0,RANK(CS12,CS$12:CS$42,0),RANK(CS12,CS$12:CS$42,1))</f>
        <v>6</v>
      </c>
      <c r="CW12" s="54"/>
      <c r="CX12" s="54">
        <f>CW$5*0.6</f>
        <v>0.18</v>
      </c>
      <c r="CY12" s="54">
        <f>CW$5</f>
        <v>0.3</v>
      </c>
      <c r="CZ12" s="34"/>
      <c r="DA12" s="54">
        <v>99.782700000000006</v>
      </c>
      <c r="DB12" s="54">
        <f>IF(DA$6=0,IF(DA12&lt;&gt;"",IF(DA12&gt;=DA$8,DA$5,IF(DA12&lt;DA$7,0,(DA$5*0.6+(DA12-DA$7)/(DA$8-DA$7)*DA$5*0.4))),0),IF(DA12&lt;&gt;"",IF(DA12&lt;=DA$8,DA$5,IF(DA12&gt;DA$7,0,(DA$5*0.6+(DA12-DA$7)/(DA$8-DA$7)*DA$5*0.4))),0))</f>
        <v>0.3</v>
      </c>
      <c r="DC12" s="36">
        <f t="shared" ref="DC12:DC39" si="28">IF(DA12&lt;&gt;"",DA$5,0)</f>
        <v>0.3</v>
      </c>
      <c r="DD12" s="35">
        <f>IF(DA$6=0,RANK(DA12,DA$12:DA$42,0),RANK(DA12,DA$12:DA$42,1))</f>
        <v>4</v>
      </c>
      <c r="DE12" s="54">
        <v>44</v>
      </c>
      <c r="DF12" s="54">
        <f>IF(DE$6=0,IF(DE12&lt;&gt;"",IF(DE12&gt;=DE$8,DE$5,IF(DE12&lt;DE$7,0,(DE$5*0.6+(DE12-DE$7)/(DE$8-DE$7)*DE$5*0.4))),0),IF(DE12&lt;&gt;"",IF(DE12&lt;=DE$8,DE$5,IF(DE12&gt;DE$7,0,(DE$5*0.6+(DE12-DE$7)/(DE$8-DE$7)*DE$5*0.4))),0))</f>
        <v>0.5</v>
      </c>
      <c r="DG12" s="36">
        <f t="shared" ref="DG12:DG39" si="29">IF(DE12&lt;&gt;"",DE$5,0)</f>
        <v>0.5</v>
      </c>
      <c r="DH12" s="35">
        <f>IF(DE$6=0,RANK(DE12,DE$12:DE$42,0),RANK(DE12,DE$12:DE$42,1))</f>
        <v>3</v>
      </c>
      <c r="DI12" s="54">
        <v>99.741100000000003</v>
      </c>
      <c r="DJ12" s="54">
        <f>IF(DI$6=0,IF(DI12&lt;&gt;"",IF(DI12&gt;=DI$8,DI$5,IF(DI12&lt;DI$7,0,(DI$5*0.6+(DI12-DI$7)/(DI$8-DI$7)*DI$5*0.4))),0),IF(DI12&lt;&gt;"",IF(DI12&lt;=DI$8,DI$5,IF(DI12&gt;DI$7,0,(DI$5*0.6+(DI12-DI$7)/(DI$8-DI$7)*DI$5*0.4))),0))</f>
        <v>0.5</v>
      </c>
      <c r="DK12" s="36">
        <f t="shared" ref="DK12:DK39" si="30">IF(DI12&lt;&gt;"",DI$5,0)</f>
        <v>0.5</v>
      </c>
      <c r="DL12" s="35">
        <f>IF(DI$6=0,RANK(DI12,DI$12:DI$42,0),RANK(DI12,DI$12:DI$42,1))</f>
        <v>5</v>
      </c>
      <c r="DM12" s="54">
        <v>45</v>
      </c>
      <c r="DN12" s="54">
        <f>IF(DM$6=0,IF(DM12&lt;&gt;"",IF(DM12&gt;=DM$8,DM$5,IF(DM12&lt;DM$7,0,(DM$5*0.6+(DM12-DM$7)/(DM$8-DM$7)*DM$5*0.4))),0),IF(DM12&lt;&gt;"",IF(DM12&lt;=DM$8,DM$5,IF(DM12&gt;DM$7,0,(DM$5*0.6+(DM12-DM$7)/(DM$8-DM$7)*DM$5*0.4))),0))</f>
        <v>0.3</v>
      </c>
      <c r="DO12" s="36">
        <f t="shared" ref="DO12:DO39" si="31">IF(DM12&lt;&gt;"",DM$5,0)</f>
        <v>0.3</v>
      </c>
      <c r="DP12" s="35">
        <f>IF(DM$6=0,RANK(DM12,DM$12:DM$42,0),RANK(DM12,DM$12:DM$42,1))</f>
        <v>4</v>
      </c>
      <c r="DQ12" s="54">
        <v>3.8677000000000001</v>
      </c>
      <c r="DR12" s="54">
        <f>IF(DQ$6=0,IF(DQ12&lt;&gt;"",IF(DQ12&gt;=DQ$8,DQ$5,IF(DQ12&lt;DQ$7,0,(DQ$5*0.6+(DQ12-DQ$7)/(DQ$8-DQ$7)*DQ$5*0.4))),0),IF(DQ12&lt;&gt;"",IF(DQ12&lt;=DQ$8,DQ$5,IF(DQ12&gt;DQ$7,0,(DQ$5*0.6+(DQ12-DQ$7)/(DQ$8-DQ$7)*DQ$5*0.4))),0))</f>
        <v>0.29206199999999999</v>
      </c>
      <c r="DS12" s="36">
        <f t="shared" ref="DS12:DS39" si="32">IF(DQ12&lt;&gt;"",DQ$5,0)</f>
        <v>0.3</v>
      </c>
      <c r="DT12" s="35">
        <f>IF(DQ$6=0,RANK(DQ12,DQ$12:DQ$42,0),RANK(DQ12,DQ$12:DQ$42,1))</f>
        <v>19</v>
      </c>
      <c r="DU12" s="54">
        <v>99.9</v>
      </c>
      <c r="DV12" s="54">
        <f>IF(DU$6=0,IF(DU12&lt;&gt;"",IF(DU12&gt;=DU$8,DU$5,IF(DU12&lt;DU$7,0,(DU$5*0.6+(DU12-DU$7)/(DU$8-DU$7)*DU$5*0.4))),0),IF(DU12&lt;&gt;"",IF(DU12&lt;=DU$8,DU$5,IF(DU12&gt;DU$7,0,(DU$5*0.6+(DU12-DU$7)/(DU$8-DU$7)*DU$5*0.4))),0))</f>
        <v>0.3</v>
      </c>
      <c r="DW12" s="36">
        <f t="shared" ref="DW12:DW39" si="33">IF(DU12&lt;&gt;"",DU$5,0)</f>
        <v>0.3</v>
      </c>
      <c r="DX12" s="35">
        <f>IF(DU$6=0,RANK(DU12,DU$12:DU$42,0),RANK(DU12,DU$12:DU$42,1))</f>
        <v>1</v>
      </c>
      <c r="DY12" s="54"/>
      <c r="DZ12" s="54">
        <f>DY$5*0.6</f>
        <v>0.3</v>
      </c>
      <c r="EA12" s="54">
        <f>DY$5</f>
        <v>0.5</v>
      </c>
      <c r="EB12" s="34"/>
      <c r="EC12" s="54">
        <v>82.92</v>
      </c>
      <c r="ED12" s="94">
        <v>81.19</v>
      </c>
      <c r="EE12" s="54">
        <f>IF(OR(EC12="",ED12=""),0,IF(EC$6=0,IF(EC12&gt;=EC$8,EC$5,IF(EC12&lt;ED12,0,(EC12-ED12)/(EC$8-ED12)*EC$5)),IF(EC12&lt;=EC$8,EC$5,IF(EC12&gt;ED12,0,(EC12-ED12)/(EC$8-ED12)*EC$5))))</f>
        <v>0.28674033149171302</v>
      </c>
      <c r="EF12" s="51">
        <f>IF(OR(EC12="",ED12=""),0,EC$5)</f>
        <v>0.3</v>
      </c>
      <c r="EG12" s="24">
        <f>IF(EC$6=0,RANK(EE12,EE$12:EE$42,0),RANK(EE12,EE$12:EE$42,1))</f>
        <v>5</v>
      </c>
      <c r="EH12" s="54">
        <v>82.92</v>
      </c>
      <c r="EI12" s="54">
        <v>73.11</v>
      </c>
      <c r="EJ12" s="54">
        <f>IF(OR(EH12="",EI12=""),0,IF(EH$6=0,IF(EH12&gt;=EH$8,EH$5,IF(EH12&lt;EI12,0,(EH12-EI12)/(EH$8-EI12)*EH$5)),IF(EH12&lt;=EH$8,EH$5,IF(EH12&gt;EI12,0,(EH12-EI12)/(EH$8-EI12)*EH$5))))</f>
        <v>0.29757330637007084</v>
      </c>
      <c r="EK12" s="51">
        <f>IF(OR(EH12="",EI12=""),0,EH$5)</f>
        <v>0.3</v>
      </c>
      <c r="EL12" s="24">
        <f>IF(EH$6=0,RANK(EJ12,EJ$12:EJ$42,0),RANK(EJ12,EJ$12:EJ$42,1))</f>
        <v>5</v>
      </c>
      <c r="EM12" s="69">
        <v>80.88</v>
      </c>
      <c r="EN12" s="70">
        <v>80.569999999999993</v>
      </c>
      <c r="EO12" s="54">
        <f>IF(OR(EM12="",EN12=""),0,IF(EM$6=0,IF(EM12&gt;=EM$8,EM$5,IF(EM12&lt;EN12,0,(EM12-EN12)/(EM$8-EN12)*EM$5)),IF(EM12&lt;=EM$8,EM$5,IF(EM12&gt;EN12,0,(EM12-EN12)/(EM$8-EN12)*EM$5))))</f>
        <v>0.21627906976744002</v>
      </c>
      <c r="EP12" s="51">
        <f>IF(OR(EM12="",EN12=""),0,EM$5)</f>
        <v>0.3</v>
      </c>
      <c r="EQ12" s="24">
        <f>IF(EM$6=0,RANK(EO12,EO$12:EO$42,0),RANK(EO12,EO$12:EO$42,1))</f>
        <v>6</v>
      </c>
      <c r="ER12" s="69">
        <v>80.88</v>
      </c>
      <c r="ES12" s="70">
        <v>73.97</v>
      </c>
      <c r="ET12" s="54">
        <f>IF(OR(ER12="",ES12=""),0,IF(ER$6=0,IF(ER12&gt;=ER$8,ER$5,IF(ER12&lt;ES12,0,(ER12-ES12)/(ER$8-ES12)*ER$5)),IF(ER12&lt;=ER$8,ER$5,IF(ER12&gt;ES12,0,(ER12-ES12)/(ER$8-ES12)*ER$5))))</f>
        <v>0.29487908961593151</v>
      </c>
      <c r="EU12" s="51">
        <f>IF(OR(ER12="",ES12=""),0,ER$5)</f>
        <v>0.3</v>
      </c>
      <c r="EV12" s="24">
        <f>IF(ER$6=0,RANK(ET12,ET$12:ET$42,0),RANK(ET12,ET$12:ET$42,1))</f>
        <v>5</v>
      </c>
      <c r="EW12" s="54">
        <v>88.43</v>
      </c>
      <c r="EX12" s="36">
        <v>85.98</v>
      </c>
      <c r="EY12" s="54">
        <f>IF(OR(EW12="",EX12=""),0,IF(EW$6=0,IF(EW12&gt;=EW$8,EW$5,IF(EW12&lt;EX12,0,(EW12-EX12)/(EW$8-EX12)*EW$5)),IF(EW12&lt;=EW$8,EW$5,IF(EW12&gt;EX12,0,(EW12-EX12)/(EW$8-EX12)*EW$5))))</f>
        <v>0.3</v>
      </c>
      <c r="EZ12" s="51">
        <f>IF(OR(EW12="",EX12=""),0,EW$5)</f>
        <v>0.3</v>
      </c>
      <c r="FA12" s="24">
        <f>IF(EW$6=0,RANK(EY12,EY$12:EY$42,0),RANK(EY12,EY$12:EY$42,1))</f>
        <v>1</v>
      </c>
      <c r="FB12" s="54">
        <v>88.43</v>
      </c>
      <c r="FC12" s="36">
        <v>80.59</v>
      </c>
      <c r="FD12" s="54">
        <f>IF(OR(FB12="",FC12=""),0,IF(FB$6=0,IF(FB12&gt;=FB$8,FB$5,IF(FB12&lt;FC12,0,(FB12-FC12)/(FB$8-FC12)*FB$5)),IF(FB12&lt;=FB$8,FB$5,IF(FB12&gt;FC12,0,(FB12-FC12)/(FB$8-FC12)*FB$5))))</f>
        <v>0.3</v>
      </c>
      <c r="FE12" s="51">
        <f>IF(OR(FB12="",FC12=""),0,FB$5)</f>
        <v>0.3</v>
      </c>
      <c r="FF12" s="24">
        <f>IF(FB$6=0,RANK(FD12,FD$12:FD$42,0),RANK(FD12,FD$12:FD$42,1))</f>
        <v>1</v>
      </c>
      <c r="FG12" s="54">
        <v>1.94</v>
      </c>
      <c r="FH12" s="54">
        <f t="shared" ref="FH12:FH42" si="34">IF(FG$6=0,IF(FG12&lt;&gt;"",IF(FG12&gt;=FG$8,FG$5,IF(FG12&lt;FG$7,0,(FG$5*0.6+(FG12-FG$7)/(FG$8-FG$7)*FG$5*0.4))),0),IF(FG12&lt;&gt;"",IF(FG12&lt;=FG$8,FG$5,IF(FG12&gt;FG$7,0,(FG$5*0.6+(FG12-FG$7)/(FG$8-FG$7)*FG$5*0.4))),0))</f>
        <v>0.3</v>
      </c>
      <c r="FI12" s="36">
        <f t="shared" ref="FI12:FI42" si="35">IF(FG12&lt;&gt;"",FG$5,0)</f>
        <v>0.3</v>
      </c>
      <c r="FJ12" s="35">
        <f t="shared" ref="FJ12:FJ37" si="36">IF(FG$6=0,RANK(FG12,FG$12:FG$42,0),RANK(FG12,FG$12:FG$42,1))</f>
        <v>2</v>
      </c>
      <c r="FK12" s="54">
        <v>0.65</v>
      </c>
      <c r="FL12" s="54">
        <f>IF(FK$6=0,IF(FK12&lt;&gt;"",IF(FK12&gt;=FK$8,FK$5,IF(FK12&lt;FK$7,0,(FK$5*0.6+(FK12-FK$7)/(FK$8-FK$7)*FK$5*0.4))),0),IF(FK12&lt;&gt;"",IF(FK12&lt;=FK$8,FK$5,IF(FK12&gt;FK$7,0,(FK$5*0.6+(FK12-FK$7)/(FK$8-FK$7)*FK$5*0.4))),0))</f>
        <v>0.3</v>
      </c>
      <c r="FM12" s="36">
        <f t="shared" ref="FM12:FM39" si="37">IF(FK12&lt;&gt;"",FK$5,0)</f>
        <v>0.3</v>
      </c>
      <c r="FN12" s="35">
        <f>IF(FK$6=0,RANK(FK12,FK$12:FK$42,0),RANK(FK12,FK$12:FK$42,1))</f>
        <v>1</v>
      </c>
      <c r="FO12" s="54">
        <v>97.83</v>
      </c>
      <c r="FP12" s="54">
        <v>91.27</v>
      </c>
      <c r="FQ12" s="54">
        <f>IF(OR(FO12="",FP12=""),0,IF(FO$6=0,IF(FO12&gt;=FO$8,FO$5,IF(FO12&lt;FP12,0,(FO12-FP12)/(FO$8-FP12)*FO$5)),IF(FO12&lt;=FO$8,FO$5,IF(FO12&gt;FP12,0,(FO12-FP12)/(FO$8-FP12)*FO$5))))</f>
        <v>0.6</v>
      </c>
      <c r="FR12" s="51">
        <f>IF(OR(FO12="",FP12=""),0,FO$5)</f>
        <v>0.6</v>
      </c>
      <c r="FS12" s="24">
        <f>IF(FO$6=0,RANK(FQ12,FQ$12:FQ$42,0),RANK(FQ12,FQ$12:FQ$42,1))</f>
        <v>1</v>
      </c>
      <c r="FT12" s="54">
        <v>97.83</v>
      </c>
      <c r="FU12" s="54">
        <v>73.850000000000009</v>
      </c>
      <c r="FV12" s="54">
        <f>IF(OR(FT12="",FU12=""),0,IF(FT$6=0,IF(FT12&gt;=FT$8,FT$5,IF(FT12&lt;FU12,0,(FT12-FU12)/(FT$8-FU12)*FT$5)),IF(FT12&lt;=FT$8,FT$5,IF(FT12&gt;FU12,0,(FT12-FU12)/(FT$8-FU12)*FT$5))))</f>
        <v>0.6</v>
      </c>
      <c r="FW12" s="51">
        <f>IF(OR(FT12="",FU12=""),0,FT$5)</f>
        <v>0.6</v>
      </c>
      <c r="FX12" s="24">
        <f>IF(FT$6=0,RANK(FV12,FV$12:FV$42,0),RANK(FV12,FV$12:FV$42,1))</f>
        <v>1</v>
      </c>
      <c r="FY12" s="54">
        <v>93.679999999999993</v>
      </c>
      <c r="FZ12" s="54">
        <v>81.61</v>
      </c>
      <c r="GA12" s="54">
        <f>IF(OR(FY12="",FZ12=""),0,IF(FY$6=0,IF(FY12&gt;=FY$8,FY$5,IF(FY12&lt;FZ12,0,(FY12-FZ12)/(FY$8-FZ12)*FY$5)),IF(FY12&lt;=FY$8,FY$5,IF(FY12&gt;FZ12,0,(FY12-FZ12)/(FY$8-FZ12)*FY$5))))</f>
        <v>0.1</v>
      </c>
      <c r="GB12" s="51">
        <f>IF(OR(FY12="",FZ12=""),0,FY$5)</f>
        <v>0.1</v>
      </c>
      <c r="GC12" s="24">
        <f>IF(FY$6=0,RANK(GA12,GA$12:GA$42,0),RANK(GA12,GA$12:GA$42,1))</f>
        <v>1</v>
      </c>
      <c r="GD12" s="57">
        <v>93.679999999999993</v>
      </c>
      <c r="GE12" s="57">
        <v>68.100000000000009</v>
      </c>
      <c r="GF12" s="54">
        <f>IF(OR(GD12="",GE12=""),0,IF(GD$6=0,IF(GD12&gt;=GD$8,GD$5,IF(GD12&lt;GE12,0,(GD12-GE12)/(GD$8-GE12)*GD$5)),IF(GD12&lt;=GD$8,GD$5,IF(GD12&gt;GE12,0,(GD12-GE12)/(GD$8-GE12)*GD$5))))</f>
        <v>0.1</v>
      </c>
      <c r="GG12" s="51">
        <f>IF(OR(GD12="",GE12=""),0,GD$5)</f>
        <v>0.1</v>
      </c>
      <c r="GH12" s="24">
        <f>IF(GD$6=0,RANK(GF12,GF$12:GF$42,0),RANK(GF12,GF$12:GF$42,1))</f>
        <v>1</v>
      </c>
      <c r="GI12" s="57">
        <v>98.47</v>
      </c>
      <c r="GJ12" s="57">
        <v>93.65</v>
      </c>
      <c r="GK12" s="54">
        <f>IF(OR(GI12="",GJ12=""),0,IF(GI$6=0,IF(GI12&gt;=GI$8,GI$5,IF(GI12&lt;GJ12,0,(GI12-GJ12)/(GI$8-GJ12)*GI$5)),IF(GI12&lt;=GI$8,GI$5,IF(GI12&gt;GJ12,0,(GI12-GJ12)/(GI$8-GJ12)*GI$5))))</f>
        <v>0.1</v>
      </c>
      <c r="GL12" s="51">
        <f>IF(OR(GI12="",GJ12=""),0,GI$5)</f>
        <v>0.1</v>
      </c>
      <c r="GM12" s="24">
        <f>IF(GI$6=0,RANK(GK12,GK$12:GK$42,0),RANK(GK12,GK$12:GK$42,1))</f>
        <v>1</v>
      </c>
      <c r="GN12" s="57">
        <v>98.47</v>
      </c>
      <c r="GO12" s="57">
        <v>81.73</v>
      </c>
      <c r="GP12" s="54">
        <f>IF(OR(GN12="",GO12=""),0,IF(GN$6=0,IF(GN12&gt;=GN$8,GN$5,IF(GN12&lt;GO12,0,(GN12-GO12)/(GN$8-GO12)*GN$5)),IF(GN12&lt;=GN$8,GN$5,IF(GN12&gt;GO12,0,(GN12-GO12)/(GN$8-GO12)*GN$5))))</f>
        <v>0.1</v>
      </c>
      <c r="GQ12" s="51">
        <f>IF(OR(GN12="",GO12=""),0,GN$5)</f>
        <v>0.1</v>
      </c>
      <c r="GR12" s="24">
        <f>IF(GN$6=0,RANK(GP12,GP$12:GP$42,0),RANK(GP12,GP$12:GP$42,1))</f>
        <v>1</v>
      </c>
      <c r="GS12" s="57">
        <v>0.42</v>
      </c>
      <c r="GT12" s="57">
        <f t="shared" ref="GT12:GT42" si="38">IF(GS$6=0,IF(GS12&lt;&gt;"",IF(GS12&gt;=GS$8,GS$5,IF(GS12&lt;GS$7,0,(GS$5*0.6+(GS12-GS$7)/(GS$8-GS$7)*GS$5*0.4))),0),IF(GS12&lt;&gt;"",IF(GS12&lt;=GS$8,GS$5,IF(GS12&gt;GS$7,0,(GS$5*0.6+(GS12-GS$7)/(GS$8-GS$7)*GS$5*0.4))),0))</f>
        <v>0.1</v>
      </c>
      <c r="GU12" s="51">
        <f t="shared" ref="GU12:GU42" si="39">IF(GS12&lt;&gt;"",GS$5,0)</f>
        <v>0.1</v>
      </c>
      <c r="GV12" s="24">
        <f t="shared" ref="GV12:GV37" si="40">IF(GS$6=0,RANK(GS12,GS$12:GS$42,0),RANK(GS12,GS$12:GS$42,1))</f>
        <v>2</v>
      </c>
      <c r="GW12" s="57">
        <v>2.16</v>
      </c>
      <c r="GX12" s="57">
        <f>IF(GW$6=0,IF(GW12&lt;&gt;"",IF(GW12&gt;=GW$8,GW$5,IF(GW12&lt;GW$7,0,(GW$5*0.6+(GW12-GW$7)/(GW$8-GW$7)*GW$5*0.4))),0),IF(GW12&lt;&gt;"",IF(GW12&lt;=GW$8,GW$5,IF(GW12&gt;GW$7,0,(GW$5*0.6+(GW12-GW$7)/(GW$8-GW$7)*GW$5*0.4))),0))</f>
        <v>9.7866666666666671E-2</v>
      </c>
      <c r="GY12" s="51">
        <f t="shared" ref="GY12:GY39" si="41">IF(GW12&lt;&gt;"",GW$5,0)</f>
        <v>0.1</v>
      </c>
      <c r="GZ12" s="24">
        <f t="shared" ref="GZ12:GZ37" si="42">IF(GW$6=0,RANK(GW12,GW$12:GW$42,0),RANK(GW12,GW$12:GW$42,1))</f>
        <v>11</v>
      </c>
      <c r="HA12" s="56"/>
      <c r="HB12" s="56"/>
      <c r="HC12" s="54">
        <f>HA$5*0.6</f>
        <v>0.06</v>
      </c>
      <c r="HD12" s="54">
        <f>HA$5</f>
        <v>0.1</v>
      </c>
      <c r="HE12" s="56"/>
      <c r="HF12" s="56"/>
      <c r="HG12" s="56"/>
      <c r="HH12" s="54">
        <f>HF$5*0.6</f>
        <v>0.06</v>
      </c>
      <c r="HI12" s="54">
        <f>HF$5</f>
        <v>0.1</v>
      </c>
      <c r="HJ12" s="56"/>
      <c r="HK12" s="57">
        <v>95.45</v>
      </c>
      <c r="HL12" s="57">
        <v>86.25</v>
      </c>
      <c r="HM12" s="54">
        <f>IF(OR(HK12="",HL12=""),0,IF(HK$6=0,IF(HK12&gt;=HK$8,HK$5,IF(HK12&lt;HL12,0,(HK12-HL12)/(HK$8-HL12)*HK$5)),IF(HK12&lt;=HK$8,HK$5,IF(HK12&gt;HL12,0,(HK12-HL12)/(HK$8-HL12)*HK$5))))</f>
        <v>8.5581395348837241E-2</v>
      </c>
      <c r="HN12" s="51">
        <f>IF(OR(HK12="",HL12=""),0,HK$5)</f>
        <v>0.1</v>
      </c>
      <c r="HO12" s="24">
        <f>IF(HK$6=0,RANK(HM12,HM$12:HM$42,0),RANK(HM12,HM$12:HM$42,1))</f>
        <v>20</v>
      </c>
      <c r="HP12" s="57">
        <v>95.45</v>
      </c>
      <c r="HQ12" s="57">
        <v>69.78</v>
      </c>
      <c r="HR12" s="54">
        <f>IF(OR(HP12="",HQ12=""),0,IF(HP$6=0,IF(HP12&gt;=HP$8,HP$5,IF(HP12&lt;HQ12,0,(HP12-HQ12)/(HP$8-HQ12)*HP$5)),IF(HP12&lt;=HP$8,HP$5,IF(HP12&gt;HQ12,0,(HP12-HQ12)/(HP$8-HQ12)*HP$5))))</f>
        <v>9.4305657604702442E-2</v>
      </c>
      <c r="HS12" s="51">
        <f>IF(OR(HP12="",HQ12=""),0,HP$5)</f>
        <v>0.1</v>
      </c>
      <c r="HT12" s="24">
        <f>IF(HP$6=0,RANK(HR12,HR$12:HR$42,0),RANK(HR12,HR$12:HR$42,1))</f>
        <v>11</v>
      </c>
      <c r="HU12" s="54">
        <v>98.39</v>
      </c>
      <c r="HV12" s="54">
        <v>89.55</v>
      </c>
      <c r="HW12" s="54">
        <f>IF(OR(HU12="",HV12=""),0,IF(HU$6=0,IF(HU12&gt;=HU$8,HU$5,IF(HU12&lt;HV12,0,(HU12-HV12)/(HU$8-HV12)*HU$5)),IF(HU12&lt;=HU$8,HU$5,IF(HU12&gt;HV12,0,(HU12-HV12)/(HU$8-HV12)*HU$5))))</f>
        <v>0.1</v>
      </c>
      <c r="HX12" s="54">
        <f>HU$5</f>
        <v>0.1</v>
      </c>
      <c r="HY12" s="24">
        <f>IF(HU$6=0,RANK(HW12,HW$12:HW$42,0),RANK(HW12,HW$12:HW$42,1))</f>
        <v>1</v>
      </c>
      <c r="HZ12" s="54">
        <v>98.39</v>
      </c>
      <c r="IA12" s="54">
        <v>74.14</v>
      </c>
      <c r="IB12" s="54">
        <f>IF(OR(HZ12="",IA12=""),0,IF(HZ$6=0,IF(HZ12&gt;=HZ$8,HZ$5,IF(HZ12&lt;IA12,0,(HZ12-IA12)/(HZ$8-IA12)*HZ$5)),IF(HZ12&lt;=HZ$8,HZ$5,IF(HZ12&gt;IA12,0,(HZ12-IA12)/(HZ$8-IA12)*HZ$5))))</f>
        <v>0.1</v>
      </c>
      <c r="IC12" s="54">
        <f>HZ$5</f>
        <v>0.1</v>
      </c>
      <c r="ID12" s="24">
        <f>IF(HZ$6=0,RANK(IB12,IB$12:IB$42,0),RANK(IB12,IB$12:IB$42,1))</f>
        <v>1</v>
      </c>
      <c r="IE12" s="56"/>
      <c r="IF12" s="56"/>
      <c r="IG12" s="54">
        <f>IE$5*0.6</f>
        <v>0.06</v>
      </c>
      <c r="IH12" s="54">
        <f>IE$5</f>
        <v>0.1</v>
      </c>
      <c r="II12" s="56"/>
      <c r="IJ12" s="56"/>
      <c r="IK12" s="56"/>
      <c r="IL12" s="54">
        <f>IJ$5*0.6</f>
        <v>0.06</v>
      </c>
      <c r="IM12" s="54">
        <f>IJ$5</f>
        <v>0.1</v>
      </c>
      <c r="IN12" s="56"/>
      <c r="IO12" s="56"/>
      <c r="IP12" s="56"/>
      <c r="IQ12" s="54">
        <f>IO$5*0.6</f>
        <v>0.12</v>
      </c>
      <c r="IR12" s="54">
        <f>IO$5</f>
        <v>0.2</v>
      </c>
      <c r="IS12" s="56"/>
      <c r="IT12" s="56"/>
      <c r="IU12" s="56"/>
      <c r="IV12" s="54">
        <f>IT$5*0.6</f>
        <v>0.12</v>
      </c>
      <c r="IW12" s="54">
        <f>IT$5</f>
        <v>0.2</v>
      </c>
      <c r="IX12" s="56"/>
      <c r="IY12" s="56"/>
      <c r="IZ12" s="56"/>
      <c r="JA12" s="54">
        <f>IY$5*0.6</f>
        <v>0.12</v>
      </c>
      <c r="JB12" s="54">
        <f>IY$5</f>
        <v>0.2</v>
      </c>
      <c r="JC12" s="56"/>
      <c r="JD12" s="56"/>
      <c r="JE12" s="56"/>
      <c r="JF12" s="54">
        <f>JD$5*0.6</f>
        <v>0.12</v>
      </c>
      <c r="JG12" s="54">
        <f>JD$5</f>
        <v>0.2</v>
      </c>
      <c r="JH12" s="56"/>
      <c r="JI12" s="56"/>
      <c r="JJ12" s="56"/>
      <c r="JK12" s="54">
        <f>JI$5*0.6</f>
        <v>0.06</v>
      </c>
      <c r="JL12" s="54">
        <f>JI$5</f>
        <v>0.1</v>
      </c>
      <c r="JM12" s="56"/>
      <c r="JN12" s="56"/>
      <c r="JO12" s="56"/>
      <c r="JP12" s="54">
        <f>JN$5*0.6</f>
        <v>0.06</v>
      </c>
      <c r="JQ12" s="54">
        <f>JN$5</f>
        <v>0.1</v>
      </c>
      <c r="JR12" s="56"/>
      <c r="JS12" s="56"/>
      <c r="JT12" s="56"/>
      <c r="JU12" s="54">
        <f>JS$5*0.6</f>
        <v>0.03</v>
      </c>
      <c r="JV12" s="54">
        <f>JS$5</f>
        <v>0.05</v>
      </c>
      <c r="JW12" s="56"/>
      <c r="JX12" s="56"/>
      <c r="JY12" s="56"/>
      <c r="JZ12" s="54">
        <f>JX$5*0.6</f>
        <v>0.03</v>
      </c>
      <c r="KA12" s="54">
        <f>JX$5</f>
        <v>0.05</v>
      </c>
      <c r="KB12" s="56"/>
      <c r="KC12" s="56"/>
      <c r="KD12" s="56"/>
      <c r="KE12" s="54">
        <f>KC$5*0.6</f>
        <v>0.03</v>
      </c>
      <c r="KF12" s="54">
        <f>KC$5</f>
        <v>0.05</v>
      </c>
      <c r="KG12" s="56"/>
      <c r="KH12" s="56"/>
      <c r="KI12" s="56"/>
      <c r="KJ12" s="54">
        <f>KH$5*0.6</f>
        <v>0.03</v>
      </c>
      <c r="KK12" s="54">
        <f>KH$5</f>
        <v>0.05</v>
      </c>
      <c r="KL12" s="56"/>
      <c r="KM12" s="57">
        <v>97.399373999999995</v>
      </c>
      <c r="KN12" s="57"/>
      <c r="KO12" s="54">
        <f>IF(OR(KM12="",KN12=""),0,IF(KM$6=0,IF(KM12&gt;=KM$8,KM$5,IF(KM12&lt;KN12,0,(KM12-KN12)/(KM$8-KN12)*KM$5)),IF(KM12&lt;=KM$8,KM$5,IF(KM12&gt;KN12,0,(KM12-KN12)/(KM$8-KN12)*KM$5))))</f>
        <v>0</v>
      </c>
      <c r="KP12" s="51">
        <f>IF(OR(KM12="",KN12=""),0,KM$5)</f>
        <v>0</v>
      </c>
      <c r="KQ12" s="24">
        <f>IF(KM$6=0,RANK(KO12,KO$12:KO$42,0),RANK(KO12,KO$12:KO$42,1))</f>
        <v>1</v>
      </c>
      <c r="KR12" s="57">
        <v>97.399373999999995</v>
      </c>
      <c r="KS12" s="57"/>
      <c r="KT12" s="54">
        <f>IF(OR(KR12="",KS12=""),0,IF(KR$6=0,IF(KR12&gt;=KR$8,KR$5,IF(KR12&lt;KS12,0,(KR12-KS12)/(KR$8-KS12)*KR$5)),IF(KR12&lt;=KR$8,KR$5,IF(KR12&gt;KS12,0,(KR12-KS12)/(KR$8-KS12)*KR$5))))</f>
        <v>0</v>
      </c>
      <c r="KU12" s="51">
        <f>IF(OR(KR12="",KS12=""),0,KR$5)</f>
        <v>0</v>
      </c>
      <c r="KV12" s="24">
        <f>IF(KR$6=0,RANK(KT12,KT$12:KT$42,0),RANK(KT12,KT$12:KT$42,1))</f>
        <v>1</v>
      </c>
      <c r="KW12" s="57">
        <v>99.56</v>
      </c>
      <c r="KX12" s="57"/>
      <c r="KY12" s="54">
        <f>IF(OR(KW12="",KX12=""),0,IF(KW$6=0,IF(KW12&gt;=KW$8,KW$5,IF(KW12&lt;KX12,0,(KW12-KX12)/(KW$8-KX12)*KW$5)),IF(KW12&lt;=KW$8,KW$5,IF(KW12&gt;KX12,0,(KW12-KX12)/(KW$8-KX12)*KW$5))))</f>
        <v>0</v>
      </c>
      <c r="KZ12" s="51">
        <f>IF(OR(KW12="",KX12=""),0,KW$5)</f>
        <v>0</v>
      </c>
      <c r="LA12" s="24">
        <f>IF(KW$6=0,RANK(KY12,KY$12:KY$42,0),RANK(KY12,KY$12:KY$42,1))</f>
        <v>1</v>
      </c>
      <c r="LB12" s="57">
        <v>99.56</v>
      </c>
      <c r="LC12" s="57"/>
      <c r="LD12" s="54">
        <f>IF(OR(LB12="",LC12=""),0,IF(LB$6=0,IF(LB12&gt;=LB$8,LB$5,IF(LB12&lt;LC12,0,(LB12-LC12)/(LB$8-LC12)*LB$5)),IF(LB12&lt;=LB$8,LB$5,IF(LB12&gt;LC12,0,(LB12-LC12)/(LB$8-LC12)*LB$5))))</f>
        <v>0</v>
      </c>
      <c r="LE12" s="51">
        <f>IF(OR(LB12="",LC12=""),0,LB$5)</f>
        <v>0</v>
      </c>
      <c r="LF12" s="24">
        <f>IF(LB$6=0,RANK(LD12,LD$12:LD$42,0),RANK(LD12,LD$12:LD$42,1))</f>
        <v>1</v>
      </c>
      <c r="LG12" s="56"/>
      <c r="LH12" s="56"/>
      <c r="LI12" s="54">
        <f>LG$5*0.6</f>
        <v>0.06</v>
      </c>
      <c r="LJ12" s="54">
        <f>LG$5</f>
        <v>0.1</v>
      </c>
      <c r="LK12" s="56"/>
      <c r="LL12" s="56"/>
      <c r="LM12" s="56"/>
      <c r="LN12" s="54">
        <f>LL$5*0.6</f>
        <v>0.06</v>
      </c>
      <c r="LO12" s="54">
        <f>LL$5</f>
        <v>0.1</v>
      </c>
      <c r="LP12" s="56"/>
      <c r="LQ12" s="54">
        <v>5.2407324218750002</v>
      </c>
      <c r="LR12" s="56"/>
      <c r="LS12" s="54">
        <f>IF(OR(LQ12="",LR12=""),0,IF(LQ$6=0,IF(LQ12&gt;=LQ$8,LQ$5,IF(LQ12&lt;LR12,0,(LQ12-LR12)/(LQ$8-LR12)*LQ$5)),IF(LQ12&lt;=LQ$8,LQ$5,IF(LQ12&gt;LR12,0,(LQ12-LR12)/(LQ$8-LR12)*LQ$5))))</f>
        <v>0</v>
      </c>
      <c r="LT12" s="51">
        <f>IF(OR(LQ12="",LR12=""),0,LQ$5)</f>
        <v>0</v>
      </c>
      <c r="LU12" s="24">
        <f>IF(LQ$6=0,RANK(LS12,LS$12:LS$42,0),RANK(LS12,LS$12:LS$42,1))</f>
        <v>1</v>
      </c>
      <c r="LV12" s="54">
        <v>5.2407324218750002</v>
      </c>
      <c r="LW12" s="56"/>
      <c r="LX12" s="54">
        <f>IF(OR(LV12="",LW12=""),0,IF(LV$6=0,IF(LV12&gt;=LV$8,LV$5,IF(LV12&lt;LW12,0,(LV12-LW12)/(LV$8-LW12)*LV$5)),IF(LV12&lt;=LV$8,LV$5,IF(LV12&gt;LW12,0,(LV12-LW12)/(LV$8-LW12)*LV$5))))</f>
        <v>0</v>
      </c>
      <c r="LY12" s="51">
        <f>IF(OR(LV12="",LW12=""),0,LV$5)</f>
        <v>0</v>
      </c>
      <c r="LZ12" s="24">
        <f>IF(LV$6=0,RANK(LX12,LX$12:LX$42,0),RANK(LX12,LX$12:LX$42,1))</f>
        <v>1</v>
      </c>
      <c r="MA12" s="54">
        <v>10.13671875</v>
      </c>
      <c r="MB12" s="56"/>
      <c r="MC12" s="54">
        <f>IF(OR(MA12="",MB12=""),0,IF(MA$6=0,IF(MA12&gt;=MA$8,MA$5,IF(MA12&lt;MB12,0,(MA12-MB12)/(MA$8-MB12)*MA$5)),IF(MA12&lt;=MA$8,MA$5,IF(MA12&gt;MB12,0,(MA12-MB12)/(MA$8-MB12)*MA$5))))</f>
        <v>0</v>
      </c>
      <c r="MD12" s="51">
        <f>IF(OR(MA12="",MB12=""),0,MA$5)</f>
        <v>0</v>
      </c>
      <c r="ME12" s="24">
        <f>IF(MA$6=0,RANK(MC12,MC$12:MC$42,0),RANK(MC12,MC$12:MC$42,1))</f>
        <v>1</v>
      </c>
      <c r="MF12" s="54">
        <v>10.13671875</v>
      </c>
      <c r="MG12" s="56"/>
      <c r="MH12" s="54">
        <f>IF(OR(MF12="",MG12=""),0,IF(MF$6=0,IF(MF12&gt;=MF$8,MF$5,IF(MF12&lt;MG12,0,(MF12-MG12)/(MF$8-MG12)*MF$5)),IF(MF12&lt;=MF$8,MF$5,IF(MF12&gt;MG12,0,(MF12-MG12)/(MF$8-MG12)*MF$5))))</f>
        <v>0</v>
      </c>
      <c r="MI12" s="51">
        <f>IF(OR(MF12="",MG12=""),0,MF$5)</f>
        <v>0</v>
      </c>
      <c r="MJ12" s="24">
        <f>IF(MF$6=0,RANK(MH12,MH$12:MH$42,0),RANK(MH12,MH$12:MH$42,1))</f>
        <v>1</v>
      </c>
      <c r="MK12" s="56"/>
      <c r="ML12" s="56"/>
      <c r="MM12" s="54">
        <f>MK$5*0.6</f>
        <v>0.12</v>
      </c>
      <c r="MN12" s="54">
        <f>MK$5</f>
        <v>0.2</v>
      </c>
      <c r="MO12" s="56"/>
      <c r="MP12" s="56"/>
      <c r="MQ12" s="56"/>
      <c r="MR12" s="54">
        <f>MP$5*0.6</f>
        <v>0.12</v>
      </c>
      <c r="MS12" s="54">
        <f>MP$5</f>
        <v>0.2</v>
      </c>
      <c r="MT12" s="56"/>
      <c r="MU12" s="56"/>
      <c r="MV12" s="56"/>
      <c r="MW12" s="54">
        <f>MU$5*0.6</f>
        <v>0.12</v>
      </c>
      <c r="MX12" s="54">
        <f>MU$5</f>
        <v>0.2</v>
      </c>
      <c r="MY12" s="56"/>
      <c r="MZ12" s="56"/>
      <c r="NA12" s="56"/>
      <c r="NB12" s="54">
        <f>MZ$5*0.6</f>
        <v>0.12</v>
      </c>
      <c r="NC12" s="54">
        <f>MZ$5</f>
        <v>0.2</v>
      </c>
      <c r="ND12" s="56"/>
      <c r="NE12" s="56"/>
      <c r="NF12" s="56"/>
      <c r="NG12" s="54">
        <f>NE$5*0.6</f>
        <v>0.06</v>
      </c>
      <c r="NH12" s="54">
        <f>NE$5</f>
        <v>0.1</v>
      </c>
      <c r="NI12" s="56"/>
      <c r="NJ12" s="56"/>
      <c r="NK12" s="56"/>
      <c r="NL12" s="54">
        <f>NJ$5*0.6</f>
        <v>0.06</v>
      </c>
      <c r="NM12" s="54">
        <f>NJ$5</f>
        <v>0.1</v>
      </c>
      <c r="NN12" s="56"/>
      <c r="NO12" s="56"/>
      <c r="NP12" s="56"/>
      <c r="NQ12" s="54">
        <f>NO$5*0.6</f>
        <v>0.03</v>
      </c>
      <c r="NR12" s="54">
        <f>NO$5</f>
        <v>0.05</v>
      </c>
      <c r="NS12" s="56"/>
      <c r="NT12" s="56"/>
      <c r="NU12" s="56"/>
      <c r="NV12" s="54">
        <f>NT$5*0.6</f>
        <v>0.03</v>
      </c>
      <c r="NW12" s="54">
        <f>NT$5</f>
        <v>0.05</v>
      </c>
      <c r="NX12" s="56"/>
      <c r="NY12" s="56"/>
      <c r="NZ12" s="56"/>
      <c r="OA12" s="54">
        <f>NY$5*0.6</f>
        <v>0.03</v>
      </c>
      <c r="OB12" s="54">
        <f>NY$5</f>
        <v>0.05</v>
      </c>
      <c r="OC12" s="56"/>
      <c r="OD12" s="56"/>
      <c r="OE12" s="56"/>
      <c r="OF12" s="54">
        <f>OD$5*0.6</f>
        <v>0.03</v>
      </c>
      <c r="OG12" s="54">
        <f>OD$5</f>
        <v>0.05</v>
      </c>
      <c r="OH12" s="56"/>
      <c r="OI12" s="56"/>
      <c r="OJ12" s="56"/>
      <c r="OK12" s="54">
        <f>OI$5*0.6</f>
        <v>0.06</v>
      </c>
      <c r="OL12" s="54">
        <f>OI$5</f>
        <v>0.1</v>
      </c>
      <c r="OM12" s="56"/>
      <c r="ON12" s="56"/>
      <c r="OO12" s="56"/>
      <c r="OP12" s="54">
        <f>ON$5*0.6</f>
        <v>0.06</v>
      </c>
      <c r="OQ12" s="54">
        <f>ON$5</f>
        <v>0.1</v>
      </c>
      <c r="OR12" s="56"/>
      <c r="OS12" s="56"/>
      <c r="OT12" s="56"/>
      <c r="OU12" s="54">
        <f>OS$5*0.6</f>
        <v>0.12</v>
      </c>
      <c r="OV12" s="54">
        <f>OS$5</f>
        <v>0.2</v>
      </c>
      <c r="OW12" s="56"/>
      <c r="OX12" s="56"/>
      <c r="OY12" s="56"/>
      <c r="OZ12" s="54">
        <f>OX$5*0.6</f>
        <v>0.12</v>
      </c>
      <c r="PA12" s="54">
        <f>OX$5</f>
        <v>0.2</v>
      </c>
      <c r="PB12" s="56"/>
      <c r="PC12" s="56"/>
      <c r="PD12" s="56"/>
      <c r="PE12" s="54">
        <f>PC$5*0.6</f>
        <v>0.12</v>
      </c>
      <c r="PF12" s="54">
        <f>PC$5</f>
        <v>0.2</v>
      </c>
      <c r="PG12" s="56"/>
      <c r="PH12" s="56"/>
      <c r="PI12" s="56"/>
      <c r="PJ12" s="54">
        <f>PH$5*0.6</f>
        <v>0.12</v>
      </c>
      <c r="PK12" s="54">
        <f>PH$5</f>
        <v>0.2</v>
      </c>
      <c r="PL12" s="56"/>
      <c r="PM12" s="56"/>
      <c r="PN12" s="56"/>
      <c r="PO12" s="54">
        <f>PM$5*0.6</f>
        <v>0.06</v>
      </c>
      <c r="PP12" s="54">
        <f>PM$5</f>
        <v>0.1</v>
      </c>
      <c r="PQ12" s="56"/>
      <c r="PR12" s="56"/>
      <c r="PS12" s="56"/>
      <c r="PT12" s="54">
        <f>PR$5*0.6</f>
        <v>0.06</v>
      </c>
      <c r="PU12" s="54">
        <f>PR$5</f>
        <v>0.1</v>
      </c>
      <c r="PV12" s="56"/>
      <c r="PW12" s="56"/>
      <c r="PX12" s="56"/>
      <c r="PY12" s="54">
        <f>PW$5*0.6</f>
        <v>0.03</v>
      </c>
      <c r="PZ12" s="54">
        <f>PW$5</f>
        <v>0.05</v>
      </c>
      <c r="QA12" s="56"/>
      <c r="QB12" s="56"/>
      <c r="QC12" s="56"/>
      <c r="QD12" s="54">
        <f>QB$5*0.6</f>
        <v>0.03</v>
      </c>
      <c r="QE12" s="54">
        <f>QB$5</f>
        <v>0.05</v>
      </c>
      <c r="QF12" s="56"/>
      <c r="QG12" s="56"/>
      <c r="QH12" s="56"/>
      <c r="QI12" s="54">
        <f>QG$5*0.6</f>
        <v>0.03</v>
      </c>
      <c r="QJ12" s="54">
        <f>QG$5</f>
        <v>0.05</v>
      </c>
      <c r="QK12" s="56"/>
      <c r="QL12" s="56"/>
      <c r="QM12" s="56"/>
      <c r="QN12" s="54">
        <f>QL$5*0.6</f>
        <v>0.03</v>
      </c>
      <c r="QO12" s="54">
        <f>QL$5</f>
        <v>0.05</v>
      </c>
      <c r="QP12" s="56"/>
      <c r="QQ12" s="54"/>
      <c r="QR12" s="54">
        <f>QQ$5*0.6</f>
        <v>0.12</v>
      </c>
      <c r="QS12" s="54">
        <f>QQ$5</f>
        <v>0.2</v>
      </c>
      <c r="QT12" s="34"/>
      <c r="QU12" s="54"/>
      <c r="QV12" s="54">
        <f>QU$5*0.6</f>
        <v>0.12</v>
      </c>
      <c r="QW12" s="54">
        <f>QU$5</f>
        <v>0.2</v>
      </c>
      <c r="QX12" s="34"/>
      <c r="QY12" s="54"/>
      <c r="QZ12" s="54">
        <f>QY$5*0.6</f>
        <v>0.12</v>
      </c>
      <c r="RA12" s="54">
        <f>QY$5</f>
        <v>0.2</v>
      </c>
      <c r="RB12" s="34"/>
      <c r="RC12" s="54"/>
      <c r="RD12" s="54">
        <f>RC$5*0.6</f>
        <v>0.12</v>
      </c>
      <c r="RE12" s="54">
        <f>RC$5</f>
        <v>0.2</v>
      </c>
      <c r="RF12" s="34"/>
      <c r="RG12" s="54"/>
      <c r="RH12" s="54">
        <f>RG$5*0.6</f>
        <v>0.12</v>
      </c>
      <c r="RI12" s="54">
        <f>RG$5</f>
        <v>0.2</v>
      </c>
      <c r="RJ12" s="34"/>
      <c r="RK12" s="57">
        <v>97.83</v>
      </c>
      <c r="RL12" s="57">
        <f>IF(RK$6=0,IF(RK12&lt;&gt;"",IF(RK12&gt;=RK$8,RK$5,IF(RK12&lt;RK$7,0,(RK$5*0.6+(RK12-RK$7)/(RK$8-RK$7)*RK$5*0.4))),0),IF(RK12&lt;&gt;"",IF(RK12&lt;=RK$8,RK$5,IF(RK12&gt;RK$7,0,(RK$5*0.6+(RK12-RK$7)/(RK$8-RK$7)*RK$5*0.4))),0))</f>
        <v>0.2</v>
      </c>
      <c r="RM12" s="51">
        <f t="shared" ref="RM12:RM39" si="43">IF(RK12&lt;&gt;"",RK$5,0)</f>
        <v>0.2</v>
      </c>
      <c r="RN12" s="24">
        <f>IF(RK$6=0,RANK(RK12,RK$12:RK$42,0),RANK(RK12,RK$12:RK$42,1))</f>
        <v>2</v>
      </c>
      <c r="RO12" s="54"/>
      <c r="RP12" s="54">
        <f>RO$5*0.6</f>
        <v>0.06</v>
      </c>
      <c r="RQ12" s="54">
        <f>RO$5</f>
        <v>0.1</v>
      </c>
      <c r="RR12" s="34"/>
      <c r="RS12" s="54"/>
      <c r="RT12" s="54">
        <f>RS$5*0.6</f>
        <v>0.06</v>
      </c>
      <c r="RU12" s="54">
        <f>RS$5</f>
        <v>0.1</v>
      </c>
      <c r="RV12" s="34"/>
      <c r="RW12" s="54"/>
      <c r="RX12" s="54">
        <f>RW$5*0.6</f>
        <v>0.06</v>
      </c>
      <c r="RY12" s="54">
        <f>RW$5</f>
        <v>0.1</v>
      </c>
      <c r="RZ12" s="34"/>
      <c r="SA12" s="54"/>
      <c r="SB12" s="54">
        <f>SA$5*0.6</f>
        <v>0.06</v>
      </c>
      <c r="SC12" s="54">
        <f>SA$5</f>
        <v>0.1</v>
      </c>
      <c r="SD12" s="34"/>
      <c r="SE12" s="54"/>
      <c r="SF12" s="54">
        <f>SE$5*0.6</f>
        <v>0.06</v>
      </c>
      <c r="SG12" s="54">
        <f>SE$5</f>
        <v>0.1</v>
      </c>
      <c r="SH12" s="34"/>
      <c r="SI12" s="54"/>
      <c r="SJ12" s="54">
        <f>SI$5*0.6</f>
        <v>0.06</v>
      </c>
      <c r="SK12" s="54">
        <f>SI$5</f>
        <v>0.1</v>
      </c>
      <c r="SL12" s="34"/>
      <c r="SM12" s="54"/>
      <c r="SN12" s="54">
        <f>SM$5*0.6</f>
        <v>0.06</v>
      </c>
      <c r="SO12" s="54">
        <f>SM$5</f>
        <v>0.1</v>
      </c>
      <c r="SP12" s="34"/>
      <c r="SQ12" s="54"/>
      <c r="SR12" s="54">
        <f>SQ$5*0.6</f>
        <v>0.06</v>
      </c>
      <c r="SS12" s="54">
        <f>SQ$5</f>
        <v>0.1</v>
      </c>
      <c r="ST12" s="34"/>
      <c r="SU12" s="54"/>
      <c r="SV12" s="54">
        <f>SU$5*0.6</f>
        <v>0.06</v>
      </c>
      <c r="SW12" s="54">
        <f>SU$5</f>
        <v>0.1</v>
      </c>
      <c r="SX12" s="34"/>
      <c r="SY12" s="54"/>
      <c r="SZ12" s="54">
        <f>SY$5*0.6</f>
        <v>0.06</v>
      </c>
      <c r="TA12" s="54">
        <f>SY$5</f>
        <v>0.1</v>
      </c>
      <c r="TB12" s="34"/>
      <c r="TC12" s="54"/>
      <c r="TD12" s="54">
        <f>TC$5*0.6</f>
        <v>0.06</v>
      </c>
      <c r="TE12" s="54">
        <f>TC$5</f>
        <v>0.1</v>
      </c>
      <c r="TF12" s="34"/>
      <c r="TG12" s="54"/>
      <c r="TH12" s="54">
        <f>TG$5*0.6</f>
        <v>0.06</v>
      </c>
      <c r="TI12" s="54">
        <f>TG$5</f>
        <v>0.1</v>
      </c>
      <c r="TJ12" s="34"/>
      <c r="TK12" s="54"/>
      <c r="TL12" s="54">
        <f>TK$5*0.6</f>
        <v>0.06</v>
      </c>
      <c r="TM12" s="54">
        <f>TK$5</f>
        <v>0.1</v>
      </c>
      <c r="TN12" s="34"/>
      <c r="TO12" s="57">
        <v>93.679999999999993</v>
      </c>
      <c r="TP12" s="57">
        <f>IF(TO$6=0,IF(TO12&lt;&gt;"",IF(TO12&gt;=TO$8,TO$5,IF(TO12&lt;TO$7,0,(TO$5*0.6+(TO12-TO$7)/(TO$8-TO$7)*TO$5*0.4))),0),IF(TO12&lt;&gt;"",IF(TO12&lt;=TO$8,TO$5,IF(TO12&gt;TO$7,0,(TO$5*0.6+(TO12-TO$7)/(TO$8-TO$7)*TO$5*0.4))),0))</f>
        <v>0.1</v>
      </c>
      <c r="TQ12" s="51">
        <f t="shared" ref="TQ12:TQ39" si="44">IF(TO12&lt;&gt;"",TO$5,0)</f>
        <v>0.1</v>
      </c>
      <c r="TR12" s="24">
        <f>IF(TO$6=0,RANK(TO12,TO$12:TO$42,0),RANK(TO12,TO$12:TO$42,1))</f>
        <v>11</v>
      </c>
      <c r="TS12" s="54"/>
      <c r="TT12" s="54">
        <f>TS$5*0.6</f>
        <v>0.06</v>
      </c>
      <c r="TU12" s="54">
        <f>TS$5</f>
        <v>0.1</v>
      </c>
      <c r="TV12" s="34"/>
      <c r="TW12" s="54"/>
      <c r="TX12" s="54">
        <f>TW$5*0.6</f>
        <v>0.06</v>
      </c>
      <c r="TY12" s="54">
        <f>TW$5</f>
        <v>0.1</v>
      </c>
      <c r="TZ12" s="34"/>
      <c r="UA12" s="54"/>
      <c r="UB12" s="54">
        <f>UA$5*0.6</f>
        <v>0.06</v>
      </c>
      <c r="UC12" s="54">
        <f>UA$5</f>
        <v>0.1</v>
      </c>
      <c r="UD12" s="34"/>
      <c r="UE12" s="54"/>
      <c r="UF12" s="54">
        <f>UE$5*0.6</f>
        <v>0.06</v>
      </c>
      <c r="UG12" s="54">
        <f>UE$5</f>
        <v>0.1</v>
      </c>
      <c r="UH12" s="34"/>
      <c r="UI12" s="54"/>
      <c r="UJ12" s="54">
        <f>UI$5*0.6</f>
        <v>0.06</v>
      </c>
      <c r="UK12" s="54">
        <f>UI$5</f>
        <v>0.1</v>
      </c>
      <c r="UL12" s="34"/>
      <c r="UM12" s="54"/>
      <c r="UN12" s="54">
        <f>UM$5*0.6</f>
        <v>0.06</v>
      </c>
      <c r="UO12" s="54">
        <f>UM$5</f>
        <v>0.1</v>
      </c>
      <c r="UP12" s="34"/>
      <c r="UQ12" s="54"/>
      <c r="UR12" s="54">
        <f>UQ$5*0.6</f>
        <v>0.06</v>
      </c>
      <c r="US12" s="54">
        <f>UQ$5</f>
        <v>0.1</v>
      </c>
      <c r="UT12" s="34"/>
      <c r="UU12" s="54"/>
      <c r="UV12" s="54">
        <f>UU$5*0.6</f>
        <v>0.06</v>
      </c>
      <c r="UW12" s="54">
        <f>UU$5</f>
        <v>0.1</v>
      </c>
      <c r="UX12" s="34"/>
      <c r="UY12" s="54"/>
      <c r="UZ12" s="54">
        <f>UY$5*0.6</f>
        <v>0.06</v>
      </c>
      <c r="VA12" s="54">
        <f>UY$5</f>
        <v>0.1</v>
      </c>
      <c r="VB12" s="34"/>
      <c r="VC12" s="54"/>
      <c r="VD12" s="54">
        <f>VC$5*0.6</f>
        <v>0.06</v>
      </c>
      <c r="VE12" s="54">
        <f>VC$5</f>
        <v>0.1</v>
      </c>
      <c r="VF12" s="34"/>
      <c r="VG12" s="49">
        <v>1.3618914328173635E-2</v>
      </c>
      <c r="VH12" s="57">
        <f t="shared" ref="VH12:VH42" si="45">IF(VG$6=0,IF(VG12&lt;&gt;"",IF(VG12&gt;=VG$8,VG$5,IF(VG12&lt;VG$7,0,(VG$5*0.6+(VG12-VG$7)/(VG$8-VG$7)*VG$5*0.4))),0),IF(VG12&lt;&gt;"",IF(VG12&lt;=VG$8,VG$5,IF(VG12&gt;VG$7,0,(VG$5*0.6+(VG12-VG$7)/(VG$8-VG$7)*VG$5*0.4))),0))</f>
        <v>0.1</v>
      </c>
      <c r="VI12" s="51">
        <f t="shared" ref="VI12:VI42" si="46">IF(VG12&lt;&gt;"",VG$5,0)</f>
        <v>0.1</v>
      </c>
      <c r="VJ12" s="24">
        <f>IF(VG$6=0,RANK(VG12,VG$12:VG$42,0),RANK(VG12,VG$12:VG$42,1))</f>
        <v>13</v>
      </c>
      <c r="VK12" s="57">
        <v>97.399373999999995</v>
      </c>
      <c r="VL12" s="57">
        <f>IF(VK$6=0,IF(VK12&lt;&gt;"",IF(VK12&gt;=VK$8,VK$5,IF(VK12&lt;VK$7,0,(VK$5*0.6+(VK12-VK$7)/(VK$8-VK$7)*VK$5*0.4))),0),IF(VK12&lt;&gt;"",IF(VK12&lt;=VK$8,VK$5,IF(VK12&gt;VK$7,0,(VK$5*0.6+(VK12-VK$7)/(VK$8-VK$7)*VK$5*0.4))),0))</f>
        <v>0.2</v>
      </c>
      <c r="VM12" s="51">
        <f t="shared" ref="VM12:VM39" si="47">IF(VK12&lt;&gt;"",VK$5,0)</f>
        <v>0.2</v>
      </c>
      <c r="VN12" s="24">
        <f>IF(VK$6=0,RANK(VK12,VK$12:VK$42,0),RANK(VK12,VK$12:VK$42,1))</f>
        <v>6</v>
      </c>
      <c r="VO12" s="57">
        <v>99.56</v>
      </c>
      <c r="VP12" s="57">
        <f>IF(VO$6=0,IF(VO12&lt;&gt;"",IF(VO12&gt;=VO$8,VO$5,IF(VO12&lt;VO$7,0,(VO$5*0.6+(VO12-VO$7)/(VO$8-VO$7)*VO$5*0.4))),0),IF(VO12&lt;&gt;"",IF(VO12&lt;=VO$8,VO$5,IF(VO12&gt;VO$7,0,(VO$5*0.6+(VO12-VO$7)/(VO$8-VO$7)*VO$5*0.4))),0))</f>
        <v>0.2</v>
      </c>
      <c r="VQ12" s="51">
        <f t="shared" ref="VQ12:VQ39" si="48">IF(VO12&lt;&gt;"",VO$5,0)</f>
        <v>0.2</v>
      </c>
      <c r="VR12" s="24">
        <f>IF(VO$6=0,RANK(VO12,VO$12:VO$42,0),RANK(VO12,VO$12:VO$42,1))</f>
        <v>5</v>
      </c>
      <c r="VS12" s="54"/>
      <c r="VT12" s="54">
        <f>VS$5*0.6</f>
        <v>0.06</v>
      </c>
      <c r="VU12" s="54">
        <f>VS$5</f>
        <v>0.1</v>
      </c>
      <c r="VV12" s="34"/>
      <c r="VW12" s="54">
        <v>5.2407324218750002</v>
      </c>
      <c r="VX12" s="57">
        <f>IF(VW$6=0,IF(VW12&lt;&gt;"",IF(VW12&gt;=VW$8,VW$5,IF(VW12&lt;VW$7,0,(VW$5*0.6+(VW12-VW$7)/(VW$8-VW$7)*VW$5*0.4))),0),IF(VW12&lt;&gt;"",IF(VW12&lt;=VW$8,VW$5,IF(VW12&gt;VW$7,0,(VW$5*0.6+(VW12-VW$7)/(VW$8-VW$7)*VW$5*0.4))),0))</f>
        <v>0.1</v>
      </c>
      <c r="VY12" s="51">
        <f t="shared" ref="VY12:VY39" si="49">IF(VW12&lt;&gt;"",VW$5,0)</f>
        <v>0.1</v>
      </c>
      <c r="VZ12" s="24">
        <f>IF(VW$6=0,RANK(VW12,VW$12:VW$42,0),RANK(VW12,VW$12:VW$42,1))</f>
        <v>7</v>
      </c>
      <c r="WA12" s="54">
        <v>10.13671875</v>
      </c>
      <c r="WB12" s="57">
        <f>IF(WA$6=0,IF(WA12&lt;&gt;"",IF(WA12&gt;=WA$8,WA$5,IF(WA12&lt;WA$7,0,(WA$5*0.6+(WA12-WA$7)/(WA$8-WA$7)*WA$5*0.4))),0),IF(WA12&lt;&gt;"",IF(WA12&lt;=WA$8,WA$5,IF(WA12&gt;WA$7,0,(WA$5*0.6+(WA12-WA$7)/(WA$8-WA$7)*WA$5*0.4))),0))</f>
        <v>6.0546875E-2</v>
      </c>
      <c r="WC12" s="51">
        <f t="shared" ref="WC12:WC39" si="50">IF(WA12&lt;&gt;"",WA$5,0)</f>
        <v>0.1</v>
      </c>
      <c r="WD12" s="24">
        <f>IF(WA$6=0,RANK(WA12,WA$12:WA$42,0),RANK(WA12,WA$12:WA$42,1))</f>
        <v>19</v>
      </c>
      <c r="WE12" s="57">
        <v>99.42</v>
      </c>
      <c r="WF12" s="57">
        <f>IF(WE$6=0,IF(WE12&lt;&gt;"",IF(WE12&gt;=WE$8,WE$5,IF(WE12&lt;WE$7,0,(WE$5*0.6+(WE12-WE$7)/(WE$8-WE$7)*WE$5*0.4))),0),IF(WE12&lt;&gt;"",IF(WE12&lt;=WE$8,WE$5,IF(WE12&gt;WE$7,0,(WE$5*0.6+(WE12-WE$7)/(WE$8-WE$7)*WE$5*0.4))),0))</f>
        <v>0.1</v>
      </c>
      <c r="WG12" s="51">
        <f t="shared" ref="WG12:WG39" si="51">IF(WE12&lt;&gt;"",WE$5,0)</f>
        <v>0.1</v>
      </c>
      <c r="WH12" s="24">
        <f>IF(WE$6=0,RANK(WE12,WE$12:WE$42,0),RANK(WE12,WE$12:WE$42,1))</f>
        <v>4</v>
      </c>
      <c r="WI12" s="54"/>
      <c r="WJ12" s="54">
        <f>WI$5*0.6</f>
        <v>0.06</v>
      </c>
      <c r="WK12" s="54">
        <f>WI$5</f>
        <v>0.1</v>
      </c>
      <c r="WL12" s="34"/>
      <c r="WM12" s="54"/>
      <c r="WN12" s="54">
        <f>WM$5*0.6</f>
        <v>0.06</v>
      </c>
      <c r="WO12" s="54">
        <f>WM$5</f>
        <v>0.1</v>
      </c>
      <c r="WP12" s="34"/>
      <c r="WQ12" s="54"/>
      <c r="WR12" s="54">
        <f>WQ$5*0.6</f>
        <v>0.06</v>
      </c>
      <c r="WS12" s="54">
        <f>WQ$5</f>
        <v>0.1</v>
      </c>
      <c r="WT12" s="34"/>
      <c r="WU12" s="57">
        <v>0</v>
      </c>
      <c r="WV12" s="57">
        <f>IF(WU$6=0,IF(WU12&lt;&gt;"",IF(WU12&gt;=WU$8,WU$5,IF(WU12&lt;WU$7,0,(WU$5*0.6+(WU12-WU$7)/(WU$8-WU$7)*WU$5*0.4))),0),IF(WU12&lt;&gt;"",IF(WU12&lt;=WU$8,WU$5,IF(WU12&gt;WU$7,0,(WU$5*0.6+(WU12-WU$7)/(WU$8-WU$7)*WU$5*0.4))),0))</f>
        <v>0.1</v>
      </c>
      <c r="WW12" s="51">
        <f t="shared" ref="WW12:WW39" si="52">IF(WU12&lt;&gt;"",WU$5,0)</f>
        <v>0.1</v>
      </c>
      <c r="WX12" s="24">
        <f>IF(WU$6=0,RANK(WU12,WU$12:WU$42,0),RANK(WU12,WU$12:WU$42,1))</f>
        <v>1</v>
      </c>
      <c r="WY12" s="54"/>
      <c r="WZ12" s="54">
        <f>WY$5*0.6</f>
        <v>0.06</v>
      </c>
      <c r="XA12" s="54">
        <f>WY$5</f>
        <v>0.1</v>
      </c>
      <c r="XB12" s="34"/>
      <c r="XC12" s="54"/>
      <c r="XD12" s="54">
        <f>XC$5*0.6</f>
        <v>0.06</v>
      </c>
      <c r="XE12" s="54">
        <f>XC$5</f>
        <v>0.1</v>
      </c>
      <c r="XF12" s="34"/>
      <c r="XG12" s="54"/>
      <c r="XH12" s="54">
        <f>XG$5*0.6</f>
        <v>0.06</v>
      </c>
      <c r="XI12" s="54">
        <f>XG$5</f>
        <v>0.1</v>
      </c>
      <c r="XJ12" s="34"/>
      <c r="XK12" s="54"/>
      <c r="XL12" s="54">
        <f>XK$5*0.6</f>
        <v>0.06</v>
      </c>
      <c r="XM12" s="54">
        <f>XK$5</f>
        <v>0.1</v>
      </c>
      <c r="XN12" s="34"/>
      <c r="XO12" s="54"/>
      <c r="XP12" s="54">
        <f>XO$5*0.6</f>
        <v>0.06</v>
      </c>
      <c r="XQ12" s="54">
        <f>XO$5</f>
        <v>0.1</v>
      </c>
      <c r="XR12" s="34"/>
      <c r="XS12" s="54"/>
      <c r="XT12" s="54">
        <f>XS$5*0.6</f>
        <v>0.06</v>
      </c>
      <c r="XU12" s="54">
        <f>XS$5</f>
        <v>0.1</v>
      </c>
      <c r="XV12" s="34"/>
      <c r="XW12" s="54"/>
      <c r="XX12" s="54">
        <f>XW$5*0.6</f>
        <v>0.06</v>
      </c>
      <c r="XY12" s="54">
        <f>XW$5</f>
        <v>0.1</v>
      </c>
      <c r="XZ12" s="34"/>
      <c r="YA12" s="54"/>
      <c r="YB12" s="54">
        <f>YA$5*0.6</f>
        <v>0.06</v>
      </c>
      <c r="YC12" s="54">
        <f>YA$5</f>
        <v>0.1</v>
      </c>
      <c r="YD12" s="34"/>
      <c r="YE12" s="54"/>
      <c r="YF12" s="54">
        <f>YE$5*0.6</f>
        <v>0.03</v>
      </c>
      <c r="YG12" s="54">
        <f>YE$5</f>
        <v>0.05</v>
      </c>
      <c r="YH12" s="34"/>
      <c r="YI12" s="54"/>
      <c r="YJ12" s="54">
        <f>YI$5*0.6</f>
        <v>0.06</v>
      </c>
      <c r="YK12" s="54">
        <f>YI$5</f>
        <v>0.1</v>
      </c>
      <c r="YL12" s="34"/>
      <c r="YM12" s="54"/>
      <c r="YN12" s="54">
        <f>YM$5*0.6</f>
        <v>0.03</v>
      </c>
      <c r="YO12" s="54">
        <f>YM$5</f>
        <v>0.05</v>
      </c>
      <c r="YP12" s="34"/>
      <c r="YQ12" s="57">
        <v>98.47</v>
      </c>
      <c r="YR12" s="57">
        <f>IF(YQ$6=0,IF(YQ12&lt;&gt;"",IF(YQ12&gt;=YQ$8,YQ$5,IF(YQ12&lt;YQ$7,0,(YQ$5*0.6+(YQ12-YQ$7)/(YQ$8-YQ$7)*YQ$5*0.4))),0),IF(YQ12&lt;&gt;"",IF(YQ12&lt;=YQ$8,YQ$5,IF(YQ12&gt;YQ$7,0,(YQ$5*0.6+(YQ12-YQ$7)/(YQ$8-YQ$7)*YQ$5*0.4))),0))</f>
        <v>0.1</v>
      </c>
      <c r="YS12" s="51">
        <f t="shared" ref="YS12:YS39" si="53">IF(YQ12&lt;&gt;"",YQ$5,0)</f>
        <v>0.1</v>
      </c>
      <c r="YT12" s="24">
        <f>IF(YQ$6=0,RANK(YQ12,YQ$12:YQ$42,0),RANK(YQ12,YQ$12:YQ$42,1))</f>
        <v>8</v>
      </c>
      <c r="YU12" s="54"/>
      <c r="YV12" s="54">
        <f>YU$5*0.6</f>
        <v>0.06</v>
      </c>
      <c r="YW12" s="54">
        <f>YU$5</f>
        <v>0.1</v>
      </c>
      <c r="YX12" s="34"/>
      <c r="YY12" s="54"/>
      <c r="YZ12" s="54">
        <f>YY$5*0.6</f>
        <v>0.06</v>
      </c>
      <c r="ZA12" s="54">
        <f>YY$5</f>
        <v>0.1</v>
      </c>
      <c r="ZB12" s="34"/>
      <c r="ZC12" s="54"/>
      <c r="ZD12" s="54">
        <f>ZC$5*0.6</f>
        <v>0.06</v>
      </c>
      <c r="ZE12" s="54">
        <f>ZC$5</f>
        <v>0.1</v>
      </c>
      <c r="ZF12" s="34"/>
      <c r="ZG12" s="54"/>
      <c r="ZH12" s="54">
        <f>ZG$5*0.6</f>
        <v>0.06</v>
      </c>
      <c r="ZI12" s="54">
        <f>ZG$5</f>
        <v>0.1</v>
      </c>
      <c r="ZJ12" s="34"/>
      <c r="ZK12" s="54"/>
      <c r="ZL12" s="54">
        <f>ZK$5*0.6</f>
        <v>0.06</v>
      </c>
      <c r="ZM12" s="54">
        <f>ZK$5</f>
        <v>0.1</v>
      </c>
      <c r="ZN12" s="34"/>
      <c r="ZO12" s="54"/>
      <c r="ZP12" s="54">
        <f>ZO$5*0.6</f>
        <v>0.06</v>
      </c>
      <c r="ZQ12" s="54">
        <f>ZO$5</f>
        <v>0.1</v>
      </c>
      <c r="ZR12" s="34"/>
      <c r="ZS12" s="54"/>
      <c r="ZT12" s="54">
        <f>ZS$5*0.6</f>
        <v>0.06</v>
      </c>
      <c r="ZU12" s="54">
        <f>ZS$5</f>
        <v>0.1</v>
      </c>
      <c r="ZV12" s="34"/>
      <c r="ZW12" s="54"/>
      <c r="ZX12" s="54">
        <f>ZW$5*0.6</f>
        <v>0.06</v>
      </c>
      <c r="ZY12" s="54">
        <f>ZW$5</f>
        <v>0.1</v>
      </c>
      <c r="ZZ12" s="34"/>
      <c r="AAA12" s="54"/>
      <c r="AAB12" s="54">
        <f>AAA$5*0.6</f>
        <v>0.03</v>
      </c>
      <c r="AAC12" s="54">
        <f>AAA$5</f>
        <v>0.05</v>
      </c>
      <c r="AAD12" s="34"/>
      <c r="AAE12" s="51">
        <v>0.03</v>
      </c>
      <c r="AAF12" s="57">
        <f>IF(AAE$6=0,IF(AAE12&lt;&gt;"",IF(AAE12&gt;=AAE$8,AAE$5,IF(AAE12&lt;AAE$7,0,(AAE$5*0.6+(AAE12-AAE$7)/(AAE$8-AAE$7)*AAE$5*0.4))),0),IF(AAE12&lt;&gt;"",IF(AAE12&lt;=AAE$8,AAE$5,IF(AAE12&gt;AAE$7,0,(AAE$5*0.6+(AAE12-AAE$7)/(AAE$8-AAE$7)*AAE$5*0.4))),0))</f>
        <v>0.05</v>
      </c>
      <c r="AAG12" s="51">
        <f t="shared" ref="AAG12:AAG39" si="54">IF(AAE12&lt;&gt;"",AAE$5,0)</f>
        <v>0.05</v>
      </c>
      <c r="AAH12" s="24">
        <f>IF(AAE$6=0,RANK(AAE12,AAE$12:AAE$42,0),RANK(AAE12,AAE$12:AAE$42,1))</f>
        <v>2</v>
      </c>
      <c r="AAI12" s="54"/>
      <c r="AAJ12" s="54">
        <f>AAI$5*0.6</f>
        <v>0.03</v>
      </c>
      <c r="AAK12" s="54">
        <f>AAI$5</f>
        <v>0.05</v>
      </c>
      <c r="AAL12" s="34"/>
      <c r="AAM12" s="54"/>
      <c r="AAN12" s="54">
        <f>AAM$5*0.6</f>
        <v>0.03</v>
      </c>
      <c r="AAO12" s="54">
        <f>AAM$5</f>
        <v>0.05</v>
      </c>
      <c r="AAP12" s="34"/>
      <c r="AAQ12" s="54"/>
      <c r="AAR12" s="54">
        <f>AAQ$5*0.6</f>
        <v>0.03</v>
      </c>
      <c r="AAS12" s="54">
        <f>AAQ$5</f>
        <v>0.05</v>
      </c>
      <c r="AAT12" s="34"/>
      <c r="AAU12" s="54"/>
      <c r="AAV12" s="54">
        <f>AAU$5*0.6</f>
        <v>0.03</v>
      </c>
      <c r="AAW12" s="54">
        <f>AAU$5</f>
        <v>0.05</v>
      </c>
      <c r="AAX12" s="34"/>
      <c r="AAY12" s="54"/>
      <c r="AAZ12" s="54">
        <f>AAY$5*0.6</f>
        <v>0.03</v>
      </c>
      <c r="ABA12" s="54">
        <f>AAY$5</f>
        <v>0.05</v>
      </c>
      <c r="ABB12" s="34"/>
      <c r="ABC12" s="54"/>
      <c r="ABD12" s="54">
        <f>ABC$5*0.6</f>
        <v>0.03</v>
      </c>
      <c r="ABE12" s="54">
        <f>ABC$5</f>
        <v>0.05</v>
      </c>
      <c r="ABF12" s="34"/>
      <c r="ABG12" s="54"/>
      <c r="ABH12" s="54">
        <f>ABG$5*0.6</f>
        <v>0.03</v>
      </c>
      <c r="ABI12" s="54">
        <f>ABG$5</f>
        <v>0.05</v>
      </c>
      <c r="ABJ12" s="34"/>
      <c r="ABK12" s="54"/>
      <c r="ABL12" s="54">
        <f>ABK$5*0.6</f>
        <v>0.03</v>
      </c>
      <c r="ABM12" s="54">
        <f>ABK$5</f>
        <v>0.05</v>
      </c>
      <c r="ABN12" s="34"/>
      <c r="ABO12" s="54"/>
      <c r="ABP12" s="54">
        <f>ABO$5*0.6</f>
        <v>0.03</v>
      </c>
      <c r="ABQ12" s="54">
        <f>ABO$5</f>
        <v>0.05</v>
      </c>
      <c r="ABR12" s="34"/>
      <c r="ABS12" s="54"/>
      <c r="ABT12" s="54">
        <f>ABS$5*0.6</f>
        <v>0.03</v>
      </c>
      <c r="ABU12" s="54">
        <f>ABS$5</f>
        <v>0.05</v>
      </c>
      <c r="ABV12" s="34"/>
      <c r="ABW12" s="57">
        <v>95.45</v>
      </c>
      <c r="ABX12" s="57">
        <f>IF(ABW$6=0,IF(ABW12&lt;&gt;"",IF(ABW12&gt;=ABW$8,ABW$5,IF(ABW12&lt;ABW$7,0,(ABW$5*0.6+(ABW12-ABW$7)/(ABW$8-ABW$7)*ABW$5*0.4))),0),IF(ABW12&lt;&gt;"",IF(ABW12&lt;=ABW$8,ABW$5,IF(ABW12&gt;ABW$7,0,(ABW$5*0.6+(ABW12-ABW$7)/(ABW$8-ABW$7)*ABW$5*0.4))),0))</f>
        <v>0.15866666666666673</v>
      </c>
      <c r="ABY12" s="51">
        <f t="shared" ref="ABY12:ABY39" si="55">IF(ABW12&lt;&gt;"",ABW$5,0)</f>
        <v>0.2</v>
      </c>
      <c r="ABZ12" s="24">
        <f>IF(ABW$6=0,RANK(ABW12,ABW$12:ABW$42,0),RANK(ABW12,ABW$12:ABW$42,1))</f>
        <v>23</v>
      </c>
      <c r="ACA12" s="54"/>
      <c r="ACB12" s="54">
        <f>ACA$5*0.6</f>
        <v>0.06</v>
      </c>
      <c r="ACC12" s="54">
        <f>ACA$5</f>
        <v>0.1</v>
      </c>
      <c r="ACD12" s="34"/>
      <c r="ACE12" s="54"/>
      <c r="ACF12" s="54">
        <f>ACE$5*0.6</f>
        <v>0.06</v>
      </c>
      <c r="ACG12" s="54">
        <f>ACE$5</f>
        <v>0.1</v>
      </c>
      <c r="ACH12" s="34"/>
      <c r="ACI12" s="54"/>
      <c r="ACJ12" s="54">
        <f>ACI$5*0.6</f>
        <v>0.06</v>
      </c>
      <c r="ACK12" s="54">
        <f>ACI$5</f>
        <v>0.1</v>
      </c>
      <c r="ACL12" s="34"/>
      <c r="ACM12" s="54"/>
      <c r="ACN12" s="54">
        <f>ACM$5*0.6</f>
        <v>0.06</v>
      </c>
      <c r="ACO12" s="54">
        <f>ACM$5</f>
        <v>0.1</v>
      </c>
      <c r="ACP12" s="34"/>
      <c r="ACQ12" s="54"/>
      <c r="ACR12" s="54">
        <f>ACQ$5*0.6</f>
        <v>0.06</v>
      </c>
      <c r="ACS12" s="54">
        <f>ACQ$5</f>
        <v>0.1</v>
      </c>
      <c r="ACT12" s="34"/>
      <c r="ACU12" s="54"/>
      <c r="ACV12" s="54">
        <f>ACU$5*0.6</f>
        <v>0.06</v>
      </c>
      <c r="ACW12" s="54">
        <f>ACU$5</f>
        <v>0.1</v>
      </c>
      <c r="ACX12" s="34"/>
      <c r="ACY12" s="54"/>
      <c r="ACZ12" s="54">
        <f>ACY$5*0.6</f>
        <v>0.06</v>
      </c>
      <c r="ADA12" s="54">
        <f>ACY$5</f>
        <v>0.1</v>
      </c>
      <c r="ADB12" s="34"/>
      <c r="ADC12" s="54">
        <v>3.29</v>
      </c>
      <c r="ADD12" s="54">
        <f>IF(ADC12="",0,IF(OR(ADC12&lt;ADC$7,ADC12&gt;ADC$8),0,ADC$5))</f>
        <v>0.1</v>
      </c>
      <c r="ADE12" s="54">
        <f t="shared" ref="ADE12:ADE42" si="56">IF(ADC12&lt;&gt;"",ADC$5,0)</f>
        <v>0.1</v>
      </c>
      <c r="ADF12" s="24">
        <f>IF(ADC$6=0,RANK(ADD12,ADD$12:ADD$42,0),RANK(ADD12,ADD$12:ADD$42,1))</f>
        <v>3</v>
      </c>
      <c r="ADG12" s="54">
        <v>98.39</v>
      </c>
      <c r="ADH12" s="54">
        <f>IF(ADG$6=0,IF(ADG12&lt;&gt;"",IF(ADG12&gt;=ADG$8,ADG$5,IF(ADG12&lt;ADG$7,0,(ADG$5*0.6+(ADG12-ADG$7)/(ADG$8-ADG$7)*ADG$5*0.4))),0),IF(ADG12&lt;&gt;"",IF(ADG12&lt;=ADG$8,ADG$5,IF(ADG12&gt;ADG$7,0,(ADG$5*0.6+(ADG12-ADG$7)/(ADG$8-ADG$7)*ADG$5*0.4))),0))</f>
        <v>0.1</v>
      </c>
      <c r="ADI12" s="54">
        <f t="shared" ref="ADI12:ADI42" si="57">IF(ADG12&lt;&gt;"",ADG$5,0)</f>
        <v>0.1</v>
      </c>
      <c r="ADJ12" s="24">
        <f>IF(ADG$6=0,RANK(ADG12,ADG$12:ADG$42,0),RANK(ADG12,ADG$12:ADG$42,1))</f>
        <v>5</v>
      </c>
      <c r="ADK12" s="54"/>
      <c r="ADL12" s="54">
        <f>ADK$5*0.6</f>
        <v>0.06</v>
      </c>
      <c r="ADM12" s="54">
        <f>ADK$5</f>
        <v>0.1</v>
      </c>
      <c r="ADN12" s="34"/>
      <c r="ADO12" s="54"/>
      <c r="ADP12" s="54">
        <f>ADO$5*0.6</f>
        <v>0.03</v>
      </c>
      <c r="ADQ12" s="54">
        <f>ADO$5</f>
        <v>0.05</v>
      </c>
      <c r="ADR12" s="34"/>
      <c r="ADS12" s="54"/>
      <c r="ADT12" s="54">
        <f>ADS$5*0.6</f>
        <v>0.03</v>
      </c>
      <c r="ADU12" s="54">
        <f>ADS$5</f>
        <v>0.05</v>
      </c>
      <c r="ADV12" s="34"/>
      <c r="ADW12" s="54"/>
      <c r="ADX12" s="54">
        <f>ADW$5*0.6</f>
        <v>0.03</v>
      </c>
      <c r="ADY12" s="54">
        <f>ADW$5</f>
        <v>0.05</v>
      </c>
      <c r="ADZ12" s="34"/>
      <c r="AEA12" s="54"/>
      <c r="AEB12" s="54">
        <f>AEA$5*0.6</f>
        <v>0.03</v>
      </c>
      <c r="AEC12" s="54">
        <f>AEA$5</f>
        <v>0.05</v>
      </c>
      <c r="AED12" s="34"/>
      <c r="AEE12" s="54"/>
      <c r="AEF12" s="54">
        <f>AEE$5*0.6</f>
        <v>0.03</v>
      </c>
      <c r="AEG12" s="54">
        <f>AEE$5</f>
        <v>0.05</v>
      </c>
      <c r="AEH12" s="34"/>
      <c r="AEI12" s="54"/>
      <c r="AEJ12" s="54">
        <f>AEI$5*0.6</f>
        <v>0.03</v>
      </c>
      <c r="AEK12" s="54">
        <f>AEI$5</f>
        <v>0.05</v>
      </c>
      <c r="AEL12" s="34"/>
      <c r="AEM12" s="54"/>
      <c r="AEN12" s="54">
        <f>AEM$5*0.6</f>
        <v>0.06</v>
      </c>
      <c r="AEO12" s="54">
        <f>AEM$5</f>
        <v>0.1</v>
      </c>
      <c r="AEP12" s="34"/>
      <c r="AEQ12" s="54"/>
      <c r="AER12" s="54">
        <f>AEQ$5*0.6</f>
        <v>0.06</v>
      </c>
      <c r="AES12" s="54">
        <f>AEQ$5</f>
        <v>0.1</v>
      </c>
      <c r="AET12" s="34"/>
      <c r="AEU12" s="54"/>
      <c r="AEV12" s="54">
        <f>AEU$5*0.6</f>
        <v>0.06</v>
      </c>
      <c r="AEW12" s="54">
        <f>AEU$5</f>
        <v>0.1</v>
      </c>
      <c r="AEX12" s="34"/>
      <c r="AEY12" s="54"/>
      <c r="AEZ12" s="54">
        <f>AEY$5*0.6</f>
        <v>0.06</v>
      </c>
      <c r="AFA12" s="54">
        <f>AEY$5</f>
        <v>0.1</v>
      </c>
      <c r="AFB12" s="34"/>
      <c r="AFC12" s="54"/>
      <c r="AFD12" s="54">
        <f>AFC$5*0.6</f>
        <v>0.03</v>
      </c>
      <c r="AFE12" s="54">
        <f>AFC$5</f>
        <v>0.05</v>
      </c>
      <c r="AFF12" s="34"/>
      <c r="AFG12" s="54"/>
      <c r="AFH12" s="54">
        <f>AFG$5*0.6</f>
        <v>0.03</v>
      </c>
      <c r="AFI12" s="54">
        <f>AFG$5</f>
        <v>0.05</v>
      </c>
      <c r="AFJ12" s="34"/>
      <c r="AFK12" s="54"/>
      <c r="AFL12" s="54">
        <f>AFK$5*0.6</f>
        <v>0.03</v>
      </c>
      <c r="AFM12" s="54">
        <f>AFK$5</f>
        <v>0.05</v>
      </c>
      <c r="AFN12" s="34"/>
      <c r="AFO12" s="54"/>
      <c r="AFP12" s="54">
        <f>AFO$5*0.6</f>
        <v>0.03</v>
      </c>
      <c r="AFQ12" s="54">
        <f>AFO$5</f>
        <v>0.05</v>
      </c>
      <c r="AFR12" s="34"/>
      <c r="AFS12" s="54"/>
      <c r="AFT12" s="54">
        <f>AFS$5*0.6</f>
        <v>0.03</v>
      </c>
      <c r="AFU12" s="54">
        <f>AFS$5</f>
        <v>0.05</v>
      </c>
      <c r="AFV12" s="34"/>
      <c r="AFW12" s="54"/>
      <c r="AFX12" s="54">
        <f>AFW$5*0.6</f>
        <v>0.03</v>
      </c>
      <c r="AFY12" s="54">
        <f>AFW$5</f>
        <v>0.05</v>
      </c>
      <c r="AFZ12" s="34"/>
      <c r="AGA12" s="54"/>
      <c r="AGB12" s="54">
        <f>AGA$5*0.6</f>
        <v>0.06</v>
      </c>
      <c r="AGC12" s="54">
        <f>AGA$5</f>
        <v>0.1</v>
      </c>
      <c r="AGD12" s="34"/>
      <c r="AGE12" s="54"/>
      <c r="AGF12" s="54">
        <f>AGE$5*0.6</f>
        <v>0.03</v>
      </c>
      <c r="AGG12" s="54">
        <f>AGE$5</f>
        <v>0.05</v>
      </c>
      <c r="AGH12" s="34"/>
      <c r="AGI12" s="54"/>
      <c r="AGJ12" s="54">
        <f>AGI$5*0.6</f>
        <v>0.03</v>
      </c>
      <c r="AGK12" s="54">
        <f>AGI$5</f>
        <v>0.05</v>
      </c>
      <c r="AGL12" s="34"/>
      <c r="AGM12" s="54"/>
      <c r="AGN12" s="54">
        <f>AGM$5*0.6</f>
        <v>0.03</v>
      </c>
      <c r="AGO12" s="54">
        <f>AGM$5</f>
        <v>0.05</v>
      </c>
      <c r="AGP12" s="34"/>
      <c r="AGQ12" s="54"/>
      <c r="AGR12" s="54">
        <f>AGQ$5*0.6</f>
        <v>0.03</v>
      </c>
      <c r="AGS12" s="54">
        <f>AGQ$5</f>
        <v>0.05</v>
      </c>
      <c r="AGT12" s="34"/>
      <c r="AGU12" s="57">
        <v>0.1</v>
      </c>
      <c r="AGV12" s="57">
        <f>IF(AGU$6=0,IF(AGU12&lt;&gt;"",IF(AGU12&gt;=AGU$8,AGU$5,IF(AGU12&lt;AGU$7,0,(AGU$5*0.6+(AGU12-AGU$7)/(AGU$8-AGU$7)*AGU$5*0.4))),0),IF(AGU12&lt;&gt;"",IF(AGU12&lt;=AGU$8,AGU$5,IF(AGU12&gt;AGU$7,0,(AGU$5*0.6+(AGU12-AGU$7)/(AGU$8-AGU$7)*AGU$5*0.4))),0))</f>
        <v>1.5</v>
      </c>
      <c r="AGW12" s="51">
        <f t="shared" ref="AGW12:AGW39" si="58">IF(AGU12&lt;&gt;"",AGU$5,0)</f>
        <v>1.5</v>
      </c>
      <c r="AGX12" s="24">
        <f>IF(AGU$6=0,RANK(AGU12,AGU$12:AGU$42,0),RANK(AGU12,AGU$12:AGU$42,1))</f>
        <v>2</v>
      </c>
      <c r="AGY12" s="57">
        <v>0.05</v>
      </c>
      <c r="AGZ12" s="57">
        <f>IF(AGY$6=0,IF(AGY12&lt;&gt;"",IF(AGY12&gt;=AGY$8,AGY$5,IF(AGY12&lt;AGY$7,0,(AGY$5*0.6+(AGY12-AGY$7)/(AGY$8-AGY$7)*AGY$5*0.4))),0),IF(AGY12&lt;&gt;"",IF(AGY12&lt;=AGY$8,AGY$5,IF(AGY12&gt;AGY$7,0,(AGY$5*0.6+(AGY12-AGY$7)/(AGY$8-AGY$7)*AGY$5*0.4))),0))</f>
        <v>1.5</v>
      </c>
      <c r="AHA12" s="51">
        <f t="shared" ref="AHA12:AHA39" si="59">IF(AGY12&lt;&gt;"",AGY$5,0)</f>
        <v>1.5</v>
      </c>
      <c r="AHB12" s="24">
        <f>IF(AGY$6=0,RANK(AGY12,AGY$12:AGY$42,0),RANK(AGY12,AGY$12:AGY$42,1))</f>
        <v>1</v>
      </c>
      <c r="AHC12" s="57">
        <v>97.04</v>
      </c>
      <c r="AHD12" s="57">
        <f>IF(AHC$6=0,IF(AHC12&lt;&gt;"",IF(AHC12&gt;=AHC$8,AHC$5,IF(AHC12&lt;AHC$7,0,(AHC$5*0.6+(AHC12-AHC$7)/(AHC$8-AHC$7)*AHC$5*0.4))),0),IF(AHC12&lt;&gt;"",IF(AHC12&lt;=AHC$8,AHC$5,IF(AHC12&gt;AHC$7,0,(AHC$5*0.6+(AHC12-AHC$7)/(AHC$8-AHC$7)*AHC$5*0.4))),0))</f>
        <v>1</v>
      </c>
      <c r="AHE12" s="51">
        <f t="shared" ref="AHE12:AHE39" si="60">IF(AHC12&lt;&gt;"",AHC$5,0)</f>
        <v>1</v>
      </c>
      <c r="AHF12" s="24">
        <f>IF(AHC$6=0,RANK(AHC12,AHC$12:AHC$42,0),RANK(AHC12,AHC$12:AHC$42,1))</f>
        <v>26</v>
      </c>
      <c r="AHG12" s="57">
        <v>95.38</v>
      </c>
      <c r="AHH12" s="57">
        <f>IF(AHG$6=0,IF(AHG12&lt;&gt;"",IF(AHG12&gt;=AHG$8,AHG$5,IF(AHG12&lt;AHG$7,0,(AHG$5*0.6+(AHG12-AHG$7)/(AHG$8-AHG$7)*AHG$5*0.4))),0),IF(AHG12&lt;&gt;"",IF(AHG12&lt;=AHG$8,AHG$5,IF(AHG12&gt;AHG$7,0,(AHG$5*0.6+(AHG12-AHG$7)/(AHG$8-AHG$7)*AHG$5*0.4))),0))</f>
        <v>0.5</v>
      </c>
      <c r="AHI12" s="51">
        <f t="shared" ref="AHI12:AHI39" si="61">IF(AHG12&lt;&gt;"",AHG$5,0)</f>
        <v>0.5</v>
      </c>
      <c r="AHJ12" s="24">
        <f>IF(AHG$6=0,RANK(AHG12,AHG$12:AHG$42,0),RANK(AHG12,AHG$12:AHG$42,1))</f>
        <v>10</v>
      </c>
      <c r="AHK12" s="57">
        <v>98.570000000000007</v>
      </c>
      <c r="AHL12" s="57">
        <f>IF(AHK$6=0,IF(AHK12&lt;&gt;"",IF(AHK12&gt;=AHK$8,AHK$5,IF(AHK12&lt;AHK$7,0,(AHK$5*0.6+(AHK12-AHK$7)/(AHK$8-AHK$7)*AHK$5*0.4))),0),IF(AHK12&lt;&gt;"",IF(AHK12&lt;=AHK$8,AHK$5,IF(AHK12&gt;AHK$7,0,(AHK$5*0.6+(AHK12-AHK$7)/(AHK$8-AHK$7)*AHK$5*0.4))),0))</f>
        <v>0.5</v>
      </c>
      <c r="AHM12" s="51">
        <f t="shared" ref="AHM12:AHM39" si="62">IF(AHK12&lt;&gt;"",AHK$5,0)</f>
        <v>0.5</v>
      </c>
      <c r="AHN12" s="24">
        <f>IF(AHK$6=0,RANK(AHK12,AHK$12:AHK$42,0),RANK(AHK12,AHK$12:AHK$42,1))</f>
        <v>14</v>
      </c>
      <c r="AHO12" s="57">
        <v>4.08</v>
      </c>
      <c r="AHP12" s="57">
        <f>IF(AHO$6=0,IF(AHO12&lt;&gt;"",IF(AHO12&gt;=AHO$8,AHO$5,IF(AHO12&lt;AHO$7,0,(AHO$5*0.6+(AHO12-AHO$7)/(AHO$8-AHO$7)*AHO$5*0.4))),0),IF(AHO12&lt;&gt;"",IF(AHO12&lt;=AHO$8,AHO$5,IF(AHO12&gt;AHO$7,0,(AHO$5*0.6+(AHO12-AHO$7)/(AHO$8-AHO$7)*AHO$5*0.4))),0))</f>
        <v>0.43120000000000003</v>
      </c>
      <c r="AHQ12" s="51">
        <f t="shared" ref="AHQ12:AHQ39" si="63">IF(AHO12&lt;&gt;"",AHO$5,0)</f>
        <v>0.55000000000000004</v>
      </c>
      <c r="AHR12" s="24">
        <f>IF(AHO$6=0,RANK(AHO12,AHO$12:AHO$42,0),RANK(AHO12,AHO$12:AHO$42,1))</f>
        <v>8</v>
      </c>
      <c r="AHS12" s="57">
        <v>2.73</v>
      </c>
      <c r="AHT12" s="57">
        <f>IF(AHS$6=0,IF(AHS12&lt;&gt;"",IF(AHS12&gt;=AHS$8,AHS$5,IF(AHS12&lt;AHS$7,0,(AHS$5*0.6+(AHS12-AHS$7)/(AHS$8-AHS$7)*AHS$5*0.4))),0),IF(AHS12&lt;&gt;"",IF(AHS12&lt;=AHS$8,AHS$5,IF(AHS12&gt;AHS$7,0,(AHS$5*0.6+(AHS12-AHS$7)/(AHS$8-AHS$7)*AHS$5*0.4))),0))</f>
        <v>0.55000000000000004</v>
      </c>
      <c r="AHU12" s="51">
        <f t="shared" ref="AHU12:AHU39" si="64">IF(AHS12&lt;&gt;"",AHS$5,0)</f>
        <v>0.55000000000000004</v>
      </c>
      <c r="AHV12" s="24">
        <f>IF(AHS$6=0,RANK(AHS12,AHS$12:AHS$42,0),RANK(AHS12,AHS$12:AHS$42,1))</f>
        <v>18</v>
      </c>
      <c r="AHW12" s="57">
        <v>6.1799999999999994E-2</v>
      </c>
      <c r="AHX12" s="57">
        <f>IF(AHW$6=0,IF(AHW12&lt;&gt;"",IF(AHW12&gt;=AHW$8,AHW$5,IF(AHW12&lt;AHW$7,0,(AHW$5*0.6+(AHW12-AHW$7)/(AHW$8-AHW$7)*AHW$5*0.4))),0),IF(AHW12&lt;&gt;"",IF(AHW12&lt;=AHW$8,AHW$5,IF(AHW12&gt;AHW$7,0,(AHW$5*0.6+(AHW12-AHW$7)/(AHW$8-AHW$7)*AHW$5*0.4))),0))</f>
        <v>0.45</v>
      </c>
      <c r="AHY12" s="51">
        <f t="shared" ref="AHY12:AHY39" si="65">IF(AHW12&lt;&gt;"",AHW$5,0)</f>
        <v>0.45</v>
      </c>
      <c r="AHZ12" s="24">
        <f>IF(AHW$6=0,RANK(AHW12,AHW$12:AHW$42,0),RANK(AHW12,AHW$12:AHW$42,1))</f>
        <v>15</v>
      </c>
      <c r="AIA12" s="57">
        <v>1.2699999999999999E-2</v>
      </c>
      <c r="AIB12" s="57">
        <f>IF(AIA$6=0,IF(AIA12&lt;&gt;"",IF(AIA12&gt;=AIA$8,AIA$5,IF(AIA12&lt;AIA$7,0,(AIA$5*0.6+(AIA12-AIA$7)/(AIA$8-AIA$7)*AIA$5*0.4))),0),IF(AIA12&lt;&gt;"",IF(AIA12&lt;=AIA$8,AIA$5,IF(AIA12&gt;AIA$7,0,(AIA$5*0.6+(AIA12-AIA$7)/(AIA$8-AIA$7)*AIA$5*0.4))),0))</f>
        <v>0.45</v>
      </c>
      <c r="AIC12" s="51">
        <f t="shared" ref="AIC12:AIC39" si="66">IF(AIA12&lt;&gt;"",AIA$5,0)</f>
        <v>0.45</v>
      </c>
      <c r="AID12" s="24">
        <f>IF(AIA$6=0,RANK(AIA12,AIA$12:AIA$42,0),RANK(AIA12,AIA$12:AIA$42,1))</f>
        <v>9</v>
      </c>
      <c r="AIE12" s="54"/>
      <c r="AIF12" s="54">
        <f>AIE$5*0.6</f>
        <v>0.24</v>
      </c>
      <c r="AIG12" s="54">
        <f>AIE$5</f>
        <v>0.4</v>
      </c>
      <c r="AIH12" s="34"/>
      <c r="AII12" s="54"/>
      <c r="AIJ12" s="54">
        <f>AII$5*0.6</f>
        <v>0.24</v>
      </c>
      <c r="AIK12" s="54">
        <f>AII$5</f>
        <v>0.4</v>
      </c>
      <c r="AIL12" s="34"/>
      <c r="AIM12" s="54"/>
      <c r="AIN12" s="54">
        <f>AIM$5*0.6</f>
        <v>0.24</v>
      </c>
      <c r="AIO12" s="54">
        <f>AIM$5</f>
        <v>0.4</v>
      </c>
      <c r="AIP12" s="34"/>
      <c r="AIQ12" s="57">
        <v>16.88</v>
      </c>
      <c r="AIR12" s="57">
        <f>IF(AIQ12="",0,IF(OR(AIQ12&lt;AIQ$7,AIQ12&gt;AIQ$8),0,AIQ$5))</f>
        <v>1.5</v>
      </c>
      <c r="AIS12" s="51">
        <f t="shared" ref="AIS12:AIS39" si="67">IF(AIQ12&lt;&gt;"",AIQ$5,0)</f>
        <v>1.5</v>
      </c>
      <c r="AIT12" s="24">
        <f>RANK(AIR12,AIR$12:AIR$42,0)</f>
        <v>1</v>
      </c>
      <c r="AIU12" s="57">
        <v>1.4200000000000002</v>
      </c>
      <c r="AIV12" s="57">
        <f>IF(AIU$6=0,IF(AIU12&lt;&gt;"",IF(AIU12&gt;=AIU$8,AIU$5,IF(AIU12&lt;AIU$7,0,(AIU$5*0.6+(AIU12-AIU$7)/(AIU$8-AIU$7)*AIU$5*0.4))),0),IF(AIU12&lt;&gt;"",IF(AIU12&lt;=AIU$8,AIU$5,IF(AIU12&gt;AIU$7,0,(AIU$5*0.6+(AIU12-AIU$7)/(AIU$8-AIU$7)*AIU$5*0.4))),0))</f>
        <v>2</v>
      </c>
      <c r="AIW12" s="51">
        <f t="shared" ref="AIW12:AIW39" si="68">IF(AIU12&lt;&gt;"",AIU$5,0)</f>
        <v>2</v>
      </c>
      <c r="AIX12" s="24">
        <f>IF(AIU$6=0,RANK(AIU12,AIU$12:AIU$42,0),RANK(AIU12,AIU$12:AIU$42,1))</f>
        <v>1</v>
      </c>
      <c r="AIY12" s="51">
        <v>0</v>
      </c>
      <c r="AIZ12" s="57">
        <f>IF(AIY$6=0,IF(AIY12&lt;&gt;"",IF(AIY12&gt;=AIY$8,AIY$5,IF(AIY12&lt;AIY$7,0,(AIY$5*0.6+(AIY12-AIY$7)/(AIY$8-AIY$7)*AIY$5*0.4))),0),IF(AIY12&lt;&gt;"",IF(AIY12&lt;=AIY$8,AIY$5,IF(AIY12&gt;AIY$7,0,(AIY$5*0.6+(AIY12-AIY$7)/(AIY$8-AIY$7)*AIY$5*0.4))),0))</f>
        <v>1.4</v>
      </c>
      <c r="AJA12" s="51">
        <f t="shared" ref="AJA12:AJA39" si="69">IF(AIY12&lt;&gt;"",AIY$5,0)</f>
        <v>1.4</v>
      </c>
      <c r="AJB12" s="24">
        <f>IF(AIY$6=0,RANK(AIY12,AIY$12:AIY$42,0),RANK(AIY12,AIY$12:AIY$42,1))</f>
        <v>1</v>
      </c>
      <c r="AJC12" s="57">
        <v>26.631527450116561</v>
      </c>
      <c r="AJD12" s="57">
        <f>IF(AJC$6=0,IF(AJC12&lt;&gt;"",IF(AJC12&gt;=AJC$8,AJC$5,IF(AJC12&lt;AJC$7,0,(AJC$5*0.6+(AJC12-AJC$7)/(AJC$8-AJC$7)*AJC$5*0.4))),0),IF(AJC12&lt;&gt;"",IF(AJC12&lt;=AJC$8,AJC$5,IF(AJC12&gt;AJC$7,0,(AJC$5*0.6+(AJC12-AJC$7)/(AJC$8-AJC$7)*AJC$5*0.4))),0))</f>
        <v>0.3</v>
      </c>
      <c r="AJE12" s="51">
        <f t="shared" ref="AJE12:AJE39" si="70">IF(AJC12&lt;&gt;"",AJC$5,0)</f>
        <v>0.3</v>
      </c>
      <c r="AJF12" s="24">
        <f>IF(AJC$6=0,RANK(AJC12,AJC$12:AJC$42,0),RANK(AJC12,AJC$12:AJC$42,1))</f>
        <v>11</v>
      </c>
      <c r="AJG12" s="54"/>
      <c r="AJH12" s="54">
        <f>AJG$5*0.6</f>
        <v>0.12</v>
      </c>
      <c r="AJI12" s="54">
        <f>AJG$5</f>
        <v>0.2</v>
      </c>
      <c r="AJJ12" s="34"/>
      <c r="AJK12" s="57">
        <v>0.48</v>
      </c>
      <c r="AJL12" s="57">
        <f>IF(AJK$6=0,IF(AJK12&lt;&gt;"",IF(AJK12&gt;=AJK$8,AJK$5,IF(AJK12&lt;AJK$7,0,(AJK$5*0.6+(AJK12-AJK$7)/(AJK$8-AJK$7)*AJK$5*0.4))),0),IF(AJK12&lt;&gt;"",IF(AJK12&lt;=AJK$8,AJK$5,IF(AJK12&gt;AJK$7,0,(AJK$5*0.6+(AJK12-AJK$7)/(AJK$8-AJK$7)*AJK$5*0.4))),0))</f>
        <v>0.4</v>
      </c>
      <c r="AJM12" s="51">
        <f t="shared" ref="AJM12:AJM39" si="71">IF(AJK12&lt;&gt;"",AJK$5,0)</f>
        <v>0.4</v>
      </c>
      <c r="AJN12" s="24">
        <f>IF(AJK$6=0,RANK(AJK12,AJK$12:AJK$42,0),RANK(AJK12,AJK$12:AJK$42,1))</f>
        <v>3</v>
      </c>
      <c r="AJO12" s="57">
        <v>97.7</v>
      </c>
      <c r="AJP12" s="57">
        <f>IF(AJO$6=0,IF(AJO12&lt;&gt;"",IF(AJO12&gt;=AJO$8,AJO$5,IF(AJO12&lt;AJO$7,0,(AJO$5*0.6+(AJO12-AJO$7)/(AJO$8-AJO$7)*AJO$5*0.4))),0),IF(AJO12&lt;&gt;"",IF(AJO12&lt;=AJO$8,AJO$5,IF(AJO12&gt;AJO$7,0,(AJO$5*0.6+(AJO12-AJO$7)/(AJO$8-AJO$7)*AJO$5*0.4))),0))</f>
        <v>0.2</v>
      </c>
      <c r="AJQ12" s="51">
        <f t="shared" ref="AJQ12:AJQ39" si="72">IF(AJO12&lt;&gt;"",AJO$5,0)</f>
        <v>0.2</v>
      </c>
      <c r="AJR12" s="24">
        <f>IF(AJO$6=0,RANK(AJO12,AJO$12:AJO$42,0),RANK(AJO12,AJO$12:AJO$42,1))</f>
        <v>16</v>
      </c>
      <c r="AJS12" s="57">
        <v>100</v>
      </c>
      <c r="AJT12" s="57">
        <f>IF(AJS$6=0,IF(AJS12&lt;&gt;"",IF(AJS12&gt;=AJS$8,AJS$5,IF(AJS12&lt;AJS$7,0,(AJS$5*0.6+(AJS12-AJS$7)/(AJS$8-AJS$7)*AJS$5*0.4))),0),IF(AJS12&lt;&gt;"",IF(AJS12&lt;=AJS$8,AJS$5,IF(AJS12&gt;AJS$7,0,(AJS$5*0.6+(AJS12-AJS$7)/(AJS$8-AJS$7)*AJS$5*0.4))),0))</f>
        <v>0.2</v>
      </c>
      <c r="AJU12" s="51">
        <f t="shared" ref="AJU12:AJU39" si="73">IF(AJS12&lt;&gt;"",AJS$5,0)</f>
        <v>0.2</v>
      </c>
      <c r="AJV12" s="24">
        <f>IF(AJS$6=0,RANK(AJS12,AJS$12:AJS$42,0),RANK(AJS12,AJS$12:AJS$42,1))</f>
        <v>1</v>
      </c>
      <c r="AJW12" s="57">
        <v>95.7</v>
      </c>
      <c r="AJX12" s="54">
        <f>IF(AJW$6=0,IF(AJW12&lt;&gt;"",IF(AJW12&gt;=AJW$8,AJW$5,IF(AJW12&lt;AJW$7,0,(AJW$5*0.6+(AJW12-AJW$7)/(AJW$8-AJW$7)*AJW$5*0.4))),0),IF(AJW12&lt;&gt;"",IF(AJW12&lt;=AJW$8,AJW$5,IF(AJW12&gt;AJW$7,0,(AJW$5*0.6+(AJW12-AJW$7)/(AJW$8-AJW$7)*AJW$5*0.4))),0))</f>
        <v>0.2</v>
      </c>
      <c r="AJY12" s="36">
        <f t="shared" ref="AJY12:AJY39" si="74">IF(AJW12&lt;&gt;"",AJW$5,0)</f>
        <v>0.2</v>
      </c>
      <c r="AJZ12" s="35">
        <f>IF(AJW$6=0,RANK(AJW12,AJW$12:AJW$42,0),RANK(AJW12,AJW$12:AJW$42,1))</f>
        <v>18</v>
      </c>
      <c r="AKA12" s="31" t="s">
        <v>545</v>
      </c>
      <c r="AKB12" s="33">
        <f t="shared" ref="AKB12:AKB42" si="75">(F12+J12+N12+R12+V12+Z12+AD12+AH12+AL12+AP12)/(G12+K12+O12+S12+W12+AA12+AE12+AI12+AM12+AQ12)*100</f>
        <v>95.073063106723211</v>
      </c>
      <c r="AKC12" s="34">
        <f>RANK(AKB12,AKB$12:AKB$42,0)</f>
        <v>1</v>
      </c>
      <c r="AKD12" s="31" t="s">
        <v>545</v>
      </c>
      <c r="AKE12" s="33">
        <f t="shared" ref="AKE12:AKE42" si="76">(AT12+AX12+BB12+BF12+BJ12+BN12+BR12+BV12+BZ12+CD12+CH12+CL12+CP12+CT12+CX12+DB12+DF12+DJ12+DN12+DR12+DV12)/(AU12+AY12+BC12+BG12+BK12+BO12+BS12+BW12+CA12+CE12+CI12+CM12+CQ12+CU12+CY12+DC12+DG12+DK12+DO12+DS12+DW12)*100</f>
        <v>97.322718343181336</v>
      </c>
      <c r="AKF12" s="34">
        <f>RANK(AKE12,AKE$12:AKE$42,0)</f>
        <v>1</v>
      </c>
      <c r="AKG12" s="31" t="s">
        <v>545</v>
      </c>
      <c r="AKH12" s="33">
        <f t="shared" ref="AKH12:AKH42" si="77">(DZ12)/(EA12)*100</f>
        <v>60</v>
      </c>
      <c r="AKI12" s="34">
        <f>RANK(AKH12,AKH$12:AKH$42,0)</f>
        <v>1</v>
      </c>
      <c r="AKJ12" s="31" t="s">
        <v>545</v>
      </c>
      <c r="AKK12" s="33">
        <f>(EE12+EJ12+EO12+ET12+EY12+FD12+FH12+FL12+FQ12+FV12+GA12+GF12+GK12+GP12+GT12+GX12+HC12+HH12+HM12+HR12+HW12+IB12+IG12+IL12+IQ12+IV12+JA12+JF12+JK12+JP12+JU12+JZ12+KE12+KJ12+KO12+KT12+KY12+LD12+LI12+LN12+LS12+LX12+MC12+MH12+MM12+MR12+MW12+NB12+NG12+NL12+NQ12+NV12+OA12+OF12+OK12+OP12+OU12+OZ12+PE12+PJ12+PO12+PT12+PY12+QD12+QI12+QN12)/(EF12+EK12+EP12+EU12+EZ12+FE12+FI12+FM12+FR12+FW12+GB12+GG12+GL12+GQ12+GU12+GY12+HD12+HI12+HN12+HS12+HX12+IC12+IH12+IM12+IR12+IW12+JB12+JG12+JL12+JQ12+JV12+KA12+KF12+KK12+KP12+KU12+KZ12+LE12+LJ12+LO12+LT12+LY12+MD12+MI12+MN12+MS12+MX12+NC12+NH12+NM12+NR12+NW12+OB12+OG12+OL12+OQ12+OV12+PA12+PF12+PK12+PP12+PU12+PZ12+QE12+QJ12+QO12)*100</f>
        <v>79.035839076281832</v>
      </c>
      <c r="AKL12" s="34">
        <f>RANK(AKK12,AKK$12:AKK$42,0)</f>
        <v>4</v>
      </c>
      <c r="AKM12" s="31" t="s">
        <v>545</v>
      </c>
      <c r="AKN12" s="33">
        <f t="shared" ref="AKN12:AKN42" si="78">(QR12+QV12+QZ12+RD12+RH12+RL12+RP12+RT12+RX12+SB12+SF12+SJ12+SN12+SR12+SV12+SZ12+TD12+TH12+TL12+TP12+TT12+TX12+UB12+UF12+UJ12+UN12+UR12+UV12+UZ12+VD12+VH12+VL12+VP12+VT12+VX12+WB12+WF12+WJ12+WN12+WR12+WV12+WZ12+XD12+XH12+XL12+XP12+XT12+XX12+YB12+YF12+YJ12+YN12+YR12+YV12+YZ12+ZD12+ZH12+ZL12+ZP12+ZT12+ZX12+AAB12+AAF12+AAJ12+AAN12+AAR12+AAV12+AAZ12+ABD12+ABH12+ABL12+ABP12+ABT12+ABX12+ACB12+ACF12+ACJ12+ACN12+ACR12+ACV12+ACZ12+ADD12+ADH12+ADL12+ADP12+ADT12+ADX12+AEB12+AEF12+AEJ12+AEN12+AER12+AEV12+AEZ12+AFD12+AFH12+AFL12+AFP12+AFT12+AFX12+AGB12+AGF12+AGJ12+AGN12+AGR12)/(QS12+QW12+RA12+RE12+RI12+RM12+RQ12+RU12+RY12+SC12+SG12+SK12+SO12+SS12+SW12+TA12+TE12+TI12+TM12+TQ12+TU12+TY12+UC12+UG12+UK12+UO12+US12+UW12+VA12+VE12+VI12+VM12+VQ12+VU12+VY12+WC12+WG12+WK12+WO12+WS12+WW12+XA12+XE12+XI12+XM12+XQ12+XU12+XY12+YC12+YG12+YK12+YO12+YS12+YW12+ZA12+ZE12+ZI12+ZM12+ZQ12+ZU12+ZY12+AAC12+AAG12+AAK12+AAO12+AAS12+AAW12+ABA12+ABE12+ABI12+ABM12+ABQ12+ABU12+ABY12+ACC12+ACG12+ACK12+ACO12+ACS12+ACW12+ADA12+ADE12+ADI12+ADM12+ADQ12+ADU12+ADY12+AEC12+AEG12+AEK12+AEO12+AES12+AEW12+AFA12+AFE12+AFI12+AFM12+AFQ12+AFU12+AFY12+AGC12+AGG12+AGK12+AGO12+AGS12)*100</f>
        <v>66.25468223905726</v>
      </c>
      <c r="AKO12" s="34">
        <f>RANK(AKN12,AKN$12:AKN$42,0)</f>
        <v>8</v>
      </c>
      <c r="AKP12" s="31" t="s">
        <v>545</v>
      </c>
      <c r="AKQ12" s="33">
        <f t="shared" ref="AKQ12:AKQ37" si="79">(AGV12+AGZ12)/(AGW12+AHA12)*100</f>
        <v>100</v>
      </c>
      <c r="AKR12" s="34">
        <f>RANK(AKQ12,AKQ$12:AKQ$42,0)</f>
        <v>1</v>
      </c>
      <c r="AKS12" s="31" t="s">
        <v>545</v>
      </c>
      <c r="AKT12" s="33">
        <f>(AHD12+AHH12+AHL12+AHP12+AHT12+AHX12+AIB12)/(AHE12+AHI12+AHM12+AHQ12+AHU12+AHY12+AIC12)*100</f>
        <v>97.030000000000015</v>
      </c>
      <c r="AKU12" s="34">
        <f t="shared" ref="AKU12:AKU42" si="80">RANK(AKT12,AKT$12:AKT$42,0)</f>
        <v>8</v>
      </c>
      <c r="AKV12" s="31" t="s">
        <v>545</v>
      </c>
      <c r="AKW12" s="33">
        <f>(AIF12+AIJ12+AIN12+AIR12+AIV12+AIZ12)/(AIG12+AIK12+AIO12+AIS12+AIW12+AJA12)*100</f>
        <v>92.131147540983605</v>
      </c>
      <c r="AKX12" s="34">
        <f>RANK(AKW12,AKW$12:AKW$42,0)</f>
        <v>1</v>
      </c>
      <c r="AKY12" s="31" t="s">
        <v>545</v>
      </c>
      <c r="AKZ12" s="33">
        <f t="shared" ref="AKZ12:AKZ42" si="81">(AJD12+AJH12+AJL12+AJP12+AJT12+AJX12)/(AJE12+AJI12+AJM12+AJQ12+AJU12+AJY12)*100</f>
        <v>94.666666666666671</v>
      </c>
      <c r="ALA12" s="34">
        <f>RANK(AKZ12,AKZ$12:AKZ$42,0)</f>
        <v>1</v>
      </c>
    </row>
    <row r="13" spans="1:989" ht="18" x14ac:dyDescent="0.15">
      <c r="A13" s="31" t="s">
        <v>546</v>
      </c>
      <c r="B13" s="32" t="str">
        <f t="shared" ref="B13:B44" si="82">A13</f>
        <v>北京</v>
      </c>
      <c r="C13" s="33">
        <f t="shared" ref="C13:C42" si="83">(F13+J13+N13+R13+V13+Z13+AD13+AH13+AL13+AP13+AT13+AX13+BB13+BF13+BJ13+BN13+BR13+BV13+BZ13+CD13+CH13+CL13+CP13+CT13+CX13+DB13+DF13+DJ13+DN13+DR13+DV13+DZ13+EE13+EJ13+EO13+ET13+EY13+FD13+FH13+FL13+FQ13+FV13+GA13+GF13+GK13+GP13+GT13+GX13+HC13+HH13+HM13+HR13+HW13+IB13+IG13+IL13+IQ13+IV13+JA13+JF13+JK13+JP13+JU13+JZ13+KE13+KJ13+KO13+KT13+KY13+LD13+LI13+LN13+LS13+LX13+MC13+MH13+MM13+MR13+MW13+NB13+NG13+NL13+NQ13+NV13+OA13+OF13+OK13+OP13+OU13+OZ13+PE13+PJ13+PO13+PT13+PY13+QD13+QI13+QN13+QR13+QV13+QZ13+RD13+RH13+RL13+RP13+RT13+RX13+SB13+SF13+SJ13+SN13+SR13+SV13+SZ13+TD13+TH13+TL13+TP13+TT13+TX13+UB13+UF13+UJ13+UN13+UR13+UV13+UZ13+VD13+VH13+VL13+VP13+VT13+VX13+WB13+WF13+WJ13+WN13+WR13+WV13+WZ13+XD13+XH13+XL13+XP13+XT13+XX13+YB13+YF13+YJ13+YN13+YR13+YV13+YZ13+ZD13+ZH13+ZL13+ZP13+ZT13+ZX13+AAB13+AAF13+AAJ13+AAN13+AAR13+AAV13+AAZ13+ABD13+ABH13+ABL13+ABP13+ABT13+ABX13+ACB13+ACF13+ACJ13+ACN13+ACR13+ACV13+ACZ13+ADD13+ADH13+ADL13+ADP13+ADT13+ADX13+AEB13+AEF13+AEJ13+AEN13+AER13+AEV13+AEZ13+AFD13+AFH13+AFL13+AFP13+AFT13+AFX13+AGB13+AGF13+AGJ13+AGN13+AGR13+AGV13+AGZ13+AHD13+AHH13+AHL13+AHP13+AHT13+AHX13+AIB13+AIF13+AIJ13+AIN13+AIR13+AIV13+AIZ13+AJD13+AJH13+AJL13+AJP13+AJT13+AJX13)/(G13+K13+O13+S13+W13+AA13+AE13+AI13+AM13+AQ13+AU13+AY13+BC13+BG13+BK13+BO13+BS13+BW13+CA13+CE13+CI13+CM13+CQ13+CU13+CY13+DC13+DG13+DK13+DO13+DS13+DW13+EA13+EF13+EK13+EP13+EU13+EZ13+FE13+FI13+FM13+FR13+FW13+GB13+GG13+GL13+GQ13+GU13+GY13+HD13+HI13+HN13+HS13+HX13+IC13+IH13+IM13+IR13+IW13+JB13+JG13+JL13+JQ13+JV13+KA13+KF13+KK13+KP13+KU13+KZ13+LE13+LJ13+LO13+LT13+LY13+MD13+MI13+MN13+MS13+MX13+NC13+NH13+NM13+NR13+NW13+OB13+OG13+OL13+OQ13+OV13+PA13+PF13+PK13+PP13+PU13+PZ13+QE13+QJ13+QO13+QS13+QW13+RA13+RE13+RI13+RM13+RQ13+RU13+RY13+SC13+SG13+SK13+SO13+SS13+SW13+TA13+TE13+TI13+TM13+TQ13+TU13+TY13+UC13+UG13+UK13+UO13+US13+UW13+VA13+VE13+VI13+VM13+VQ13+VU13+VY13+WC13+WG13+WK13+WO13+WS13+WW13+XA13+XE13+XI13+XM13+XQ13+XU13+XY13+YC13+YG13+YK13+YO13+YS13+YW13+ZA13+ZE13+ZI13+ZM13+ZQ13+ZU13+ZY13+AAC13+AAG13+AAK13+AAO13+AAS13+AAW13+ABA13+ABE13+ABI13+ABM13+ABQ13+ABU13+ABY13+ACC13+ACG13+ACK13+ACO13+ACS13+ACW13+ADA13+ADE13+ADI13+ADM13+ADQ13+ADU13+ADY13+AEC13+AEG13+AEK13+AEO13+AES13+AEW13+AFA13+AFE13+AFI13+AFM13+AFQ13+AFU13+AFY13+AGC13+AGG13+AGK13+AGO13+AGS13+AGW13+AHA13+AHE13+AHI13+AHM13+AHQ13+AHU13+AHY13+AIC13+AIG13+AIK13+AIO13+AIS13+AIW13+AJA13+AJE13+AJI13+AJM13+AJQ13+AJU13+AJY13)*100</f>
        <v>74.154842672987613</v>
      </c>
      <c r="D13" s="34">
        <f t="shared" ref="D13:D42" si="84">RANK(C13,C$12:C$42,0)</f>
        <v>25</v>
      </c>
      <c r="E13" s="54">
        <v>79.05</v>
      </c>
      <c r="F13" s="54">
        <f t="shared" ref="F13:F42" si="85">IF(E$6=0,IF(E13&lt;&gt;"",IF(E13&gt;=E$8,E$5,IF(E13&lt;E$7,0,(E$5*0.6+(E13-E$7)/(E$8-E$7)*E$5*0.4))),0),IF(E13&lt;&gt;"",IF(E13&lt;=E$8,E$5,IF(E13&gt;E$7,0,(E$5*0.6+(E13-E$7)/(E$8-E$7)*E$5*0.4))),0))</f>
        <v>0</v>
      </c>
      <c r="G13" s="54">
        <f t="shared" si="6"/>
        <v>0.7</v>
      </c>
      <c r="H13" s="35">
        <f t="shared" ref="H13:H42" si="86">IF(E$6=0,RANK(E13,E$12:E$42,0),RANK(E13,E$12:E$42,1))</f>
        <v>25</v>
      </c>
      <c r="I13" s="54">
        <v>79.290000000000006</v>
      </c>
      <c r="J13" s="54">
        <f t="shared" ref="J13:J42" si="87">IF(I$6=0,IF(I13&lt;&gt;"",IF(I13&gt;=I$8,I$5,IF(I13&lt;I$7,0,(I$5*0.6+(I13-I$7)/(I$8-I$7)*I$5*0.4))),0),IF(I13&lt;&gt;"",IF(I13&lt;=I$8,I$5,IF(I13&gt;I$7,0,(I$5*0.6+(I13-I$7)/(I$8-I$7)*I$5*0.4))),0))</f>
        <v>0</v>
      </c>
      <c r="K13" s="36">
        <f t="shared" si="7"/>
        <v>0.7</v>
      </c>
      <c r="L13" s="35">
        <f t="shared" ref="L13:L42" si="88">IF(I$6=0,RANK(I13,I$12:I$42,0),RANK(I13,I$12:I$42,1))</f>
        <v>20</v>
      </c>
      <c r="M13" s="54">
        <v>78.7</v>
      </c>
      <c r="N13" s="54">
        <f t="shared" ref="N13:N42" si="89">IF(M$6=0,IF(M13&lt;&gt;"",IF(M13&gt;=M$8,M$5,IF(M13&lt;M$7,0,(M$5*0.6+(M13-M$7)/(M$8-M$7)*M$5*0.4))),0),IF(M13&lt;&gt;"",IF(M13&lt;=M$8,M$5,IF(M13&gt;M$7,0,(M$5*0.6+(M13-M$7)/(M$8-M$7)*M$5*0.4))),0))</f>
        <v>0.46200000000000013</v>
      </c>
      <c r="O13" s="36">
        <f t="shared" si="8"/>
        <v>0.6</v>
      </c>
      <c r="P13" s="35">
        <f t="shared" ref="P13:P42" si="90">IF(M$6=0,RANK(M13,M$12:M$42,0),RANK(M13,M$12:M$42,1))</f>
        <v>14</v>
      </c>
      <c r="Q13" s="54">
        <v>84.95</v>
      </c>
      <c r="R13" s="54">
        <f t="shared" ref="R13:R42" si="91">IF(Q$6=0,IF(Q13&lt;&gt;"",IF(Q13&gt;=Q$8,Q$5,IF(Q13&lt;Q$7,0,(Q$5*0.6+(Q13-Q$7)/(Q$8-Q$7)*Q$5*0.4))),0),IF(Q13&lt;&gt;"",IF(Q13&lt;=Q$8,Q$5,IF(Q13&gt;Q$7,0,(Q$5*0.6+(Q13-Q$7)/(Q$8-Q$7)*Q$5*0.4))),0))</f>
        <v>0</v>
      </c>
      <c r="S13" s="36">
        <f t="shared" si="9"/>
        <v>0.6</v>
      </c>
      <c r="T13" s="35">
        <f t="shared" ref="T13:T42" si="92">IF(Q$6=0,RANK(Q13,Q$12:Q$42,0),RANK(Q13,Q$12:Q$42,1))</f>
        <v>22</v>
      </c>
      <c r="U13" s="54"/>
      <c r="V13" s="54">
        <f t="shared" ref="V13:V42" si="93">U$5*0.6</f>
        <v>0.3</v>
      </c>
      <c r="W13" s="54">
        <f t="shared" ref="W13:W22" si="94">U$5</f>
        <v>0.5</v>
      </c>
      <c r="X13" s="34"/>
      <c r="Y13" s="36">
        <v>3.879756082880817E-2</v>
      </c>
      <c r="Z13" s="54">
        <f t="shared" ref="Z13:Z42" si="95">IF(Y$6=0,IF(Y13&lt;&gt;"",IF(Y13&gt;=Y$8,Y$5,IF(Y13&lt;Y$7,0,(Y$5*0.6+(Y13-Y$7)/(Y$8-Y$7)*Y$5*0.4))),0),IF(Y13&lt;&gt;"",IF(Y13&lt;=Y$8,Y$5,IF(Y13&gt;Y$7,0,(Y$5*0.6+(Y13-Y$7)/(Y$8-Y$7)*Y$5*0.4))),0))</f>
        <v>0.3</v>
      </c>
      <c r="AA13" s="36">
        <f t="shared" si="10"/>
        <v>0.3</v>
      </c>
      <c r="AB13" s="35">
        <f t="shared" ref="AB13:AB41" si="96">IF(Y$6=0,RANK(Y13,Y$12:Y$42,0),RANK(Y13,Y$12:Y$42,1))</f>
        <v>9</v>
      </c>
      <c r="AC13" s="36">
        <v>5.4918651747099603E-3</v>
      </c>
      <c r="AD13" s="54">
        <f t="shared" ref="AD13:AD42" si="97">IF(AC$6=0,IF(AC13&lt;&gt;"",IF(AC13&gt;=AC$8,AC$5,IF(AC13&lt;AC$7,0,(AC$5*0.6+(AC13-AC$7)/(AC$8-AC$7)*AC$5*0.4))),0),IF(AC13&lt;&gt;"",IF(AC13&lt;=AC$8,AC$5,IF(AC13&gt;AC$7,0,(AC$5*0.6+(AC13-AC$7)/(AC$8-AC$7)*AC$5*0.4))),0))</f>
        <v>0.5</v>
      </c>
      <c r="AE13" s="36">
        <f t="shared" si="11"/>
        <v>0.5</v>
      </c>
      <c r="AF13" s="35">
        <f t="shared" ref="AF13:AF37" si="98">IF(AC$6=0,RANK(AC13,AC$12:AC$42,0),RANK(AC13,AC$12:AC$42,1))</f>
        <v>3</v>
      </c>
      <c r="AG13" s="36">
        <v>5.4918651747099603E-3</v>
      </c>
      <c r="AH13" s="54">
        <f t="shared" ref="AH13:AH42" si="99">IF(AG$6=0,IF(AG13&lt;&gt;"",IF(AG13&gt;=AG$8,AG$5,IF(AG13&lt;AG$7,0,(AG$5*0.6+(AG13-AG$7)/(AG$8-AG$7)*AG$5*0.4))),0),IF(AG13&lt;&gt;"",IF(AG13&lt;=AG$8,AG$5,IF(AG13&gt;AG$7,0,(AG$5*0.6+(AG13-AG$7)/(AG$8-AG$7)*AG$5*0.4))),0))</f>
        <v>0.3</v>
      </c>
      <c r="AI13" s="36">
        <f t="shared" si="12"/>
        <v>0.3</v>
      </c>
      <c r="AJ13" s="35">
        <f t="shared" ref="AJ13:AJ42" si="100">IF(AG$6=0,RANK(AG13,AG$12:AG$42,0),RANK(AG13,AG$12:AG$42,1))</f>
        <v>2</v>
      </c>
      <c r="AK13" s="36">
        <v>3.8620205034711166</v>
      </c>
      <c r="AL13" s="54">
        <f t="shared" ref="AL13:AL42" si="101">IF(AK$6=0,IF(AK13&lt;&gt;"",IF(AK13&gt;=AK$8,AK$5,IF(AK13&lt;AK$7,0,(AK$5*0.6+(AK13-AK$7)/(AK$8-AK$7)*AK$5*0.4))),0),IF(AK13&lt;&gt;"",IF(AK13&lt;=AK$8,AK$5,IF(AK13&gt;AK$7,0,(AK$5*0.6+(AK13-AK$7)/(AK$8-AK$7)*AK$5*0.4))),0))</f>
        <v>0.5</v>
      </c>
      <c r="AM13" s="36">
        <f t="shared" si="13"/>
        <v>0.5</v>
      </c>
      <c r="AN13" s="35">
        <f t="shared" ref="AN13:AN31" si="102">IF(AK$6=0,RANK(AK13,AK$12:AK$42,0),RANK(AK13,AK$12:AK$42,1))</f>
        <v>4</v>
      </c>
      <c r="AO13" s="53">
        <v>3.8521460829845848</v>
      </c>
      <c r="AP13" s="54">
        <f t="shared" ref="AP13:AP42" si="103">IF(AO$6=0,IF(AO13&lt;&gt;"",IF(AO13&gt;=AO$8,AO$5,IF(AO13&lt;AO$7,0,(AO$5*0.6+(AO13-AO$7)/(AO$8-AO$7)*AO$5*0.4))),0),IF(AO13&lt;&gt;"",IF(AO13&lt;=AO$8,AO$5,IF(AO13&gt;AO$7,0,(AO$5*0.6+(AO13-AO$7)/(AO$8-AO$7)*AO$5*0.4))),0))</f>
        <v>0.2259141566806166</v>
      </c>
      <c r="AQ13" s="36">
        <f t="shared" si="14"/>
        <v>0.3</v>
      </c>
      <c r="AR13" s="35">
        <f t="shared" ref="AR13:AR19" si="104">IF(AO$6=0,RANK(AO13,AO$12:AO$42,0),RANK(AO13,AO$12:AO$42,1))</f>
        <v>26</v>
      </c>
      <c r="AS13" s="54">
        <v>99.7</v>
      </c>
      <c r="AT13" s="54">
        <f t="shared" ref="AT13:AT42" si="105">IF(AS$6=0,IF(AS13&lt;&gt;"",IF(AS13&gt;=AS$8,AS$5,IF(AS13&lt;AS$7,0,(AS$5*0.6+(AS13-AS$7)/(AS$8-AS$7)*AS$5*0.4))),0),IF(AS13&lt;&gt;"",IF(AS13&lt;=AS$8,AS$5,IF(AS13&gt;AS$7,0,(AS$5*0.6+(AS13-AS$7)/(AS$8-AS$7)*AS$5*0.4))),0))</f>
        <v>1</v>
      </c>
      <c r="AU13" s="36">
        <f t="shared" si="15"/>
        <v>1</v>
      </c>
      <c r="AV13" s="35">
        <f t="shared" ref="AV13:AV42" si="106">IF(AS$6=0,RANK(AS13,AS$12:AS$42,0),RANK(AS13,AS$12:AS$42,1))</f>
        <v>24</v>
      </c>
      <c r="AW13" s="54">
        <v>6.9999999999999993E-2</v>
      </c>
      <c r="AX13" s="54">
        <f t="shared" ref="AX13:AX42" si="107">IF(AW$6=0,IF(AW13&lt;&gt;"",IF(AW13&gt;=AW$8,AW$5,IF(AW13&lt;AW$7,0,(AW$5*0.6+(AW13-AW$7)/(AW$8-AW$7)*AW$5*0.4))),0),IF(AW13&lt;&gt;"",IF(AW13&lt;=AW$8,AW$5,IF(AW13&gt;AW$7,0,(AW$5*0.6+(AW13-AW$7)/(AW$8-AW$7)*AW$5*0.4))),0))</f>
        <v>1</v>
      </c>
      <c r="AY13" s="36">
        <f t="shared" si="16"/>
        <v>1</v>
      </c>
      <c r="AZ13" s="35">
        <f t="shared" ref="AZ13:AZ42" si="108">IF(AW$6=0,RANK(AW13,AW$12:AW$42,0),RANK(AW13,AW$12:AW$42,1))</f>
        <v>27</v>
      </c>
      <c r="BA13" s="54">
        <v>2.59</v>
      </c>
      <c r="BB13" s="54">
        <f t="shared" ref="BB13:BB42" si="109">IF(BA$6=0,IF(BA13&lt;&gt;"",IF(BA13&gt;=BA$8,BA$5,IF(BA13&lt;BA$7,0,(BA$5*0.6+(BA13-BA$7)/(BA$8-BA$7)*BA$5*0.4))),0),IF(BA13&lt;&gt;"",IF(BA13&lt;=BA$8,BA$5,IF(BA13&gt;BA$7,0,(BA$5*0.6+(BA13-BA$7)/(BA$8-BA$7)*BA$5*0.4))),0))</f>
        <v>1</v>
      </c>
      <c r="BC13" s="36">
        <f t="shared" si="17"/>
        <v>1</v>
      </c>
      <c r="BD13" s="35">
        <f t="shared" ref="BD13:BD42" si="110">IF(BA$6=0,RANK(BA13,BA$12:BA$42,0),RANK(BA13,BA$12:BA$42,1))</f>
        <v>23</v>
      </c>
      <c r="BE13" s="37">
        <v>0.16</v>
      </c>
      <c r="BF13" s="54">
        <f t="shared" ref="BF13:BF42" si="111">IF(BE$6=0,IF(BE13&lt;&gt;"",IF(BE13&gt;=BE$8,BE$5,IF(BE13&lt;BE$7,0,(BE$5*0.6+(BE13-BE$7)/(BE$8-BE$7)*BE$5*0.4))),0),IF(BE13&lt;&gt;"",IF(BE13&lt;=BE$8,BE$5,IF(BE13&gt;BE$7,0,(BE$5*0.6+(BE13-BE$7)/(BE$8-BE$7)*BE$5*0.4))),0))</f>
        <v>1</v>
      </c>
      <c r="BG13" s="36">
        <f t="shared" si="18"/>
        <v>1</v>
      </c>
      <c r="BH13" s="35">
        <f t="shared" ref="BH13:BH42" si="112">IF(BE$6=0,RANK(BE13,BE$12:BE$42,0),RANK(BE13,BE$12:BE$42,1))</f>
        <v>23</v>
      </c>
      <c r="BI13" s="54">
        <v>94.179999999999993</v>
      </c>
      <c r="BJ13" s="54">
        <f t="shared" ref="BJ13:BJ42" si="113">IF(BI$6=0,IF(BI13&lt;&gt;"",IF(BI13&gt;=BI$8,BI$5,IF(BI13&lt;BI$7,0,(BI$5*0.6+(BI13-BI$7)/(BI$8-BI$7)*BI$5*0.4))),0),IF(BI13&lt;&gt;"",IF(BI13&lt;=BI$8,BI$5,IF(BI13&gt;BI$7,0,(BI$5*0.6+(BI13-BI$7)/(BI$8-BI$7)*BI$5*0.4))),0))</f>
        <v>0</v>
      </c>
      <c r="BK13" s="36">
        <f t="shared" si="19"/>
        <v>0.2</v>
      </c>
      <c r="BL13" s="35">
        <f t="shared" ref="BL13:BL42" si="114">IF(BI$6=0,RANK(BI13,BI$12:BI$42,0),RANK(BI13,BI$12:BI$42,1))</f>
        <v>27</v>
      </c>
      <c r="BM13" s="54">
        <v>0.13999999999999999</v>
      </c>
      <c r="BN13" s="54">
        <f t="shared" ref="BN13:BN42" si="115">IF(BM$6=0,IF(BM13&lt;&gt;"",IF(BM13&gt;=BM$8,BM$5,IF(BM13&lt;BM$7,0,(BM$5*0.6+(BM13-BM$7)/(BM$8-BM$7)*BM$5*0.4))),0),IF(BM13&lt;&gt;"",IF(BM13&lt;=BM$8,BM$5,IF(BM13&gt;BM$7,0,(BM$5*0.6+(BM13-BM$7)/(BM$8-BM$7)*BM$5*0.4))),0))</f>
        <v>0.2</v>
      </c>
      <c r="BO13" s="36">
        <f t="shared" si="20"/>
        <v>0.2</v>
      </c>
      <c r="BP13" s="35">
        <f t="shared" ref="BP13:BP42" si="116">IF(BM$6=0,RANK(BM13,BM$12:BM$42,0),RANK(BM13,BM$12:BM$42,1))</f>
        <v>15</v>
      </c>
      <c r="BQ13" s="54">
        <v>99.2</v>
      </c>
      <c r="BR13" s="54">
        <f t="shared" ref="BR13:BR42" si="117">IF(BQ$6=0,IF(BQ13&lt;&gt;"",IF(BQ13&gt;=BQ$8,BQ$5,IF(BQ13&lt;BQ$7,0,(BQ$5*0.6+(BQ13-BQ$7)/(BQ$8-BQ$7)*BQ$5*0.4))),0),IF(BQ13&lt;&gt;"",IF(BQ13&lt;=BQ$8,BQ$5,IF(BQ13&gt;BQ$7,0,(BQ$5*0.6+(BQ13-BQ$7)/(BQ$8-BQ$7)*BQ$5*0.4))),0))</f>
        <v>0.17600000000000021</v>
      </c>
      <c r="BS13" s="36">
        <f t="shared" si="21"/>
        <v>0.2</v>
      </c>
      <c r="BT13" s="35">
        <f t="shared" ref="BT13:BT42" si="118">IF(BQ$6=0,RANK(BQ13,BQ$12:BQ$42,0),RANK(BQ13,BQ$12:BQ$42,1))</f>
        <v>26</v>
      </c>
      <c r="BU13" s="54">
        <v>2.0254927267896981</v>
      </c>
      <c r="BV13" s="54">
        <f t="shared" ref="BV13:BV42" si="119">IF(BU$6=0,IF(BU13&lt;&gt;"",IF(BU13&gt;=BU$8,BU$5,IF(BU13&lt;BU$7,0,(BU$5*0.6+(BU13-BU$7)/(BU$8-BU$7)*BU$5*0.4))),0),IF(BU13&lt;&gt;"",IF(BU13&lt;=BU$8,BU$5,IF(BU13&gt;BU$7,0,(BU$5*0.6+(BU13-BU$7)/(BU$8-BU$7)*BU$5*0.4))),0))</f>
        <v>0</v>
      </c>
      <c r="BW13" s="36">
        <f t="shared" si="22"/>
        <v>0.4</v>
      </c>
      <c r="BX13" s="35">
        <f t="shared" ref="BX13:BX42" si="120">IF(BU$6=0,RANK(BU13,BU$12:BU$42,0),RANK(BU13,BU$12:BU$42,1))</f>
        <v>20</v>
      </c>
      <c r="BY13" s="54">
        <v>98.77</v>
      </c>
      <c r="BZ13" s="54">
        <f t="shared" ref="BZ13:BZ42" si="121">IF(BY$6=0,IF(BY13&lt;&gt;"",IF(BY13&gt;=BY$8,BY$5,IF(BY13&lt;BY$7,0,(BY$5*0.6+(BY13-BY$7)/(BY$8-BY$7)*BY$5*0.4))),0),IF(BY13&lt;&gt;"",IF(BY13&lt;=BY$8,BY$5,IF(BY13&gt;BY$7,0,(BY$5*0.6+(BY13-BY$7)/(BY$8-BY$7)*BY$5*0.4))),0))</f>
        <v>0.4</v>
      </c>
      <c r="CA13" s="36">
        <f t="shared" si="23"/>
        <v>0.4</v>
      </c>
      <c r="CB13" s="35">
        <f t="shared" ref="CB13:CB42" si="122">IF(BY$6=0,RANK(BY13,BY$12:BY$42,0),RANK(BY13,BY$12:BY$42,1))</f>
        <v>1</v>
      </c>
      <c r="CC13" s="54">
        <v>98.523099999999999</v>
      </c>
      <c r="CD13" s="54">
        <f t="shared" ref="CD13:CD42" si="123">IF(CC$6=0,IF(CC13&lt;&gt;"",IF(CC13&gt;=CC$8,CC$5,IF(CC13&lt;CC$7,0,(CC$5*0.6+(CC13-CC$7)/(CC$8-CC$7)*CC$5*0.4))),0),IF(CC13&lt;&gt;"",IF(CC13&lt;=CC$8,CC$5,IF(CC13&gt;CC$7,0,(CC$5*0.6+(CC13-CC$7)/(CC$8-CC$7)*CC$5*0.4))),0))</f>
        <v>0.5</v>
      </c>
      <c r="CE13" s="36">
        <f t="shared" si="24"/>
        <v>0.5</v>
      </c>
      <c r="CF13" s="35">
        <f t="shared" ref="CF13:CF42" si="124">IF(CC$6=0,RANK(CC13,CC$12:CC$42,0),RANK(CC13,CC$12:CC$42,1))</f>
        <v>16</v>
      </c>
      <c r="CG13" s="54">
        <v>46</v>
      </c>
      <c r="CH13" s="54">
        <f t="shared" ref="CH13:CH42" si="125">IF(CG$6=0,IF(CG13&lt;&gt;"",IF(CG13&gt;=CG$8,CG$5,IF(CG13&lt;CG$7,0,(CG$5*0.6+(CG13-CG$7)/(CG$8-CG$7)*CG$5*0.4))),0),IF(CG13&lt;&gt;"",IF(CG13&lt;=CG$8,CG$5,IF(CG13&gt;CG$7,0,(CG$5*0.6+(CG13-CG$7)/(CG$8-CG$7)*CG$5*0.4))),0))</f>
        <v>0.4</v>
      </c>
      <c r="CI13" s="36">
        <f t="shared" si="25"/>
        <v>0.4</v>
      </c>
      <c r="CJ13" s="35">
        <f t="shared" ref="CJ13:CJ42" si="126">IF(CG$6=0,RANK(CG13,CG$12:CG$42,0),RANK(CG13,CG$12:CG$42,1))</f>
        <v>3</v>
      </c>
      <c r="CK13" s="54"/>
      <c r="CL13" s="54">
        <f t="shared" ref="CL13:CL42" si="127">CK$5*0.6</f>
        <v>0.18</v>
      </c>
      <c r="CM13" s="54">
        <f t="shared" ref="CM13:CM42" si="128">CK$5</f>
        <v>0.3</v>
      </c>
      <c r="CN13" s="34"/>
      <c r="CO13" s="54">
        <v>98.254599999999996</v>
      </c>
      <c r="CP13" s="54">
        <f t="shared" ref="CP13:CP42" si="129">IF(CO$6=0,IF(CO13&lt;&gt;"",IF(CO13&gt;=CO$8,CO$5,IF(CO13&lt;CO$7,0,(CO$5*0.6+(CO13-CO$7)/(CO$8-CO$7)*CO$5*0.4))),0),IF(CO13&lt;&gt;"",IF(CO13&lt;=CO$8,CO$5,IF(CO13&gt;CO$7,0,(CO$5*0.6+(CO13-CO$7)/(CO$8-CO$7)*CO$5*0.4))),0))</f>
        <v>0.5</v>
      </c>
      <c r="CQ13" s="36">
        <f t="shared" si="26"/>
        <v>0.5</v>
      </c>
      <c r="CR13" s="35">
        <f t="shared" ref="CR13:CR42" si="130">IF(CO$6=0,RANK(CO13,CO$12:CO$42,0),RANK(CO13,CO$12:CO$42,1))</f>
        <v>22</v>
      </c>
      <c r="CS13" s="54">
        <v>44</v>
      </c>
      <c r="CT13" s="54">
        <f t="shared" ref="CT13:CT42" si="131">IF(CS$6=0,IF(CS13&lt;&gt;"",IF(CS13&gt;=CS$8,CS$5,IF(CS13&lt;CS$7,0,(CS$5*0.6+(CS13-CS$7)/(CS$8-CS$7)*CS$5*0.4))),0),IF(CS13&lt;&gt;"",IF(CS13&lt;=CS$8,CS$5,IF(CS13&gt;CS$7,0,(CS$5*0.6+(CS13-CS$7)/(CS$8-CS$7)*CS$5*0.4))),0))</f>
        <v>0.4</v>
      </c>
      <c r="CU13" s="36">
        <f t="shared" si="27"/>
        <v>0.4</v>
      </c>
      <c r="CV13" s="35">
        <f t="shared" ref="CV13:CV42" si="132">IF(CS$6=0,RANK(CS13,CS$12:CS$42,0),RANK(CS13,CS$12:CS$42,1))</f>
        <v>7</v>
      </c>
      <c r="CW13" s="54"/>
      <c r="CX13" s="54">
        <f t="shared" ref="CX13:CX42" si="133">CW$5*0.6</f>
        <v>0.18</v>
      </c>
      <c r="CY13" s="54">
        <f t="shared" ref="CY13:CY42" si="134">CW$5</f>
        <v>0.3</v>
      </c>
      <c r="CZ13" s="34"/>
      <c r="DA13" s="54">
        <v>98.838400000000007</v>
      </c>
      <c r="DB13" s="54">
        <f t="shared" ref="DB13:DB42" si="135">IF(DA$6=0,IF(DA13&lt;&gt;"",IF(DA13&gt;=DA$8,DA$5,IF(DA13&lt;DA$7,0,(DA$5*0.6+(DA13-DA$7)/(DA$8-DA$7)*DA$5*0.4))),0),IF(DA13&lt;&gt;"",IF(DA13&lt;=DA$8,DA$5,IF(DA13&gt;DA$7,0,(DA$5*0.6+(DA13-DA$7)/(DA$8-DA$7)*DA$5*0.4))),0))</f>
        <v>0.3</v>
      </c>
      <c r="DC13" s="36">
        <f t="shared" si="28"/>
        <v>0.3</v>
      </c>
      <c r="DD13" s="35">
        <f t="shared" ref="DD13:DD42" si="136">IF(DA$6=0,RANK(DA13,DA$12:DA$42,0),RANK(DA13,DA$12:DA$42,1))</f>
        <v>15</v>
      </c>
      <c r="DE13" s="54">
        <v>108</v>
      </c>
      <c r="DF13" s="54">
        <f t="shared" ref="DF13:DF42" si="137">IF(DE$6=0,IF(DE13&lt;&gt;"",IF(DE13&gt;=DE$8,DE$5,IF(DE13&lt;DE$7,0,(DE$5*0.6+(DE13-DE$7)/(DE$8-DE$7)*DE$5*0.4))),0),IF(DE13&lt;&gt;"",IF(DE13&lt;=DE$8,DE$5,IF(DE13&gt;DE$7,0,(DE$5*0.6+(DE13-DE$7)/(DE$8-DE$7)*DE$5*0.4))),0))</f>
        <v>0</v>
      </c>
      <c r="DG13" s="36">
        <f t="shared" si="29"/>
        <v>0.5</v>
      </c>
      <c r="DH13" s="35">
        <f t="shared" ref="DH13:DH42" si="138">IF(DE$6=0,RANK(DE13,DE$12:DE$42,0),RANK(DE13,DE$12:DE$42,1))</f>
        <v>28</v>
      </c>
      <c r="DI13" s="54">
        <v>98.231500000000011</v>
      </c>
      <c r="DJ13" s="54">
        <f t="shared" ref="DJ13:DJ42" si="139">IF(DI$6=0,IF(DI13&lt;&gt;"",IF(DI13&gt;=DI$8,DI$5,IF(DI13&lt;DI$7,0,(DI$5*0.6+(DI13-DI$7)/(DI$8-DI$7)*DI$5*0.4))),0),IF(DI13&lt;&gt;"",IF(DI13&lt;=DI$8,DI$5,IF(DI13&gt;DI$7,0,(DI$5*0.6+(DI13-DI$7)/(DI$8-DI$7)*DI$5*0.4))),0))</f>
        <v>0.5</v>
      </c>
      <c r="DK13" s="36">
        <f t="shared" si="30"/>
        <v>0.5</v>
      </c>
      <c r="DL13" s="35">
        <f t="shared" ref="DL13:DL42" si="140">IF(DI$6=0,RANK(DI13,DI$12:DI$42,0),RANK(DI13,DI$12:DI$42,1))</f>
        <v>21</v>
      </c>
      <c r="DM13" s="54">
        <v>30</v>
      </c>
      <c r="DN13" s="54">
        <f t="shared" ref="DN13:DN42" si="141">IF(DM$6=0,IF(DM13&lt;&gt;"",IF(DM13&gt;=DM$8,DM$5,IF(DM13&lt;DM$7,0,(DM$5*0.6+(DM13-DM$7)/(DM$8-DM$7)*DM$5*0.4))),0),IF(DM13&lt;&gt;"",IF(DM13&lt;=DM$8,DM$5,IF(DM13&gt;DM$7,0,(DM$5*0.6+(DM13-DM$7)/(DM$8-DM$7)*DM$5*0.4))),0))</f>
        <v>0.3</v>
      </c>
      <c r="DO13" s="36">
        <f t="shared" si="31"/>
        <v>0.3</v>
      </c>
      <c r="DP13" s="35">
        <f t="shared" ref="DP13:DP42" si="142">IF(DM$6=0,RANK(DM13,DM$12:DM$42,0),RANK(DM13,DM$12:DM$42,1))</f>
        <v>1</v>
      </c>
      <c r="DQ13" s="54">
        <v>6.2862</v>
      </c>
      <c r="DR13" s="54">
        <f t="shared" ref="DR13:DR42" si="143">IF(DQ$6=0,IF(DQ13&lt;&gt;"",IF(DQ13&gt;=DQ$8,DQ$5,IF(DQ13&lt;DQ$7,0,(DQ$5*0.6+(DQ13-DQ$7)/(DQ$8-DQ$7)*DQ$5*0.4))),0),IF(DQ13&lt;&gt;"",IF(DQ13&lt;=DQ$8,DQ$5,IF(DQ13&gt;DQ$7,0,(DQ$5*0.6+(DQ13-DQ$7)/(DQ$8-DQ$7)*DQ$5*0.4))),0))</f>
        <v>0.3</v>
      </c>
      <c r="DS13" s="36">
        <f t="shared" si="32"/>
        <v>0.3</v>
      </c>
      <c r="DT13" s="35">
        <f t="shared" ref="DT13:DT42" si="144">IF(DQ$6=0,RANK(DQ13,DQ$12:DQ$42,0),RANK(DQ13,DQ$12:DQ$42,1))</f>
        <v>2</v>
      </c>
      <c r="DU13" s="54">
        <v>99.85</v>
      </c>
      <c r="DV13" s="54">
        <f t="shared" ref="DV13:DV42" si="145">IF(DU$6=0,IF(DU13&lt;&gt;"",IF(DU13&gt;=DU$8,DU$5,IF(DU13&lt;DU$7,0,(DU$5*0.6+(DU13-DU$7)/(DU$8-DU$7)*DU$5*0.4))),0),IF(DU13&lt;&gt;"",IF(DU13&lt;=DU$8,DU$5,IF(DU13&gt;DU$7,0,(DU$5*0.6+(DU13-DU$7)/(DU$8-DU$7)*DU$5*0.4))),0))</f>
        <v>0.3</v>
      </c>
      <c r="DW13" s="36">
        <f t="shared" si="33"/>
        <v>0.3</v>
      </c>
      <c r="DX13" s="35">
        <f t="shared" ref="DX13:DX42" si="146">IF(DU$6=0,RANK(DU13,DU$12:DU$42,0),RANK(DU13,DU$12:DU$42,1))</f>
        <v>6</v>
      </c>
      <c r="DY13" s="54"/>
      <c r="DZ13" s="54">
        <f t="shared" ref="DZ13:DZ42" si="147">DY$5*0.6</f>
        <v>0.3</v>
      </c>
      <c r="EA13" s="54">
        <f t="shared" ref="EA13:EA42" si="148">DY$5</f>
        <v>0.5</v>
      </c>
      <c r="EB13" s="34"/>
      <c r="EC13" s="54">
        <v>79.290000000000006</v>
      </c>
      <c r="ED13" s="94">
        <v>75.39</v>
      </c>
      <c r="EE13" s="54">
        <f t="shared" ref="EE13:EE42" si="149">IF(OR(EC13="",ED13=""),0,IF(EC$6=0,IF(EC13&gt;=EC$8,EC$5,IF(EC13&lt;ED13,0,(EC13-ED13)/(EC$8-ED13)*EC$5)),IF(EC13&lt;=EC$8,EC$5,IF(EC13&gt;ED13,0,(EC13-ED13)/(EC$8-ED13)*EC$5))))</f>
        <v>0.15374507227332482</v>
      </c>
      <c r="EF13" s="51">
        <f t="shared" ref="EF13:EF42" si="150">IF(OR(EC13="",ED13=""),0,EC$5)</f>
        <v>0.3</v>
      </c>
      <c r="EG13" s="24">
        <f t="shared" ref="EG13:EG42" si="151">IF(EC$6=0,RANK(EE13,EE$12:EE$42,0),RANK(EE13,EE$12:EE$42,1))</f>
        <v>12</v>
      </c>
      <c r="EH13" s="54">
        <v>79.290000000000006</v>
      </c>
      <c r="EI13" s="54">
        <v>73.290000000000006</v>
      </c>
      <c r="EJ13" s="54">
        <f t="shared" ref="EJ13:EJ42" si="152">IF(OR(EH13="",EI13=""),0,IF(EH$6=0,IF(EH13&gt;=EH$8,EH$5,IF(EH13&lt;EI13,0,(EH13-EI13)/(EH$8-EI13)*EH$5)),IF(EH13&lt;=EH$8,EH$5,IF(EH13&gt;EI13,0,(EH13-EI13)/(EH$8-EI13)*EH$5))))</f>
        <v>0.18537590113285282</v>
      </c>
      <c r="EK13" s="51">
        <f t="shared" ref="EK13:EK42" si="153">IF(OR(EH13="",EI13=""),0,EH$5)</f>
        <v>0.3</v>
      </c>
      <c r="EL13" s="24">
        <f t="shared" ref="EL13:EL42" si="154">IF(EH$6=0,RANK(EJ13,EJ$12:EJ$42,0),RANK(EJ13,EJ$12:EJ$42,1))</f>
        <v>20</v>
      </c>
      <c r="EM13" s="69">
        <v>78.7</v>
      </c>
      <c r="EN13" s="70">
        <v>74.77</v>
      </c>
      <c r="EO13" s="54">
        <f t="shared" ref="EO13:EO42" si="155">IF(OR(EM13="",EN13=""),0,IF(EM$6=0,IF(EM13&gt;=EM$8,EM$5,IF(EM13&lt;EN13,0,(EM13-EN13)/(EM$8-EN13)*EM$5)),IF(EM13&lt;=EM$8,EM$5,IF(EM13&gt;EN13,0,(EM13-EN13)/(EM$8-EN13)*EM$5))))</f>
        <v>0.18924558587479953</v>
      </c>
      <c r="EP13" s="51">
        <f t="shared" ref="EP13:EP42" si="156">IF(OR(EM13="",EN13=""),0,EM$5)</f>
        <v>0.3</v>
      </c>
      <c r="EQ13" s="24">
        <f t="shared" ref="EQ13:EQ42" si="157">IF(EM$6=0,RANK(EO13,EO$12:EO$42,0),RANK(EO13,EO$12:EO$42,1))</f>
        <v>7</v>
      </c>
      <c r="ER13" s="69">
        <v>78.7</v>
      </c>
      <c r="ES13" s="70">
        <v>74.88</v>
      </c>
      <c r="ET13" s="54">
        <f t="shared" ref="ET13:ET42" si="158">IF(OR(ER13="",ES13=""),0,IF(ER$6=0,IF(ER13&gt;=ER$8,ER$5,IF(ER13&lt;ES13,0,(ER13-ES13)/(ER$8-ES13)*ER$5)),IF(ER13&lt;=ER$8,ER$5,IF(ER13&gt;ES13,0,(ER13-ES13)/(ER$8-ES13)*ER$5))))</f>
        <v>0.18725490196078454</v>
      </c>
      <c r="EU13" s="51">
        <f t="shared" ref="EU13:EU42" si="159">IF(OR(ER13="",ES13=""),0,ER$5)</f>
        <v>0.3</v>
      </c>
      <c r="EV13" s="24">
        <f t="shared" ref="EV13:EV42" si="160">IF(ER$6=0,RANK(ET13,ET$12:ET$42,0),RANK(ET13,ET$12:ET$42,1))</f>
        <v>13</v>
      </c>
      <c r="EW13" s="54">
        <v>84.95</v>
      </c>
      <c r="EX13" s="36">
        <v>80.92</v>
      </c>
      <c r="EY13" s="54">
        <f t="shared" ref="EY13:EY42" si="161">IF(OR(EW13="",EX13=""),0,IF(EW$6=0,IF(EW13&gt;=EW$8,EW$5,IF(EW13&lt;EX13,0,(EW13-EX13)/(EW$8-EX13)*EW$5)),IF(EW13&lt;=EW$8,EW$5,IF(EW13&gt;EX13,0,(EW13-EX13)/(EW$8-EX13)*EW$5))))</f>
        <v>0.17076271186440686</v>
      </c>
      <c r="EZ13" s="51">
        <f t="shared" ref="EZ13:EZ42" si="162">IF(OR(EW13="",EX13=""),0,EW$5)</f>
        <v>0.3</v>
      </c>
      <c r="FA13" s="24">
        <f t="shared" ref="FA13:FA37" si="163">IF(EW$6=0,RANK(EY13,EY$12:EY$42,0),RANK(EY13,EY$12:EY$42,1))</f>
        <v>12</v>
      </c>
      <c r="FB13" s="54">
        <v>84.95</v>
      </c>
      <c r="FC13" s="36">
        <v>78.64</v>
      </c>
      <c r="FD13" s="54">
        <f t="shared" ref="FD13:FD42" si="164">IF(OR(FB13="",FC13=""),0,IF(FB$6=0,IF(FB13&gt;=FB$8,FB$5,IF(FB13&lt;FC13,0,(FB13-FC13)/(FB$8-FC13)*FB$5)),IF(FB13&lt;=FB$8,FB$5,IF(FB13&gt;FC13,0,(FB13-FC13)/(FB$8-FC13)*FB$5))))</f>
        <v>0.20224358974358983</v>
      </c>
      <c r="FE13" s="51">
        <f t="shared" ref="FE13:FE42" si="165">IF(OR(FB13="",FC13=""),0,FB$5)</f>
        <v>0.3</v>
      </c>
      <c r="FF13" s="24">
        <f t="shared" ref="FF13:FF37" si="166">IF(FB$6=0,RANK(FD13,FD$12:FD$42,0),RANK(FD13,FD$12:FD$42,1))</f>
        <v>22</v>
      </c>
      <c r="FG13" s="54">
        <v>14.24</v>
      </c>
      <c r="FH13" s="54">
        <f t="shared" si="34"/>
        <v>0</v>
      </c>
      <c r="FI13" s="36">
        <f t="shared" si="35"/>
        <v>0.3</v>
      </c>
      <c r="FJ13" s="35">
        <f t="shared" si="36"/>
        <v>29</v>
      </c>
      <c r="FK13" s="54">
        <v>8.91</v>
      </c>
      <c r="FL13" s="54">
        <f t="shared" ref="FL13:FL42" si="167">IF(FK$6=0,IF(FK13&lt;&gt;"",IF(FK13&gt;=FK$8,FK$5,IF(FK13&lt;FK$7,0,(FK$5*0.6+(FK13-FK$7)/(FK$8-FK$7)*FK$5*0.4))),0),IF(FK13&lt;&gt;"",IF(FK13&lt;=FK$8,FK$5,IF(FK13&gt;FK$7,0,(FK$5*0.6+(FK13-FK$7)/(FK$8-FK$7)*FK$5*0.4))),0))</f>
        <v>0.20615999999999998</v>
      </c>
      <c r="FM13" s="36">
        <f t="shared" si="37"/>
        <v>0.3</v>
      </c>
      <c r="FN13" s="35">
        <f t="shared" ref="FN13:FN42" si="168">IF(FK$6=0,RANK(FK13,FK$12:FK$42,0),RANK(FK13,FK$12:FK$42,1))</f>
        <v>29</v>
      </c>
      <c r="FO13" s="54">
        <v>96.13000000000001</v>
      </c>
      <c r="FP13" s="54">
        <v>81.27</v>
      </c>
      <c r="FQ13" s="54">
        <f t="shared" ref="FQ13:FQ42" si="169">IF(OR(FO13="",FP13=""),0,IF(FO$6=0,IF(FO13&gt;=FO$8,FO$5,IF(FO13&lt;FP13,0,(FO13-FP13)/(FO$8-FP13)*FO$5)),IF(FO13&lt;=FO$8,FO$5,IF(FO13&gt;FP13,0,(FO13-FP13)/(FO$8-FP13)*FO$5))))</f>
        <v>0.56681500317863986</v>
      </c>
      <c r="FR13" s="51">
        <f t="shared" ref="FR13:FR42" si="170">IF(OR(FO13="",FP13=""),0,FO$5)</f>
        <v>0.6</v>
      </c>
      <c r="FS13" s="24">
        <f t="shared" ref="FS13:FS42" si="171">IF(FO$6=0,RANK(FQ13,FQ$12:FQ$42,0),RANK(FQ13,FQ$12:FQ$42,1))</f>
        <v>22</v>
      </c>
      <c r="FT13" s="54">
        <v>96.13000000000001</v>
      </c>
      <c r="FU13" s="54">
        <v>87.72999999999999</v>
      </c>
      <c r="FV13" s="54">
        <f t="shared" ref="FV13:FV42" si="172">IF(OR(FT13="",FU13=""),0,IF(FT$6=0,IF(FT13&gt;=FT$8,FT$5,IF(FT13&lt;FU13,0,(FT13-FU13)/(FT$8-FU13)*FT$5)),IF(FT13&lt;=FT$8,FT$5,IF(FT13&gt;FU13,0,(FT13-FU13)/(FT$8-FU13)*FT$5))))</f>
        <v>0.54368932038835016</v>
      </c>
      <c r="FW13" s="51">
        <f t="shared" ref="FW13:FW42" si="173">IF(OR(FT13="",FU13=""),0,FT$5)</f>
        <v>0.6</v>
      </c>
      <c r="FX13" s="24">
        <f t="shared" ref="FX13:FX42" si="174">IF(FT$6=0,RANK(FV13,FV$12:FV$42,0),RANK(FV13,FV$12:FV$42,1))</f>
        <v>24</v>
      </c>
      <c r="FY13" s="54">
        <v>93.51</v>
      </c>
      <c r="FZ13" s="54">
        <v>86.67</v>
      </c>
      <c r="GA13" s="54">
        <f t="shared" ref="GA13:GA42" si="175">IF(OR(FY13="",FZ13=""),0,IF(FY$6=0,IF(FY13&gt;=FY$8,FY$5,IF(FY13&lt;FZ13,0,(FY13-FZ13)/(FY$8-FZ13)*FY$5)),IF(FY13&lt;=FY$8,FY$5,IF(FY13&gt;FZ13,0,(FY13-FZ13)/(FY$8-FZ13)*FY$5))))</f>
        <v>0.1</v>
      </c>
      <c r="GB13" s="51">
        <f t="shared" ref="GB13:GB42" si="176">IF(OR(FY13="",FZ13=""),0,FY$5)</f>
        <v>0.1</v>
      </c>
      <c r="GC13" s="24">
        <f t="shared" ref="GC13:GC42" si="177">IF(FY$6=0,RANK(GA13,GA$12:GA$42,0),RANK(GA13,GA$12:GA$42,1))</f>
        <v>1</v>
      </c>
      <c r="GD13" s="57">
        <v>93.51</v>
      </c>
      <c r="GE13" s="57">
        <v>77.600000000000009</v>
      </c>
      <c r="GF13" s="54">
        <f t="shared" ref="GF13:GF42" si="178">IF(OR(GD13="",GE13=""),0,IF(GD$6=0,IF(GD13&gt;=GD$8,GD$5,IF(GD13&lt;GE13,0,(GD13-GE13)/(GD$8-GE13)*GD$5)),IF(GD13&lt;=GD$8,GD$5,IF(GD13&gt;GE13,0,(GD13-GE13)/(GD$8-GE13)*GD$5))))</f>
        <v>0.1</v>
      </c>
      <c r="GG13" s="51">
        <f t="shared" ref="GG13:GG42" si="179">IF(OR(GD13="",GE13=""),0,GD$5)</f>
        <v>0.1</v>
      </c>
      <c r="GH13" s="24">
        <f t="shared" ref="GH13:GH42" si="180">IF(GD$6=0,RANK(GF13,GF$12:GF$42,0),RANK(GF13,GF$12:GF$42,1))</f>
        <v>1</v>
      </c>
      <c r="GI13" s="57">
        <v>97.86</v>
      </c>
      <c r="GJ13" s="57">
        <v>77.19</v>
      </c>
      <c r="GK13" s="54">
        <f t="shared" ref="GK13:GK42" si="181">IF(OR(GI13="",GJ13=""),0,IF(GI$6=0,IF(GI13&gt;=GI$8,GI$5,IF(GI13&lt;GJ13,0,(GI13-GJ13)/(GI$8-GJ13)*GI$5)),IF(GI13&lt;=GI$8,GI$5,IF(GI13&gt;GJ13,0,(GI13-GJ13)/(GI$8-GJ13)*GI$5))))</f>
        <v>0.1</v>
      </c>
      <c r="GL13" s="51">
        <f t="shared" ref="GL13:GL42" si="182">IF(OR(GI13="",GJ13=""),0,GI$5)</f>
        <v>0.1</v>
      </c>
      <c r="GM13" s="24">
        <f t="shared" ref="GM13:GM42" si="183">IF(GI$6=0,RANK(GK13,GK$12:GK$42,0),RANK(GK13,GK$12:GK$42,1))</f>
        <v>1</v>
      </c>
      <c r="GN13" s="57">
        <v>97.86</v>
      </c>
      <c r="GO13" s="57">
        <v>88.2</v>
      </c>
      <c r="GP13" s="54">
        <f t="shared" ref="GP13:GP42" si="184">IF(OR(GN13="",GO13=""),0,IF(GN$6=0,IF(GN13&gt;=GN$8,GN$5,IF(GN13&lt;GO13,0,(GN13-GO13)/(GN$8-GO13)*GN$5)),IF(GN13&lt;=GN$8,GN$5,IF(GN13&gt;GO13,0,(GN13-GO13)/(GN$8-GO13)*GN$5))))</f>
        <v>0.1</v>
      </c>
      <c r="GQ13" s="51">
        <f t="shared" ref="GQ13:GQ42" si="185">IF(OR(GN13="",GO13=""),0,GN$5)</f>
        <v>0.1</v>
      </c>
      <c r="GR13" s="24">
        <f t="shared" ref="GR13:GR42" si="186">IF(GN$6=0,RANK(GP13,GP$12:GP$42,0),RANK(GP13,GP$12:GP$42,1))</f>
        <v>1</v>
      </c>
      <c r="GS13" s="57">
        <v>6.660000000000001</v>
      </c>
      <c r="GT13" s="57">
        <f t="shared" si="38"/>
        <v>0</v>
      </c>
      <c r="GU13" s="51">
        <f t="shared" si="39"/>
        <v>0.1</v>
      </c>
      <c r="GV13" s="24">
        <f t="shared" si="40"/>
        <v>25</v>
      </c>
      <c r="GW13" s="57">
        <v>9.27</v>
      </c>
      <c r="GX13" s="57">
        <f t="shared" ref="GX13:GX42" si="187">IF(GW$6=0,IF(GW13&lt;&gt;"",IF(GW13&gt;=GW$8,GW$5,IF(GW13&lt;GW$7,0,(GW$5*0.6+(GW13-GW$7)/(GW$8-GW$7)*GW$5*0.4))),0),IF(GW13&lt;&gt;"",IF(GW13&lt;=GW$8,GW$5,IF(GW13&gt;GW$7,0,(GW$5*0.6+(GW13-GW$7)/(GW$8-GW$7)*GW$5*0.4))),0))</f>
        <v>0</v>
      </c>
      <c r="GY13" s="51">
        <f t="shared" si="41"/>
        <v>0.1</v>
      </c>
      <c r="GZ13" s="24">
        <f t="shared" si="42"/>
        <v>26</v>
      </c>
      <c r="HA13" s="56"/>
      <c r="HB13" s="56"/>
      <c r="HC13" s="54">
        <f t="shared" ref="HC13:HC42" si="188">HA$5*0.6</f>
        <v>0.06</v>
      </c>
      <c r="HD13" s="54">
        <f t="shared" ref="HD13:HD42" si="189">HA$5</f>
        <v>0.1</v>
      </c>
      <c r="HE13" s="56"/>
      <c r="HF13" s="56"/>
      <c r="HG13" s="56"/>
      <c r="HH13" s="54">
        <f t="shared" ref="HH13:HH42" si="190">HF$5*0.6</f>
        <v>0.06</v>
      </c>
      <c r="HI13" s="54">
        <f t="shared" ref="HI13:HI42" si="191">HF$5</f>
        <v>0.1</v>
      </c>
      <c r="HJ13" s="56"/>
      <c r="HK13" s="57">
        <v>97.1</v>
      </c>
      <c r="HL13" s="57">
        <v>82.23</v>
      </c>
      <c r="HM13" s="54">
        <f t="shared" ref="HM13:HM42" si="192">IF(OR(HK13="",HL13=""),0,IF(HK$6=0,IF(HK13&gt;=HK$8,HK$5,IF(HK13&lt;HL13,0,(HK13-HL13)/(HK$8-HL13)*HK$5)),IF(HK13&lt;=HK$8,HK$5,IF(HK13&gt;HL13,0,(HK13-HL13)/(HK$8-HL13)*HK$5))))</f>
        <v>0.1</v>
      </c>
      <c r="HN13" s="51">
        <f t="shared" ref="HN13:HN42" si="193">IF(OR(HK13="",HL13=""),0,HK$5)</f>
        <v>0.1</v>
      </c>
      <c r="HO13" s="24">
        <f t="shared" ref="HO13:HO42" si="194">IF(HK$6=0,RANK(HM13,HM$12:HM$42,0),RANK(HM13,HM$12:HM$42,1))</f>
        <v>1</v>
      </c>
      <c r="HP13" s="57">
        <v>97.1</v>
      </c>
      <c r="HQ13" s="57">
        <v>87.67</v>
      </c>
      <c r="HR13" s="54">
        <f t="shared" ref="HR13:HR42" si="195">IF(OR(HP13="",HQ13=""),0,IF(HP$6=0,IF(HP13&gt;=HP$8,HP$5,IF(HP13&lt;HQ13,0,(HP13-HQ13)/(HP$8-HQ13)*HP$5)),IF(HP13&lt;=HP$8,HP$5,IF(HP13&gt;HQ13,0,(HP13-HQ13)/(HP$8-HQ13)*HP$5))))</f>
        <v>0.1</v>
      </c>
      <c r="HS13" s="51">
        <f t="shared" ref="HS13:HS42" si="196">IF(OR(HP13="",HQ13=""),0,HP$5)</f>
        <v>0.1</v>
      </c>
      <c r="HT13" s="24">
        <f t="shared" ref="HT13:HT42" si="197">IF(HP$6=0,RANK(HR13,HR$12:HR$42,0),RANK(HR13,HR$12:HR$42,1))</f>
        <v>1</v>
      </c>
      <c r="HU13" s="54">
        <v>97.31</v>
      </c>
      <c r="HV13" s="54">
        <v>74.44</v>
      </c>
      <c r="HW13" s="54">
        <f t="shared" ref="HW13:HW42" si="198">IF(OR(HU13="",HV13=""),0,IF(HU$6=0,IF(HU13&gt;=HU$8,HU$5,IF(HU13&lt;HV13,0,(HU13-HV13)/(HU$8-HV13)*HU$5)),IF(HU13&lt;=HU$8,HU$5,IF(HU13&gt;HV13,0,(HU13-HV13)/(HU$8-HV13)*HU$5))))</f>
        <v>0.1</v>
      </c>
      <c r="HX13" s="54">
        <f t="shared" ref="HX13:HX41" si="199">HU$5</f>
        <v>0.1</v>
      </c>
      <c r="HY13" s="24">
        <f t="shared" ref="HY13:HY41" si="200">IF(HU$6=0,RANK(HW13,HW$12:HW$42,0),RANK(HW13,HW$12:HW$42,1))</f>
        <v>1</v>
      </c>
      <c r="HZ13" s="54">
        <v>97.31</v>
      </c>
      <c r="IA13" s="54">
        <v>84.39</v>
      </c>
      <c r="IB13" s="54">
        <f t="shared" ref="IB13:IB42" si="201">IF(OR(HZ13="",IA13=""),0,IF(HZ$6=0,IF(HZ13&gt;=HZ$8,HZ$5,IF(HZ13&lt;IA13,0,(HZ13-IA13)/(HZ$8-IA13)*HZ$5)),IF(HZ13&lt;=HZ$8,HZ$5,IF(HZ13&gt;IA13,0,(HZ13-IA13)/(HZ$8-IA13)*HZ$5))))</f>
        <v>0.1</v>
      </c>
      <c r="IC13" s="54">
        <f t="shared" ref="IC13:IC41" si="202">HZ$5</f>
        <v>0.1</v>
      </c>
      <c r="ID13" s="24">
        <f t="shared" ref="ID13:ID41" si="203">IF(HZ$6=0,RANK(IB13,IB$12:IB$42,0),RANK(IB13,IB$12:IB$42,1))</f>
        <v>1</v>
      </c>
      <c r="IE13" s="56"/>
      <c r="IF13" s="56"/>
      <c r="IG13" s="54">
        <f t="shared" ref="IG13:IG42" si="204">IE$5*0.6</f>
        <v>0.06</v>
      </c>
      <c r="IH13" s="54">
        <f t="shared" ref="IH13:IH42" si="205">IE$5</f>
        <v>0.1</v>
      </c>
      <c r="II13" s="56"/>
      <c r="IJ13" s="56"/>
      <c r="IK13" s="56"/>
      <c r="IL13" s="54">
        <f t="shared" ref="IL13:IL42" si="206">IJ$5*0.6</f>
        <v>0.06</v>
      </c>
      <c r="IM13" s="54">
        <f t="shared" ref="IM13:IM42" si="207">IJ$5</f>
        <v>0.1</v>
      </c>
      <c r="IN13" s="56"/>
      <c r="IO13" s="56"/>
      <c r="IP13" s="56"/>
      <c r="IQ13" s="54">
        <f t="shared" ref="IQ13:IQ42" si="208">IO$5*0.6</f>
        <v>0.12</v>
      </c>
      <c r="IR13" s="54">
        <f t="shared" ref="IR13:IR42" si="209">IO$5</f>
        <v>0.2</v>
      </c>
      <c r="IS13" s="56"/>
      <c r="IT13" s="56"/>
      <c r="IU13" s="56"/>
      <c r="IV13" s="54">
        <f t="shared" ref="IV13:IV42" si="210">IT$5*0.6</f>
        <v>0.12</v>
      </c>
      <c r="IW13" s="54">
        <f t="shared" ref="IW13:IW42" si="211">IT$5</f>
        <v>0.2</v>
      </c>
      <c r="IX13" s="56"/>
      <c r="IY13" s="56"/>
      <c r="IZ13" s="56"/>
      <c r="JA13" s="54">
        <f t="shared" ref="JA13:JA42" si="212">IY$5*0.6</f>
        <v>0.12</v>
      </c>
      <c r="JB13" s="54">
        <f t="shared" ref="JB13:JB42" si="213">IY$5</f>
        <v>0.2</v>
      </c>
      <c r="JC13" s="56"/>
      <c r="JD13" s="56"/>
      <c r="JE13" s="56"/>
      <c r="JF13" s="54">
        <f t="shared" ref="JF13:JF42" si="214">JD$5*0.6</f>
        <v>0.12</v>
      </c>
      <c r="JG13" s="54">
        <f t="shared" ref="JG13:JG42" si="215">JD$5</f>
        <v>0.2</v>
      </c>
      <c r="JH13" s="56"/>
      <c r="JI13" s="56"/>
      <c r="JJ13" s="56"/>
      <c r="JK13" s="54">
        <f t="shared" ref="JK13:JK42" si="216">JI$5*0.6</f>
        <v>0.06</v>
      </c>
      <c r="JL13" s="54">
        <f t="shared" ref="JL13:JL42" si="217">JI$5</f>
        <v>0.1</v>
      </c>
      <c r="JM13" s="56"/>
      <c r="JN13" s="56"/>
      <c r="JO13" s="56"/>
      <c r="JP13" s="54">
        <f t="shared" ref="JP13:JP42" si="218">JN$5*0.6</f>
        <v>0.06</v>
      </c>
      <c r="JQ13" s="54">
        <f t="shared" ref="JQ13:JQ42" si="219">JN$5</f>
        <v>0.1</v>
      </c>
      <c r="JR13" s="56"/>
      <c r="JS13" s="56"/>
      <c r="JT13" s="56"/>
      <c r="JU13" s="54">
        <f t="shared" ref="JU13:JU42" si="220">JS$5*0.6</f>
        <v>0.03</v>
      </c>
      <c r="JV13" s="54">
        <f t="shared" ref="JV13:JV42" si="221">JS$5</f>
        <v>0.05</v>
      </c>
      <c r="JW13" s="56"/>
      <c r="JX13" s="56"/>
      <c r="JY13" s="56"/>
      <c r="JZ13" s="54">
        <f t="shared" ref="JZ13:JZ42" si="222">JX$5*0.6</f>
        <v>0.03</v>
      </c>
      <c r="KA13" s="54">
        <f t="shared" ref="KA13:KA42" si="223">JX$5</f>
        <v>0.05</v>
      </c>
      <c r="KB13" s="56"/>
      <c r="KC13" s="56"/>
      <c r="KD13" s="56"/>
      <c r="KE13" s="54">
        <f t="shared" ref="KE13:KE42" si="224">KC$5*0.6</f>
        <v>0.03</v>
      </c>
      <c r="KF13" s="54">
        <f t="shared" ref="KF13:KF42" si="225">KC$5</f>
        <v>0.05</v>
      </c>
      <c r="KG13" s="56"/>
      <c r="KH13" s="56"/>
      <c r="KI13" s="56"/>
      <c r="KJ13" s="54">
        <f t="shared" ref="KJ13:KJ42" si="226">KH$5*0.6</f>
        <v>0.03</v>
      </c>
      <c r="KK13" s="54">
        <f t="shared" ref="KK13:KK42" si="227">KH$5</f>
        <v>0.05</v>
      </c>
      <c r="KL13" s="56"/>
      <c r="KM13" s="57">
        <v>96.38</v>
      </c>
      <c r="KN13" s="57"/>
      <c r="KO13" s="54">
        <f t="shared" ref="KO13:KO42" si="228">IF(OR(KM13="",KN13=""),0,IF(KM$6=0,IF(KM13&gt;=KM$8,KM$5,IF(KM13&lt;KN13,0,(KM13-KN13)/(KM$8-KN13)*KM$5)),IF(KM13&lt;=KM$8,KM$5,IF(KM13&gt;KN13,0,(KM13-KN13)/(KM$8-KN13)*KM$5))))</f>
        <v>0</v>
      </c>
      <c r="KP13" s="51">
        <f t="shared" ref="KP13:KP42" si="229">IF(OR(KM13="",KN13=""),0,KM$5)</f>
        <v>0</v>
      </c>
      <c r="KQ13" s="24">
        <f t="shared" ref="KQ13:KQ42" si="230">IF(KM$6=0,RANK(KO13,KO$12:KO$42,0),RANK(KO13,KO$12:KO$42,1))</f>
        <v>1</v>
      </c>
      <c r="KR13" s="57">
        <v>96.38</v>
      </c>
      <c r="KS13" s="57"/>
      <c r="KT13" s="54">
        <f t="shared" ref="KT13:KT42" si="231">IF(OR(KR13="",KS13=""),0,IF(KR$6=0,IF(KR13&gt;=KR$8,KR$5,IF(KR13&lt;KS13,0,(KR13-KS13)/(KR$8-KS13)*KR$5)),IF(KR13&lt;=KR$8,KR$5,IF(KR13&gt;KS13,0,(KR13-KS13)/(KR$8-KS13)*KR$5))))</f>
        <v>0</v>
      </c>
      <c r="KU13" s="51">
        <f t="shared" ref="KU13:KU42" si="232">IF(OR(KR13="",KS13=""),0,KR$5)</f>
        <v>0</v>
      </c>
      <c r="KV13" s="24">
        <f t="shared" ref="KV13:KV42" si="233">IF(KR$6=0,RANK(KT13,KT$12:KT$42,0),RANK(KT13,KT$12:KT$42,1))</f>
        <v>1</v>
      </c>
      <c r="KW13" s="57">
        <v>96</v>
      </c>
      <c r="KX13" s="57"/>
      <c r="KY13" s="54">
        <f t="shared" ref="KY13:KY42" si="234">IF(OR(KW13="",KX13=""),0,IF(KW$6=0,IF(KW13&gt;=KW$8,KW$5,IF(KW13&lt;KX13,0,(KW13-KX13)/(KW$8-KX13)*KW$5)),IF(KW13&lt;=KW$8,KW$5,IF(KW13&gt;KX13,0,(KW13-KX13)/(KW$8-KX13)*KW$5))))</f>
        <v>0</v>
      </c>
      <c r="KZ13" s="51">
        <f t="shared" ref="KZ13:KZ42" si="235">IF(OR(KW13="",KX13=""),0,KW$5)</f>
        <v>0</v>
      </c>
      <c r="LA13" s="24">
        <f t="shared" ref="LA13:LA42" si="236">IF(KW$6=0,RANK(KY13,KY$12:KY$42,0),RANK(KY13,KY$12:KY$42,1))</f>
        <v>1</v>
      </c>
      <c r="LB13" s="57">
        <v>96</v>
      </c>
      <c r="LC13" s="57"/>
      <c r="LD13" s="54">
        <f t="shared" ref="LD13:LD42" si="237">IF(OR(LB13="",LC13=""),0,IF(LB$6=0,IF(LB13&gt;=LB$8,LB$5,IF(LB13&lt;LC13,0,(LB13-LC13)/(LB$8-LC13)*LB$5)),IF(LB13&lt;=LB$8,LB$5,IF(LB13&gt;LC13,0,(LB13-LC13)/(LB$8-LC13)*LB$5))))</f>
        <v>0</v>
      </c>
      <c r="LE13" s="51">
        <f t="shared" ref="LE13:LE42" si="238">IF(OR(LB13="",LC13=""),0,LB$5)</f>
        <v>0</v>
      </c>
      <c r="LF13" s="24">
        <f t="shared" ref="LF13:LF42" si="239">IF(LB$6=0,RANK(LD13,LD$12:LD$42,0),RANK(LD13,LD$12:LD$42,1))</f>
        <v>1</v>
      </c>
      <c r="LG13" s="56"/>
      <c r="LH13" s="56"/>
      <c r="LI13" s="54">
        <f t="shared" ref="LI13:LI42" si="240">LG$5*0.6</f>
        <v>0.06</v>
      </c>
      <c r="LJ13" s="54">
        <f t="shared" ref="LJ13:LJ42" si="241">LG$5</f>
        <v>0.1</v>
      </c>
      <c r="LK13" s="56"/>
      <c r="LL13" s="56"/>
      <c r="LM13" s="56"/>
      <c r="LN13" s="54">
        <f t="shared" ref="LN13:LN42" si="242">LL$5*0.6</f>
        <v>0.06</v>
      </c>
      <c r="LO13" s="54">
        <f t="shared" ref="LO13:LO42" si="243">LL$5</f>
        <v>0.1</v>
      </c>
      <c r="LP13" s="56"/>
      <c r="LQ13" s="54">
        <v>3.4075000000000002</v>
      </c>
      <c r="LR13" s="56"/>
      <c r="LS13" s="54">
        <f t="shared" ref="LS13:LS42" si="244">IF(OR(LQ13="",LR13=""),0,IF(LQ$6=0,IF(LQ13&gt;=LQ$8,LQ$5,IF(LQ13&lt;LR13,0,(LQ13-LR13)/(LQ$8-LR13)*LQ$5)),IF(LQ13&lt;=LQ$8,LQ$5,IF(LQ13&gt;LR13,0,(LQ13-LR13)/(LQ$8-LR13)*LQ$5))))</f>
        <v>0</v>
      </c>
      <c r="LT13" s="51">
        <f t="shared" ref="LT13:LT42" si="245">IF(OR(LQ13="",LR13=""),0,LQ$5)</f>
        <v>0</v>
      </c>
      <c r="LU13" s="24">
        <f t="shared" ref="LU13:LU29" si="246">IF(LQ$6=0,RANK(LS13,LS$12:LS$42,0),RANK(LS13,LS$12:LS$42,1))</f>
        <v>1</v>
      </c>
      <c r="LV13" s="54">
        <v>3.4075000000000002</v>
      </c>
      <c r="LW13" s="56"/>
      <c r="LX13" s="54">
        <f t="shared" ref="LX13:LX42" si="247">IF(OR(LV13="",LW13=""),0,IF(LV$6=0,IF(LV13&gt;=LV$8,LV$5,IF(LV13&lt;LW13,0,(LV13-LW13)/(LV$8-LW13)*LV$5)),IF(LV13&lt;=LV$8,LV$5,IF(LV13&gt;LW13,0,(LV13-LW13)/(LV$8-LW13)*LV$5))))</f>
        <v>0</v>
      </c>
      <c r="LY13" s="51">
        <f t="shared" ref="LY13:LY42" si="248">IF(OR(LV13="",LW13=""),0,LV$5)</f>
        <v>0</v>
      </c>
      <c r="LZ13" s="24">
        <f t="shared" ref="LZ13:LZ29" si="249">IF(LV$6=0,RANK(LX13,LX$12:LX$42,0),RANK(LX13,LX$12:LX$42,1))</f>
        <v>1</v>
      </c>
      <c r="MA13" s="54">
        <v>3.0810546875</v>
      </c>
      <c r="MB13" s="56"/>
      <c r="MC13" s="54">
        <f t="shared" ref="MC13:MC42" si="250">IF(OR(MA13="",MB13=""),0,IF(MA$6=0,IF(MA13&gt;=MA$8,MA$5,IF(MA13&lt;MB13,0,(MA13-MB13)/(MA$8-MB13)*MA$5)),IF(MA13&lt;=MA$8,MA$5,IF(MA13&gt;MB13,0,(MA13-MB13)/(MA$8-MB13)*MA$5))))</f>
        <v>0</v>
      </c>
      <c r="MD13" s="51">
        <f t="shared" ref="MD13:MD42" si="251">IF(OR(MA13="",MB13=""),0,MA$5)</f>
        <v>0</v>
      </c>
      <c r="ME13" s="24">
        <f t="shared" ref="ME13:ME29" si="252">IF(MA$6=0,RANK(MC13,MC$12:MC$42,0),RANK(MC13,MC$12:MC$42,1))</f>
        <v>1</v>
      </c>
      <c r="MF13" s="54">
        <v>3.0810546875</v>
      </c>
      <c r="MG13" s="56"/>
      <c r="MH13" s="54">
        <f t="shared" ref="MH13:MH42" si="253">IF(OR(MF13="",MG13=""),0,IF(MF$6=0,IF(MF13&gt;=MF$8,MF$5,IF(MF13&lt;MG13,0,(MF13-MG13)/(MF$8-MG13)*MF$5)),IF(MF13&lt;=MF$8,MF$5,IF(MF13&gt;MG13,0,(MF13-MG13)/(MF$8-MG13)*MF$5))))</f>
        <v>0</v>
      </c>
      <c r="MI13" s="51">
        <f t="shared" ref="MI13:MI42" si="254">IF(OR(MF13="",MG13=""),0,MF$5)</f>
        <v>0</v>
      </c>
      <c r="MJ13" s="24">
        <f t="shared" ref="MJ13:MJ29" si="255">IF(MF$6=0,RANK(MH13,MH$12:MH$42,0),RANK(MH13,MH$12:MH$42,1))</f>
        <v>1</v>
      </c>
      <c r="MK13" s="56"/>
      <c r="ML13" s="56"/>
      <c r="MM13" s="54">
        <f t="shared" ref="MM13:MM42" si="256">MK$5*0.6</f>
        <v>0.12</v>
      </c>
      <c r="MN13" s="54">
        <f t="shared" ref="MN13:MN42" si="257">MK$5</f>
        <v>0.2</v>
      </c>
      <c r="MO13" s="56"/>
      <c r="MP13" s="56"/>
      <c r="MQ13" s="56"/>
      <c r="MR13" s="54">
        <f t="shared" ref="MR13:MR42" si="258">MP$5*0.6</f>
        <v>0.12</v>
      </c>
      <c r="MS13" s="54">
        <f t="shared" ref="MS13:MS42" si="259">MP$5</f>
        <v>0.2</v>
      </c>
      <c r="MT13" s="56"/>
      <c r="MU13" s="56"/>
      <c r="MV13" s="56"/>
      <c r="MW13" s="54">
        <f t="shared" ref="MW13:MW42" si="260">MU$5*0.6</f>
        <v>0.12</v>
      </c>
      <c r="MX13" s="54">
        <f t="shared" ref="MX13:MX42" si="261">MU$5</f>
        <v>0.2</v>
      </c>
      <c r="MY13" s="56"/>
      <c r="MZ13" s="56"/>
      <c r="NA13" s="56"/>
      <c r="NB13" s="54">
        <f t="shared" ref="NB13:NB42" si="262">MZ$5*0.6</f>
        <v>0.12</v>
      </c>
      <c r="NC13" s="54">
        <f t="shared" ref="NC13:NC42" si="263">MZ$5</f>
        <v>0.2</v>
      </c>
      <c r="ND13" s="56"/>
      <c r="NE13" s="56"/>
      <c r="NF13" s="56"/>
      <c r="NG13" s="54">
        <f t="shared" ref="NG13:NG42" si="264">NE$5*0.6</f>
        <v>0.06</v>
      </c>
      <c r="NH13" s="54">
        <f t="shared" ref="NH13:NH42" si="265">NE$5</f>
        <v>0.1</v>
      </c>
      <c r="NI13" s="56"/>
      <c r="NJ13" s="56"/>
      <c r="NK13" s="56"/>
      <c r="NL13" s="54">
        <f t="shared" ref="NL13:NL42" si="266">NJ$5*0.6</f>
        <v>0.06</v>
      </c>
      <c r="NM13" s="54">
        <f t="shared" ref="NM13:NM42" si="267">NJ$5</f>
        <v>0.1</v>
      </c>
      <c r="NN13" s="56"/>
      <c r="NO13" s="56"/>
      <c r="NP13" s="56"/>
      <c r="NQ13" s="54">
        <f t="shared" ref="NQ13:NQ42" si="268">NO$5*0.6</f>
        <v>0.03</v>
      </c>
      <c r="NR13" s="54">
        <f t="shared" ref="NR13:NR42" si="269">NO$5</f>
        <v>0.05</v>
      </c>
      <c r="NS13" s="56"/>
      <c r="NT13" s="56"/>
      <c r="NU13" s="56"/>
      <c r="NV13" s="54">
        <f t="shared" ref="NV13:NV42" si="270">NT$5*0.6</f>
        <v>0.03</v>
      </c>
      <c r="NW13" s="54">
        <f t="shared" ref="NW13:NW42" si="271">NT$5</f>
        <v>0.05</v>
      </c>
      <c r="NX13" s="56"/>
      <c r="NY13" s="56"/>
      <c r="NZ13" s="56"/>
      <c r="OA13" s="54">
        <f t="shared" ref="OA13:OA42" si="272">NY$5*0.6</f>
        <v>0.03</v>
      </c>
      <c r="OB13" s="54">
        <f t="shared" ref="OB13:OB42" si="273">NY$5</f>
        <v>0.05</v>
      </c>
      <c r="OC13" s="56"/>
      <c r="OD13" s="56"/>
      <c r="OE13" s="56"/>
      <c r="OF13" s="54">
        <f t="shared" ref="OF13:OF42" si="274">OD$5*0.6</f>
        <v>0.03</v>
      </c>
      <c r="OG13" s="54">
        <f t="shared" ref="OG13:OG42" si="275">OD$5</f>
        <v>0.05</v>
      </c>
      <c r="OH13" s="56"/>
      <c r="OI13" s="56"/>
      <c r="OJ13" s="56"/>
      <c r="OK13" s="54">
        <f t="shared" ref="OK13:OK42" si="276">OI$5*0.6</f>
        <v>0.06</v>
      </c>
      <c r="OL13" s="54">
        <f t="shared" ref="OL13:OL42" si="277">OI$5</f>
        <v>0.1</v>
      </c>
      <c r="OM13" s="56"/>
      <c r="ON13" s="56"/>
      <c r="OO13" s="56"/>
      <c r="OP13" s="54">
        <f t="shared" ref="OP13:OP42" si="278">ON$5*0.6</f>
        <v>0.06</v>
      </c>
      <c r="OQ13" s="54">
        <f t="shared" ref="OQ13:OQ42" si="279">ON$5</f>
        <v>0.1</v>
      </c>
      <c r="OR13" s="56"/>
      <c r="OS13" s="56"/>
      <c r="OT13" s="56"/>
      <c r="OU13" s="54">
        <f t="shared" ref="OU13:OU42" si="280">OS$5*0.6</f>
        <v>0.12</v>
      </c>
      <c r="OV13" s="54">
        <f t="shared" ref="OV13:OV42" si="281">OS$5</f>
        <v>0.2</v>
      </c>
      <c r="OW13" s="56"/>
      <c r="OX13" s="56"/>
      <c r="OY13" s="56"/>
      <c r="OZ13" s="54">
        <f t="shared" ref="OZ13:OZ42" si="282">OX$5*0.6</f>
        <v>0.12</v>
      </c>
      <c r="PA13" s="54">
        <f t="shared" ref="PA13:PA42" si="283">OX$5</f>
        <v>0.2</v>
      </c>
      <c r="PB13" s="56"/>
      <c r="PC13" s="56"/>
      <c r="PD13" s="56"/>
      <c r="PE13" s="54">
        <f t="shared" ref="PE13:PE42" si="284">PC$5*0.6</f>
        <v>0.12</v>
      </c>
      <c r="PF13" s="54">
        <f t="shared" ref="PF13:PF42" si="285">PC$5</f>
        <v>0.2</v>
      </c>
      <c r="PG13" s="56"/>
      <c r="PH13" s="56"/>
      <c r="PI13" s="56"/>
      <c r="PJ13" s="54">
        <f t="shared" ref="PJ13:PJ42" si="286">PH$5*0.6</f>
        <v>0.12</v>
      </c>
      <c r="PK13" s="54">
        <f t="shared" ref="PK13:PK42" si="287">PH$5</f>
        <v>0.2</v>
      </c>
      <c r="PL13" s="56"/>
      <c r="PM13" s="56"/>
      <c r="PN13" s="56"/>
      <c r="PO13" s="54">
        <f t="shared" ref="PO13:PO42" si="288">PM$5*0.6</f>
        <v>0.06</v>
      </c>
      <c r="PP13" s="54">
        <f t="shared" ref="PP13:PP42" si="289">PM$5</f>
        <v>0.1</v>
      </c>
      <c r="PQ13" s="56"/>
      <c r="PR13" s="56"/>
      <c r="PS13" s="56"/>
      <c r="PT13" s="54">
        <f t="shared" ref="PT13:PT42" si="290">PR$5*0.6</f>
        <v>0.06</v>
      </c>
      <c r="PU13" s="54">
        <f t="shared" ref="PU13:PU42" si="291">PR$5</f>
        <v>0.1</v>
      </c>
      <c r="PV13" s="56"/>
      <c r="PW13" s="56"/>
      <c r="PX13" s="56"/>
      <c r="PY13" s="54">
        <f t="shared" ref="PY13:PY42" si="292">PW$5*0.6</f>
        <v>0.03</v>
      </c>
      <c r="PZ13" s="54">
        <f t="shared" ref="PZ13:PZ42" si="293">PW$5</f>
        <v>0.05</v>
      </c>
      <c r="QA13" s="56"/>
      <c r="QB13" s="56"/>
      <c r="QC13" s="56"/>
      <c r="QD13" s="54">
        <f t="shared" ref="QD13:QD42" si="294">QB$5*0.6</f>
        <v>0.03</v>
      </c>
      <c r="QE13" s="54">
        <f t="shared" ref="QE13:QE42" si="295">QB$5</f>
        <v>0.05</v>
      </c>
      <c r="QF13" s="56"/>
      <c r="QG13" s="56"/>
      <c r="QH13" s="56"/>
      <c r="QI13" s="54">
        <f t="shared" ref="QI13:QI42" si="296">QG$5*0.6</f>
        <v>0.03</v>
      </c>
      <c r="QJ13" s="54">
        <f t="shared" ref="QJ13:QJ42" si="297">QG$5</f>
        <v>0.05</v>
      </c>
      <c r="QK13" s="56"/>
      <c r="QL13" s="56"/>
      <c r="QM13" s="56"/>
      <c r="QN13" s="54">
        <f t="shared" ref="QN13:QN42" si="298">QL$5*0.6</f>
        <v>0.03</v>
      </c>
      <c r="QO13" s="54">
        <f t="shared" ref="QO13:QO42" si="299">QL$5</f>
        <v>0.05</v>
      </c>
      <c r="QP13" s="56"/>
      <c r="QQ13" s="54"/>
      <c r="QR13" s="54">
        <f t="shared" ref="QR13:QR42" si="300">QQ$5*0.6</f>
        <v>0.12</v>
      </c>
      <c r="QS13" s="54">
        <f t="shared" ref="QS13:QS42" si="301">QQ$5</f>
        <v>0.2</v>
      </c>
      <c r="QT13" s="34"/>
      <c r="QU13" s="54"/>
      <c r="QV13" s="54">
        <f t="shared" ref="QV13:QV42" si="302">QU$5*0.6</f>
        <v>0.12</v>
      </c>
      <c r="QW13" s="54">
        <f t="shared" ref="QW13:QW42" si="303">QU$5</f>
        <v>0.2</v>
      </c>
      <c r="QX13" s="34"/>
      <c r="QY13" s="54"/>
      <c r="QZ13" s="54">
        <f t="shared" ref="QZ13:QZ42" si="304">QY$5*0.6</f>
        <v>0.12</v>
      </c>
      <c r="RA13" s="54">
        <f t="shared" ref="RA13:RA42" si="305">QY$5</f>
        <v>0.2</v>
      </c>
      <c r="RB13" s="34"/>
      <c r="RC13" s="54"/>
      <c r="RD13" s="54">
        <f t="shared" ref="RD13:RD42" si="306">RC$5*0.6</f>
        <v>0.12</v>
      </c>
      <c r="RE13" s="54">
        <f t="shared" ref="RE13:RE42" si="307">RC$5</f>
        <v>0.2</v>
      </c>
      <c r="RF13" s="34"/>
      <c r="RG13" s="54"/>
      <c r="RH13" s="54">
        <f t="shared" ref="RH13:RH42" si="308">RG$5*0.6</f>
        <v>0.12</v>
      </c>
      <c r="RI13" s="54">
        <f t="shared" ref="RI13:RI42" si="309">RG$5</f>
        <v>0.2</v>
      </c>
      <c r="RJ13" s="34"/>
      <c r="RK13" s="57">
        <v>96.13000000000001</v>
      </c>
      <c r="RL13" s="57">
        <f t="shared" ref="RL13:RL42" si="310">IF(RK$6=0,IF(RK13&lt;&gt;"",IF(RK13&gt;=RK$8,RK$5,IF(RK13&lt;RK$7,0,(RK$5*0.6+(RK13-RK$7)/(RK$8-RK$7)*RK$5*0.4))),0),IF(RK13&lt;&gt;"",IF(RK13&lt;=RK$8,RK$5,IF(RK13&gt;RK$7,0,(RK$5*0.6+(RK13-RK$7)/(RK$8-RK$7)*RK$5*0.4))),0))</f>
        <v>0.13040000000000077</v>
      </c>
      <c r="RM13" s="51">
        <f t="shared" si="43"/>
        <v>0.2</v>
      </c>
      <c r="RN13" s="24">
        <f t="shared" ref="RN13:RN42" si="311">IF(RK$6=0,RANK(RK13,RK$12:RK$42,0),RANK(RK13,RK$12:RK$42,1))</f>
        <v>26</v>
      </c>
      <c r="RO13" s="54"/>
      <c r="RP13" s="54">
        <f t="shared" ref="RP13:RP42" si="312">RO$5*0.6</f>
        <v>0.06</v>
      </c>
      <c r="RQ13" s="54">
        <f t="shared" ref="RQ13:RQ42" si="313">RO$5</f>
        <v>0.1</v>
      </c>
      <c r="RR13" s="34"/>
      <c r="RS13" s="54"/>
      <c r="RT13" s="54">
        <f t="shared" ref="RT13:RT42" si="314">RS$5*0.6</f>
        <v>0.06</v>
      </c>
      <c r="RU13" s="54">
        <f t="shared" ref="RU13:RU42" si="315">RS$5</f>
        <v>0.1</v>
      </c>
      <c r="RV13" s="34"/>
      <c r="RW13" s="54"/>
      <c r="RX13" s="54">
        <f t="shared" ref="RX13:RX42" si="316">RW$5*0.6</f>
        <v>0.06</v>
      </c>
      <c r="RY13" s="54">
        <f t="shared" ref="RY13:RY42" si="317">RW$5</f>
        <v>0.1</v>
      </c>
      <c r="RZ13" s="34"/>
      <c r="SA13" s="54"/>
      <c r="SB13" s="54">
        <f t="shared" ref="SB13:SB42" si="318">SA$5*0.6</f>
        <v>0.06</v>
      </c>
      <c r="SC13" s="54">
        <f t="shared" ref="SC13:SC42" si="319">SA$5</f>
        <v>0.1</v>
      </c>
      <c r="SD13" s="34"/>
      <c r="SE13" s="54"/>
      <c r="SF13" s="54">
        <f t="shared" ref="SF13:SF42" si="320">SE$5*0.6</f>
        <v>0.06</v>
      </c>
      <c r="SG13" s="54">
        <f t="shared" ref="SG13:SG42" si="321">SE$5</f>
        <v>0.1</v>
      </c>
      <c r="SH13" s="34"/>
      <c r="SI13" s="54"/>
      <c r="SJ13" s="54">
        <f t="shared" ref="SJ13:SJ42" si="322">SI$5*0.6</f>
        <v>0.06</v>
      </c>
      <c r="SK13" s="54">
        <f t="shared" ref="SK13:SK42" si="323">SI$5</f>
        <v>0.1</v>
      </c>
      <c r="SL13" s="34"/>
      <c r="SM13" s="54"/>
      <c r="SN13" s="54">
        <f t="shared" ref="SN13:SN42" si="324">SM$5*0.6</f>
        <v>0.06</v>
      </c>
      <c r="SO13" s="54">
        <f t="shared" ref="SO13:SO42" si="325">SM$5</f>
        <v>0.1</v>
      </c>
      <c r="SP13" s="34"/>
      <c r="SQ13" s="54"/>
      <c r="SR13" s="54">
        <f t="shared" ref="SR13:SR42" si="326">SQ$5*0.6</f>
        <v>0.06</v>
      </c>
      <c r="SS13" s="54">
        <f t="shared" ref="SS13:SS42" si="327">SQ$5</f>
        <v>0.1</v>
      </c>
      <c r="ST13" s="34"/>
      <c r="SU13" s="54"/>
      <c r="SV13" s="54">
        <f t="shared" ref="SV13:SV42" si="328">SU$5*0.6</f>
        <v>0.06</v>
      </c>
      <c r="SW13" s="54">
        <f t="shared" ref="SW13:SW42" si="329">SU$5</f>
        <v>0.1</v>
      </c>
      <c r="SX13" s="34"/>
      <c r="SY13" s="54"/>
      <c r="SZ13" s="54">
        <f t="shared" ref="SZ13:SZ42" si="330">SY$5*0.6</f>
        <v>0.06</v>
      </c>
      <c r="TA13" s="54">
        <f t="shared" ref="TA13:TA42" si="331">SY$5</f>
        <v>0.1</v>
      </c>
      <c r="TB13" s="34"/>
      <c r="TC13" s="54"/>
      <c r="TD13" s="54">
        <f t="shared" ref="TD13:TD42" si="332">TC$5*0.6</f>
        <v>0.06</v>
      </c>
      <c r="TE13" s="54">
        <f t="shared" ref="TE13:TE42" si="333">TC$5</f>
        <v>0.1</v>
      </c>
      <c r="TF13" s="34"/>
      <c r="TG13" s="54"/>
      <c r="TH13" s="54">
        <f t="shared" ref="TH13:TH42" si="334">TG$5*0.6</f>
        <v>0.06</v>
      </c>
      <c r="TI13" s="54">
        <f t="shared" ref="TI13:TI42" si="335">TG$5</f>
        <v>0.1</v>
      </c>
      <c r="TJ13" s="34"/>
      <c r="TK13" s="54"/>
      <c r="TL13" s="54">
        <f t="shared" ref="TL13:TL42" si="336">TK$5*0.6</f>
        <v>0.06</v>
      </c>
      <c r="TM13" s="54">
        <f t="shared" ref="TM13:TM42" si="337">TK$5</f>
        <v>0.1</v>
      </c>
      <c r="TN13" s="34"/>
      <c r="TO13" s="57">
        <v>93.51</v>
      </c>
      <c r="TP13" s="57">
        <f t="shared" ref="TP13:TP42" si="338">IF(TO$6=0,IF(TO13&lt;&gt;"",IF(TO13&gt;=TO$8,TO$5,IF(TO13&lt;TO$7,0,(TO$5*0.6+(TO13-TO$7)/(TO$8-TO$7)*TO$5*0.4))),0),IF(TO13&lt;&gt;"",IF(TO13&lt;=TO$8,TO$5,IF(TO13&gt;TO$7,0,(TO$5*0.6+(TO13-TO$7)/(TO$8-TO$7)*TO$5*0.4))),0))</f>
        <v>0.1</v>
      </c>
      <c r="TQ13" s="51">
        <f t="shared" si="44"/>
        <v>0.1</v>
      </c>
      <c r="TR13" s="24">
        <f t="shared" ref="TR13:TR42" si="339">IF(TO$6=0,RANK(TO13,TO$12:TO$42,0),RANK(TO13,TO$12:TO$42,1))</f>
        <v>14</v>
      </c>
      <c r="TS13" s="54"/>
      <c r="TT13" s="54">
        <f t="shared" ref="TT13:TT42" si="340">TS$5*0.6</f>
        <v>0.06</v>
      </c>
      <c r="TU13" s="54">
        <f t="shared" ref="TU13:TU42" si="341">TS$5</f>
        <v>0.1</v>
      </c>
      <c r="TV13" s="34"/>
      <c r="TW13" s="54"/>
      <c r="TX13" s="54">
        <f t="shared" ref="TX13:TX42" si="342">TW$5*0.6</f>
        <v>0.06</v>
      </c>
      <c r="TY13" s="54">
        <f t="shared" ref="TY13:TY42" si="343">TW$5</f>
        <v>0.1</v>
      </c>
      <c r="TZ13" s="34"/>
      <c r="UA13" s="54"/>
      <c r="UB13" s="54">
        <f t="shared" ref="UB13:UB42" si="344">UA$5*0.6</f>
        <v>0.06</v>
      </c>
      <c r="UC13" s="54">
        <f t="shared" ref="UC13:UC42" si="345">UA$5</f>
        <v>0.1</v>
      </c>
      <c r="UD13" s="34"/>
      <c r="UE13" s="54"/>
      <c r="UF13" s="54">
        <f t="shared" ref="UF13:UF42" si="346">UE$5*0.6</f>
        <v>0.06</v>
      </c>
      <c r="UG13" s="54">
        <f t="shared" ref="UG13:UG42" si="347">UE$5</f>
        <v>0.1</v>
      </c>
      <c r="UH13" s="34"/>
      <c r="UI13" s="54"/>
      <c r="UJ13" s="54">
        <f t="shared" ref="UJ13:UJ42" si="348">UI$5*0.6</f>
        <v>0.06</v>
      </c>
      <c r="UK13" s="54">
        <f t="shared" ref="UK13:UK42" si="349">UI$5</f>
        <v>0.1</v>
      </c>
      <c r="UL13" s="34"/>
      <c r="UM13" s="54"/>
      <c r="UN13" s="54">
        <f t="shared" ref="UN13:UN42" si="350">UM$5*0.6</f>
        <v>0.06</v>
      </c>
      <c r="UO13" s="54">
        <f t="shared" ref="UO13:UO42" si="351">UM$5</f>
        <v>0.1</v>
      </c>
      <c r="UP13" s="34"/>
      <c r="UQ13" s="54"/>
      <c r="UR13" s="54">
        <f t="shared" ref="UR13:UR42" si="352">UQ$5*0.6</f>
        <v>0.06</v>
      </c>
      <c r="US13" s="54">
        <f t="shared" ref="US13:US42" si="353">UQ$5</f>
        <v>0.1</v>
      </c>
      <c r="UT13" s="34"/>
      <c r="UU13" s="54"/>
      <c r="UV13" s="54">
        <f t="shared" ref="UV13:UV42" si="354">UU$5*0.6</f>
        <v>0.06</v>
      </c>
      <c r="UW13" s="54">
        <f t="shared" ref="UW13:UW42" si="355">UU$5</f>
        <v>0.1</v>
      </c>
      <c r="UX13" s="34"/>
      <c r="UY13" s="54"/>
      <c r="UZ13" s="54">
        <f t="shared" ref="UZ13:UZ42" si="356">UY$5*0.6</f>
        <v>0.06</v>
      </c>
      <c r="VA13" s="54">
        <f t="shared" ref="VA13:VA42" si="357">UY$5</f>
        <v>0.1</v>
      </c>
      <c r="VB13" s="34"/>
      <c r="VC13" s="54"/>
      <c r="VD13" s="54">
        <f t="shared" ref="VD13:VD42" si="358">VC$5*0.6</f>
        <v>0.06</v>
      </c>
      <c r="VE13" s="54">
        <f t="shared" ref="VE13:VE42" si="359">VC$5</f>
        <v>0.1</v>
      </c>
      <c r="VF13" s="34"/>
      <c r="VG13" s="49">
        <v>1.0621016758436863E-3</v>
      </c>
      <c r="VH13" s="57">
        <f t="shared" si="45"/>
        <v>0.1</v>
      </c>
      <c r="VI13" s="51">
        <f t="shared" si="46"/>
        <v>0.1</v>
      </c>
      <c r="VJ13" s="24">
        <f t="shared" ref="VJ13:VJ37" si="360">IF(VG$6=0,RANK(VG13,VG$12:VG$42,0),RANK(VG13,VG$12:VG$42,1))</f>
        <v>3</v>
      </c>
      <c r="VK13" s="57">
        <v>96.38</v>
      </c>
      <c r="VL13" s="57">
        <f t="shared" ref="VL13:VL42" si="361">IF(VK$6=0,IF(VK13&lt;&gt;"",IF(VK13&gt;=VK$8,VK$5,IF(VK13&lt;VK$7,0,(VK$5*0.6+(VK13-VK$7)/(VK$8-VK$7)*VK$5*0.4))),0),IF(VK13&lt;&gt;"",IF(VK13&lt;=VK$8,VK$5,IF(VK13&gt;VK$7,0,(VK$5*0.6+(VK13-VK$7)/(VK$8-VK$7)*VK$5*0.4))),0))</f>
        <v>0.2</v>
      </c>
      <c r="VM13" s="51">
        <f t="shared" si="47"/>
        <v>0.2</v>
      </c>
      <c r="VN13" s="24">
        <f t="shared" ref="VN13:VN42" si="362">IF(VK$6=0,RANK(VK13,VK$12:VK$42,0),RANK(VK13,VK$12:VK$42,1))</f>
        <v>10</v>
      </c>
      <c r="VO13" s="57">
        <v>96</v>
      </c>
      <c r="VP13" s="57">
        <f t="shared" ref="VP13:VP42" si="363">IF(VO$6=0,IF(VO13&lt;&gt;"",IF(VO13&gt;=VO$8,VO$5,IF(VO13&lt;VO$7,0,(VO$5*0.6+(VO13-VO$7)/(VO$8-VO$7)*VO$5*0.4))),0),IF(VO13&lt;&gt;"",IF(VO13&lt;=VO$8,VO$5,IF(VO13&gt;VO$7,0,(VO$5*0.6+(VO13-VO$7)/(VO$8-VO$7)*VO$5*0.4))),0))</f>
        <v>0.2</v>
      </c>
      <c r="VQ13" s="51">
        <f t="shared" si="48"/>
        <v>0.2</v>
      </c>
      <c r="VR13" s="24">
        <f t="shared" ref="VR13:VR42" si="364">IF(VO$6=0,RANK(VO13,VO$12:VO$42,0),RANK(VO13,VO$12:VO$42,1))</f>
        <v>16</v>
      </c>
      <c r="VS13" s="54"/>
      <c r="VT13" s="54">
        <f t="shared" ref="VT13:VT42" si="365">VS$5*0.6</f>
        <v>0.06</v>
      </c>
      <c r="VU13" s="54">
        <f t="shared" ref="VU13:VU42" si="366">VS$5</f>
        <v>0.1</v>
      </c>
      <c r="VV13" s="34"/>
      <c r="VW13" s="54">
        <v>3.4075000000000002</v>
      </c>
      <c r="VX13" s="57">
        <f t="shared" ref="VX13:VX42" si="367">IF(VW$6=0,IF(VW13&lt;&gt;"",IF(VW13&gt;=VW$8,VW$5,IF(VW13&lt;VW$7,0,(VW$5*0.6+(VW13-VW$7)/(VW$8-VW$7)*VW$5*0.4))),0),IF(VW13&lt;&gt;"",IF(VW13&lt;=VW$8,VW$5,IF(VW13&gt;VW$7,0,(VW$5*0.6+(VW13-VW$7)/(VW$8-VW$7)*VW$5*0.4))),0))</f>
        <v>8.4199999999999997E-2</v>
      </c>
      <c r="VY13" s="51">
        <f t="shared" si="49"/>
        <v>0.1</v>
      </c>
      <c r="VZ13" s="24">
        <f t="shared" ref="VZ13:VZ29" si="368">IF(VW$6=0,RANK(VW13,VW$12:VW$42,0),RANK(VW13,VW$12:VW$42,1))</f>
        <v>14</v>
      </c>
      <c r="WA13" s="54">
        <v>3.0810546875</v>
      </c>
      <c r="WB13" s="57">
        <f t="shared" ref="WB13:WB42" si="369">IF(WA$6=0,IF(WA13&lt;&gt;"",IF(WA13&gt;=WA$8,WA$5,IF(WA13&lt;WA$7,0,(WA$5*0.6+(WA13-WA$7)/(WA$8-WA$7)*WA$5*0.4))),0),IF(WA13&lt;&gt;"",IF(WA13&lt;=WA$8,WA$5,IF(WA13&gt;WA$7,0,(WA$5*0.6+(WA13-WA$7)/(WA$8-WA$7)*WA$5*0.4))),0))</f>
        <v>0</v>
      </c>
      <c r="WC13" s="51">
        <f t="shared" si="50"/>
        <v>0.1</v>
      </c>
      <c r="WD13" s="24">
        <f t="shared" ref="WD13:WD29" si="370">IF(WA$6=0,RANK(WA13,WA$12:WA$42,0),RANK(WA13,WA$12:WA$42,1))</f>
        <v>25</v>
      </c>
      <c r="WE13" s="57">
        <v>99.22999999999999</v>
      </c>
      <c r="WF13" s="57">
        <f t="shared" ref="WF13:WF42" si="371">IF(WE$6=0,IF(WE13&lt;&gt;"",IF(WE13&gt;=WE$8,WE$5,IF(WE13&lt;WE$7,0,(WE$5*0.6+(WE13-WE$7)/(WE$8-WE$7)*WE$5*0.4))),0),IF(WE13&lt;&gt;"",IF(WE13&lt;=WE$8,WE$5,IF(WE13&gt;WE$7,0,(WE$5*0.6+(WE13-WE$7)/(WE$8-WE$7)*WE$5*0.4))),0))</f>
        <v>0.1</v>
      </c>
      <c r="WG13" s="51">
        <f t="shared" si="51"/>
        <v>0.1</v>
      </c>
      <c r="WH13" s="24">
        <f t="shared" ref="WH13:WH42" si="372">IF(WE$6=0,RANK(WE13,WE$12:WE$42,0),RANK(WE13,WE$12:WE$42,1))</f>
        <v>6</v>
      </c>
      <c r="WI13" s="54"/>
      <c r="WJ13" s="54">
        <f t="shared" ref="WJ13:WJ42" si="373">WI$5*0.6</f>
        <v>0.06</v>
      </c>
      <c r="WK13" s="54">
        <f t="shared" ref="WK13:WK42" si="374">WI$5</f>
        <v>0.1</v>
      </c>
      <c r="WL13" s="34"/>
      <c r="WM13" s="54"/>
      <c r="WN13" s="54">
        <f t="shared" ref="WN13:WN42" si="375">WM$5*0.6</f>
        <v>0.06</v>
      </c>
      <c r="WO13" s="54">
        <f t="shared" ref="WO13:WO42" si="376">WM$5</f>
        <v>0.1</v>
      </c>
      <c r="WP13" s="34"/>
      <c r="WQ13" s="54"/>
      <c r="WR13" s="54">
        <f t="shared" ref="WR13:WR42" si="377">WQ$5*0.6</f>
        <v>0.06</v>
      </c>
      <c r="WS13" s="54">
        <f t="shared" ref="WS13:WS42" si="378">WQ$5</f>
        <v>0.1</v>
      </c>
      <c r="WT13" s="34"/>
      <c r="WU13" s="57">
        <v>0.11</v>
      </c>
      <c r="WV13" s="57">
        <f t="shared" ref="WV13:WV42" si="379">IF(WU$6=0,IF(WU13&lt;&gt;"",IF(WU13&gt;=WU$8,WU$5,IF(WU13&lt;WU$7,0,(WU$5*0.6+(WU13-WU$7)/(WU$8-WU$7)*WU$5*0.4))),0),IF(WU13&lt;&gt;"",IF(WU13&lt;=WU$8,WU$5,IF(WU13&gt;WU$7,0,(WU$5*0.6+(WU13-WU$7)/(WU$8-WU$7)*WU$5*0.4))),0))</f>
        <v>0.1</v>
      </c>
      <c r="WW13" s="51">
        <f t="shared" si="52"/>
        <v>0.1</v>
      </c>
      <c r="WX13" s="24">
        <f t="shared" ref="WX13:WX42" si="380">IF(WU$6=0,RANK(WU13,WU$12:WU$42,0),RANK(WU13,WU$12:WU$42,1))</f>
        <v>18</v>
      </c>
      <c r="WY13" s="54"/>
      <c r="WZ13" s="54">
        <f t="shared" ref="WZ13:WZ42" si="381">WY$5*0.6</f>
        <v>0.06</v>
      </c>
      <c r="XA13" s="54">
        <f t="shared" ref="XA13:XA42" si="382">WY$5</f>
        <v>0.1</v>
      </c>
      <c r="XB13" s="34"/>
      <c r="XC13" s="54"/>
      <c r="XD13" s="54">
        <f t="shared" ref="XD13:XD42" si="383">XC$5*0.6</f>
        <v>0.06</v>
      </c>
      <c r="XE13" s="54">
        <f t="shared" ref="XE13:XE42" si="384">XC$5</f>
        <v>0.1</v>
      </c>
      <c r="XF13" s="34"/>
      <c r="XG13" s="54"/>
      <c r="XH13" s="54">
        <f t="shared" ref="XH13:XH42" si="385">XG$5*0.6</f>
        <v>0.06</v>
      </c>
      <c r="XI13" s="54">
        <f t="shared" ref="XI13:XI42" si="386">XG$5</f>
        <v>0.1</v>
      </c>
      <c r="XJ13" s="34"/>
      <c r="XK13" s="54"/>
      <c r="XL13" s="54">
        <f t="shared" ref="XL13:XL42" si="387">XK$5*0.6</f>
        <v>0.06</v>
      </c>
      <c r="XM13" s="54">
        <f t="shared" ref="XM13:XM42" si="388">XK$5</f>
        <v>0.1</v>
      </c>
      <c r="XN13" s="34"/>
      <c r="XO13" s="54"/>
      <c r="XP13" s="54">
        <f t="shared" ref="XP13:XP42" si="389">XO$5*0.6</f>
        <v>0.06</v>
      </c>
      <c r="XQ13" s="54">
        <f t="shared" ref="XQ13:XQ42" si="390">XO$5</f>
        <v>0.1</v>
      </c>
      <c r="XR13" s="34"/>
      <c r="XS13" s="54"/>
      <c r="XT13" s="54">
        <f t="shared" ref="XT13:XT42" si="391">XS$5*0.6</f>
        <v>0.06</v>
      </c>
      <c r="XU13" s="54">
        <f t="shared" ref="XU13:XU42" si="392">XS$5</f>
        <v>0.1</v>
      </c>
      <c r="XV13" s="34"/>
      <c r="XW13" s="54"/>
      <c r="XX13" s="54">
        <f t="shared" ref="XX13:XX42" si="393">XW$5*0.6</f>
        <v>0.06</v>
      </c>
      <c r="XY13" s="54">
        <f t="shared" ref="XY13:XY42" si="394">XW$5</f>
        <v>0.1</v>
      </c>
      <c r="XZ13" s="34"/>
      <c r="YA13" s="54"/>
      <c r="YB13" s="54">
        <f t="shared" ref="YB13:YB42" si="395">YA$5*0.6</f>
        <v>0.06</v>
      </c>
      <c r="YC13" s="54">
        <f t="shared" ref="YC13:YC42" si="396">YA$5</f>
        <v>0.1</v>
      </c>
      <c r="YD13" s="34"/>
      <c r="YE13" s="54"/>
      <c r="YF13" s="54">
        <f t="shared" ref="YF13:YF42" si="397">YE$5*0.6</f>
        <v>0.03</v>
      </c>
      <c r="YG13" s="54">
        <f t="shared" ref="YG13:YG42" si="398">YE$5</f>
        <v>0.05</v>
      </c>
      <c r="YH13" s="34"/>
      <c r="YI13" s="54"/>
      <c r="YJ13" s="54">
        <f t="shared" ref="YJ13:YJ42" si="399">YI$5*0.6</f>
        <v>0.06</v>
      </c>
      <c r="YK13" s="54">
        <f t="shared" ref="YK13:YK42" si="400">YI$5</f>
        <v>0.1</v>
      </c>
      <c r="YL13" s="34"/>
      <c r="YM13" s="54"/>
      <c r="YN13" s="54">
        <f t="shared" ref="YN13:YN42" si="401">YM$5*0.6</f>
        <v>0.03</v>
      </c>
      <c r="YO13" s="54">
        <f t="shared" ref="YO13:YO42" si="402">YM$5</f>
        <v>0.05</v>
      </c>
      <c r="YP13" s="34"/>
      <c r="YQ13" s="57">
        <v>97.86</v>
      </c>
      <c r="YR13" s="57">
        <f t="shared" ref="YR13:YR42" si="403">IF(YQ$6=0,IF(YQ13&lt;&gt;"",IF(YQ13&gt;=YQ$8,YQ$5,IF(YQ13&lt;YQ$7,0,(YQ$5*0.6+(YQ13-YQ$7)/(YQ$8-YQ$7)*YQ$5*0.4))),0),IF(YQ13&lt;&gt;"",IF(YQ13&lt;=YQ$8,YQ$5,IF(YQ13&gt;YQ$7,0,(YQ$5*0.6+(YQ13-YQ$7)/(YQ$8-YQ$7)*YQ$5*0.4))),0))</f>
        <v>0.1</v>
      </c>
      <c r="YS13" s="51">
        <f t="shared" si="53"/>
        <v>0.1</v>
      </c>
      <c r="YT13" s="24">
        <f t="shared" ref="YT13:YT42" si="404">IF(YQ$6=0,RANK(YQ13,YQ$12:YQ$42,0),RANK(YQ13,YQ$12:YQ$42,1))</f>
        <v>19</v>
      </c>
      <c r="YU13" s="54"/>
      <c r="YV13" s="54">
        <f t="shared" ref="YV13:YV42" si="405">YU$5*0.6</f>
        <v>0.06</v>
      </c>
      <c r="YW13" s="54">
        <f t="shared" ref="YW13:YW42" si="406">YU$5</f>
        <v>0.1</v>
      </c>
      <c r="YX13" s="34"/>
      <c r="YY13" s="54"/>
      <c r="YZ13" s="54">
        <f t="shared" ref="YZ13:YZ42" si="407">YY$5*0.6</f>
        <v>0.06</v>
      </c>
      <c r="ZA13" s="54">
        <f t="shared" ref="ZA13:ZA42" si="408">YY$5</f>
        <v>0.1</v>
      </c>
      <c r="ZB13" s="34"/>
      <c r="ZC13" s="54"/>
      <c r="ZD13" s="54">
        <f t="shared" ref="ZD13:ZD42" si="409">ZC$5*0.6</f>
        <v>0.06</v>
      </c>
      <c r="ZE13" s="54">
        <f t="shared" ref="ZE13:ZE42" si="410">ZC$5</f>
        <v>0.1</v>
      </c>
      <c r="ZF13" s="34"/>
      <c r="ZG13" s="54"/>
      <c r="ZH13" s="54">
        <f t="shared" ref="ZH13:ZH42" si="411">ZG$5*0.6</f>
        <v>0.06</v>
      </c>
      <c r="ZI13" s="54">
        <f t="shared" ref="ZI13:ZI42" si="412">ZG$5</f>
        <v>0.1</v>
      </c>
      <c r="ZJ13" s="34"/>
      <c r="ZK13" s="54"/>
      <c r="ZL13" s="54">
        <f t="shared" ref="ZL13:ZL42" si="413">ZK$5*0.6</f>
        <v>0.06</v>
      </c>
      <c r="ZM13" s="54">
        <f t="shared" ref="ZM13:ZM42" si="414">ZK$5</f>
        <v>0.1</v>
      </c>
      <c r="ZN13" s="34"/>
      <c r="ZO13" s="54"/>
      <c r="ZP13" s="54">
        <f t="shared" ref="ZP13:ZP42" si="415">ZO$5*0.6</f>
        <v>0.06</v>
      </c>
      <c r="ZQ13" s="54">
        <f t="shared" ref="ZQ13:ZQ42" si="416">ZO$5</f>
        <v>0.1</v>
      </c>
      <c r="ZR13" s="34"/>
      <c r="ZS13" s="54"/>
      <c r="ZT13" s="54">
        <f t="shared" ref="ZT13:ZT42" si="417">ZS$5*0.6</f>
        <v>0.06</v>
      </c>
      <c r="ZU13" s="54">
        <f t="shared" ref="ZU13:ZU42" si="418">ZS$5</f>
        <v>0.1</v>
      </c>
      <c r="ZV13" s="34"/>
      <c r="ZW13" s="54"/>
      <c r="ZX13" s="54">
        <f t="shared" ref="ZX13:ZX42" si="419">ZW$5*0.6</f>
        <v>0.06</v>
      </c>
      <c r="ZY13" s="54">
        <f t="shared" ref="ZY13:ZY42" si="420">ZW$5</f>
        <v>0.1</v>
      </c>
      <c r="ZZ13" s="34"/>
      <c r="AAA13" s="54"/>
      <c r="AAB13" s="54">
        <f t="shared" ref="AAB13:AAB42" si="421">AAA$5*0.6</f>
        <v>0.03</v>
      </c>
      <c r="AAC13" s="54">
        <f t="shared" ref="AAC13:AAC42" si="422">AAA$5</f>
        <v>0.05</v>
      </c>
      <c r="AAD13" s="34"/>
      <c r="AAE13" s="51">
        <v>0.16</v>
      </c>
      <c r="AAF13" s="57">
        <f t="shared" ref="AAF13:AAF42" si="423">IF(AAE$6=0,IF(AAE13&lt;&gt;"",IF(AAE13&gt;=AAE$8,AAE$5,IF(AAE13&lt;AAE$7,0,(AAE$5*0.6+(AAE13-AAE$7)/(AAE$8-AAE$7)*AAE$5*0.4))),0),IF(AAE13&lt;&gt;"",IF(AAE13&lt;=AAE$8,AAE$5,IF(AAE13&gt;AAE$7,0,(AAE$5*0.6+(AAE13-AAE$7)/(AAE$8-AAE$7)*AAE$5*0.4))),0))</f>
        <v>0.05</v>
      </c>
      <c r="AAG13" s="51">
        <f t="shared" si="54"/>
        <v>0.05</v>
      </c>
      <c r="AAH13" s="24">
        <f t="shared" ref="AAH13:AAH42" si="424">IF(AAE$6=0,RANK(AAE13,AAE$12:AAE$42,0),RANK(AAE13,AAE$12:AAE$42,1))</f>
        <v>11</v>
      </c>
      <c r="AAI13" s="54"/>
      <c r="AAJ13" s="54">
        <f t="shared" ref="AAJ13:AAJ42" si="425">AAI$5*0.6</f>
        <v>0.03</v>
      </c>
      <c r="AAK13" s="54">
        <f t="shared" ref="AAK13:AAK42" si="426">AAI$5</f>
        <v>0.05</v>
      </c>
      <c r="AAL13" s="34"/>
      <c r="AAM13" s="54"/>
      <c r="AAN13" s="54">
        <f t="shared" ref="AAN13:AAN42" si="427">AAM$5*0.6</f>
        <v>0.03</v>
      </c>
      <c r="AAO13" s="54">
        <f t="shared" ref="AAO13:AAO42" si="428">AAM$5</f>
        <v>0.05</v>
      </c>
      <c r="AAP13" s="34"/>
      <c r="AAQ13" s="54"/>
      <c r="AAR13" s="54">
        <f t="shared" ref="AAR13:AAR42" si="429">AAQ$5*0.6</f>
        <v>0.03</v>
      </c>
      <c r="AAS13" s="54">
        <f t="shared" ref="AAS13:AAS42" si="430">AAQ$5</f>
        <v>0.05</v>
      </c>
      <c r="AAT13" s="34"/>
      <c r="AAU13" s="54"/>
      <c r="AAV13" s="54">
        <f t="shared" ref="AAV13:AAV42" si="431">AAU$5*0.6</f>
        <v>0.03</v>
      </c>
      <c r="AAW13" s="54">
        <f t="shared" ref="AAW13:AAW42" si="432">AAU$5</f>
        <v>0.05</v>
      </c>
      <c r="AAX13" s="34"/>
      <c r="AAY13" s="54"/>
      <c r="AAZ13" s="54">
        <f t="shared" ref="AAZ13:AAZ42" si="433">AAY$5*0.6</f>
        <v>0.03</v>
      </c>
      <c r="ABA13" s="54">
        <f t="shared" ref="ABA13:ABA42" si="434">AAY$5</f>
        <v>0.05</v>
      </c>
      <c r="ABB13" s="34"/>
      <c r="ABC13" s="54"/>
      <c r="ABD13" s="54">
        <f t="shared" ref="ABD13:ABD42" si="435">ABC$5*0.6</f>
        <v>0.03</v>
      </c>
      <c r="ABE13" s="54">
        <f t="shared" ref="ABE13:ABE42" si="436">ABC$5</f>
        <v>0.05</v>
      </c>
      <c r="ABF13" s="34"/>
      <c r="ABG13" s="54"/>
      <c r="ABH13" s="54">
        <f t="shared" ref="ABH13:ABH42" si="437">ABG$5*0.6</f>
        <v>0.03</v>
      </c>
      <c r="ABI13" s="54">
        <f t="shared" ref="ABI13:ABI42" si="438">ABG$5</f>
        <v>0.05</v>
      </c>
      <c r="ABJ13" s="34"/>
      <c r="ABK13" s="54"/>
      <c r="ABL13" s="54">
        <f t="shared" ref="ABL13:ABL42" si="439">ABK$5*0.6</f>
        <v>0.03</v>
      </c>
      <c r="ABM13" s="54">
        <f t="shared" ref="ABM13:ABM42" si="440">ABK$5</f>
        <v>0.05</v>
      </c>
      <c r="ABN13" s="34"/>
      <c r="ABO13" s="54"/>
      <c r="ABP13" s="54">
        <f t="shared" ref="ABP13:ABP42" si="441">ABO$5*0.6</f>
        <v>0.03</v>
      </c>
      <c r="ABQ13" s="54">
        <f t="shared" ref="ABQ13:ABQ42" si="442">ABO$5</f>
        <v>0.05</v>
      </c>
      <c r="ABR13" s="34"/>
      <c r="ABS13" s="54"/>
      <c r="ABT13" s="54">
        <f t="shared" ref="ABT13:ABT42" si="443">ABS$5*0.6</f>
        <v>0.03</v>
      </c>
      <c r="ABU13" s="54">
        <f t="shared" ref="ABU13:ABU42" si="444">ABS$5</f>
        <v>0.05</v>
      </c>
      <c r="ABV13" s="34"/>
      <c r="ABW13" s="57">
        <v>97.1</v>
      </c>
      <c r="ABX13" s="57">
        <f t="shared" ref="ABX13:ABX42" si="445">IF(ABW$6=0,IF(ABW13&lt;&gt;"",IF(ABW13&gt;=ABW$8,ABW$5,IF(ABW13&lt;ABW$7,0,(ABW$5*0.6+(ABW13-ABW$7)/(ABW$8-ABW$7)*ABW$5*0.4))),0),IF(ABW13&lt;&gt;"",IF(ABW13&lt;=ABW$8,ABW$5,IF(ABW13&gt;ABW$7,0,(ABW$5*0.6+(ABW13-ABW$7)/(ABW$8-ABW$7)*ABW$5*0.4))),0))</f>
        <v>0.2</v>
      </c>
      <c r="ABY13" s="51">
        <f t="shared" si="55"/>
        <v>0.2</v>
      </c>
      <c r="ABZ13" s="24">
        <f t="shared" ref="ABZ13:ABZ42" si="446">IF(ABW$6=0,RANK(ABW13,ABW$12:ABW$42,0),RANK(ABW13,ABW$12:ABW$42,1))</f>
        <v>2</v>
      </c>
      <c r="ACA13" s="54"/>
      <c r="ACB13" s="54">
        <f t="shared" ref="ACB13:ACB42" si="447">ACA$5*0.6</f>
        <v>0.06</v>
      </c>
      <c r="ACC13" s="54">
        <f t="shared" ref="ACC13:ACC42" si="448">ACA$5</f>
        <v>0.1</v>
      </c>
      <c r="ACD13" s="34"/>
      <c r="ACE13" s="54"/>
      <c r="ACF13" s="54">
        <f t="shared" ref="ACF13:ACF42" si="449">ACE$5*0.6</f>
        <v>0.06</v>
      </c>
      <c r="ACG13" s="54">
        <f t="shared" ref="ACG13:ACG42" si="450">ACE$5</f>
        <v>0.1</v>
      </c>
      <c r="ACH13" s="34"/>
      <c r="ACI13" s="54"/>
      <c r="ACJ13" s="54">
        <f t="shared" ref="ACJ13:ACJ42" si="451">ACI$5*0.6</f>
        <v>0.06</v>
      </c>
      <c r="ACK13" s="54">
        <f t="shared" ref="ACK13:ACK42" si="452">ACI$5</f>
        <v>0.1</v>
      </c>
      <c r="ACL13" s="34"/>
      <c r="ACM13" s="54"/>
      <c r="ACN13" s="54">
        <f t="shared" ref="ACN13:ACN42" si="453">ACM$5*0.6</f>
        <v>0.06</v>
      </c>
      <c r="ACO13" s="54">
        <f t="shared" ref="ACO13:ACO42" si="454">ACM$5</f>
        <v>0.1</v>
      </c>
      <c r="ACP13" s="34"/>
      <c r="ACQ13" s="54"/>
      <c r="ACR13" s="54">
        <f t="shared" ref="ACR13:ACR42" si="455">ACQ$5*0.6</f>
        <v>0.06</v>
      </c>
      <c r="ACS13" s="54">
        <f t="shared" ref="ACS13:ACS42" si="456">ACQ$5</f>
        <v>0.1</v>
      </c>
      <c r="ACT13" s="34"/>
      <c r="ACU13" s="54"/>
      <c r="ACV13" s="54">
        <f t="shared" ref="ACV13:ACV42" si="457">ACU$5*0.6</f>
        <v>0.06</v>
      </c>
      <c r="ACW13" s="54">
        <f t="shared" ref="ACW13:ACW42" si="458">ACU$5</f>
        <v>0.1</v>
      </c>
      <c r="ACX13" s="34"/>
      <c r="ACY13" s="54"/>
      <c r="ACZ13" s="54">
        <f t="shared" ref="ACZ13:ACZ42" si="459">ACY$5*0.6</f>
        <v>0.06</v>
      </c>
      <c r="ADA13" s="54">
        <f t="shared" ref="ADA13:ADA42" si="460">ACY$5</f>
        <v>0.1</v>
      </c>
      <c r="ADB13" s="34"/>
      <c r="ADC13" s="54">
        <v>4.9399999999999995</v>
      </c>
      <c r="ADD13" s="54">
        <f t="shared" ref="ADD13:ADD42" si="461">IF(ADC13="",0,IF(OR(ADC13&lt;ADC$7,ADC13&gt;ADC$8),0,ADC$5))</f>
        <v>0.1</v>
      </c>
      <c r="ADE13" s="54">
        <f t="shared" si="56"/>
        <v>0.1</v>
      </c>
      <c r="ADF13" s="24">
        <f t="shared" ref="ADF13:ADF42" si="462">IF(ADC$6=0,RANK(ADD13,ADD$12:ADD$42,0),RANK(ADD13,ADD$12:ADD$42,1))</f>
        <v>3</v>
      </c>
      <c r="ADG13" s="54">
        <v>97.31</v>
      </c>
      <c r="ADH13" s="54">
        <f t="shared" ref="ADH13:ADH42" si="463">IF(ADG$6=0,IF(ADG13&lt;&gt;"",IF(ADG13&gt;=ADG$8,ADG$5,IF(ADG13&lt;ADG$7,0,(ADG$5*0.6+(ADG13-ADG$7)/(ADG$8-ADG$7)*ADG$5*0.4))),0),IF(ADG13&lt;&gt;"",IF(ADG13&lt;=ADG$8,ADG$5,IF(ADG13&gt;ADG$7,0,(ADG$5*0.6+(ADG13-ADG$7)/(ADG$8-ADG$7)*ADG$5*0.4))),0))</f>
        <v>0.1</v>
      </c>
      <c r="ADI13" s="54">
        <f t="shared" si="57"/>
        <v>0.1</v>
      </c>
      <c r="ADJ13" s="24">
        <f t="shared" ref="ADJ13:ADJ41" si="464">IF(ADG$6=0,RANK(ADG13,ADG$12:ADG$42,0),RANK(ADG13,ADG$12:ADG$42,1))</f>
        <v>21</v>
      </c>
      <c r="ADK13" s="54"/>
      <c r="ADL13" s="54">
        <f t="shared" ref="ADL13:ADL42" si="465">ADK$5*0.6</f>
        <v>0.06</v>
      </c>
      <c r="ADM13" s="54">
        <f t="shared" ref="ADM13:ADM42" si="466">ADK$5</f>
        <v>0.1</v>
      </c>
      <c r="ADN13" s="34"/>
      <c r="ADO13" s="54"/>
      <c r="ADP13" s="54">
        <f t="shared" ref="ADP13:ADP42" si="467">ADO$5*0.6</f>
        <v>0.03</v>
      </c>
      <c r="ADQ13" s="54">
        <f t="shared" ref="ADQ13:ADQ42" si="468">ADO$5</f>
        <v>0.05</v>
      </c>
      <c r="ADR13" s="34"/>
      <c r="ADS13" s="54"/>
      <c r="ADT13" s="54">
        <f t="shared" ref="ADT13:ADT42" si="469">ADS$5*0.6</f>
        <v>0.03</v>
      </c>
      <c r="ADU13" s="54">
        <f t="shared" ref="ADU13:ADU42" si="470">ADS$5</f>
        <v>0.05</v>
      </c>
      <c r="ADV13" s="34"/>
      <c r="ADW13" s="54"/>
      <c r="ADX13" s="54">
        <f t="shared" ref="ADX13:ADX42" si="471">ADW$5*0.6</f>
        <v>0.03</v>
      </c>
      <c r="ADY13" s="54">
        <f t="shared" ref="ADY13:ADY42" si="472">ADW$5</f>
        <v>0.05</v>
      </c>
      <c r="ADZ13" s="34"/>
      <c r="AEA13" s="54"/>
      <c r="AEB13" s="54">
        <f t="shared" ref="AEB13:AEB42" si="473">AEA$5*0.6</f>
        <v>0.03</v>
      </c>
      <c r="AEC13" s="54">
        <f t="shared" ref="AEC13:AEC42" si="474">AEA$5</f>
        <v>0.05</v>
      </c>
      <c r="AED13" s="34"/>
      <c r="AEE13" s="54"/>
      <c r="AEF13" s="54">
        <f t="shared" ref="AEF13:AEF42" si="475">AEE$5*0.6</f>
        <v>0.03</v>
      </c>
      <c r="AEG13" s="54">
        <f t="shared" ref="AEG13:AEG42" si="476">AEE$5</f>
        <v>0.05</v>
      </c>
      <c r="AEH13" s="34"/>
      <c r="AEI13" s="54"/>
      <c r="AEJ13" s="54">
        <f t="shared" ref="AEJ13:AEJ42" si="477">AEI$5*0.6</f>
        <v>0.03</v>
      </c>
      <c r="AEK13" s="54">
        <f t="shared" ref="AEK13:AEK42" si="478">AEI$5</f>
        <v>0.05</v>
      </c>
      <c r="AEL13" s="34"/>
      <c r="AEM13" s="54"/>
      <c r="AEN13" s="54">
        <f t="shared" ref="AEN13:AEN42" si="479">AEM$5*0.6</f>
        <v>0.06</v>
      </c>
      <c r="AEO13" s="54">
        <f t="shared" ref="AEO13:AEO42" si="480">AEM$5</f>
        <v>0.1</v>
      </c>
      <c r="AEP13" s="34"/>
      <c r="AEQ13" s="54"/>
      <c r="AER13" s="54">
        <f t="shared" ref="AER13:AER42" si="481">AEQ$5*0.6</f>
        <v>0.06</v>
      </c>
      <c r="AES13" s="54">
        <f t="shared" ref="AES13:AES42" si="482">AEQ$5</f>
        <v>0.1</v>
      </c>
      <c r="AET13" s="34"/>
      <c r="AEU13" s="54"/>
      <c r="AEV13" s="54">
        <f t="shared" ref="AEV13:AEV42" si="483">AEU$5*0.6</f>
        <v>0.06</v>
      </c>
      <c r="AEW13" s="54">
        <f t="shared" ref="AEW13:AEW42" si="484">AEU$5</f>
        <v>0.1</v>
      </c>
      <c r="AEX13" s="34"/>
      <c r="AEY13" s="54"/>
      <c r="AEZ13" s="54">
        <f t="shared" ref="AEZ13:AEZ42" si="485">AEY$5*0.6</f>
        <v>0.06</v>
      </c>
      <c r="AFA13" s="54">
        <f t="shared" ref="AFA13:AFA42" si="486">AEY$5</f>
        <v>0.1</v>
      </c>
      <c r="AFB13" s="34"/>
      <c r="AFC13" s="54"/>
      <c r="AFD13" s="54">
        <f t="shared" ref="AFD13:AFD42" si="487">AFC$5*0.6</f>
        <v>0.03</v>
      </c>
      <c r="AFE13" s="54">
        <f t="shared" ref="AFE13:AFE42" si="488">AFC$5</f>
        <v>0.05</v>
      </c>
      <c r="AFF13" s="34"/>
      <c r="AFG13" s="54"/>
      <c r="AFH13" s="54">
        <f t="shared" ref="AFH13:AFH42" si="489">AFG$5*0.6</f>
        <v>0.03</v>
      </c>
      <c r="AFI13" s="54">
        <f t="shared" ref="AFI13:AFI42" si="490">AFG$5</f>
        <v>0.05</v>
      </c>
      <c r="AFJ13" s="34"/>
      <c r="AFK13" s="54"/>
      <c r="AFL13" s="54">
        <f t="shared" ref="AFL13:AFL42" si="491">AFK$5*0.6</f>
        <v>0.03</v>
      </c>
      <c r="AFM13" s="54">
        <f t="shared" ref="AFM13:AFM42" si="492">AFK$5</f>
        <v>0.05</v>
      </c>
      <c r="AFN13" s="34"/>
      <c r="AFO13" s="54"/>
      <c r="AFP13" s="54">
        <f t="shared" ref="AFP13:AFP42" si="493">AFO$5*0.6</f>
        <v>0.03</v>
      </c>
      <c r="AFQ13" s="54">
        <f t="shared" ref="AFQ13:AFQ42" si="494">AFO$5</f>
        <v>0.05</v>
      </c>
      <c r="AFR13" s="34"/>
      <c r="AFS13" s="54"/>
      <c r="AFT13" s="54">
        <f t="shared" ref="AFT13:AFT42" si="495">AFS$5*0.6</f>
        <v>0.03</v>
      </c>
      <c r="AFU13" s="54">
        <f t="shared" ref="AFU13:AFU42" si="496">AFS$5</f>
        <v>0.05</v>
      </c>
      <c r="AFV13" s="34"/>
      <c r="AFW13" s="54"/>
      <c r="AFX13" s="54">
        <f t="shared" ref="AFX13:AFX42" si="497">AFW$5*0.6</f>
        <v>0.03</v>
      </c>
      <c r="AFY13" s="54">
        <f t="shared" ref="AFY13:AFY42" si="498">AFW$5</f>
        <v>0.05</v>
      </c>
      <c r="AFZ13" s="34"/>
      <c r="AGA13" s="54"/>
      <c r="AGB13" s="54">
        <f t="shared" ref="AGB13:AGB42" si="499">AGA$5*0.6</f>
        <v>0.06</v>
      </c>
      <c r="AGC13" s="54">
        <f t="shared" ref="AGC13:AGC42" si="500">AGA$5</f>
        <v>0.1</v>
      </c>
      <c r="AGD13" s="34"/>
      <c r="AGE13" s="54"/>
      <c r="AGF13" s="54">
        <f t="shared" ref="AGF13:AGF42" si="501">AGE$5*0.6</f>
        <v>0.03</v>
      </c>
      <c r="AGG13" s="54">
        <f t="shared" ref="AGG13:AGG42" si="502">AGE$5</f>
        <v>0.05</v>
      </c>
      <c r="AGH13" s="34"/>
      <c r="AGI13" s="54"/>
      <c r="AGJ13" s="54">
        <f t="shared" ref="AGJ13:AGJ42" si="503">AGI$5*0.6</f>
        <v>0.03</v>
      </c>
      <c r="AGK13" s="54">
        <f t="shared" ref="AGK13:AGK42" si="504">AGI$5</f>
        <v>0.05</v>
      </c>
      <c r="AGL13" s="34"/>
      <c r="AGM13" s="54"/>
      <c r="AGN13" s="54">
        <f t="shared" ref="AGN13:AGN42" si="505">AGM$5*0.6</f>
        <v>0.03</v>
      </c>
      <c r="AGO13" s="54">
        <f t="shared" ref="AGO13:AGO42" si="506">AGM$5</f>
        <v>0.05</v>
      </c>
      <c r="AGP13" s="34"/>
      <c r="AGQ13" s="54"/>
      <c r="AGR13" s="54">
        <f t="shared" ref="AGR13:AGR42" si="507">AGQ$5*0.6</f>
        <v>0.03</v>
      </c>
      <c r="AGS13" s="54">
        <f t="shared" ref="AGS13:AGS42" si="508">AGQ$5</f>
        <v>0.05</v>
      </c>
      <c r="AGT13" s="34"/>
      <c r="AGU13" s="57">
        <v>0.45999999999999996</v>
      </c>
      <c r="AGV13" s="57">
        <f t="shared" ref="AGV13:AGV42" si="509">IF(AGU$6=0,IF(AGU13&lt;&gt;"",IF(AGU13&gt;=AGU$8,AGU$5,IF(AGU13&lt;AGU$7,0,(AGU$5*0.6+(AGU13-AGU$7)/(AGU$8-AGU$7)*AGU$5*0.4))),0),IF(AGU13&lt;&gt;"",IF(AGU13&lt;=AGU$8,AGU$5,IF(AGU13&gt;AGU$7,0,(AGU$5*0.6+(AGU13-AGU$7)/(AGU$8-AGU$7)*AGU$5*0.4))),0))</f>
        <v>0.996</v>
      </c>
      <c r="AGW13" s="51">
        <f t="shared" si="58"/>
        <v>1.5</v>
      </c>
      <c r="AGX13" s="24">
        <f t="shared" ref="AGX13:AGX37" si="510">IF(AGU$6=0,RANK(AGU13,AGU$12:AGU$42,0),RANK(AGU13,AGU$12:AGU$42,1))</f>
        <v>27</v>
      </c>
      <c r="AGY13" s="57">
        <v>0.27</v>
      </c>
      <c r="AGZ13" s="57">
        <f t="shared" ref="AGZ13:AGZ42" si="511">IF(AGY$6=0,IF(AGY13&lt;&gt;"",IF(AGY13&gt;=AGY$8,AGY$5,IF(AGY13&lt;AGY$7,0,(AGY$5*0.6+(AGY13-AGY$7)/(AGY$8-AGY$7)*AGY$5*0.4))),0),IF(AGY13&lt;&gt;"",IF(AGY13&lt;=AGY$8,AGY$5,IF(AGY13&gt;AGY$7,0,(AGY$5*0.6+(AGY13-AGY$7)/(AGY$8-AGY$7)*AGY$5*0.4))),0))</f>
        <v>1.3599999999999999</v>
      </c>
      <c r="AHA13" s="51">
        <f t="shared" si="59"/>
        <v>1.5</v>
      </c>
      <c r="AHB13" s="24">
        <f t="shared" ref="AHB13:AHB42" si="512">IF(AGY$6=0,RANK(AGY13,AGY$12:AGY$42,0),RANK(AGY13,AGY$12:AGY$42,1))</f>
        <v>27</v>
      </c>
      <c r="AHC13" s="57">
        <v>98.27</v>
      </c>
      <c r="AHD13" s="57">
        <f t="shared" ref="AHD13:AHD42" si="513">IF(AHC$6=0,IF(AHC13&lt;&gt;"",IF(AHC13&gt;=AHC$8,AHC$5,IF(AHC13&lt;AHC$7,0,(AHC$5*0.6+(AHC13-AHC$7)/(AHC$8-AHC$7)*AHC$5*0.4))),0),IF(AHC13&lt;&gt;"",IF(AHC13&lt;=AHC$8,AHC$5,IF(AHC13&gt;AHC$7,0,(AHC$5*0.6+(AHC13-AHC$7)/(AHC$8-AHC$7)*AHC$5*0.4))),0))</f>
        <v>1</v>
      </c>
      <c r="AHE13" s="51">
        <f t="shared" si="60"/>
        <v>1</v>
      </c>
      <c r="AHF13" s="24">
        <f t="shared" ref="AHF13:AHF42" si="514">IF(AHC$6=0,RANK(AHC13,AHC$12:AHC$42,0),RANK(AHC13,AHC$12:AHC$42,1))</f>
        <v>7</v>
      </c>
      <c r="AHG13" s="57">
        <v>94.35</v>
      </c>
      <c r="AHH13" s="57">
        <f t="shared" ref="AHH13:AHH42" si="515">IF(AHG$6=0,IF(AHG13&lt;&gt;"",IF(AHG13&gt;=AHG$8,AHG$5,IF(AHG13&lt;AHG$7,0,(AHG$5*0.6+(AHG13-AHG$7)/(AHG$8-AHG$7)*AHG$5*0.4))),0),IF(AHG13&lt;&gt;"",IF(AHG13&lt;=AHG$8,AHG$5,IF(AHG13&gt;AHG$7,0,(AHG$5*0.6+(AHG13-AHG$7)/(AHG$8-AHG$7)*AHG$5*0.4))),0))</f>
        <v>0.47399999999999975</v>
      </c>
      <c r="AHI13" s="51">
        <f t="shared" si="61"/>
        <v>0.5</v>
      </c>
      <c r="AHJ13" s="24">
        <f t="shared" ref="AHJ13:AHJ37" si="516">IF(AHG$6=0,RANK(AHG13,AHG$12:AHG$42,0),RANK(AHG13,AHG$12:AHG$42,1))</f>
        <v>19</v>
      </c>
      <c r="AHK13" s="57">
        <v>98.2</v>
      </c>
      <c r="AHL13" s="57">
        <f t="shared" ref="AHL13:AHL42" si="517">IF(AHK$6=0,IF(AHK13&lt;&gt;"",IF(AHK13&gt;=AHK$8,AHK$5,IF(AHK13&lt;AHK$7,0,(AHK$5*0.6+(AHK13-AHK$7)/(AHK$8-AHK$7)*AHK$5*0.4))),0),IF(AHK13&lt;&gt;"",IF(AHK13&lt;=AHK$8,AHK$5,IF(AHK13&gt;AHK$7,0,(AHK$5*0.6+(AHK13-AHK$7)/(AHK$8-AHK$7)*AHK$5*0.4))),0))</f>
        <v>0.5</v>
      </c>
      <c r="AHM13" s="51">
        <f t="shared" si="62"/>
        <v>0.5</v>
      </c>
      <c r="AHN13" s="24">
        <f t="shared" ref="AHN13:AHN42" si="518">IF(AHK$6=0,RANK(AHK13,AHK$12:AHK$42,0),RANK(AHK13,AHK$12:AHK$42,1))</f>
        <v>18</v>
      </c>
      <c r="AHO13" s="57">
        <v>11.91</v>
      </c>
      <c r="AHP13" s="57">
        <f t="shared" ref="AHP13:AHP42" si="519">IF(AHO$6=0,IF(AHO13&lt;&gt;"",IF(AHO13&gt;=AHO$8,AHO$5,IF(AHO13&lt;AHO$7,0,(AHO$5*0.6+(AHO13-AHO$7)/(AHO$8-AHO$7)*AHO$5*0.4))),0),IF(AHO13&lt;&gt;"",IF(AHO13&lt;=AHO$8,AHO$5,IF(AHO13&gt;AHO$7,0,(AHO$5*0.6+(AHO13-AHO$7)/(AHO$8-AHO$7)*AHO$5*0.4))),0))</f>
        <v>0</v>
      </c>
      <c r="AHQ13" s="51">
        <f t="shared" si="63"/>
        <v>0.55000000000000004</v>
      </c>
      <c r="AHR13" s="24">
        <f t="shared" ref="AHR13:AHR42" si="520">IF(AHO$6=0,RANK(AHO13,AHO$12:AHO$42,0),RANK(AHO13,AHO$12:AHO$42,1))</f>
        <v>26</v>
      </c>
      <c r="AHS13" s="57">
        <v>3.54</v>
      </c>
      <c r="AHT13" s="57">
        <f t="shared" ref="AHT13:AHT42" si="521">IF(AHS$6=0,IF(AHS13&lt;&gt;"",IF(AHS13&gt;=AHS$8,AHS$5,IF(AHS13&lt;AHS$7,0,(AHS$5*0.6+(AHS13-AHS$7)/(AHS$8-AHS$7)*AHS$5*0.4))),0),IF(AHS13&lt;&gt;"",IF(AHS13&lt;=AHS$8,AHS$5,IF(AHS13&gt;AHS$7,0,(AHS$5*0.6+(AHS13-AHS$7)/(AHS$8-AHS$7)*AHS$5*0.4))),0))</f>
        <v>0.49060000000000004</v>
      </c>
      <c r="AHU13" s="51">
        <f t="shared" si="64"/>
        <v>0.55000000000000004</v>
      </c>
      <c r="AHV13" s="24">
        <f t="shared" ref="AHV13:AHV42" si="522">IF(AHS$6=0,RANK(AHS13,AHS$12:AHS$42,0),RANK(AHS13,AHS$12:AHS$42,1))</f>
        <v>25</v>
      </c>
      <c r="AHW13" s="57">
        <v>0.16500000000000001</v>
      </c>
      <c r="AHX13" s="57">
        <f t="shared" ref="AHX13:AHX42" si="523">IF(AHW$6=0,IF(AHW13&lt;&gt;"",IF(AHW13&gt;=AHW$8,AHW$5,IF(AHW13&lt;AHW$7,0,(AHW$5*0.6+(AHW13-AHW$7)/(AHW$8-AHW$7)*AHW$5*0.4))),0),IF(AHW13&lt;&gt;"",IF(AHW13&lt;=AHW$8,AHW$5,IF(AHW13&gt;AHW$7,0,(AHW$5*0.6+(AHW13-AHW$7)/(AHW$8-AHW$7)*AHW$5*0.4))),0))</f>
        <v>0.45</v>
      </c>
      <c r="AHY13" s="51">
        <f t="shared" si="65"/>
        <v>0.45</v>
      </c>
      <c r="AHZ13" s="24">
        <f t="shared" ref="AHZ13:AHZ42" si="524">IF(AHW$6=0,RANK(AHW13,AHW$12:AHW$42,0),RANK(AHW13,AHW$12:AHW$42,1))</f>
        <v>22</v>
      </c>
      <c r="AIA13" s="57">
        <v>7.5399999999999995E-2</v>
      </c>
      <c r="AIB13" s="57">
        <f t="shared" ref="AIB13:AIB42" si="525">IF(AIA$6=0,IF(AIA13&lt;&gt;"",IF(AIA13&gt;=AIA$8,AIA$5,IF(AIA13&lt;AIA$7,0,(AIA$5*0.6+(AIA13-AIA$7)/(AIA$8-AIA$7)*AIA$5*0.4))),0),IF(AIA13&lt;&gt;"",IF(AIA13&lt;=AIA$8,AIA$5,IF(AIA13&gt;AIA$7,0,(AIA$5*0.6+(AIA13-AIA$7)/(AIA$8-AIA$7)*AIA$5*0.4))),0))</f>
        <v>0.45</v>
      </c>
      <c r="AIC13" s="51">
        <f t="shared" si="66"/>
        <v>0.45</v>
      </c>
      <c r="AID13" s="24">
        <f t="shared" ref="AID13:AID42" si="526">IF(AIA$6=0,RANK(AIA13,AIA$12:AIA$42,0),RANK(AIA13,AIA$12:AIA$42,1))</f>
        <v>23</v>
      </c>
      <c r="AIE13" s="54"/>
      <c r="AIF13" s="54">
        <f t="shared" ref="AIF13:AIF42" si="527">AIE$5*0.6</f>
        <v>0.24</v>
      </c>
      <c r="AIG13" s="54">
        <f t="shared" ref="AIG13:AIG42" si="528">AIE$5</f>
        <v>0.4</v>
      </c>
      <c r="AIH13" s="34"/>
      <c r="AII13" s="54"/>
      <c r="AIJ13" s="54">
        <f t="shared" ref="AIJ13:AIJ42" si="529">AII$5*0.6</f>
        <v>0.24</v>
      </c>
      <c r="AIK13" s="54">
        <f t="shared" ref="AIK13:AIK42" si="530">AII$5</f>
        <v>0.4</v>
      </c>
      <c r="AIL13" s="34"/>
      <c r="AIM13" s="54"/>
      <c r="AIN13" s="54">
        <f t="shared" ref="AIN13:AIN42" si="531">AIM$5*0.6</f>
        <v>0.24</v>
      </c>
      <c r="AIO13" s="54">
        <f t="shared" ref="AIO13:AIO42" si="532">AIM$5</f>
        <v>0.4</v>
      </c>
      <c r="AIP13" s="34"/>
      <c r="AIQ13" s="57">
        <v>21.18</v>
      </c>
      <c r="AIR13" s="57">
        <f t="shared" ref="AIR13:AIR42" si="533">IF(AIQ13="",0,IF(OR(AIQ13&lt;AIQ$7,AIQ13&gt;AIQ$8),0,AIQ$5))</f>
        <v>1.5</v>
      </c>
      <c r="AIS13" s="51">
        <f t="shared" si="67"/>
        <v>1.5</v>
      </c>
      <c r="AIT13" s="24">
        <f t="shared" ref="AIT13:AIT42" si="534">RANK(AIR13,AIR$12:AIR$42,0)</f>
        <v>1</v>
      </c>
      <c r="AIU13" s="57">
        <v>6.2399999999999993</v>
      </c>
      <c r="AIV13" s="57">
        <f t="shared" ref="AIV13:AIV42" si="535">IF(AIU$6=0,IF(AIU13&lt;&gt;"",IF(AIU13&gt;=AIU$8,AIU$5,IF(AIU13&lt;AIU$7,0,(AIU$5*0.6+(AIU13-AIU$7)/(AIU$8-AIU$7)*AIU$5*0.4))),0),IF(AIU13&lt;&gt;"",IF(AIU13&lt;=AIU$8,AIU$5,IF(AIU13&gt;AIU$7,0,(AIU$5*0.6+(AIU13-AIU$7)/(AIU$8-AIU$7)*AIU$5*0.4))),0))</f>
        <v>1.8016000000000001</v>
      </c>
      <c r="AIW13" s="51">
        <f t="shared" si="68"/>
        <v>2</v>
      </c>
      <c r="AIX13" s="24">
        <f t="shared" ref="AIX13:AIX42" si="536">IF(AIU$6=0,RANK(AIU13,AIU$12:AIU$42,0),RANK(AIU13,AIU$12:AIU$42,1))</f>
        <v>25</v>
      </c>
      <c r="AIY13" s="51">
        <v>0</v>
      </c>
      <c r="AIZ13" s="57">
        <f t="shared" ref="AIZ13:AIZ42" si="537">IF(AIY$6=0,IF(AIY13&lt;&gt;"",IF(AIY13&gt;=AIY$8,AIY$5,IF(AIY13&lt;AIY$7,0,(AIY$5*0.6+(AIY13-AIY$7)/(AIY$8-AIY$7)*AIY$5*0.4))),0),IF(AIY13&lt;&gt;"",IF(AIY13&lt;=AIY$8,AIY$5,IF(AIY13&gt;AIY$7,0,(AIY$5*0.6+(AIY13-AIY$7)/(AIY$8-AIY$7)*AIY$5*0.4))),0))</f>
        <v>1.4</v>
      </c>
      <c r="AJA13" s="51">
        <f t="shared" si="69"/>
        <v>1.4</v>
      </c>
      <c r="AJB13" s="24">
        <f t="shared" ref="AJB13:AJB42" si="538">IF(AIY$6=0,RANK(AIY13,AIY$12:AIY$42,0),RANK(AIY13,AIY$12:AIY$42,1))</f>
        <v>1</v>
      </c>
      <c r="AJC13" s="57">
        <v>41.370771589424507</v>
      </c>
      <c r="AJD13" s="57">
        <f t="shared" ref="AJD13:AJD42" si="539">IF(AJC$6=0,IF(AJC13&lt;&gt;"",IF(AJC13&gt;=AJC$8,AJC$5,IF(AJC13&lt;AJC$7,0,(AJC$5*0.6+(AJC13-AJC$7)/(AJC$8-AJC$7)*AJC$5*0.4))),0),IF(AJC13&lt;&gt;"",IF(AJC13&lt;=AJC$8,AJC$5,IF(AJC13&gt;AJC$7,0,(AJC$5*0.6+(AJC13-AJC$7)/(AJC$8-AJC$7)*AJC$5*0.4))),0))</f>
        <v>0.3</v>
      </c>
      <c r="AJE13" s="51">
        <f t="shared" si="70"/>
        <v>0.3</v>
      </c>
      <c r="AJF13" s="24">
        <f t="shared" ref="AJF13:AJF42" si="540">IF(AJC$6=0,RANK(AJC13,AJC$12:AJC$42,0),RANK(AJC13,AJC$12:AJC$42,1))</f>
        <v>2</v>
      </c>
      <c r="AJG13" s="54"/>
      <c r="AJH13" s="54">
        <f t="shared" ref="AJH13:AJH42" si="541">AJG$5*0.6</f>
        <v>0.12</v>
      </c>
      <c r="AJI13" s="54">
        <f t="shared" ref="AJI13:AJI42" si="542">AJG$5</f>
        <v>0.2</v>
      </c>
      <c r="AJJ13" s="34"/>
      <c r="AJK13" s="57">
        <v>1.34</v>
      </c>
      <c r="AJL13" s="57">
        <f t="shared" ref="AJL13:AJL42" si="543">IF(AJK$6=0,IF(AJK13&lt;&gt;"",IF(AJK13&gt;=AJK$8,AJK$5,IF(AJK13&lt;AJK$7,0,(AJK$5*0.6+(AJK13-AJK$7)/(AJK$8-AJK$7)*AJK$5*0.4))),0),IF(AJK13&lt;&gt;"",IF(AJK13&lt;=AJK$8,AJK$5,IF(AJK13&gt;AJK$7,0,(AJK$5*0.6+(AJK13-AJK$7)/(AJK$8-AJK$7)*AJK$5*0.4))),0))</f>
        <v>0.38186666666666669</v>
      </c>
      <c r="AJM13" s="51">
        <f t="shared" si="71"/>
        <v>0.4</v>
      </c>
      <c r="AJN13" s="24">
        <f t="shared" ref="AJN13:AJN42" si="544">IF(AJK$6=0,RANK(AJK13,AJK$12:AJK$42,0),RANK(AJK13,AJK$12:AJK$42,1))</f>
        <v>26</v>
      </c>
      <c r="AJO13" s="57">
        <v>98.8</v>
      </c>
      <c r="AJP13" s="57">
        <f t="shared" ref="AJP13:AJP42" si="545">IF(AJO$6=0,IF(AJO13&lt;&gt;"",IF(AJO13&gt;=AJO$8,AJO$5,IF(AJO13&lt;AJO$7,0,(AJO$5*0.6+(AJO13-AJO$7)/(AJO$8-AJO$7)*AJO$5*0.4))),0),IF(AJO13&lt;&gt;"",IF(AJO13&lt;=AJO$8,AJO$5,IF(AJO13&gt;AJO$7,0,(AJO$5*0.6+(AJO13-AJO$7)/(AJO$8-AJO$7)*AJO$5*0.4))),0))</f>
        <v>0.2</v>
      </c>
      <c r="AJQ13" s="51">
        <f t="shared" si="72"/>
        <v>0.2</v>
      </c>
      <c r="AJR13" s="24">
        <f t="shared" ref="AJR13:AJR42" si="546">IF(AJO$6=0,RANK(AJO13,AJO$12:AJO$42,0),RANK(AJO13,AJO$12:AJO$42,1))</f>
        <v>8</v>
      </c>
      <c r="AJS13" s="57">
        <v>100</v>
      </c>
      <c r="AJT13" s="57">
        <f t="shared" ref="AJT13:AJT42" si="547">IF(AJS$6=0,IF(AJS13&lt;&gt;"",IF(AJS13&gt;=AJS$8,AJS$5,IF(AJS13&lt;AJS$7,0,(AJS$5*0.6+(AJS13-AJS$7)/(AJS$8-AJS$7)*AJS$5*0.4))),0),IF(AJS13&lt;&gt;"",IF(AJS13&lt;=AJS$8,AJS$5,IF(AJS13&gt;AJS$7,0,(AJS$5*0.6+(AJS13-AJS$7)/(AJS$8-AJS$7)*AJS$5*0.4))),0))</f>
        <v>0.2</v>
      </c>
      <c r="AJU13" s="51">
        <f t="shared" si="73"/>
        <v>0.2</v>
      </c>
      <c r="AJV13" s="24">
        <f t="shared" ref="AJV13:AJV42" si="548">IF(AJS$6=0,RANK(AJS13,AJS$12:AJS$42,0),RANK(AJS13,AJS$12:AJS$42,1))</f>
        <v>1</v>
      </c>
      <c r="AJW13" s="57">
        <v>93</v>
      </c>
      <c r="AJX13" s="54">
        <f t="shared" ref="AJX13:AJX42" si="549">IF(AJW$6=0,IF(AJW13&lt;&gt;"",IF(AJW13&gt;=AJW$8,AJW$5,IF(AJW13&lt;AJW$7,0,(AJW$5*0.6+(AJW13-AJW$7)/(AJW$8-AJW$7)*AJW$5*0.4))),0),IF(AJW13&lt;&gt;"",IF(AJW13&lt;=AJW$8,AJW$5,IF(AJW13&gt;AJW$7,0,(AJW$5*0.6+(AJW13-AJW$7)/(AJW$8-AJW$7)*AJW$5*0.4))),0))</f>
        <v>0.16799999999999998</v>
      </c>
      <c r="AJY13" s="36">
        <f t="shared" si="74"/>
        <v>0.2</v>
      </c>
      <c r="AJZ13" s="35">
        <f t="shared" ref="AJZ13:AJZ42" si="550">IF(AJW$6=0,RANK(AJW13,AJW$12:AJW$42,0),RANK(AJW13,AJW$12:AJW$42,1))</f>
        <v>23</v>
      </c>
      <c r="AKA13" s="31" t="s">
        <v>546</v>
      </c>
      <c r="AKB13" s="33">
        <f t="shared" si="75"/>
        <v>51.758283133612323</v>
      </c>
      <c r="AKC13" s="34">
        <f t="shared" ref="AKC13:AKC42" si="551">RANK(AKB13,AKB$12:AKB$42,0)</f>
        <v>23</v>
      </c>
      <c r="AKD13" s="31" t="s">
        <v>546</v>
      </c>
      <c r="AKE13" s="33">
        <f t="shared" si="76"/>
        <v>86.359999999999985</v>
      </c>
      <c r="AKF13" s="34">
        <f t="shared" ref="AKF13:AKF42" si="552">RANK(AKE13,AKE$12:AKE$42,0)</f>
        <v>24</v>
      </c>
      <c r="AKG13" s="31" t="s">
        <v>546</v>
      </c>
      <c r="AKH13" s="33">
        <f t="shared" si="77"/>
        <v>60</v>
      </c>
      <c r="AKI13" s="34">
        <f t="shared" ref="AKI13:AKI42" si="553">RANK(AKH13,AKH$12:AKH$42,0)</f>
        <v>1</v>
      </c>
      <c r="AKJ13" s="31" t="s">
        <v>546</v>
      </c>
      <c r="AKK13" s="33">
        <f t="shared" ref="AKK13:AKK42" si="554">(EE13+EJ13+EO13+ET13+EY13+FD13+FH13+FL13+FQ13+FV13+GA13+GF13+GK13+GP13+GT13+GX13+HC13+HH13+HM13+HR13+HW13+IB13+IG13+IL13+IQ13+IV13+JA13+JF13+JK13+JP13+JU13+JZ13+KE13+KJ13+KO13+KT13+KY13+LD13+LI13+LN13+LS13+LX13+MC13+MH13+MM13+MR13+MW13+NB13+NG13+NL13+NQ13+NV13+OA13+OF13+OK13+OP13+OU13+OZ13+PE13+PJ13+PO13+PT13+PY13+QD13+QI13+QN13)/(EF13+EK13+EP13+EU13+EZ13+FE13+FI13+FM13+FR13+FW13+GB13+GG13+GL13+GQ13+GU13+GY13+HD13+HI13+HN13+HS13+HX13+IC13+IH13+IM13+IR13+IW13+JB13+JG13+JL13+JQ13+JV13+KA13+KF13+KK13+KP13+KU13+KZ13+LE13+LJ13+LO13+LT13+LY13+MD13+MI13+MN13+MS13+MX13+NC13+NH13+NM13+NR13+NW13+OB13+OG13+OL13+OQ13+OV13+PA13+PF13+PK13+PP13+PU13+PZ13+QE13+QJ13+QO13)*100</f>
        <v>64.947689849075047</v>
      </c>
      <c r="AKL13" s="34">
        <f t="shared" ref="AKL13:AKL37" si="555">RANK(AKK13,AKK$12:AKK$42,0)</f>
        <v>22</v>
      </c>
      <c r="AKM13" s="31" t="s">
        <v>546</v>
      </c>
      <c r="AKN13" s="33">
        <f t="shared" si="78"/>
        <v>65.197979797979826</v>
      </c>
      <c r="AKO13" s="34">
        <f t="shared" ref="AKO13:AKO37" si="556">RANK(AKN13,AKN$12:AKN$42,0)</f>
        <v>12</v>
      </c>
      <c r="AKP13" s="31" t="s">
        <v>546</v>
      </c>
      <c r="AKQ13" s="33">
        <f t="shared" si="79"/>
        <v>78.533333333333331</v>
      </c>
      <c r="AKR13" s="34">
        <f t="shared" ref="AKR13:AKR42" si="557">RANK(AKQ13,AKQ$12:AKQ$42,0)</f>
        <v>26</v>
      </c>
      <c r="AKS13" s="31" t="s">
        <v>546</v>
      </c>
      <c r="AKT13" s="33">
        <f t="shared" ref="AKT13:AKT42" si="558">(AHD13+AHH13+AHL13+AHP13+AHT13+AHX13+AIB13)/(AHE13+AHI13+AHM13+AHQ13+AHU13+AHY13+AIC13)*100</f>
        <v>84.115000000000009</v>
      </c>
      <c r="AKU13" s="34">
        <f t="shared" si="80"/>
        <v>21</v>
      </c>
      <c r="AKV13" s="31" t="s">
        <v>546</v>
      </c>
      <c r="AKW13" s="33">
        <f t="shared" ref="AKW13:AKW42" si="559">(AIF13+AIJ13+AIN13+AIR13+AIV13+AIZ13)/(AIG13+AIK13+AIO13+AIS13+AIW13+AJA13)*100</f>
        <v>88.87868852459016</v>
      </c>
      <c r="AKX13" s="34">
        <f t="shared" ref="AKX13:AKX42" si="560">RANK(AKW13,AKW$12:AKW$42,0)</f>
        <v>25</v>
      </c>
      <c r="AKY13" s="31" t="s">
        <v>546</v>
      </c>
      <c r="AKZ13" s="33">
        <f t="shared" si="81"/>
        <v>91.324444444444438</v>
      </c>
      <c r="ALA13" s="34">
        <f t="shared" ref="ALA13:ALA42" si="561">RANK(AKZ13,AKZ$12:AKZ$42,0)</f>
        <v>22</v>
      </c>
    </row>
    <row r="14" spans="1:989" ht="18" x14ac:dyDescent="0.15">
      <c r="A14" s="31" t="s">
        <v>547</v>
      </c>
      <c r="B14" s="32" t="str">
        <f t="shared" si="82"/>
        <v>福建</v>
      </c>
      <c r="C14" s="33">
        <f t="shared" si="83"/>
        <v>79.257100378149048</v>
      </c>
      <c r="D14" s="34">
        <f t="shared" si="84"/>
        <v>11</v>
      </c>
      <c r="E14" s="54">
        <v>80.459999999999994</v>
      </c>
      <c r="F14" s="54">
        <f t="shared" si="85"/>
        <v>0.46293333333333275</v>
      </c>
      <c r="G14" s="54">
        <f t="shared" si="6"/>
        <v>0.7</v>
      </c>
      <c r="H14" s="35">
        <f t="shared" si="86"/>
        <v>19</v>
      </c>
      <c r="I14" s="54">
        <v>78.94</v>
      </c>
      <c r="J14" s="54">
        <f t="shared" si="87"/>
        <v>0</v>
      </c>
      <c r="K14" s="36">
        <f t="shared" si="7"/>
        <v>0.7</v>
      </c>
      <c r="L14" s="35">
        <f t="shared" si="88"/>
        <v>23</v>
      </c>
      <c r="M14" s="54">
        <v>78.47</v>
      </c>
      <c r="N14" s="54">
        <f t="shared" si="89"/>
        <v>0.44819999999999993</v>
      </c>
      <c r="O14" s="36">
        <f t="shared" si="8"/>
        <v>0.6</v>
      </c>
      <c r="P14" s="35">
        <f t="shared" si="90"/>
        <v>15</v>
      </c>
      <c r="Q14" s="54">
        <v>84.46</v>
      </c>
      <c r="R14" s="54">
        <f t="shared" si="91"/>
        <v>0</v>
      </c>
      <c r="S14" s="36">
        <f t="shared" si="9"/>
        <v>0.6</v>
      </c>
      <c r="T14" s="35">
        <f t="shared" si="92"/>
        <v>24</v>
      </c>
      <c r="U14" s="54"/>
      <c r="V14" s="54">
        <f t="shared" si="93"/>
        <v>0.3</v>
      </c>
      <c r="W14" s="54">
        <f t="shared" si="94"/>
        <v>0.5</v>
      </c>
      <c r="X14" s="34"/>
      <c r="Y14" s="36">
        <v>4.0251651474367101E-2</v>
      </c>
      <c r="Z14" s="54">
        <f t="shared" si="95"/>
        <v>0.3</v>
      </c>
      <c r="AA14" s="36">
        <f t="shared" si="10"/>
        <v>0.3</v>
      </c>
      <c r="AB14" s="35">
        <f t="shared" si="96"/>
        <v>10</v>
      </c>
      <c r="AC14" s="36">
        <v>3.404007002528691E-2</v>
      </c>
      <c r="AD14" s="54">
        <f t="shared" si="97"/>
        <v>0.5</v>
      </c>
      <c r="AE14" s="36">
        <f t="shared" si="11"/>
        <v>0.5</v>
      </c>
      <c r="AF14" s="35">
        <f t="shared" si="98"/>
        <v>12</v>
      </c>
      <c r="AG14" s="36">
        <v>3.404007002528691E-2</v>
      </c>
      <c r="AH14" s="54">
        <f t="shared" si="99"/>
        <v>0.3</v>
      </c>
      <c r="AI14" s="36">
        <f t="shared" si="12"/>
        <v>0.3</v>
      </c>
      <c r="AJ14" s="35">
        <f t="shared" si="100"/>
        <v>18</v>
      </c>
      <c r="AK14" s="36">
        <v>4.7920013385533364</v>
      </c>
      <c r="AL14" s="54">
        <f t="shared" si="101"/>
        <v>0.5</v>
      </c>
      <c r="AM14" s="36">
        <f t="shared" si="13"/>
        <v>0.5</v>
      </c>
      <c r="AN14" s="35">
        <f t="shared" si="102"/>
        <v>5</v>
      </c>
      <c r="AO14" s="53">
        <v>1.0072760905251661</v>
      </c>
      <c r="AP14" s="54">
        <f t="shared" si="103"/>
        <v>0.3</v>
      </c>
      <c r="AQ14" s="36">
        <f t="shared" si="14"/>
        <v>0.3</v>
      </c>
      <c r="AR14" s="35">
        <f t="shared" si="104"/>
        <v>5</v>
      </c>
      <c r="AS14" s="54">
        <v>99.89</v>
      </c>
      <c r="AT14" s="54">
        <f t="shared" si="105"/>
        <v>1</v>
      </c>
      <c r="AU14" s="36">
        <f t="shared" si="15"/>
        <v>1</v>
      </c>
      <c r="AV14" s="35">
        <f t="shared" si="106"/>
        <v>3</v>
      </c>
      <c r="AW14" s="54">
        <v>0.03</v>
      </c>
      <c r="AX14" s="54">
        <f t="shared" si="107"/>
        <v>1</v>
      </c>
      <c r="AY14" s="36">
        <f t="shared" si="16"/>
        <v>1</v>
      </c>
      <c r="AZ14" s="35">
        <f t="shared" si="108"/>
        <v>12</v>
      </c>
      <c r="BA14" s="54">
        <v>2.0680000000000001</v>
      </c>
      <c r="BB14" s="54">
        <f t="shared" si="109"/>
        <v>1</v>
      </c>
      <c r="BC14" s="36">
        <f t="shared" si="17"/>
        <v>1</v>
      </c>
      <c r="BD14" s="35">
        <f t="shared" si="110"/>
        <v>1</v>
      </c>
      <c r="BE14" s="37">
        <v>6.9999999999999993E-2</v>
      </c>
      <c r="BF14" s="54">
        <f t="shared" si="111"/>
        <v>1</v>
      </c>
      <c r="BG14" s="36">
        <f t="shared" si="18"/>
        <v>1</v>
      </c>
      <c r="BH14" s="35">
        <f t="shared" si="112"/>
        <v>2</v>
      </c>
      <c r="BI14" s="54">
        <v>99.87</v>
      </c>
      <c r="BJ14" s="54">
        <f t="shared" si="113"/>
        <v>0.2</v>
      </c>
      <c r="BK14" s="36">
        <f t="shared" si="19"/>
        <v>0.2</v>
      </c>
      <c r="BL14" s="35">
        <f t="shared" si="114"/>
        <v>3</v>
      </c>
      <c r="BM14" s="54">
        <v>0</v>
      </c>
      <c r="BN14" s="54">
        <f t="shared" si="115"/>
        <v>0.2</v>
      </c>
      <c r="BO14" s="36">
        <f t="shared" si="20"/>
        <v>0.2</v>
      </c>
      <c r="BP14" s="35">
        <f t="shared" si="116"/>
        <v>1</v>
      </c>
      <c r="BQ14" s="54">
        <v>99.56</v>
      </c>
      <c r="BR14" s="54">
        <f t="shared" si="117"/>
        <v>0.2</v>
      </c>
      <c r="BS14" s="36">
        <f t="shared" si="21"/>
        <v>0.2</v>
      </c>
      <c r="BT14" s="35">
        <f t="shared" si="118"/>
        <v>3</v>
      </c>
      <c r="BU14" s="54">
        <v>1.8049267791339116</v>
      </c>
      <c r="BV14" s="54">
        <f t="shared" si="119"/>
        <v>0.27121171533857413</v>
      </c>
      <c r="BW14" s="36">
        <f t="shared" si="22"/>
        <v>0.4</v>
      </c>
      <c r="BX14" s="35">
        <f t="shared" si="120"/>
        <v>16</v>
      </c>
      <c r="BY14" s="54">
        <v>97.54</v>
      </c>
      <c r="BZ14" s="54">
        <f t="shared" si="121"/>
        <v>0.32640000000000102</v>
      </c>
      <c r="CA14" s="36">
        <f t="shared" si="23"/>
        <v>0.4</v>
      </c>
      <c r="CB14" s="35">
        <f t="shared" si="122"/>
        <v>20</v>
      </c>
      <c r="CC14" s="54">
        <v>98.452100000000002</v>
      </c>
      <c r="CD14" s="54">
        <f t="shared" si="123"/>
        <v>0.5</v>
      </c>
      <c r="CE14" s="36">
        <f t="shared" si="24"/>
        <v>0.5</v>
      </c>
      <c r="CF14" s="35">
        <f t="shared" si="124"/>
        <v>17</v>
      </c>
      <c r="CG14" s="54">
        <v>61</v>
      </c>
      <c r="CH14" s="54">
        <f t="shared" si="125"/>
        <v>0.4</v>
      </c>
      <c r="CI14" s="36">
        <f t="shared" si="25"/>
        <v>0.4</v>
      </c>
      <c r="CJ14" s="35">
        <f t="shared" si="126"/>
        <v>14</v>
      </c>
      <c r="CK14" s="54"/>
      <c r="CL14" s="54">
        <f t="shared" si="127"/>
        <v>0.18</v>
      </c>
      <c r="CM14" s="54">
        <f t="shared" si="128"/>
        <v>0.3</v>
      </c>
      <c r="CN14" s="34"/>
      <c r="CO14" s="54">
        <v>98.857700000000008</v>
      </c>
      <c r="CP14" s="54">
        <f t="shared" si="129"/>
        <v>0.5</v>
      </c>
      <c r="CQ14" s="36">
        <f t="shared" si="26"/>
        <v>0.5</v>
      </c>
      <c r="CR14" s="35">
        <f t="shared" si="130"/>
        <v>15</v>
      </c>
      <c r="CS14" s="54">
        <v>54</v>
      </c>
      <c r="CT14" s="54">
        <f t="shared" si="131"/>
        <v>0.4</v>
      </c>
      <c r="CU14" s="36">
        <f t="shared" si="27"/>
        <v>0.4</v>
      </c>
      <c r="CV14" s="35">
        <f t="shared" si="132"/>
        <v>16</v>
      </c>
      <c r="CW14" s="54"/>
      <c r="CX14" s="54">
        <f t="shared" si="133"/>
        <v>0.18</v>
      </c>
      <c r="CY14" s="54">
        <f t="shared" si="134"/>
        <v>0.3</v>
      </c>
      <c r="CZ14" s="34"/>
      <c r="DA14" s="54">
        <v>98.868900000000011</v>
      </c>
      <c r="DB14" s="54">
        <f t="shared" si="135"/>
        <v>0.3</v>
      </c>
      <c r="DC14" s="36">
        <f t="shared" si="28"/>
        <v>0.3</v>
      </c>
      <c r="DD14" s="35">
        <f t="shared" si="136"/>
        <v>14</v>
      </c>
      <c r="DE14" s="54">
        <v>92</v>
      </c>
      <c r="DF14" s="54">
        <f t="shared" si="137"/>
        <v>0.38</v>
      </c>
      <c r="DG14" s="36">
        <f t="shared" si="29"/>
        <v>0.5</v>
      </c>
      <c r="DH14" s="35">
        <f t="shared" si="138"/>
        <v>25</v>
      </c>
      <c r="DI14" s="54">
        <v>99.587800000000001</v>
      </c>
      <c r="DJ14" s="54">
        <f t="shared" si="139"/>
        <v>0.5</v>
      </c>
      <c r="DK14" s="36">
        <f t="shared" si="30"/>
        <v>0.5</v>
      </c>
      <c r="DL14" s="35">
        <f t="shared" si="140"/>
        <v>8</v>
      </c>
      <c r="DM14" s="54">
        <v>60</v>
      </c>
      <c r="DN14" s="54">
        <f t="shared" si="141"/>
        <v>0.3</v>
      </c>
      <c r="DO14" s="36">
        <f t="shared" si="31"/>
        <v>0.3</v>
      </c>
      <c r="DP14" s="35">
        <f t="shared" si="142"/>
        <v>10</v>
      </c>
      <c r="DQ14" s="54">
        <v>4.4981999999999998</v>
      </c>
      <c r="DR14" s="54">
        <f t="shared" si="143"/>
        <v>0.3</v>
      </c>
      <c r="DS14" s="36">
        <f t="shared" si="32"/>
        <v>0.3</v>
      </c>
      <c r="DT14" s="35">
        <f t="shared" si="144"/>
        <v>11</v>
      </c>
      <c r="DU14" s="54">
        <v>99.88</v>
      </c>
      <c r="DV14" s="54">
        <f t="shared" si="145"/>
        <v>0.3</v>
      </c>
      <c r="DW14" s="36">
        <f t="shared" si="33"/>
        <v>0.3</v>
      </c>
      <c r="DX14" s="35">
        <f t="shared" si="146"/>
        <v>5</v>
      </c>
      <c r="DY14" s="54"/>
      <c r="DZ14" s="54">
        <f t="shared" si="147"/>
        <v>0.3</v>
      </c>
      <c r="EA14" s="54">
        <f t="shared" si="148"/>
        <v>0.5</v>
      </c>
      <c r="EB14" s="34"/>
      <c r="EC14" s="54">
        <v>78.94</v>
      </c>
      <c r="ED14" s="94">
        <v>78.09</v>
      </c>
      <c r="EE14" s="54">
        <f t="shared" si="149"/>
        <v>5.193482688391008E-2</v>
      </c>
      <c r="EF14" s="51">
        <f t="shared" si="150"/>
        <v>0.3</v>
      </c>
      <c r="EG14" s="24">
        <f t="shared" si="151"/>
        <v>19</v>
      </c>
      <c r="EH14" s="54">
        <v>78.94</v>
      </c>
      <c r="EI14" s="54">
        <v>71.77</v>
      </c>
      <c r="EJ14" s="54">
        <f t="shared" si="152"/>
        <v>0.19154051647373108</v>
      </c>
      <c r="EK14" s="51">
        <f t="shared" si="153"/>
        <v>0.3</v>
      </c>
      <c r="EL14" s="24">
        <f t="shared" si="154"/>
        <v>18</v>
      </c>
      <c r="EM14" s="69">
        <v>78.47</v>
      </c>
      <c r="EN14" s="70">
        <v>77.8</v>
      </c>
      <c r="EO14" s="54">
        <f t="shared" si="155"/>
        <v>6.2812500000000104E-2</v>
      </c>
      <c r="EP14" s="51">
        <f t="shared" si="156"/>
        <v>0.3</v>
      </c>
      <c r="EQ14" s="24">
        <f t="shared" si="157"/>
        <v>14</v>
      </c>
      <c r="ER14" s="69">
        <v>78.47</v>
      </c>
      <c r="ES14" s="70">
        <v>75.75</v>
      </c>
      <c r="ET14" s="54">
        <f t="shared" si="158"/>
        <v>0.15542857142857133</v>
      </c>
      <c r="EU14" s="51">
        <f t="shared" si="159"/>
        <v>0.3</v>
      </c>
      <c r="EV14" s="24">
        <f t="shared" si="160"/>
        <v>18</v>
      </c>
      <c r="EW14" s="54">
        <v>84.46</v>
      </c>
      <c r="EX14" s="36">
        <v>82.25</v>
      </c>
      <c r="EY14" s="54">
        <f t="shared" si="161"/>
        <v>0.11530434782608663</v>
      </c>
      <c r="EZ14" s="51">
        <f t="shared" si="162"/>
        <v>0.3</v>
      </c>
      <c r="FA14" s="24">
        <f t="shared" si="163"/>
        <v>20</v>
      </c>
      <c r="FB14" s="54">
        <v>84.46</v>
      </c>
      <c r="FC14" s="36">
        <v>79.83</v>
      </c>
      <c r="FD14" s="54">
        <f t="shared" si="164"/>
        <v>0.17001223990208056</v>
      </c>
      <c r="FE14" s="51">
        <f t="shared" si="165"/>
        <v>0.3</v>
      </c>
      <c r="FF14" s="24">
        <f t="shared" si="166"/>
        <v>27</v>
      </c>
      <c r="FG14" s="54">
        <v>5.94</v>
      </c>
      <c r="FH14" s="54">
        <f t="shared" si="34"/>
        <v>0.27744000000000002</v>
      </c>
      <c r="FI14" s="36">
        <f t="shared" si="35"/>
        <v>0.3</v>
      </c>
      <c r="FJ14" s="35">
        <f t="shared" si="36"/>
        <v>20</v>
      </c>
      <c r="FK14" s="54">
        <v>5.46</v>
      </c>
      <c r="FL14" s="54">
        <f t="shared" si="167"/>
        <v>0.28895999999999999</v>
      </c>
      <c r="FM14" s="36">
        <f t="shared" si="37"/>
        <v>0.3</v>
      </c>
      <c r="FN14" s="35">
        <f t="shared" si="168"/>
        <v>24</v>
      </c>
      <c r="FO14" s="54">
        <v>96.789999999999992</v>
      </c>
      <c r="FP14" s="54">
        <v>85.850000000000009</v>
      </c>
      <c r="FQ14" s="54">
        <f t="shared" si="169"/>
        <v>0.58869955156950626</v>
      </c>
      <c r="FR14" s="51">
        <f t="shared" si="170"/>
        <v>0.6</v>
      </c>
      <c r="FS14" s="24">
        <f t="shared" si="171"/>
        <v>18</v>
      </c>
      <c r="FT14" s="54">
        <v>96.789999999999992</v>
      </c>
      <c r="FU14" s="54">
        <v>83.19</v>
      </c>
      <c r="FV14" s="54">
        <f t="shared" si="172"/>
        <v>0.59087617668356229</v>
      </c>
      <c r="FW14" s="51">
        <f t="shared" si="173"/>
        <v>0.6</v>
      </c>
      <c r="FX14" s="24">
        <f t="shared" si="174"/>
        <v>18</v>
      </c>
      <c r="FY14" s="54">
        <v>93.789999999999992</v>
      </c>
      <c r="FZ14" s="54">
        <v>87.9</v>
      </c>
      <c r="GA14" s="54">
        <f t="shared" si="175"/>
        <v>0.1</v>
      </c>
      <c r="GB14" s="51">
        <f t="shared" si="176"/>
        <v>0.1</v>
      </c>
      <c r="GC14" s="24">
        <f t="shared" si="177"/>
        <v>1</v>
      </c>
      <c r="GD14" s="57">
        <v>93.789999999999992</v>
      </c>
      <c r="GE14" s="57">
        <v>79.759999999999991</v>
      </c>
      <c r="GF14" s="54">
        <f t="shared" si="178"/>
        <v>0.1</v>
      </c>
      <c r="GG14" s="51">
        <f t="shared" si="179"/>
        <v>0.1</v>
      </c>
      <c r="GH14" s="24">
        <f t="shared" si="180"/>
        <v>1</v>
      </c>
      <c r="GI14" s="57">
        <v>98.02</v>
      </c>
      <c r="GJ14" s="57">
        <v>92.86</v>
      </c>
      <c r="GK14" s="54">
        <f t="shared" si="181"/>
        <v>0.1</v>
      </c>
      <c r="GL14" s="51">
        <f t="shared" si="182"/>
        <v>0.1</v>
      </c>
      <c r="GM14" s="24">
        <f t="shared" si="183"/>
        <v>1</v>
      </c>
      <c r="GN14" s="57">
        <v>98.02</v>
      </c>
      <c r="GO14" s="57">
        <v>93.43</v>
      </c>
      <c r="GP14" s="54">
        <f t="shared" si="184"/>
        <v>0.1</v>
      </c>
      <c r="GQ14" s="51">
        <f t="shared" si="185"/>
        <v>0.1</v>
      </c>
      <c r="GR14" s="24">
        <f t="shared" si="186"/>
        <v>1</v>
      </c>
      <c r="GS14" s="57">
        <v>4.33</v>
      </c>
      <c r="GT14" s="57">
        <f t="shared" si="38"/>
        <v>6.8933333333333333E-2</v>
      </c>
      <c r="GU14" s="51">
        <f t="shared" si="39"/>
        <v>0.1</v>
      </c>
      <c r="GV14" s="24">
        <f t="shared" si="40"/>
        <v>21</v>
      </c>
      <c r="GW14" s="57">
        <v>5.33</v>
      </c>
      <c r="GX14" s="57">
        <f t="shared" si="187"/>
        <v>0</v>
      </c>
      <c r="GY14" s="51">
        <f t="shared" si="41"/>
        <v>0.1</v>
      </c>
      <c r="GZ14" s="24">
        <f t="shared" si="42"/>
        <v>21</v>
      </c>
      <c r="HA14" s="56"/>
      <c r="HB14" s="56"/>
      <c r="HC14" s="54">
        <f t="shared" si="188"/>
        <v>0.06</v>
      </c>
      <c r="HD14" s="54">
        <f t="shared" si="189"/>
        <v>0.1</v>
      </c>
      <c r="HE14" s="56"/>
      <c r="HF14" s="56"/>
      <c r="HG14" s="56"/>
      <c r="HH14" s="54">
        <f t="shared" si="190"/>
        <v>0.06</v>
      </c>
      <c r="HI14" s="54">
        <f t="shared" si="191"/>
        <v>0.1</v>
      </c>
      <c r="HJ14" s="56"/>
      <c r="HK14" s="57">
        <v>95.61</v>
      </c>
      <c r="HL14" s="57">
        <v>90.46</v>
      </c>
      <c r="HM14" s="54">
        <f t="shared" si="192"/>
        <v>7.874617737003059E-2</v>
      </c>
      <c r="HN14" s="51">
        <f t="shared" si="193"/>
        <v>0.1</v>
      </c>
      <c r="HO14" s="24">
        <f t="shared" si="194"/>
        <v>22</v>
      </c>
      <c r="HP14" s="57">
        <v>95.61</v>
      </c>
      <c r="HQ14" s="57">
        <v>84.59</v>
      </c>
      <c r="HR14" s="54">
        <f t="shared" si="195"/>
        <v>8.8799355358581786E-2</v>
      </c>
      <c r="HS14" s="51">
        <f t="shared" si="196"/>
        <v>0.1</v>
      </c>
      <c r="HT14" s="24">
        <f t="shared" si="197"/>
        <v>17</v>
      </c>
      <c r="HU14" s="54">
        <v>97.42</v>
      </c>
      <c r="HV14" s="54">
        <v>88.98</v>
      </c>
      <c r="HW14" s="54">
        <f t="shared" si="198"/>
        <v>0.1</v>
      </c>
      <c r="HX14" s="54">
        <f t="shared" si="199"/>
        <v>0.1</v>
      </c>
      <c r="HY14" s="24">
        <f t="shared" si="200"/>
        <v>1</v>
      </c>
      <c r="HZ14" s="54">
        <v>97.42</v>
      </c>
      <c r="IA14" s="54">
        <v>80.710000000000008</v>
      </c>
      <c r="IB14" s="54">
        <f t="shared" si="201"/>
        <v>0.1</v>
      </c>
      <c r="IC14" s="54">
        <f t="shared" si="202"/>
        <v>0.1</v>
      </c>
      <c r="ID14" s="24">
        <f t="shared" si="203"/>
        <v>1</v>
      </c>
      <c r="IE14" s="56"/>
      <c r="IF14" s="56"/>
      <c r="IG14" s="54">
        <f t="shared" si="204"/>
        <v>0.06</v>
      </c>
      <c r="IH14" s="54">
        <f t="shared" si="205"/>
        <v>0.1</v>
      </c>
      <c r="II14" s="56"/>
      <c r="IJ14" s="56"/>
      <c r="IK14" s="56"/>
      <c r="IL14" s="54">
        <f t="shared" si="206"/>
        <v>0.06</v>
      </c>
      <c r="IM14" s="54">
        <f t="shared" si="207"/>
        <v>0.1</v>
      </c>
      <c r="IN14" s="56"/>
      <c r="IO14" s="56"/>
      <c r="IP14" s="56"/>
      <c r="IQ14" s="54">
        <f t="shared" si="208"/>
        <v>0.12</v>
      </c>
      <c r="IR14" s="54">
        <f t="shared" si="209"/>
        <v>0.2</v>
      </c>
      <c r="IS14" s="56"/>
      <c r="IT14" s="56"/>
      <c r="IU14" s="56"/>
      <c r="IV14" s="54">
        <f t="shared" si="210"/>
        <v>0.12</v>
      </c>
      <c r="IW14" s="54">
        <f t="shared" si="211"/>
        <v>0.2</v>
      </c>
      <c r="IX14" s="56"/>
      <c r="IY14" s="56"/>
      <c r="IZ14" s="56"/>
      <c r="JA14" s="54">
        <f t="shared" si="212"/>
        <v>0.12</v>
      </c>
      <c r="JB14" s="54">
        <f t="shared" si="213"/>
        <v>0.2</v>
      </c>
      <c r="JC14" s="56"/>
      <c r="JD14" s="56"/>
      <c r="JE14" s="56"/>
      <c r="JF14" s="54">
        <f t="shared" si="214"/>
        <v>0.12</v>
      </c>
      <c r="JG14" s="54">
        <f t="shared" si="215"/>
        <v>0.2</v>
      </c>
      <c r="JH14" s="56"/>
      <c r="JI14" s="56"/>
      <c r="JJ14" s="56"/>
      <c r="JK14" s="54">
        <f t="shared" si="216"/>
        <v>0.06</v>
      </c>
      <c r="JL14" s="54">
        <f t="shared" si="217"/>
        <v>0.1</v>
      </c>
      <c r="JM14" s="56"/>
      <c r="JN14" s="56"/>
      <c r="JO14" s="56"/>
      <c r="JP14" s="54">
        <f t="shared" si="218"/>
        <v>0.06</v>
      </c>
      <c r="JQ14" s="54">
        <f t="shared" si="219"/>
        <v>0.1</v>
      </c>
      <c r="JR14" s="56"/>
      <c r="JS14" s="56"/>
      <c r="JT14" s="56"/>
      <c r="JU14" s="54">
        <f t="shared" si="220"/>
        <v>0.03</v>
      </c>
      <c r="JV14" s="54">
        <f t="shared" si="221"/>
        <v>0.05</v>
      </c>
      <c r="JW14" s="56"/>
      <c r="JX14" s="56"/>
      <c r="JY14" s="56"/>
      <c r="JZ14" s="54">
        <f t="shared" si="222"/>
        <v>0.03</v>
      </c>
      <c r="KA14" s="54">
        <f t="shared" si="223"/>
        <v>0.05</v>
      </c>
      <c r="KB14" s="56"/>
      <c r="KC14" s="56"/>
      <c r="KD14" s="56"/>
      <c r="KE14" s="54">
        <f t="shared" si="224"/>
        <v>0.03</v>
      </c>
      <c r="KF14" s="54">
        <f t="shared" si="225"/>
        <v>0.05</v>
      </c>
      <c r="KG14" s="56"/>
      <c r="KH14" s="56"/>
      <c r="KI14" s="56"/>
      <c r="KJ14" s="54">
        <f t="shared" si="226"/>
        <v>0.03</v>
      </c>
      <c r="KK14" s="54">
        <f t="shared" si="227"/>
        <v>0.05</v>
      </c>
      <c r="KL14" s="56"/>
      <c r="KM14" s="57">
        <v>96.655473204545444</v>
      </c>
      <c r="KN14" s="57"/>
      <c r="KO14" s="54">
        <f t="shared" si="228"/>
        <v>0</v>
      </c>
      <c r="KP14" s="51">
        <f t="shared" si="229"/>
        <v>0</v>
      </c>
      <c r="KQ14" s="24">
        <f t="shared" si="230"/>
        <v>1</v>
      </c>
      <c r="KR14" s="57">
        <v>96.655473204545444</v>
      </c>
      <c r="KS14" s="57"/>
      <c r="KT14" s="54">
        <f t="shared" si="231"/>
        <v>0</v>
      </c>
      <c r="KU14" s="51">
        <f t="shared" si="232"/>
        <v>0</v>
      </c>
      <c r="KV14" s="24">
        <f t="shared" si="233"/>
        <v>1</v>
      </c>
      <c r="KW14" s="57">
        <v>98.408308080808069</v>
      </c>
      <c r="KX14" s="57"/>
      <c r="KY14" s="54">
        <f t="shared" si="234"/>
        <v>0</v>
      </c>
      <c r="KZ14" s="51">
        <f t="shared" si="235"/>
        <v>0</v>
      </c>
      <c r="LA14" s="24">
        <f t="shared" si="236"/>
        <v>1</v>
      </c>
      <c r="LB14" s="57">
        <v>98.408308080808069</v>
      </c>
      <c r="LC14" s="57"/>
      <c r="LD14" s="54">
        <f t="shared" si="237"/>
        <v>0</v>
      </c>
      <c r="LE14" s="51">
        <f t="shared" si="238"/>
        <v>0</v>
      </c>
      <c r="LF14" s="24">
        <f t="shared" si="239"/>
        <v>1</v>
      </c>
      <c r="LG14" s="56"/>
      <c r="LH14" s="56"/>
      <c r="LI14" s="54">
        <f t="shared" si="240"/>
        <v>0.06</v>
      </c>
      <c r="LJ14" s="54">
        <f t="shared" si="241"/>
        <v>0.1</v>
      </c>
      <c r="LK14" s="56"/>
      <c r="LL14" s="56"/>
      <c r="LM14" s="56"/>
      <c r="LN14" s="54">
        <f t="shared" si="242"/>
        <v>0.06</v>
      </c>
      <c r="LO14" s="54">
        <f t="shared" si="243"/>
        <v>0.1</v>
      </c>
      <c r="LP14" s="56"/>
      <c r="LQ14" s="54">
        <v>3.7341940954959751</v>
      </c>
      <c r="LR14" s="56"/>
      <c r="LS14" s="54">
        <f t="shared" si="244"/>
        <v>0</v>
      </c>
      <c r="LT14" s="51">
        <f t="shared" si="245"/>
        <v>0</v>
      </c>
      <c r="LU14" s="24">
        <f t="shared" si="246"/>
        <v>1</v>
      </c>
      <c r="LV14" s="54">
        <v>3.7341940954959751</v>
      </c>
      <c r="LW14" s="56"/>
      <c r="LX14" s="54">
        <f t="shared" si="247"/>
        <v>0</v>
      </c>
      <c r="LY14" s="51">
        <f t="shared" si="248"/>
        <v>0</v>
      </c>
      <c r="LZ14" s="24">
        <f t="shared" si="249"/>
        <v>1</v>
      </c>
      <c r="MA14" s="54">
        <v>18.361065883443814</v>
      </c>
      <c r="MB14" s="56"/>
      <c r="MC14" s="54">
        <f t="shared" si="250"/>
        <v>0</v>
      </c>
      <c r="MD14" s="51">
        <f t="shared" si="251"/>
        <v>0</v>
      </c>
      <c r="ME14" s="24">
        <f t="shared" si="252"/>
        <v>1</v>
      </c>
      <c r="MF14" s="54">
        <v>18.361065883443814</v>
      </c>
      <c r="MG14" s="56"/>
      <c r="MH14" s="54">
        <f t="shared" si="253"/>
        <v>0</v>
      </c>
      <c r="MI14" s="51">
        <f t="shared" si="254"/>
        <v>0</v>
      </c>
      <c r="MJ14" s="24">
        <f t="shared" si="255"/>
        <v>1</v>
      </c>
      <c r="MK14" s="56"/>
      <c r="ML14" s="56"/>
      <c r="MM14" s="54">
        <f t="shared" si="256"/>
        <v>0.12</v>
      </c>
      <c r="MN14" s="54">
        <f t="shared" si="257"/>
        <v>0.2</v>
      </c>
      <c r="MO14" s="56"/>
      <c r="MP14" s="56"/>
      <c r="MQ14" s="56"/>
      <c r="MR14" s="54">
        <f t="shared" si="258"/>
        <v>0.12</v>
      </c>
      <c r="MS14" s="54">
        <f t="shared" si="259"/>
        <v>0.2</v>
      </c>
      <c r="MT14" s="56"/>
      <c r="MU14" s="56"/>
      <c r="MV14" s="56"/>
      <c r="MW14" s="54">
        <f t="shared" si="260"/>
        <v>0.12</v>
      </c>
      <c r="MX14" s="54">
        <f t="shared" si="261"/>
        <v>0.2</v>
      </c>
      <c r="MY14" s="56"/>
      <c r="MZ14" s="56"/>
      <c r="NA14" s="56"/>
      <c r="NB14" s="54">
        <f t="shared" si="262"/>
        <v>0.12</v>
      </c>
      <c r="NC14" s="54">
        <f t="shared" si="263"/>
        <v>0.2</v>
      </c>
      <c r="ND14" s="56"/>
      <c r="NE14" s="56"/>
      <c r="NF14" s="56"/>
      <c r="NG14" s="54">
        <f t="shared" si="264"/>
        <v>0.06</v>
      </c>
      <c r="NH14" s="54">
        <f t="shared" si="265"/>
        <v>0.1</v>
      </c>
      <c r="NI14" s="56"/>
      <c r="NJ14" s="56"/>
      <c r="NK14" s="56"/>
      <c r="NL14" s="54">
        <f t="shared" si="266"/>
        <v>0.06</v>
      </c>
      <c r="NM14" s="54">
        <f t="shared" si="267"/>
        <v>0.1</v>
      </c>
      <c r="NN14" s="56"/>
      <c r="NO14" s="56"/>
      <c r="NP14" s="56"/>
      <c r="NQ14" s="54">
        <f t="shared" si="268"/>
        <v>0.03</v>
      </c>
      <c r="NR14" s="54">
        <f t="shared" si="269"/>
        <v>0.05</v>
      </c>
      <c r="NS14" s="56"/>
      <c r="NT14" s="56"/>
      <c r="NU14" s="56"/>
      <c r="NV14" s="54">
        <f t="shared" si="270"/>
        <v>0.03</v>
      </c>
      <c r="NW14" s="54">
        <f t="shared" si="271"/>
        <v>0.05</v>
      </c>
      <c r="NX14" s="56"/>
      <c r="NY14" s="56"/>
      <c r="NZ14" s="56"/>
      <c r="OA14" s="54">
        <f t="shared" si="272"/>
        <v>0.03</v>
      </c>
      <c r="OB14" s="54">
        <f t="shared" si="273"/>
        <v>0.05</v>
      </c>
      <c r="OC14" s="56"/>
      <c r="OD14" s="56"/>
      <c r="OE14" s="56"/>
      <c r="OF14" s="54">
        <f t="shared" si="274"/>
        <v>0.03</v>
      </c>
      <c r="OG14" s="54">
        <f t="shared" si="275"/>
        <v>0.05</v>
      </c>
      <c r="OH14" s="56"/>
      <c r="OI14" s="56"/>
      <c r="OJ14" s="56"/>
      <c r="OK14" s="54">
        <f t="shared" si="276"/>
        <v>0.06</v>
      </c>
      <c r="OL14" s="54">
        <f t="shared" si="277"/>
        <v>0.1</v>
      </c>
      <c r="OM14" s="56"/>
      <c r="ON14" s="56"/>
      <c r="OO14" s="56"/>
      <c r="OP14" s="54">
        <f t="shared" si="278"/>
        <v>0.06</v>
      </c>
      <c r="OQ14" s="54">
        <f t="shared" si="279"/>
        <v>0.1</v>
      </c>
      <c r="OR14" s="56"/>
      <c r="OS14" s="56"/>
      <c r="OT14" s="56"/>
      <c r="OU14" s="54">
        <f t="shared" si="280"/>
        <v>0.12</v>
      </c>
      <c r="OV14" s="54">
        <f t="shared" si="281"/>
        <v>0.2</v>
      </c>
      <c r="OW14" s="56"/>
      <c r="OX14" s="56"/>
      <c r="OY14" s="56"/>
      <c r="OZ14" s="54">
        <f t="shared" si="282"/>
        <v>0.12</v>
      </c>
      <c r="PA14" s="54">
        <f t="shared" si="283"/>
        <v>0.2</v>
      </c>
      <c r="PB14" s="56"/>
      <c r="PC14" s="56"/>
      <c r="PD14" s="56"/>
      <c r="PE14" s="54">
        <f t="shared" si="284"/>
        <v>0.12</v>
      </c>
      <c r="PF14" s="54">
        <f t="shared" si="285"/>
        <v>0.2</v>
      </c>
      <c r="PG14" s="56"/>
      <c r="PH14" s="56"/>
      <c r="PI14" s="56"/>
      <c r="PJ14" s="54">
        <f t="shared" si="286"/>
        <v>0.12</v>
      </c>
      <c r="PK14" s="54">
        <f t="shared" si="287"/>
        <v>0.2</v>
      </c>
      <c r="PL14" s="56"/>
      <c r="PM14" s="56"/>
      <c r="PN14" s="56"/>
      <c r="PO14" s="54">
        <f t="shared" si="288"/>
        <v>0.06</v>
      </c>
      <c r="PP14" s="54">
        <f t="shared" si="289"/>
        <v>0.1</v>
      </c>
      <c r="PQ14" s="56"/>
      <c r="PR14" s="56"/>
      <c r="PS14" s="56"/>
      <c r="PT14" s="54">
        <f t="shared" si="290"/>
        <v>0.06</v>
      </c>
      <c r="PU14" s="54">
        <f t="shared" si="291"/>
        <v>0.1</v>
      </c>
      <c r="PV14" s="56"/>
      <c r="PW14" s="56"/>
      <c r="PX14" s="56"/>
      <c r="PY14" s="54">
        <f t="shared" si="292"/>
        <v>0.03</v>
      </c>
      <c r="PZ14" s="54">
        <f t="shared" si="293"/>
        <v>0.05</v>
      </c>
      <c r="QA14" s="56"/>
      <c r="QB14" s="56"/>
      <c r="QC14" s="56"/>
      <c r="QD14" s="54">
        <f t="shared" si="294"/>
        <v>0.03</v>
      </c>
      <c r="QE14" s="54">
        <f t="shared" si="295"/>
        <v>0.05</v>
      </c>
      <c r="QF14" s="56"/>
      <c r="QG14" s="56"/>
      <c r="QH14" s="56"/>
      <c r="QI14" s="54">
        <f t="shared" si="296"/>
        <v>0.03</v>
      </c>
      <c r="QJ14" s="54">
        <f t="shared" si="297"/>
        <v>0.05</v>
      </c>
      <c r="QK14" s="56"/>
      <c r="QL14" s="56"/>
      <c r="QM14" s="56"/>
      <c r="QN14" s="54">
        <f t="shared" si="298"/>
        <v>0.03</v>
      </c>
      <c r="QO14" s="54">
        <f t="shared" si="299"/>
        <v>0.05</v>
      </c>
      <c r="QP14" s="56"/>
      <c r="QQ14" s="54"/>
      <c r="QR14" s="54">
        <f t="shared" si="300"/>
        <v>0.12</v>
      </c>
      <c r="QS14" s="54">
        <f t="shared" si="301"/>
        <v>0.2</v>
      </c>
      <c r="QT14" s="34"/>
      <c r="QU14" s="54"/>
      <c r="QV14" s="54">
        <f t="shared" si="302"/>
        <v>0.12</v>
      </c>
      <c r="QW14" s="54">
        <f t="shared" si="303"/>
        <v>0.2</v>
      </c>
      <c r="QX14" s="34"/>
      <c r="QY14" s="54"/>
      <c r="QZ14" s="54">
        <f t="shared" si="304"/>
        <v>0.12</v>
      </c>
      <c r="RA14" s="54">
        <f t="shared" si="305"/>
        <v>0.2</v>
      </c>
      <c r="RB14" s="34"/>
      <c r="RC14" s="54"/>
      <c r="RD14" s="54">
        <f t="shared" si="306"/>
        <v>0.12</v>
      </c>
      <c r="RE14" s="54">
        <f t="shared" si="307"/>
        <v>0.2</v>
      </c>
      <c r="RF14" s="34"/>
      <c r="RG14" s="54"/>
      <c r="RH14" s="54">
        <f t="shared" si="308"/>
        <v>0.12</v>
      </c>
      <c r="RI14" s="54">
        <f t="shared" si="309"/>
        <v>0.2</v>
      </c>
      <c r="RJ14" s="34"/>
      <c r="RK14" s="57">
        <v>96.789999999999992</v>
      </c>
      <c r="RL14" s="57">
        <f t="shared" si="310"/>
        <v>0.18319999999999936</v>
      </c>
      <c r="RM14" s="51">
        <f t="shared" si="43"/>
        <v>0.2</v>
      </c>
      <c r="RN14" s="24">
        <f t="shared" si="311"/>
        <v>20</v>
      </c>
      <c r="RO14" s="54"/>
      <c r="RP14" s="54">
        <f t="shared" si="312"/>
        <v>0.06</v>
      </c>
      <c r="RQ14" s="54">
        <f t="shared" si="313"/>
        <v>0.1</v>
      </c>
      <c r="RR14" s="34"/>
      <c r="RS14" s="54"/>
      <c r="RT14" s="54">
        <f t="shared" si="314"/>
        <v>0.06</v>
      </c>
      <c r="RU14" s="54">
        <f t="shared" si="315"/>
        <v>0.1</v>
      </c>
      <c r="RV14" s="34"/>
      <c r="RW14" s="54"/>
      <c r="RX14" s="54">
        <f t="shared" si="316"/>
        <v>0.06</v>
      </c>
      <c r="RY14" s="54">
        <f t="shared" si="317"/>
        <v>0.1</v>
      </c>
      <c r="RZ14" s="34"/>
      <c r="SA14" s="54"/>
      <c r="SB14" s="54">
        <f t="shared" si="318"/>
        <v>0.06</v>
      </c>
      <c r="SC14" s="54">
        <f t="shared" si="319"/>
        <v>0.1</v>
      </c>
      <c r="SD14" s="34"/>
      <c r="SE14" s="54"/>
      <c r="SF14" s="54">
        <f t="shared" si="320"/>
        <v>0.06</v>
      </c>
      <c r="SG14" s="54">
        <f t="shared" si="321"/>
        <v>0.1</v>
      </c>
      <c r="SH14" s="34"/>
      <c r="SI14" s="54"/>
      <c r="SJ14" s="54">
        <f t="shared" si="322"/>
        <v>0.06</v>
      </c>
      <c r="SK14" s="54">
        <f t="shared" si="323"/>
        <v>0.1</v>
      </c>
      <c r="SL14" s="34"/>
      <c r="SM14" s="54"/>
      <c r="SN14" s="54">
        <f t="shared" si="324"/>
        <v>0.06</v>
      </c>
      <c r="SO14" s="54">
        <f t="shared" si="325"/>
        <v>0.1</v>
      </c>
      <c r="SP14" s="34"/>
      <c r="SQ14" s="54"/>
      <c r="SR14" s="54">
        <f t="shared" si="326"/>
        <v>0.06</v>
      </c>
      <c r="SS14" s="54">
        <f t="shared" si="327"/>
        <v>0.1</v>
      </c>
      <c r="ST14" s="34"/>
      <c r="SU14" s="54"/>
      <c r="SV14" s="54">
        <f t="shared" si="328"/>
        <v>0.06</v>
      </c>
      <c r="SW14" s="54">
        <f t="shared" si="329"/>
        <v>0.1</v>
      </c>
      <c r="SX14" s="34"/>
      <c r="SY14" s="54"/>
      <c r="SZ14" s="54">
        <f t="shared" si="330"/>
        <v>0.06</v>
      </c>
      <c r="TA14" s="54">
        <f t="shared" si="331"/>
        <v>0.1</v>
      </c>
      <c r="TB14" s="34"/>
      <c r="TC14" s="54"/>
      <c r="TD14" s="54">
        <f t="shared" si="332"/>
        <v>0.06</v>
      </c>
      <c r="TE14" s="54">
        <f t="shared" si="333"/>
        <v>0.1</v>
      </c>
      <c r="TF14" s="34"/>
      <c r="TG14" s="54"/>
      <c r="TH14" s="54">
        <f t="shared" si="334"/>
        <v>0.06</v>
      </c>
      <c r="TI14" s="54">
        <f t="shared" si="335"/>
        <v>0.1</v>
      </c>
      <c r="TJ14" s="34"/>
      <c r="TK14" s="54"/>
      <c r="TL14" s="54">
        <f t="shared" si="336"/>
        <v>0.06</v>
      </c>
      <c r="TM14" s="54">
        <f t="shared" si="337"/>
        <v>0.1</v>
      </c>
      <c r="TN14" s="34"/>
      <c r="TO14" s="57">
        <v>93.789999999999992</v>
      </c>
      <c r="TP14" s="57">
        <f t="shared" si="338"/>
        <v>0.1</v>
      </c>
      <c r="TQ14" s="51">
        <f t="shared" si="44"/>
        <v>0.1</v>
      </c>
      <c r="TR14" s="24">
        <f t="shared" si="339"/>
        <v>10</v>
      </c>
      <c r="TS14" s="54"/>
      <c r="TT14" s="54">
        <f t="shared" si="340"/>
        <v>0.06</v>
      </c>
      <c r="TU14" s="54">
        <f t="shared" si="341"/>
        <v>0.1</v>
      </c>
      <c r="TV14" s="34"/>
      <c r="TW14" s="54"/>
      <c r="TX14" s="54">
        <f t="shared" si="342"/>
        <v>0.06</v>
      </c>
      <c r="TY14" s="54">
        <f t="shared" si="343"/>
        <v>0.1</v>
      </c>
      <c r="TZ14" s="34"/>
      <c r="UA14" s="54"/>
      <c r="UB14" s="54">
        <f t="shared" si="344"/>
        <v>0.06</v>
      </c>
      <c r="UC14" s="54">
        <f t="shared" si="345"/>
        <v>0.1</v>
      </c>
      <c r="UD14" s="34"/>
      <c r="UE14" s="54"/>
      <c r="UF14" s="54">
        <f t="shared" si="346"/>
        <v>0.06</v>
      </c>
      <c r="UG14" s="54">
        <f t="shared" si="347"/>
        <v>0.1</v>
      </c>
      <c r="UH14" s="34"/>
      <c r="UI14" s="54"/>
      <c r="UJ14" s="54">
        <f t="shared" si="348"/>
        <v>0.06</v>
      </c>
      <c r="UK14" s="54">
        <f t="shared" si="349"/>
        <v>0.1</v>
      </c>
      <c r="UL14" s="34"/>
      <c r="UM14" s="54"/>
      <c r="UN14" s="54">
        <f t="shared" si="350"/>
        <v>0.06</v>
      </c>
      <c r="UO14" s="54">
        <f t="shared" si="351"/>
        <v>0.1</v>
      </c>
      <c r="UP14" s="34"/>
      <c r="UQ14" s="54"/>
      <c r="UR14" s="54">
        <f t="shared" si="352"/>
        <v>0.06</v>
      </c>
      <c r="US14" s="54">
        <f t="shared" si="353"/>
        <v>0.1</v>
      </c>
      <c r="UT14" s="34"/>
      <c r="UU14" s="54"/>
      <c r="UV14" s="54">
        <f t="shared" si="354"/>
        <v>0.06</v>
      </c>
      <c r="UW14" s="54">
        <f t="shared" si="355"/>
        <v>0.1</v>
      </c>
      <c r="UX14" s="34"/>
      <c r="UY14" s="54"/>
      <c r="UZ14" s="54">
        <f t="shared" si="356"/>
        <v>0.06</v>
      </c>
      <c r="VA14" s="54">
        <f t="shared" si="357"/>
        <v>0.1</v>
      </c>
      <c r="VB14" s="34"/>
      <c r="VC14" s="54"/>
      <c r="VD14" s="54">
        <f t="shared" si="358"/>
        <v>0.06</v>
      </c>
      <c r="VE14" s="54">
        <f t="shared" si="359"/>
        <v>0.1</v>
      </c>
      <c r="VF14" s="34"/>
      <c r="VG14" s="49"/>
      <c r="VH14" s="57">
        <f t="shared" si="45"/>
        <v>0</v>
      </c>
      <c r="VI14" s="51">
        <f t="shared" si="46"/>
        <v>0</v>
      </c>
      <c r="VJ14" s="24"/>
      <c r="VK14" s="57">
        <v>96.655473204545444</v>
      </c>
      <c r="VL14" s="57">
        <f t="shared" si="361"/>
        <v>0.2</v>
      </c>
      <c r="VM14" s="51">
        <f t="shared" si="47"/>
        <v>0.2</v>
      </c>
      <c r="VN14" s="24">
        <f t="shared" si="362"/>
        <v>9</v>
      </c>
      <c r="VO14" s="57">
        <v>98.408308080808069</v>
      </c>
      <c r="VP14" s="57">
        <f t="shared" si="363"/>
        <v>0.2</v>
      </c>
      <c r="VQ14" s="51">
        <f t="shared" si="48"/>
        <v>0.2</v>
      </c>
      <c r="VR14" s="24">
        <f t="shared" si="364"/>
        <v>10</v>
      </c>
      <c r="VS14" s="54"/>
      <c r="VT14" s="54">
        <f t="shared" si="365"/>
        <v>0.06</v>
      </c>
      <c r="VU14" s="54">
        <f t="shared" si="366"/>
        <v>0.1</v>
      </c>
      <c r="VV14" s="34"/>
      <c r="VW14" s="54">
        <v>3.7341940954959751</v>
      </c>
      <c r="VX14" s="57">
        <f t="shared" si="367"/>
        <v>9.2911842546559348E-2</v>
      </c>
      <c r="VY14" s="51">
        <f t="shared" si="49"/>
        <v>0.1</v>
      </c>
      <c r="VZ14" s="24">
        <f t="shared" si="368"/>
        <v>12</v>
      </c>
      <c r="WA14" s="54">
        <v>18.361065883443814</v>
      </c>
      <c r="WB14" s="57">
        <f t="shared" si="369"/>
        <v>9.344426353377526E-2</v>
      </c>
      <c r="WC14" s="51">
        <f t="shared" si="50"/>
        <v>0.1</v>
      </c>
      <c r="WD14" s="24">
        <f t="shared" si="370"/>
        <v>10</v>
      </c>
      <c r="WE14" s="57">
        <v>99.17</v>
      </c>
      <c r="WF14" s="57">
        <f t="shared" si="371"/>
        <v>0.1</v>
      </c>
      <c r="WG14" s="51">
        <f t="shared" si="51"/>
        <v>0.1</v>
      </c>
      <c r="WH14" s="24">
        <f t="shared" si="372"/>
        <v>7</v>
      </c>
      <c r="WI14" s="54"/>
      <c r="WJ14" s="54">
        <f t="shared" si="373"/>
        <v>0.06</v>
      </c>
      <c r="WK14" s="54">
        <f t="shared" si="374"/>
        <v>0.1</v>
      </c>
      <c r="WL14" s="34"/>
      <c r="WM14" s="54"/>
      <c r="WN14" s="54">
        <f t="shared" si="375"/>
        <v>0.06</v>
      </c>
      <c r="WO14" s="54">
        <f t="shared" si="376"/>
        <v>0.1</v>
      </c>
      <c r="WP14" s="34"/>
      <c r="WQ14" s="54"/>
      <c r="WR14" s="54">
        <f t="shared" si="377"/>
        <v>0.06</v>
      </c>
      <c r="WS14" s="54">
        <f t="shared" si="378"/>
        <v>0.1</v>
      </c>
      <c r="WT14" s="34"/>
      <c r="WU14" s="57">
        <v>0</v>
      </c>
      <c r="WV14" s="57">
        <f t="shared" si="379"/>
        <v>0.1</v>
      </c>
      <c r="WW14" s="51">
        <f t="shared" si="52"/>
        <v>0.1</v>
      </c>
      <c r="WX14" s="24">
        <f t="shared" si="380"/>
        <v>1</v>
      </c>
      <c r="WY14" s="54"/>
      <c r="WZ14" s="54">
        <f t="shared" si="381"/>
        <v>0.06</v>
      </c>
      <c r="XA14" s="54">
        <f t="shared" si="382"/>
        <v>0.1</v>
      </c>
      <c r="XB14" s="34"/>
      <c r="XC14" s="54"/>
      <c r="XD14" s="54">
        <f t="shared" si="383"/>
        <v>0.06</v>
      </c>
      <c r="XE14" s="54">
        <f t="shared" si="384"/>
        <v>0.1</v>
      </c>
      <c r="XF14" s="34"/>
      <c r="XG14" s="54"/>
      <c r="XH14" s="54">
        <f t="shared" si="385"/>
        <v>0.06</v>
      </c>
      <c r="XI14" s="54">
        <f t="shared" si="386"/>
        <v>0.1</v>
      </c>
      <c r="XJ14" s="34"/>
      <c r="XK14" s="54"/>
      <c r="XL14" s="54">
        <f t="shared" si="387"/>
        <v>0.06</v>
      </c>
      <c r="XM14" s="54">
        <f t="shared" si="388"/>
        <v>0.1</v>
      </c>
      <c r="XN14" s="34"/>
      <c r="XO14" s="54"/>
      <c r="XP14" s="54">
        <f t="shared" si="389"/>
        <v>0.06</v>
      </c>
      <c r="XQ14" s="54">
        <f t="shared" si="390"/>
        <v>0.1</v>
      </c>
      <c r="XR14" s="34"/>
      <c r="XS14" s="54"/>
      <c r="XT14" s="54">
        <f t="shared" si="391"/>
        <v>0.06</v>
      </c>
      <c r="XU14" s="54">
        <f t="shared" si="392"/>
        <v>0.1</v>
      </c>
      <c r="XV14" s="34"/>
      <c r="XW14" s="54"/>
      <c r="XX14" s="54">
        <f t="shared" si="393"/>
        <v>0.06</v>
      </c>
      <c r="XY14" s="54">
        <f t="shared" si="394"/>
        <v>0.1</v>
      </c>
      <c r="XZ14" s="34"/>
      <c r="YA14" s="54"/>
      <c r="YB14" s="54">
        <f t="shared" si="395"/>
        <v>0.06</v>
      </c>
      <c r="YC14" s="54">
        <f t="shared" si="396"/>
        <v>0.1</v>
      </c>
      <c r="YD14" s="34"/>
      <c r="YE14" s="54"/>
      <c r="YF14" s="54">
        <f t="shared" si="397"/>
        <v>0.03</v>
      </c>
      <c r="YG14" s="54">
        <f t="shared" si="398"/>
        <v>0.05</v>
      </c>
      <c r="YH14" s="34"/>
      <c r="YI14" s="54"/>
      <c r="YJ14" s="54">
        <f t="shared" si="399"/>
        <v>0.06</v>
      </c>
      <c r="YK14" s="54">
        <f t="shared" si="400"/>
        <v>0.1</v>
      </c>
      <c r="YL14" s="34"/>
      <c r="YM14" s="54"/>
      <c r="YN14" s="54">
        <f t="shared" si="401"/>
        <v>0.03</v>
      </c>
      <c r="YO14" s="54">
        <f t="shared" si="402"/>
        <v>0.05</v>
      </c>
      <c r="YP14" s="34"/>
      <c r="YQ14" s="57">
        <v>98.02</v>
      </c>
      <c r="YR14" s="57">
        <f t="shared" si="403"/>
        <v>0.1</v>
      </c>
      <c r="YS14" s="51">
        <f t="shared" si="53"/>
        <v>0.1</v>
      </c>
      <c r="YT14" s="24">
        <f t="shared" si="404"/>
        <v>16</v>
      </c>
      <c r="YU14" s="54"/>
      <c r="YV14" s="54">
        <f t="shared" si="405"/>
        <v>0.06</v>
      </c>
      <c r="YW14" s="54">
        <f t="shared" si="406"/>
        <v>0.1</v>
      </c>
      <c r="YX14" s="34"/>
      <c r="YY14" s="54"/>
      <c r="YZ14" s="54">
        <f t="shared" si="407"/>
        <v>0.06</v>
      </c>
      <c r="ZA14" s="54">
        <f t="shared" si="408"/>
        <v>0.1</v>
      </c>
      <c r="ZB14" s="34"/>
      <c r="ZC14" s="54"/>
      <c r="ZD14" s="54">
        <f t="shared" si="409"/>
        <v>0.06</v>
      </c>
      <c r="ZE14" s="54">
        <f t="shared" si="410"/>
        <v>0.1</v>
      </c>
      <c r="ZF14" s="34"/>
      <c r="ZG14" s="54"/>
      <c r="ZH14" s="54">
        <f t="shared" si="411"/>
        <v>0.06</v>
      </c>
      <c r="ZI14" s="54">
        <f t="shared" si="412"/>
        <v>0.1</v>
      </c>
      <c r="ZJ14" s="34"/>
      <c r="ZK14" s="54"/>
      <c r="ZL14" s="54">
        <f t="shared" si="413"/>
        <v>0.06</v>
      </c>
      <c r="ZM14" s="54">
        <f t="shared" si="414"/>
        <v>0.1</v>
      </c>
      <c r="ZN14" s="34"/>
      <c r="ZO14" s="54"/>
      <c r="ZP14" s="54">
        <f t="shared" si="415"/>
        <v>0.06</v>
      </c>
      <c r="ZQ14" s="54">
        <f t="shared" si="416"/>
        <v>0.1</v>
      </c>
      <c r="ZR14" s="34"/>
      <c r="ZS14" s="54"/>
      <c r="ZT14" s="54">
        <f t="shared" si="417"/>
        <v>0.06</v>
      </c>
      <c r="ZU14" s="54">
        <f t="shared" si="418"/>
        <v>0.1</v>
      </c>
      <c r="ZV14" s="34"/>
      <c r="ZW14" s="54"/>
      <c r="ZX14" s="54">
        <f t="shared" si="419"/>
        <v>0.06</v>
      </c>
      <c r="ZY14" s="54">
        <f t="shared" si="420"/>
        <v>0.1</v>
      </c>
      <c r="ZZ14" s="34"/>
      <c r="AAA14" s="54"/>
      <c r="AAB14" s="54">
        <f t="shared" si="421"/>
        <v>0.03</v>
      </c>
      <c r="AAC14" s="54">
        <f t="shared" si="422"/>
        <v>0.05</v>
      </c>
      <c r="AAD14" s="34"/>
      <c r="AAE14" s="51">
        <v>0.13</v>
      </c>
      <c r="AAF14" s="57">
        <f t="shared" si="423"/>
        <v>0.05</v>
      </c>
      <c r="AAG14" s="51">
        <f t="shared" si="54"/>
        <v>0.05</v>
      </c>
      <c r="AAH14" s="24">
        <f t="shared" si="424"/>
        <v>5</v>
      </c>
      <c r="AAI14" s="54"/>
      <c r="AAJ14" s="54">
        <f t="shared" si="425"/>
        <v>0.03</v>
      </c>
      <c r="AAK14" s="54">
        <f t="shared" si="426"/>
        <v>0.05</v>
      </c>
      <c r="AAL14" s="34"/>
      <c r="AAM14" s="54"/>
      <c r="AAN14" s="54">
        <f t="shared" si="427"/>
        <v>0.03</v>
      </c>
      <c r="AAO14" s="54">
        <f t="shared" si="428"/>
        <v>0.05</v>
      </c>
      <c r="AAP14" s="34"/>
      <c r="AAQ14" s="54"/>
      <c r="AAR14" s="54">
        <f t="shared" si="429"/>
        <v>0.03</v>
      </c>
      <c r="AAS14" s="54">
        <f t="shared" si="430"/>
        <v>0.05</v>
      </c>
      <c r="AAT14" s="34"/>
      <c r="AAU14" s="54"/>
      <c r="AAV14" s="54">
        <f t="shared" si="431"/>
        <v>0.03</v>
      </c>
      <c r="AAW14" s="54">
        <f t="shared" si="432"/>
        <v>0.05</v>
      </c>
      <c r="AAX14" s="34"/>
      <c r="AAY14" s="54"/>
      <c r="AAZ14" s="54">
        <f t="shared" si="433"/>
        <v>0.03</v>
      </c>
      <c r="ABA14" s="54">
        <f t="shared" si="434"/>
        <v>0.05</v>
      </c>
      <c r="ABB14" s="34"/>
      <c r="ABC14" s="54"/>
      <c r="ABD14" s="54">
        <f t="shared" si="435"/>
        <v>0.03</v>
      </c>
      <c r="ABE14" s="54">
        <f t="shared" si="436"/>
        <v>0.05</v>
      </c>
      <c r="ABF14" s="34"/>
      <c r="ABG14" s="54"/>
      <c r="ABH14" s="54">
        <f t="shared" si="437"/>
        <v>0.03</v>
      </c>
      <c r="ABI14" s="54">
        <f t="shared" si="438"/>
        <v>0.05</v>
      </c>
      <c r="ABJ14" s="34"/>
      <c r="ABK14" s="54"/>
      <c r="ABL14" s="54">
        <f t="shared" si="439"/>
        <v>0.03</v>
      </c>
      <c r="ABM14" s="54">
        <f t="shared" si="440"/>
        <v>0.05</v>
      </c>
      <c r="ABN14" s="34"/>
      <c r="ABO14" s="54"/>
      <c r="ABP14" s="54">
        <f t="shared" si="441"/>
        <v>0.03</v>
      </c>
      <c r="ABQ14" s="54">
        <f t="shared" si="442"/>
        <v>0.05</v>
      </c>
      <c r="ABR14" s="34"/>
      <c r="ABS14" s="54"/>
      <c r="ABT14" s="54">
        <f t="shared" si="443"/>
        <v>0.03</v>
      </c>
      <c r="ABU14" s="54">
        <f t="shared" si="444"/>
        <v>0.05</v>
      </c>
      <c r="ABV14" s="34"/>
      <c r="ABW14" s="57">
        <v>95.61</v>
      </c>
      <c r="ABX14" s="57">
        <f t="shared" si="445"/>
        <v>0.16293333333333332</v>
      </c>
      <c r="ABY14" s="51">
        <f t="shared" si="55"/>
        <v>0.2</v>
      </c>
      <c r="ABZ14" s="24">
        <f t="shared" si="446"/>
        <v>19</v>
      </c>
      <c r="ACA14" s="54"/>
      <c r="ACB14" s="54">
        <f t="shared" si="447"/>
        <v>0.06</v>
      </c>
      <c r="ACC14" s="54">
        <f t="shared" si="448"/>
        <v>0.1</v>
      </c>
      <c r="ACD14" s="34"/>
      <c r="ACE14" s="54"/>
      <c r="ACF14" s="54">
        <f t="shared" si="449"/>
        <v>0.06</v>
      </c>
      <c r="ACG14" s="54">
        <f t="shared" si="450"/>
        <v>0.1</v>
      </c>
      <c r="ACH14" s="34"/>
      <c r="ACI14" s="54"/>
      <c r="ACJ14" s="54">
        <f t="shared" si="451"/>
        <v>0.06</v>
      </c>
      <c r="ACK14" s="54">
        <f t="shared" si="452"/>
        <v>0.1</v>
      </c>
      <c r="ACL14" s="34"/>
      <c r="ACM14" s="54"/>
      <c r="ACN14" s="54">
        <f t="shared" si="453"/>
        <v>0.06</v>
      </c>
      <c r="ACO14" s="54">
        <f t="shared" si="454"/>
        <v>0.1</v>
      </c>
      <c r="ACP14" s="34"/>
      <c r="ACQ14" s="54"/>
      <c r="ACR14" s="54">
        <f t="shared" si="455"/>
        <v>0.06</v>
      </c>
      <c r="ACS14" s="54">
        <f t="shared" si="456"/>
        <v>0.1</v>
      </c>
      <c r="ACT14" s="34"/>
      <c r="ACU14" s="54"/>
      <c r="ACV14" s="54">
        <f t="shared" si="457"/>
        <v>0.06</v>
      </c>
      <c r="ACW14" s="54">
        <f t="shared" si="458"/>
        <v>0.1</v>
      </c>
      <c r="ACX14" s="34"/>
      <c r="ACY14" s="54"/>
      <c r="ACZ14" s="54">
        <f t="shared" si="459"/>
        <v>0.06</v>
      </c>
      <c r="ADA14" s="54">
        <f t="shared" si="460"/>
        <v>0.1</v>
      </c>
      <c r="ADB14" s="34"/>
      <c r="ADC14" s="54">
        <v>3.94</v>
      </c>
      <c r="ADD14" s="54">
        <f t="shared" si="461"/>
        <v>0.1</v>
      </c>
      <c r="ADE14" s="54">
        <f t="shared" si="56"/>
        <v>0.1</v>
      </c>
      <c r="ADF14" s="24">
        <f t="shared" si="462"/>
        <v>3</v>
      </c>
      <c r="ADG14" s="54">
        <v>97.42</v>
      </c>
      <c r="ADH14" s="54">
        <f t="shared" si="463"/>
        <v>0.1</v>
      </c>
      <c r="ADI14" s="54">
        <f t="shared" si="57"/>
        <v>0.1</v>
      </c>
      <c r="ADJ14" s="24">
        <f t="shared" si="464"/>
        <v>19</v>
      </c>
      <c r="ADK14" s="54"/>
      <c r="ADL14" s="54">
        <f t="shared" si="465"/>
        <v>0.06</v>
      </c>
      <c r="ADM14" s="54">
        <f t="shared" si="466"/>
        <v>0.1</v>
      </c>
      <c r="ADN14" s="34"/>
      <c r="ADO14" s="54"/>
      <c r="ADP14" s="54">
        <f t="shared" si="467"/>
        <v>0.03</v>
      </c>
      <c r="ADQ14" s="54">
        <f t="shared" si="468"/>
        <v>0.05</v>
      </c>
      <c r="ADR14" s="34"/>
      <c r="ADS14" s="54"/>
      <c r="ADT14" s="54">
        <f t="shared" si="469"/>
        <v>0.03</v>
      </c>
      <c r="ADU14" s="54">
        <f t="shared" si="470"/>
        <v>0.05</v>
      </c>
      <c r="ADV14" s="34"/>
      <c r="ADW14" s="54"/>
      <c r="ADX14" s="54">
        <f t="shared" si="471"/>
        <v>0.03</v>
      </c>
      <c r="ADY14" s="54">
        <f t="shared" si="472"/>
        <v>0.05</v>
      </c>
      <c r="ADZ14" s="34"/>
      <c r="AEA14" s="54"/>
      <c r="AEB14" s="54">
        <f t="shared" si="473"/>
        <v>0.03</v>
      </c>
      <c r="AEC14" s="54">
        <f t="shared" si="474"/>
        <v>0.05</v>
      </c>
      <c r="AED14" s="34"/>
      <c r="AEE14" s="54"/>
      <c r="AEF14" s="54">
        <f t="shared" si="475"/>
        <v>0.03</v>
      </c>
      <c r="AEG14" s="54">
        <f t="shared" si="476"/>
        <v>0.05</v>
      </c>
      <c r="AEH14" s="34"/>
      <c r="AEI14" s="54"/>
      <c r="AEJ14" s="54">
        <f t="shared" si="477"/>
        <v>0.03</v>
      </c>
      <c r="AEK14" s="54">
        <f t="shared" si="478"/>
        <v>0.05</v>
      </c>
      <c r="AEL14" s="34"/>
      <c r="AEM14" s="54"/>
      <c r="AEN14" s="54">
        <f t="shared" si="479"/>
        <v>0.06</v>
      </c>
      <c r="AEO14" s="54">
        <f t="shared" si="480"/>
        <v>0.1</v>
      </c>
      <c r="AEP14" s="34"/>
      <c r="AEQ14" s="54"/>
      <c r="AER14" s="54">
        <f t="shared" si="481"/>
        <v>0.06</v>
      </c>
      <c r="AES14" s="54">
        <f t="shared" si="482"/>
        <v>0.1</v>
      </c>
      <c r="AET14" s="34"/>
      <c r="AEU14" s="54"/>
      <c r="AEV14" s="54">
        <f t="shared" si="483"/>
        <v>0.06</v>
      </c>
      <c r="AEW14" s="54">
        <f t="shared" si="484"/>
        <v>0.1</v>
      </c>
      <c r="AEX14" s="34"/>
      <c r="AEY14" s="54"/>
      <c r="AEZ14" s="54">
        <f t="shared" si="485"/>
        <v>0.06</v>
      </c>
      <c r="AFA14" s="54">
        <f t="shared" si="486"/>
        <v>0.1</v>
      </c>
      <c r="AFB14" s="34"/>
      <c r="AFC14" s="54"/>
      <c r="AFD14" s="54">
        <f t="shared" si="487"/>
        <v>0.03</v>
      </c>
      <c r="AFE14" s="54">
        <f t="shared" si="488"/>
        <v>0.05</v>
      </c>
      <c r="AFF14" s="34"/>
      <c r="AFG14" s="54"/>
      <c r="AFH14" s="54">
        <f t="shared" si="489"/>
        <v>0.03</v>
      </c>
      <c r="AFI14" s="54">
        <f t="shared" si="490"/>
        <v>0.05</v>
      </c>
      <c r="AFJ14" s="34"/>
      <c r="AFK14" s="54"/>
      <c r="AFL14" s="54">
        <f t="shared" si="491"/>
        <v>0.03</v>
      </c>
      <c r="AFM14" s="54">
        <f t="shared" si="492"/>
        <v>0.05</v>
      </c>
      <c r="AFN14" s="34"/>
      <c r="AFO14" s="54"/>
      <c r="AFP14" s="54">
        <f t="shared" si="493"/>
        <v>0.03</v>
      </c>
      <c r="AFQ14" s="54">
        <f t="shared" si="494"/>
        <v>0.05</v>
      </c>
      <c r="AFR14" s="34"/>
      <c r="AFS14" s="54"/>
      <c r="AFT14" s="54">
        <f t="shared" si="495"/>
        <v>0.03</v>
      </c>
      <c r="AFU14" s="54">
        <f t="shared" si="496"/>
        <v>0.05</v>
      </c>
      <c r="AFV14" s="34"/>
      <c r="AFW14" s="54"/>
      <c r="AFX14" s="54">
        <f t="shared" si="497"/>
        <v>0.03</v>
      </c>
      <c r="AFY14" s="54">
        <f t="shared" si="498"/>
        <v>0.05</v>
      </c>
      <c r="AFZ14" s="34"/>
      <c r="AGA14" s="54"/>
      <c r="AGB14" s="54">
        <f t="shared" si="499"/>
        <v>0.06</v>
      </c>
      <c r="AGC14" s="54">
        <f t="shared" si="500"/>
        <v>0.1</v>
      </c>
      <c r="AGD14" s="34"/>
      <c r="AGE14" s="54"/>
      <c r="AGF14" s="54">
        <f t="shared" si="501"/>
        <v>0.03</v>
      </c>
      <c r="AGG14" s="54">
        <f t="shared" si="502"/>
        <v>0.05</v>
      </c>
      <c r="AGH14" s="34"/>
      <c r="AGI14" s="54"/>
      <c r="AGJ14" s="54">
        <f t="shared" si="503"/>
        <v>0.03</v>
      </c>
      <c r="AGK14" s="54">
        <f t="shared" si="504"/>
        <v>0.05</v>
      </c>
      <c r="AGL14" s="34"/>
      <c r="AGM14" s="54"/>
      <c r="AGN14" s="54">
        <f t="shared" si="505"/>
        <v>0.03</v>
      </c>
      <c r="AGO14" s="54">
        <f t="shared" si="506"/>
        <v>0.05</v>
      </c>
      <c r="AGP14" s="34"/>
      <c r="AGQ14" s="54"/>
      <c r="AGR14" s="54">
        <f t="shared" si="507"/>
        <v>0.03</v>
      </c>
      <c r="AGS14" s="54">
        <f t="shared" si="508"/>
        <v>0.05</v>
      </c>
      <c r="AGT14" s="34"/>
      <c r="AGU14" s="57">
        <v>0.26</v>
      </c>
      <c r="AGV14" s="57">
        <f t="shared" si="509"/>
        <v>1.476</v>
      </c>
      <c r="AGW14" s="51">
        <f t="shared" si="58"/>
        <v>1.5</v>
      </c>
      <c r="AGX14" s="24">
        <f t="shared" si="510"/>
        <v>20</v>
      </c>
      <c r="AGY14" s="57">
        <v>0.12000000000000001</v>
      </c>
      <c r="AGZ14" s="57">
        <f t="shared" si="511"/>
        <v>1.5</v>
      </c>
      <c r="AHA14" s="51">
        <f t="shared" si="59"/>
        <v>1.5</v>
      </c>
      <c r="AHB14" s="24">
        <f t="shared" si="512"/>
        <v>13</v>
      </c>
      <c r="AHC14" s="57">
        <v>98.99</v>
      </c>
      <c r="AHD14" s="57">
        <f t="shared" si="513"/>
        <v>1</v>
      </c>
      <c r="AHE14" s="51">
        <f t="shared" si="60"/>
        <v>1</v>
      </c>
      <c r="AHF14" s="24">
        <f t="shared" si="514"/>
        <v>1</v>
      </c>
      <c r="AHG14" s="57">
        <v>95.25</v>
      </c>
      <c r="AHH14" s="57">
        <f t="shared" si="515"/>
        <v>0.5</v>
      </c>
      <c r="AHI14" s="51">
        <f t="shared" si="61"/>
        <v>0.5</v>
      </c>
      <c r="AHJ14" s="24">
        <f t="shared" si="516"/>
        <v>12</v>
      </c>
      <c r="AHK14" s="57">
        <v>98.45</v>
      </c>
      <c r="AHL14" s="57">
        <f t="shared" si="517"/>
        <v>0.5</v>
      </c>
      <c r="AHM14" s="51">
        <f t="shared" si="62"/>
        <v>0.5</v>
      </c>
      <c r="AHN14" s="24">
        <f t="shared" si="518"/>
        <v>17</v>
      </c>
      <c r="AHO14" s="57">
        <v>6.39</v>
      </c>
      <c r="AHP14" s="57">
        <f t="shared" si="519"/>
        <v>0</v>
      </c>
      <c r="AHQ14" s="51">
        <f t="shared" si="63"/>
        <v>0.55000000000000004</v>
      </c>
      <c r="AHR14" s="24">
        <f t="shared" si="520"/>
        <v>18</v>
      </c>
      <c r="AHS14" s="57">
        <v>1.23</v>
      </c>
      <c r="AHT14" s="57">
        <f t="shared" si="521"/>
        <v>0.55000000000000004</v>
      </c>
      <c r="AHU14" s="51">
        <f t="shared" si="64"/>
        <v>0.55000000000000004</v>
      </c>
      <c r="AHV14" s="24">
        <f t="shared" si="522"/>
        <v>3</v>
      </c>
      <c r="AHW14" s="57">
        <v>4.2299999999999997E-2</v>
      </c>
      <c r="AHX14" s="57">
        <f t="shared" si="523"/>
        <v>0.45</v>
      </c>
      <c r="AHY14" s="51">
        <f t="shared" si="65"/>
        <v>0.45</v>
      </c>
      <c r="AHZ14" s="24">
        <f t="shared" si="524"/>
        <v>12</v>
      </c>
      <c r="AIA14" s="57">
        <v>1.4000000000000002E-2</v>
      </c>
      <c r="AIB14" s="57">
        <f t="shared" si="525"/>
        <v>0.45</v>
      </c>
      <c r="AIC14" s="51">
        <f t="shared" si="66"/>
        <v>0.45</v>
      </c>
      <c r="AID14" s="24">
        <f t="shared" si="526"/>
        <v>10</v>
      </c>
      <c r="AIE14" s="54"/>
      <c r="AIF14" s="54">
        <f t="shared" si="527"/>
        <v>0.24</v>
      </c>
      <c r="AIG14" s="54">
        <f t="shared" si="528"/>
        <v>0.4</v>
      </c>
      <c r="AIH14" s="34"/>
      <c r="AII14" s="54"/>
      <c r="AIJ14" s="54">
        <f t="shared" si="529"/>
        <v>0.24</v>
      </c>
      <c r="AIK14" s="54">
        <f t="shared" si="530"/>
        <v>0.4</v>
      </c>
      <c r="AIL14" s="34"/>
      <c r="AIM14" s="54"/>
      <c r="AIN14" s="54">
        <f t="shared" si="531"/>
        <v>0.24</v>
      </c>
      <c r="AIO14" s="54">
        <f t="shared" si="532"/>
        <v>0.4</v>
      </c>
      <c r="AIP14" s="34"/>
      <c r="AIQ14" s="57">
        <v>16.329999999999998</v>
      </c>
      <c r="AIR14" s="57">
        <f t="shared" si="533"/>
        <v>1.5</v>
      </c>
      <c r="AIS14" s="51">
        <f t="shared" si="67"/>
        <v>1.5</v>
      </c>
      <c r="AIT14" s="24">
        <f t="shared" si="534"/>
        <v>1</v>
      </c>
      <c r="AIU14" s="57">
        <v>2.0699999999999998</v>
      </c>
      <c r="AIV14" s="57">
        <f t="shared" si="535"/>
        <v>2</v>
      </c>
      <c r="AIW14" s="51">
        <f t="shared" si="68"/>
        <v>2</v>
      </c>
      <c r="AIX14" s="24">
        <f t="shared" si="536"/>
        <v>6</v>
      </c>
      <c r="AIY14" s="51">
        <v>0</v>
      </c>
      <c r="AIZ14" s="57">
        <f t="shared" si="537"/>
        <v>1.4</v>
      </c>
      <c r="AJA14" s="51">
        <f t="shared" si="69"/>
        <v>1.4</v>
      </c>
      <c r="AJB14" s="24">
        <f t="shared" si="538"/>
        <v>1</v>
      </c>
      <c r="AJC14" s="57">
        <v>23.371477998317573</v>
      </c>
      <c r="AJD14" s="57">
        <f t="shared" si="539"/>
        <v>0.3</v>
      </c>
      <c r="AJE14" s="51">
        <f t="shared" si="70"/>
        <v>0.3</v>
      </c>
      <c r="AJF14" s="24">
        <f t="shared" si="540"/>
        <v>18</v>
      </c>
      <c r="AJG14" s="54"/>
      <c r="AJH14" s="54">
        <f t="shared" si="541"/>
        <v>0.12</v>
      </c>
      <c r="AJI14" s="54">
        <f t="shared" si="542"/>
        <v>0.2</v>
      </c>
      <c r="AJJ14" s="34"/>
      <c r="AJK14" s="57">
        <v>0.8</v>
      </c>
      <c r="AJL14" s="57">
        <f t="shared" si="543"/>
        <v>0.4</v>
      </c>
      <c r="AJM14" s="51">
        <f t="shared" si="71"/>
        <v>0.4</v>
      </c>
      <c r="AJN14" s="24">
        <f t="shared" si="544"/>
        <v>20</v>
      </c>
      <c r="AJO14" s="57">
        <v>98.5</v>
      </c>
      <c r="AJP14" s="57">
        <f t="shared" si="545"/>
        <v>0.2</v>
      </c>
      <c r="AJQ14" s="51">
        <f t="shared" si="72"/>
        <v>0.2</v>
      </c>
      <c r="AJR14" s="24">
        <f t="shared" si="546"/>
        <v>11</v>
      </c>
      <c r="AJS14" s="57">
        <v>100</v>
      </c>
      <c r="AJT14" s="57">
        <f t="shared" si="547"/>
        <v>0.2</v>
      </c>
      <c r="AJU14" s="51">
        <f t="shared" si="73"/>
        <v>0.2</v>
      </c>
      <c r="AJV14" s="24">
        <f t="shared" si="548"/>
        <v>1</v>
      </c>
      <c r="AJW14" s="57">
        <v>97.399999999999991</v>
      </c>
      <c r="AJX14" s="54">
        <f t="shared" si="549"/>
        <v>0.2</v>
      </c>
      <c r="AJY14" s="36">
        <f t="shared" si="74"/>
        <v>0.2</v>
      </c>
      <c r="AJZ14" s="35">
        <f t="shared" si="550"/>
        <v>13</v>
      </c>
      <c r="AKA14" s="31" t="s">
        <v>547</v>
      </c>
      <c r="AKB14" s="33">
        <f t="shared" si="75"/>
        <v>62.222666666666647</v>
      </c>
      <c r="AKC14" s="34">
        <f t="shared" si="551"/>
        <v>19</v>
      </c>
      <c r="AKD14" s="31" t="s">
        <v>547</v>
      </c>
      <c r="AKE14" s="33">
        <f t="shared" si="76"/>
        <v>94.376117153385749</v>
      </c>
      <c r="AKF14" s="34">
        <f t="shared" si="552"/>
        <v>9</v>
      </c>
      <c r="AKG14" s="31" t="s">
        <v>547</v>
      </c>
      <c r="AKH14" s="33">
        <f t="shared" si="77"/>
        <v>60</v>
      </c>
      <c r="AKI14" s="34">
        <f t="shared" si="553"/>
        <v>1</v>
      </c>
      <c r="AKJ14" s="31" t="s">
        <v>547</v>
      </c>
      <c r="AKK14" s="33">
        <f t="shared" si="554"/>
        <v>66.327639964771095</v>
      </c>
      <c r="AKL14" s="34">
        <f t="shared" si="555"/>
        <v>21</v>
      </c>
      <c r="AKM14" s="31" t="s">
        <v>547</v>
      </c>
      <c r="AKN14" s="33">
        <f t="shared" si="78"/>
        <v>66.045810606261924</v>
      </c>
      <c r="AKO14" s="34">
        <f t="shared" si="556"/>
        <v>10</v>
      </c>
      <c r="AKP14" s="31" t="s">
        <v>547</v>
      </c>
      <c r="AKQ14" s="33">
        <f t="shared" si="79"/>
        <v>99.2</v>
      </c>
      <c r="AKR14" s="34">
        <f t="shared" si="557"/>
        <v>19</v>
      </c>
      <c r="AKS14" s="31" t="s">
        <v>547</v>
      </c>
      <c r="AKT14" s="33">
        <f t="shared" si="558"/>
        <v>86.25</v>
      </c>
      <c r="AKU14" s="34">
        <f t="shared" si="80"/>
        <v>14</v>
      </c>
      <c r="AKV14" s="31" t="s">
        <v>547</v>
      </c>
      <c r="AKW14" s="33">
        <f t="shared" si="559"/>
        <v>92.131147540983605</v>
      </c>
      <c r="AKX14" s="34">
        <f t="shared" si="560"/>
        <v>1</v>
      </c>
      <c r="AKY14" s="31" t="s">
        <v>547</v>
      </c>
      <c r="AKZ14" s="33">
        <f t="shared" si="81"/>
        <v>94.666666666666671</v>
      </c>
      <c r="ALA14" s="34">
        <f t="shared" si="561"/>
        <v>1</v>
      </c>
    </row>
    <row r="15" spans="1:989" ht="18" x14ac:dyDescent="0.15">
      <c r="A15" s="31" t="s">
        <v>548</v>
      </c>
      <c r="B15" s="32" t="str">
        <f t="shared" si="82"/>
        <v>甘肃</v>
      </c>
      <c r="C15" s="33">
        <f t="shared" si="83"/>
        <v>80.238142357275706</v>
      </c>
      <c r="D15" s="34">
        <f t="shared" si="84"/>
        <v>9</v>
      </c>
      <c r="E15" s="54">
        <v>80.53</v>
      </c>
      <c r="F15" s="54">
        <f t="shared" si="85"/>
        <v>0.46946666666666675</v>
      </c>
      <c r="G15" s="54">
        <f t="shared" si="6"/>
        <v>0.7</v>
      </c>
      <c r="H15" s="35">
        <f t="shared" si="86"/>
        <v>18</v>
      </c>
      <c r="I15" s="54">
        <v>79.510000000000005</v>
      </c>
      <c r="J15" s="54">
        <f t="shared" si="87"/>
        <v>0</v>
      </c>
      <c r="K15" s="36">
        <f t="shared" si="7"/>
        <v>0.7</v>
      </c>
      <c r="L15" s="35">
        <f t="shared" si="88"/>
        <v>18</v>
      </c>
      <c r="M15" s="54">
        <v>77.52</v>
      </c>
      <c r="N15" s="54">
        <f t="shared" si="89"/>
        <v>0.39119999999999977</v>
      </c>
      <c r="O15" s="36">
        <f t="shared" si="8"/>
        <v>0.6</v>
      </c>
      <c r="P15" s="35">
        <f t="shared" si="90"/>
        <v>21</v>
      </c>
      <c r="Q15" s="54">
        <v>85.57</v>
      </c>
      <c r="R15" s="54">
        <f t="shared" si="91"/>
        <v>0.40559999999999946</v>
      </c>
      <c r="S15" s="36">
        <f t="shared" si="9"/>
        <v>0.6</v>
      </c>
      <c r="T15" s="35">
        <f t="shared" si="92"/>
        <v>17</v>
      </c>
      <c r="U15" s="54"/>
      <c r="V15" s="54">
        <f t="shared" si="93"/>
        <v>0.3</v>
      </c>
      <c r="W15" s="54">
        <f t="shared" si="94"/>
        <v>0.5</v>
      </c>
      <c r="X15" s="34"/>
      <c r="Y15" s="36">
        <v>2.1151630891901741E-2</v>
      </c>
      <c r="Z15" s="54">
        <f t="shared" si="95"/>
        <v>0.3</v>
      </c>
      <c r="AA15" s="36">
        <f t="shared" si="10"/>
        <v>0.3</v>
      </c>
      <c r="AB15" s="35">
        <f t="shared" si="96"/>
        <v>5</v>
      </c>
      <c r="AC15" s="36">
        <v>7.1189577845803377E-3</v>
      </c>
      <c r="AD15" s="54">
        <f t="shared" si="97"/>
        <v>0.5</v>
      </c>
      <c r="AE15" s="36">
        <f t="shared" si="11"/>
        <v>0.5</v>
      </c>
      <c r="AF15" s="35">
        <f t="shared" si="98"/>
        <v>4</v>
      </c>
      <c r="AG15" s="36">
        <v>7.1189577845803377E-3</v>
      </c>
      <c r="AH15" s="54">
        <f t="shared" si="99"/>
        <v>0.3</v>
      </c>
      <c r="AI15" s="36">
        <f t="shared" si="12"/>
        <v>0.3</v>
      </c>
      <c r="AJ15" s="35">
        <f t="shared" si="100"/>
        <v>4</v>
      </c>
      <c r="AK15" s="36">
        <v>1.9260046631971728</v>
      </c>
      <c r="AL15" s="54">
        <f t="shared" si="101"/>
        <v>0.5</v>
      </c>
      <c r="AM15" s="36">
        <f t="shared" si="13"/>
        <v>0.5</v>
      </c>
      <c r="AN15" s="35">
        <f t="shared" si="102"/>
        <v>1</v>
      </c>
      <c r="AO15" s="53">
        <v>1.9253752499085461</v>
      </c>
      <c r="AP15" s="54">
        <f t="shared" si="103"/>
        <v>0.3</v>
      </c>
      <c r="AQ15" s="36">
        <f t="shared" si="14"/>
        <v>0.3</v>
      </c>
      <c r="AR15" s="35">
        <f t="shared" si="104"/>
        <v>11</v>
      </c>
      <c r="AS15" s="54">
        <v>99.79</v>
      </c>
      <c r="AT15" s="54">
        <f t="shared" si="105"/>
        <v>1</v>
      </c>
      <c r="AU15" s="36">
        <f t="shared" si="15"/>
        <v>1</v>
      </c>
      <c r="AV15" s="35">
        <f t="shared" si="106"/>
        <v>21</v>
      </c>
      <c r="AW15" s="54">
        <v>0.02</v>
      </c>
      <c r="AX15" s="54">
        <f t="shared" si="107"/>
        <v>1</v>
      </c>
      <c r="AY15" s="36">
        <f t="shared" si="16"/>
        <v>1</v>
      </c>
      <c r="AZ15" s="35">
        <f t="shared" si="108"/>
        <v>4</v>
      </c>
      <c r="BA15" s="54">
        <v>2.4380000000000002</v>
      </c>
      <c r="BB15" s="54">
        <f t="shared" si="109"/>
        <v>1</v>
      </c>
      <c r="BC15" s="36">
        <f t="shared" si="17"/>
        <v>1</v>
      </c>
      <c r="BD15" s="35">
        <f t="shared" si="110"/>
        <v>14</v>
      </c>
      <c r="BE15" s="37">
        <v>0.09</v>
      </c>
      <c r="BF15" s="54">
        <f t="shared" si="111"/>
        <v>1</v>
      </c>
      <c r="BG15" s="36">
        <f t="shared" si="18"/>
        <v>1</v>
      </c>
      <c r="BH15" s="35">
        <f t="shared" si="112"/>
        <v>5</v>
      </c>
      <c r="BI15" s="54">
        <v>99.8</v>
      </c>
      <c r="BJ15" s="54">
        <f t="shared" si="113"/>
        <v>0.2</v>
      </c>
      <c r="BK15" s="36">
        <f t="shared" si="19"/>
        <v>0.2</v>
      </c>
      <c r="BL15" s="35">
        <f t="shared" si="114"/>
        <v>5</v>
      </c>
      <c r="BM15" s="54">
        <v>0</v>
      </c>
      <c r="BN15" s="54">
        <f t="shared" si="115"/>
        <v>0.2</v>
      </c>
      <c r="BO15" s="36">
        <f t="shared" si="20"/>
        <v>0.2</v>
      </c>
      <c r="BP15" s="35">
        <f t="shared" si="116"/>
        <v>1</v>
      </c>
      <c r="BQ15" s="54">
        <v>99.41</v>
      </c>
      <c r="BR15" s="54">
        <f t="shared" si="117"/>
        <v>0.19279999999999975</v>
      </c>
      <c r="BS15" s="36">
        <f t="shared" si="21"/>
        <v>0.2</v>
      </c>
      <c r="BT15" s="35">
        <f t="shared" si="118"/>
        <v>12</v>
      </c>
      <c r="BU15" s="54">
        <v>1.9949753393585976</v>
      </c>
      <c r="BV15" s="54">
        <f t="shared" si="119"/>
        <v>0.24080394570262437</v>
      </c>
      <c r="BW15" s="36">
        <f t="shared" si="22"/>
        <v>0.4</v>
      </c>
      <c r="BX15" s="35">
        <f t="shared" si="120"/>
        <v>18</v>
      </c>
      <c r="BY15" s="54">
        <v>96.07</v>
      </c>
      <c r="BZ15" s="54">
        <f t="shared" si="121"/>
        <v>0</v>
      </c>
      <c r="CA15" s="36">
        <f t="shared" si="23"/>
        <v>0.4</v>
      </c>
      <c r="CB15" s="35">
        <f t="shared" si="122"/>
        <v>28</v>
      </c>
      <c r="CC15" s="54">
        <v>99.489499999999992</v>
      </c>
      <c r="CD15" s="54">
        <f t="shared" si="123"/>
        <v>0.5</v>
      </c>
      <c r="CE15" s="36">
        <f t="shared" si="24"/>
        <v>0.5</v>
      </c>
      <c r="CF15" s="35">
        <f t="shared" si="124"/>
        <v>4</v>
      </c>
      <c r="CG15" s="54">
        <v>52</v>
      </c>
      <c r="CH15" s="54">
        <f t="shared" si="125"/>
        <v>0.4</v>
      </c>
      <c r="CI15" s="36">
        <f t="shared" si="25"/>
        <v>0.4</v>
      </c>
      <c r="CJ15" s="35">
        <f t="shared" si="126"/>
        <v>10</v>
      </c>
      <c r="CK15" s="54"/>
      <c r="CL15" s="54">
        <f t="shared" si="127"/>
        <v>0.18</v>
      </c>
      <c r="CM15" s="54">
        <f t="shared" si="128"/>
        <v>0.3</v>
      </c>
      <c r="CN15" s="34"/>
      <c r="CO15" s="54">
        <v>98.958699999999993</v>
      </c>
      <c r="CP15" s="54">
        <f t="shared" si="129"/>
        <v>0.5</v>
      </c>
      <c r="CQ15" s="36">
        <f t="shared" si="26"/>
        <v>0.5</v>
      </c>
      <c r="CR15" s="35">
        <f t="shared" si="130"/>
        <v>13</v>
      </c>
      <c r="CS15" s="54">
        <v>73</v>
      </c>
      <c r="CT15" s="54">
        <f t="shared" si="131"/>
        <v>0.4</v>
      </c>
      <c r="CU15" s="36">
        <f t="shared" si="27"/>
        <v>0.4</v>
      </c>
      <c r="CV15" s="35">
        <f t="shared" si="132"/>
        <v>23</v>
      </c>
      <c r="CW15" s="54"/>
      <c r="CX15" s="54">
        <f t="shared" si="133"/>
        <v>0.18</v>
      </c>
      <c r="CY15" s="54">
        <f t="shared" si="134"/>
        <v>0.3</v>
      </c>
      <c r="CZ15" s="34"/>
      <c r="DA15" s="54">
        <v>99.800899999999999</v>
      </c>
      <c r="DB15" s="54">
        <f t="shared" si="135"/>
        <v>0.3</v>
      </c>
      <c r="DC15" s="36">
        <f t="shared" si="28"/>
        <v>0.3</v>
      </c>
      <c r="DD15" s="35">
        <f t="shared" si="136"/>
        <v>3</v>
      </c>
      <c r="DE15" s="54">
        <v>64</v>
      </c>
      <c r="DF15" s="54">
        <f t="shared" si="137"/>
        <v>0.5</v>
      </c>
      <c r="DG15" s="36">
        <f t="shared" si="29"/>
        <v>0.5</v>
      </c>
      <c r="DH15" s="35">
        <f t="shared" si="138"/>
        <v>16</v>
      </c>
      <c r="DI15" s="54">
        <v>99.585300000000004</v>
      </c>
      <c r="DJ15" s="54">
        <f t="shared" si="139"/>
        <v>0.5</v>
      </c>
      <c r="DK15" s="36">
        <f t="shared" si="30"/>
        <v>0.5</v>
      </c>
      <c r="DL15" s="35">
        <f t="shared" si="140"/>
        <v>9</v>
      </c>
      <c r="DM15" s="54">
        <v>67</v>
      </c>
      <c r="DN15" s="54">
        <f t="shared" si="141"/>
        <v>0.3</v>
      </c>
      <c r="DO15" s="36">
        <f t="shared" si="31"/>
        <v>0.3</v>
      </c>
      <c r="DP15" s="35">
        <f t="shared" si="142"/>
        <v>13</v>
      </c>
      <c r="DQ15" s="54">
        <v>3.9430000000000001</v>
      </c>
      <c r="DR15" s="54">
        <f t="shared" si="143"/>
        <v>0.29658000000000001</v>
      </c>
      <c r="DS15" s="36">
        <f t="shared" si="32"/>
        <v>0.3</v>
      </c>
      <c r="DT15" s="35">
        <f t="shared" si="144"/>
        <v>18</v>
      </c>
      <c r="DU15" s="54">
        <v>98.76</v>
      </c>
      <c r="DV15" s="54">
        <f t="shared" si="145"/>
        <v>0.27120000000000061</v>
      </c>
      <c r="DW15" s="36">
        <f t="shared" si="33"/>
        <v>0.3</v>
      </c>
      <c r="DX15" s="35">
        <f t="shared" si="146"/>
        <v>28</v>
      </c>
      <c r="DY15" s="54"/>
      <c r="DZ15" s="54">
        <f t="shared" si="147"/>
        <v>0.3</v>
      </c>
      <c r="EA15" s="54">
        <f t="shared" si="148"/>
        <v>0.5</v>
      </c>
      <c r="EB15" s="34"/>
      <c r="EC15" s="54">
        <v>79.510000000000005</v>
      </c>
      <c r="ED15" s="94">
        <v>78.16</v>
      </c>
      <c r="EE15" s="54">
        <f t="shared" si="149"/>
        <v>8.3677685950413694E-2</v>
      </c>
      <c r="EF15" s="51">
        <f t="shared" si="150"/>
        <v>0.3</v>
      </c>
      <c r="EG15" s="24">
        <f t="shared" si="151"/>
        <v>16</v>
      </c>
      <c r="EH15" s="54">
        <v>79.510000000000005</v>
      </c>
      <c r="EI15" s="54">
        <v>72.260000000000005</v>
      </c>
      <c r="EJ15" s="54">
        <f t="shared" si="152"/>
        <v>0.20251396648044703</v>
      </c>
      <c r="EK15" s="51">
        <f t="shared" si="153"/>
        <v>0.3</v>
      </c>
      <c r="EL15" s="24">
        <f t="shared" si="154"/>
        <v>16</v>
      </c>
      <c r="EM15" s="69">
        <v>77.52</v>
      </c>
      <c r="EN15" s="70">
        <v>76.900000000000006</v>
      </c>
      <c r="EO15" s="54">
        <f t="shared" si="155"/>
        <v>4.5365853658535939E-2</v>
      </c>
      <c r="EP15" s="51">
        <f t="shared" si="156"/>
        <v>0.3</v>
      </c>
      <c r="EQ15" s="24">
        <f t="shared" si="157"/>
        <v>15</v>
      </c>
      <c r="ER15" s="69">
        <v>77.52</v>
      </c>
      <c r="ES15" s="70">
        <v>74.38</v>
      </c>
      <c r="ET15" s="54">
        <f t="shared" si="158"/>
        <v>0.1422960725075528</v>
      </c>
      <c r="EU15" s="51">
        <f t="shared" si="159"/>
        <v>0.3</v>
      </c>
      <c r="EV15" s="24">
        <f t="shared" si="160"/>
        <v>21</v>
      </c>
      <c r="EW15" s="54">
        <v>85.57</v>
      </c>
      <c r="EX15" s="36">
        <v>83.43</v>
      </c>
      <c r="EY15" s="54">
        <f t="shared" si="161"/>
        <v>0.14048140043763607</v>
      </c>
      <c r="EZ15" s="51">
        <f t="shared" si="162"/>
        <v>0.3</v>
      </c>
      <c r="FA15" s="24">
        <f t="shared" si="163"/>
        <v>14</v>
      </c>
      <c r="FB15" s="54">
        <v>85.57</v>
      </c>
      <c r="FC15" s="36">
        <v>80.06</v>
      </c>
      <c r="FD15" s="54">
        <f t="shared" si="164"/>
        <v>0.20818639798488636</v>
      </c>
      <c r="FE15" s="51">
        <f t="shared" si="165"/>
        <v>0.3</v>
      </c>
      <c r="FF15" s="24">
        <f t="shared" si="166"/>
        <v>21</v>
      </c>
      <c r="FG15" s="54">
        <v>3.58</v>
      </c>
      <c r="FH15" s="54">
        <f t="shared" si="34"/>
        <v>0.3</v>
      </c>
      <c r="FI15" s="36">
        <f t="shared" si="35"/>
        <v>0.3</v>
      </c>
      <c r="FJ15" s="35">
        <f t="shared" si="36"/>
        <v>11</v>
      </c>
      <c r="FK15" s="54">
        <v>1.87</v>
      </c>
      <c r="FL15" s="54">
        <f t="shared" si="167"/>
        <v>0.3</v>
      </c>
      <c r="FM15" s="36">
        <f t="shared" si="37"/>
        <v>0.3</v>
      </c>
      <c r="FN15" s="35">
        <f t="shared" si="168"/>
        <v>3</v>
      </c>
      <c r="FO15" s="54">
        <v>97.59</v>
      </c>
      <c r="FP15" s="54">
        <v>83.78</v>
      </c>
      <c r="FQ15" s="54">
        <f t="shared" si="169"/>
        <v>0.6</v>
      </c>
      <c r="FR15" s="51">
        <f t="shared" si="170"/>
        <v>0.6</v>
      </c>
      <c r="FS15" s="24">
        <f t="shared" si="171"/>
        <v>1</v>
      </c>
      <c r="FT15" s="54">
        <v>97.59</v>
      </c>
      <c r="FU15" s="54">
        <v>83.31</v>
      </c>
      <c r="FV15" s="54">
        <f t="shared" si="172"/>
        <v>0.6</v>
      </c>
      <c r="FW15" s="51">
        <f t="shared" si="173"/>
        <v>0.6</v>
      </c>
      <c r="FX15" s="24">
        <f t="shared" si="174"/>
        <v>1</v>
      </c>
      <c r="FY15" s="54">
        <v>93.66</v>
      </c>
      <c r="FZ15" s="54">
        <v>70.48</v>
      </c>
      <c r="GA15" s="54">
        <f t="shared" si="175"/>
        <v>0.1</v>
      </c>
      <c r="GB15" s="51">
        <f t="shared" si="176"/>
        <v>0.1</v>
      </c>
      <c r="GC15" s="24">
        <f t="shared" si="177"/>
        <v>1</v>
      </c>
      <c r="GD15" s="57">
        <v>93.66</v>
      </c>
      <c r="GE15" s="57">
        <v>69.89</v>
      </c>
      <c r="GF15" s="54">
        <f t="shared" si="178"/>
        <v>0.1</v>
      </c>
      <c r="GG15" s="51">
        <f t="shared" si="179"/>
        <v>0.1</v>
      </c>
      <c r="GH15" s="24">
        <f t="shared" si="180"/>
        <v>1</v>
      </c>
      <c r="GI15" s="57">
        <v>98.41</v>
      </c>
      <c r="GJ15" s="57">
        <v>91.84</v>
      </c>
      <c r="GK15" s="54">
        <f t="shared" si="181"/>
        <v>0.1</v>
      </c>
      <c r="GL15" s="51">
        <f t="shared" si="182"/>
        <v>0.1</v>
      </c>
      <c r="GM15" s="24">
        <f t="shared" si="183"/>
        <v>1</v>
      </c>
      <c r="GN15" s="57">
        <v>98.41</v>
      </c>
      <c r="GO15" s="57">
        <v>94.17</v>
      </c>
      <c r="GP15" s="54">
        <f t="shared" si="184"/>
        <v>0.1</v>
      </c>
      <c r="GQ15" s="51">
        <f t="shared" si="185"/>
        <v>0.1</v>
      </c>
      <c r="GR15" s="24">
        <f t="shared" si="186"/>
        <v>1</v>
      </c>
      <c r="GS15" s="57">
        <v>1.82</v>
      </c>
      <c r="GT15" s="57">
        <f t="shared" si="38"/>
        <v>0.1</v>
      </c>
      <c r="GU15" s="51">
        <f t="shared" si="39"/>
        <v>0.1</v>
      </c>
      <c r="GV15" s="24">
        <f t="shared" si="40"/>
        <v>11</v>
      </c>
      <c r="GW15" s="57">
        <v>2.6599999999999997</v>
      </c>
      <c r="GX15" s="57">
        <f t="shared" si="187"/>
        <v>9.1200000000000003E-2</v>
      </c>
      <c r="GY15" s="51">
        <f t="shared" si="41"/>
        <v>0.1</v>
      </c>
      <c r="GZ15" s="24">
        <f t="shared" si="42"/>
        <v>17</v>
      </c>
      <c r="HA15" s="56"/>
      <c r="HB15" s="56"/>
      <c r="HC15" s="54">
        <f t="shared" si="188"/>
        <v>0.06</v>
      </c>
      <c r="HD15" s="54">
        <f t="shared" si="189"/>
        <v>0.1</v>
      </c>
      <c r="HE15" s="56"/>
      <c r="HF15" s="56"/>
      <c r="HG15" s="56"/>
      <c r="HH15" s="54">
        <f t="shared" si="190"/>
        <v>0.06</v>
      </c>
      <c r="HI15" s="54">
        <f t="shared" si="191"/>
        <v>0.1</v>
      </c>
      <c r="HJ15" s="56"/>
      <c r="HK15" s="57">
        <v>96.679999999999993</v>
      </c>
      <c r="HL15" s="57">
        <v>87.99</v>
      </c>
      <c r="HM15" s="54">
        <f t="shared" si="192"/>
        <v>9.6448390677025445E-2</v>
      </c>
      <c r="HN15" s="51">
        <f t="shared" si="193"/>
        <v>0.1</v>
      </c>
      <c r="HO15" s="24">
        <f t="shared" si="194"/>
        <v>10</v>
      </c>
      <c r="HP15" s="57">
        <v>96.679999999999993</v>
      </c>
      <c r="HQ15" s="57">
        <v>84.68</v>
      </c>
      <c r="HR15" s="54">
        <f t="shared" si="195"/>
        <v>9.7402597402597352E-2</v>
      </c>
      <c r="HS15" s="51">
        <f t="shared" si="196"/>
        <v>0.1</v>
      </c>
      <c r="HT15" s="24">
        <f t="shared" si="197"/>
        <v>6</v>
      </c>
      <c r="HU15" s="54">
        <v>98.17</v>
      </c>
      <c r="HV15" s="54">
        <v>91.36</v>
      </c>
      <c r="HW15" s="54">
        <f t="shared" si="198"/>
        <v>0.1</v>
      </c>
      <c r="HX15" s="54">
        <f t="shared" si="199"/>
        <v>0.1</v>
      </c>
      <c r="HY15" s="24">
        <f t="shared" si="200"/>
        <v>1</v>
      </c>
      <c r="HZ15" s="54">
        <v>98.17</v>
      </c>
      <c r="IA15" s="54">
        <v>89.7</v>
      </c>
      <c r="IB15" s="54">
        <f t="shared" si="201"/>
        <v>0.1</v>
      </c>
      <c r="IC15" s="54">
        <f t="shared" si="202"/>
        <v>0.1</v>
      </c>
      <c r="ID15" s="24">
        <f t="shared" si="203"/>
        <v>1</v>
      </c>
      <c r="IE15" s="56"/>
      <c r="IF15" s="56"/>
      <c r="IG15" s="54">
        <f t="shared" si="204"/>
        <v>0.06</v>
      </c>
      <c r="IH15" s="54">
        <f t="shared" si="205"/>
        <v>0.1</v>
      </c>
      <c r="II15" s="56"/>
      <c r="IJ15" s="56"/>
      <c r="IK15" s="56"/>
      <c r="IL15" s="54">
        <f t="shared" si="206"/>
        <v>0.06</v>
      </c>
      <c r="IM15" s="54">
        <f t="shared" si="207"/>
        <v>0.1</v>
      </c>
      <c r="IN15" s="56"/>
      <c r="IO15" s="56"/>
      <c r="IP15" s="56"/>
      <c r="IQ15" s="54">
        <f t="shared" si="208"/>
        <v>0.12</v>
      </c>
      <c r="IR15" s="54">
        <f t="shared" si="209"/>
        <v>0.2</v>
      </c>
      <c r="IS15" s="56"/>
      <c r="IT15" s="56"/>
      <c r="IU15" s="56"/>
      <c r="IV15" s="54">
        <f t="shared" si="210"/>
        <v>0.12</v>
      </c>
      <c r="IW15" s="54">
        <f t="shared" si="211"/>
        <v>0.2</v>
      </c>
      <c r="IX15" s="56"/>
      <c r="IY15" s="56"/>
      <c r="IZ15" s="56"/>
      <c r="JA15" s="54">
        <f t="shared" si="212"/>
        <v>0.12</v>
      </c>
      <c r="JB15" s="54">
        <f t="shared" si="213"/>
        <v>0.2</v>
      </c>
      <c r="JC15" s="56"/>
      <c r="JD15" s="56"/>
      <c r="JE15" s="56"/>
      <c r="JF15" s="54">
        <f t="shared" si="214"/>
        <v>0.12</v>
      </c>
      <c r="JG15" s="54">
        <f t="shared" si="215"/>
        <v>0.2</v>
      </c>
      <c r="JH15" s="56"/>
      <c r="JI15" s="56"/>
      <c r="JJ15" s="56"/>
      <c r="JK15" s="54">
        <f t="shared" si="216"/>
        <v>0.06</v>
      </c>
      <c r="JL15" s="54">
        <f t="shared" si="217"/>
        <v>0.1</v>
      </c>
      <c r="JM15" s="56"/>
      <c r="JN15" s="56"/>
      <c r="JO15" s="56"/>
      <c r="JP15" s="54">
        <f t="shared" si="218"/>
        <v>0.06</v>
      </c>
      <c r="JQ15" s="54">
        <f t="shared" si="219"/>
        <v>0.1</v>
      </c>
      <c r="JR15" s="56"/>
      <c r="JS15" s="56"/>
      <c r="JT15" s="56"/>
      <c r="JU15" s="54">
        <f t="shared" si="220"/>
        <v>0.03</v>
      </c>
      <c r="JV15" s="54">
        <f t="shared" si="221"/>
        <v>0.05</v>
      </c>
      <c r="JW15" s="56"/>
      <c r="JX15" s="56"/>
      <c r="JY15" s="56"/>
      <c r="JZ15" s="54">
        <f t="shared" si="222"/>
        <v>0.03</v>
      </c>
      <c r="KA15" s="54">
        <f t="shared" si="223"/>
        <v>0.05</v>
      </c>
      <c r="KB15" s="56"/>
      <c r="KC15" s="56"/>
      <c r="KD15" s="56"/>
      <c r="KE15" s="54">
        <f t="shared" si="224"/>
        <v>0.03</v>
      </c>
      <c r="KF15" s="54">
        <f t="shared" si="225"/>
        <v>0.05</v>
      </c>
      <c r="KG15" s="56"/>
      <c r="KH15" s="56"/>
      <c r="KI15" s="56"/>
      <c r="KJ15" s="54">
        <f t="shared" si="226"/>
        <v>0.03</v>
      </c>
      <c r="KK15" s="54">
        <f t="shared" si="227"/>
        <v>0.05</v>
      </c>
      <c r="KL15" s="56"/>
      <c r="KM15" s="57">
        <v>90.370822643171806</v>
      </c>
      <c r="KN15" s="57"/>
      <c r="KO15" s="54">
        <f t="shared" si="228"/>
        <v>0</v>
      </c>
      <c r="KP15" s="51">
        <f t="shared" si="229"/>
        <v>0</v>
      </c>
      <c r="KQ15" s="24">
        <f t="shared" si="230"/>
        <v>1</v>
      </c>
      <c r="KR15" s="57">
        <v>90.370822643171806</v>
      </c>
      <c r="KS15" s="57"/>
      <c r="KT15" s="54">
        <f t="shared" si="231"/>
        <v>0</v>
      </c>
      <c r="KU15" s="51">
        <f t="shared" si="232"/>
        <v>0</v>
      </c>
      <c r="KV15" s="24">
        <f t="shared" si="233"/>
        <v>1</v>
      </c>
      <c r="KW15" s="57">
        <v>91.326211453744492</v>
      </c>
      <c r="KX15" s="57"/>
      <c r="KY15" s="54">
        <f t="shared" si="234"/>
        <v>0</v>
      </c>
      <c r="KZ15" s="51">
        <f t="shared" si="235"/>
        <v>0</v>
      </c>
      <c r="LA15" s="24">
        <f t="shared" si="236"/>
        <v>1</v>
      </c>
      <c r="LB15" s="57">
        <v>91.326211453744492</v>
      </c>
      <c r="LC15" s="57"/>
      <c r="LD15" s="54">
        <f t="shared" si="237"/>
        <v>0</v>
      </c>
      <c r="LE15" s="51">
        <f t="shared" si="238"/>
        <v>0</v>
      </c>
      <c r="LF15" s="24">
        <f t="shared" si="239"/>
        <v>1</v>
      </c>
      <c r="LG15" s="56"/>
      <c r="LH15" s="56"/>
      <c r="LI15" s="54">
        <f t="shared" si="240"/>
        <v>0.06</v>
      </c>
      <c r="LJ15" s="54">
        <f t="shared" si="241"/>
        <v>0.1</v>
      </c>
      <c r="LK15" s="56"/>
      <c r="LL15" s="56"/>
      <c r="LM15" s="56"/>
      <c r="LN15" s="54">
        <f t="shared" si="242"/>
        <v>0.06</v>
      </c>
      <c r="LO15" s="54">
        <f t="shared" si="243"/>
        <v>0.1</v>
      </c>
      <c r="LP15" s="56"/>
      <c r="LQ15" s="54">
        <v>3.2062426865363438</v>
      </c>
      <c r="LR15" s="56"/>
      <c r="LS15" s="54">
        <f t="shared" si="244"/>
        <v>0</v>
      </c>
      <c r="LT15" s="51">
        <f t="shared" si="245"/>
        <v>0</v>
      </c>
      <c r="LU15" s="24">
        <f t="shared" si="246"/>
        <v>1</v>
      </c>
      <c r="LV15" s="54">
        <v>3.2062426865363438</v>
      </c>
      <c r="LW15" s="56"/>
      <c r="LX15" s="54">
        <f t="shared" si="247"/>
        <v>0</v>
      </c>
      <c r="LY15" s="51">
        <f t="shared" si="248"/>
        <v>0</v>
      </c>
      <c r="LZ15" s="24">
        <f t="shared" si="249"/>
        <v>1</v>
      </c>
      <c r="MA15" s="54">
        <v>7.9607769479625539</v>
      </c>
      <c r="MB15" s="56"/>
      <c r="MC15" s="54">
        <f t="shared" si="250"/>
        <v>0</v>
      </c>
      <c r="MD15" s="51">
        <f t="shared" si="251"/>
        <v>0</v>
      </c>
      <c r="ME15" s="24">
        <f t="shared" si="252"/>
        <v>1</v>
      </c>
      <c r="MF15" s="54">
        <v>7.9607769479625539</v>
      </c>
      <c r="MG15" s="56"/>
      <c r="MH15" s="54">
        <f t="shared" si="253"/>
        <v>0</v>
      </c>
      <c r="MI15" s="51">
        <f t="shared" si="254"/>
        <v>0</v>
      </c>
      <c r="MJ15" s="24">
        <f t="shared" si="255"/>
        <v>1</v>
      </c>
      <c r="MK15" s="56"/>
      <c r="ML15" s="56"/>
      <c r="MM15" s="54">
        <f t="shared" si="256"/>
        <v>0.12</v>
      </c>
      <c r="MN15" s="54">
        <f t="shared" si="257"/>
        <v>0.2</v>
      </c>
      <c r="MO15" s="56"/>
      <c r="MP15" s="56"/>
      <c r="MQ15" s="56"/>
      <c r="MR15" s="54">
        <f t="shared" si="258"/>
        <v>0.12</v>
      </c>
      <c r="MS15" s="54">
        <f t="shared" si="259"/>
        <v>0.2</v>
      </c>
      <c r="MT15" s="56"/>
      <c r="MU15" s="56"/>
      <c r="MV15" s="56"/>
      <c r="MW15" s="54">
        <f t="shared" si="260"/>
        <v>0.12</v>
      </c>
      <c r="MX15" s="54">
        <f t="shared" si="261"/>
        <v>0.2</v>
      </c>
      <c r="MY15" s="56"/>
      <c r="MZ15" s="56"/>
      <c r="NA15" s="56"/>
      <c r="NB15" s="54">
        <f t="shared" si="262"/>
        <v>0.12</v>
      </c>
      <c r="NC15" s="54">
        <f t="shared" si="263"/>
        <v>0.2</v>
      </c>
      <c r="ND15" s="56"/>
      <c r="NE15" s="56"/>
      <c r="NF15" s="56"/>
      <c r="NG15" s="54">
        <f t="shared" si="264"/>
        <v>0.06</v>
      </c>
      <c r="NH15" s="54">
        <f t="shared" si="265"/>
        <v>0.1</v>
      </c>
      <c r="NI15" s="56"/>
      <c r="NJ15" s="56"/>
      <c r="NK15" s="56"/>
      <c r="NL15" s="54">
        <f t="shared" si="266"/>
        <v>0.06</v>
      </c>
      <c r="NM15" s="54">
        <f t="shared" si="267"/>
        <v>0.1</v>
      </c>
      <c r="NN15" s="56"/>
      <c r="NO15" s="56"/>
      <c r="NP15" s="56"/>
      <c r="NQ15" s="54">
        <f t="shared" si="268"/>
        <v>0.03</v>
      </c>
      <c r="NR15" s="54">
        <f t="shared" si="269"/>
        <v>0.05</v>
      </c>
      <c r="NS15" s="56"/>
      <c r="NT15" s="56"/>
      <c r="NU15" s="56"/>
      <c r="NV15" s="54">
        <f t="shared" si="270"/>
        <v>0.03</v>
      </c>
      <c r="NW15" s="54">
        <f t="shared" si="271"/>
        <v>0.05</v>
      </c>
      <c r="NX15" s="56"/>
      <c r="NY15" s="56"/>
      <c r="NZ15" s="56"/>
      <c r="OA15" s="54">
        <f t="shared" si="272"/>
        <v>0.03</v>
      </c>
      <c r="OB15" s="54">
        <f t="shared" si="273"/>
        <v>0.05</v>
      </c>
      <c r="OC15" s="56"/>
      <c r="OD15" s="56"/>
      <c r="OE15" s="56"/>
      <c r="OF15" s="54">
        <f t="shared" si="274"/>
        <v>0.03</v>
      </c>
      <c r="OG15" s="54">
        <f t="shared" si="275"/>
        <v>0.05</v>
      </c>
      <c r="OH15" s="56"/>
      <c r="OI15" s="56"/>
      <c r="OJ15" s="56"/>
      <c r="OK15" s="54">
        <f t="shared" si="276"/>
        <v>0.06</v>
      </c>
      <c r="OL15" s="54">
        <f t="shared" si="277"/>
        <v>0.1</v>
      </c>
      <c r="OM15" s="56"/>
      <c r="ON15" s="56"/>
      <c r="OO15" s="56"/>
      <c r="OP15" s="54">
        <f t="shared" si="278"/>
        <v>0.06</v>
      </c>
      <c r="OQ15" s="54">
        <f t="shared" si="279"/>
        <v>0.1</v>
      </c>
      <c r="OR15" s="56"/>
      <c r="OS15" s="56"/>
      <c r="OT15" s="56"/>
      <c r="OU15" s="54">
        <f t="shared" si="280"/>
        <v>0.12</v>
      </c>
      <c r="OV15" s="54">
        <f t="shared" si="281"/>
        <v>0.2</v>
      </c>
      <c r="OW15" s="56"/>
      <c r="OX15" s="56"/>
      <c r="OY15" s="56"/>
      <c r="OZ15" s="54">
        <f t="shared" si="282"/>
        <v>0.12</v>
      </c>
      <c r="PA15" s="54">
        <f t="shared" si="283"/>
        <v>0.2</v>
      </c>
      <c r="PB15" s="56"/>
      <c r="PC15" s="56"/>
      <c r="PD15" s="56"/>
      <c r="PE15" s="54">
        <f t="shared" si="284"/>
        <v>0.12</v>
      </c>
      <c r="PF15" s="54">
        <f t="shared" si="285"/>
        <v>0.2</v>
      </c>
      <c r="PG15" s="56"/>
      <c r="PH15" s="56"/>
      <c r="PI15" s="56"/>
      <c r="PJ15" s="54">
        <f t="shared" si="286"/>
        <v>0.12</v>
      </c>
      <c r="PK15" s="54">
        <f t="shared" si="287"/>
        <v>0.2</v>
      </c>
      <c r="PL15" s="56"/>
      <c r="PM15" s="56"/>
      <c r="PN15" s="56"/>
      <c r="PO15" s="54">
        <f t="shared" si="288"/>
        <v>0.06</v>
      </c>
      <c r="PP15" s="54">
        <f t="shared" si="289"/>
        <v>0.1</v>
      </c>
      <c r="PQ15" s="56"/>
      <c r="PR15" s="56"/>
      <c r="PS15" s="56"/>
      <c r="PT15" s="54">
        <f t="shared" si="290"/>
        <v>0.06</v>
      </c>
      <c r="PU15" s="54">
        <f t="shared" si="291"/>
        <v>0.1</v>
      </c>
      <c r="PV15" s="56"/>
      <c r="PW15" s="56"/>
      <c r="PX15" s="56"/>
      <c r="PY15" s="54">
        <f t="shared" si="292"/>
        <v>0.03</v>
      </c>
      <c r="PZ15" s="54">
        <f t="shared" si="293"/>
        <v>0.05</v>
      </c>
      <c r="QA15" s="56"/>
      <c r="QB15" s="56"/>
      <c r="QC15" s="56"/>
      <c r="QD15" s="54">
        <f t="shared" si="294"/>
        <v>0.03</v>
      </c>
      <c r="QE15" s="54">
        <f t="shared" si="295"/>
        <v>0.05</v>
      </c>
      <c r="QF15" s="56"/>
      <c r="QG15" s="56"/>
      <c r="QH15" s="56"/>
      <c r="QI15" s="54">
        <f t="shared" si="296"/>
        <v>0.03</v>
      </c>
      <c r="QJ15" s="54">
        <f t="shared" si="297"/>
        <v>0.05</v>
      </c>
      <c r="QK15" s="56"/>
      <c r="QL15" s="56"/>
      <c r="QM15" s="56"/>
      <c r="QN15" s="54">
        <f t="shared" si="298"/>
        <v>0.03</v>
      </c>
      <c r="QO15" s="54">
        <f t="shared" si="299"/>
        <v>0.05</v>
      </c>
      <c r="QP15" s="56"/>
      <c r="QQ15" s="54"/>
      <c r="QR15" s="54">
        <f t="shared" si="300"/>
        <v>0.12</v>
      </c>
      <c r="QS15" s="54">
        <f t="shared" si="301"/>
        <v>0.2</v>
      </c>
      <c r="QT15" s="34"/>
      <c r="QU15" s="54"/>
      <c r="QV15" s="54">
        <f t="shared" si="302"/>
        <v>0.12</v>
      </c>
      <c r="QW15" s="54">
        <f t="shared" si="303"/>
        <v>0.2</v>
      </c>
      <c r="QX15" s="34"/>
      <c r="QY15" s="54"/>
      <c r="QZ15" s="54">
        <f t="shared" si="304"/>
        <v>0.12</v>
      </c>
      <c r="RA15" s="54">
        <f t="shared" si="305"/>
        <v>0.2</v>
      </c>
      <c r="RB15" s="34"/>
      <c r="RC15" s="54"/>
      <c r="RD15" s="54">
        <f t="shared" si="306"/>
        <v>0.12</v>
      </c>
      <c r="RE15" s="54">
        <f t="shared" si="307"/>
        <v>0.2</v>
      </c>
      <c r="RF15" s="34"/>
      <c r="RG15" s="54"/>
      <c r="RH15" s="54">
        <f t="shared" si="308"/>
        <v>0.12</v>
      </c>
      <c r="RI15" s="54">
        <f t="shared" si="309"/>
        <v>0.2</v>
      </c>
      <c r="RJ15" s="34"/>
      <c r="RK15" s="57">
        <v>97.59</v>
      </c>
      <c r="RL15" s="57">
        <f t="shared" si="310"/>
        <v>0.2</v>
      </c>
      <c r="RM15" s="51">
        <f t="shared" si="43"/>
        <v>0.2</v>
      </c>
      <c r="RN15" s="24">
        <f t="shared" si="311"/>
        <v>9</v>
      </c>
      <c r="RO15" s="54"/>
      <c r="RP15" s="54">
        <f t="shared" si="312"/>
        <v>0.06</v>
      </c>
      <c r="RQ15" s="54">
        <f t="shared" si="313"/>
        <v>0.1</v>
      </c>
      <c r="RR15" s="34"/>
      <c r="RS15" s="54"/>
      <c r="RT15" s="54">
        <f t="shared" si="314"/>
        <v>0.06</v>
      </c>
      <c r="RU15" s="54">
        <f t="shared" si="315"/>
        <v>0.1</v>
      </c>
      <c r="RV15" s="34"/>
      <c r="RW15" s="54"/>
      <c r="RX15" s="54">
        <f t="shared" si="316"/>
        <v>0.06</v>
      </c>
      <c r="RY15" s="54">
        <f t="shared" si="317"/>
        <v>0.1</v>
      </c>
      <c r="RZ15" s="34"/>
      <c r="SA15" s="54"/>
      <c r="SB15" s="54">
        <f t="shared" si="318"/>
        <v>0.06</v>
      </c>
      <c r="SC15" s="54">
        <f t="shared" si="319"/>
        <v>0.1</v>
      </c>
      <c r="SD15" s="34"/>
      <c r="SE15" s="54"/>
      <c r="SF15" s="54">
        <f t="shared" si="320"/>
        <v>0.06</v>
      </c>
      <c r="SG15" s="54">
        <f t="shared" si="321"/>
        <v>0.1</v>
      </c>
      <c r="SH15" s="34"/>
      <c r="SI15" s="54"/>
      <c r="SJ15" s="54">
        <f t="shared" si="322"/>
        <v>0.06</v>
      </c>
      <c r="SK15" s="54">
        <f t="shared" si="323"/>
        <v>0.1</v>
      </c>
      <c r="SL15" s="34"/>
      <c r="SM15" s="54"/>
      <c r="SN15" s="54">
        <f t="shared" si="324"/>
        <v>0.06</v>
      </c>
      <c r="SO15" s="54">
        <f t="shared" si="325"/>
        <v>0.1</v>
      </c>
      <c r="SP15" s="34"/>
      <c r="SQ15" s="54"/>
      <c r="SR15" s="54">
        <f t="shared" si="326"/>
        <v>0.06</v>
      </c>
      <c r="SS15" s="54">
        <f t="shared" si="327"/>
        <v>0.1</v>
      </c>
      <c r="ST15" s="34"/>
      <c r="SU15" s="54"/>
      <c r="SV15" s="54">
        <f t="shared" si="328"/>
        <v>0.06</v>
      </c>
      <c r="SW15" s="54">
        <f t="shared" si="329"/>
        <v>0.1</v>
      </c>
      <c r="SX15" s="34"/>
      <c r="SY15" s="54"/>
      <c r="SZ15" s="54">
        <f t="shared" si="330"/>
        <v>0.06</v>
      </c>
      <c r="TA15" s="54">
        <f t="shared" si="331"/>
        <v>0.1</v>
      </c>
      <c r="TB15" s="34"/>
      <c r="TC15" s="54"/>
      <c r="TD15" s="54">
        <f t="shared" si="332"/>
        <v>0.06</v>
      </c>
      <c r="TE15" s="54">
        <f t="shared" si="333"/>
        <v>0.1</v>
      </c>
      <c r="TF15" s="34"/>
      <c r="TG15" s="54"/>
      <c r="TH15" s="54">
        <f t="shared" si="334"/>
        <v>0.06</v>
      </c>
      <c r="TI15" s="54">
        <f t="shared" si="335"/>
        <v>0.1</v>
      </c>
      <c r="TJ15" s="34"/>
      <c r="TK15" s="54"/>
      <c r="TL15" s="54">
        <f t="shared" si="336"/>
        <v>0.06</v>
      </c>
      <c r="TM15" s="54">
        <f t="shared" si="337"/>
        <v>0.1</v>
      </c>
      <c r="TN15" s="34"/>
      <c r="TO15" s="57">
        <v>93.66</v>
      </c>
      <c r="TP15" s="57">
        <f t="shared" si="338"/>
        <v>0.1</v>
      </c>
      <c r="TQ15" s="51">
        <f t="shared" si="44"/>
        <v>0.1</v>
      </c>
      <c r="TR15" s="24">
        <f t="shared" si="339"/>
        <v>12</v>
      </c>
      <c r="TS15" s="54"/>
      <c r="TT15" s="54">
        <f t="shared" si="340"/>
        <v>0.06</v>
      </c>
      <c r="TU15" s="54">
        <f t="shared" si="341"/>
        <v>0.1</v>
      </c>
      <c r="TV15" s="34"/>
      <c r="TW15" s="54"/>
      <c r="TX15" s="54">
        <f t="shared" si="342"/>
        <v>0.06</v>
      </c>
      <c r="TY15" s="54">
        <f t="shared" si="343"/>
        <v>0.1</v>
      </c>
      <c r="TZ15" s="34"/>
      <c r="UA15" s="54"/>
      <c r="UB15" s="54">
        <f t="shared" si="344"/>
        <v>0.06</v>
      </c>
      <c r="UC15" s="54">
        <f t="shared" si="345"/>
        <v>0.1</v>
      </c>
      <c r="UD15" s="34"/>
      <c r="UE15" s="54"/>
      <c r="UF15" s="54">
        <f t="shared" si="346"/>
        <v>0.06</v>
      </c>
      <c r="UG15" s="54">
        <f t="shared" si="347"/>
        <v>0.1</v>
      </c>
      <c r="UH15" s="34"/>
      <c r="UI15" s="54"/>
      <c r="UJ15" s="54">
        <f t="shared" si="348"/>
        <v>0.06</v>
      </c>
      <c r="UK15" s="54">
        <f t="shared" si="349"/>
        <v>0.1</v>
      </c>
      <c r="UL15" s="34"/>
      <c r="UM15" s="54"/>
      <c r="UN15" s="54">
        <f t="shared" si="350"/>
        <v>0.06</v>
      </c>
      <c r="UO15" s="54">
        <f t="shared" si="351"/>
        <v>0.1</v>
      </c>
      <c r="UP15" s="34"/>
      <c r="UQ15" s="54"/>
      <c r="UR15" s="54">
        <f t="shared" si="352"/>
        <v>0.06</v>
      </c>
      <c r="US15" s="54">
        <f t="shared" si="353"/>
        <v>0.1</v>
      </c>
      <c r="UT15" s="34"/>
      <c r="UU15" s="54"/>
      <c r="UV15" s="54">
        <f t="shared" si="354"/>
        <v>0.06</v>
      </c>
      <c r="UW15" s="54">
        <f t="shared" si="355"/>
        <v>0.1</v>
      </c>
      <c r="UX15" s="34"/>
      <c r="UY15" s="54"/>
      <c r="UZ15" s="54">
        <f t="shared" si="356"/>
        <v>0.06</v>
      </c>
      <c r="VA15" s="54">
        <f t="shared" si="357"/>
        <v>0.1</v>
      </c>
      <c r="VB15" s="34"/>
      <c r="VC15" s="54"/>
      <c r="VD15" s="54">
        <f t="shared" si="358"/>
        <v>0.06</v>
      </c>
      <c r="VE15" s="54">
        <f t="shared" si="359"/>
        <v>0.1</v>
      </c>
      <c r="VF15" s="34"/>
      <c r="VG15" s="49"/>
      <c r="VH15" s="57">
        <f t="shared" si="45"/>
        <v>0</v>
      </c>
      <c r="VI15" s="51">
        <f t="shared" si="46"/>
        <v>0</v>
      </c>
      <c r="VJ15" s="24"/>
      <c r="VK15" s="57">
        <v>90.370822643171806</v>
      </c>
      <c r="VL15" s="57">
        <f t="shared" si="361"/>
        <v>0.12593316229074888</v>
      </c>
      <c r="VM15" s="51">
        <f t="shared" si="47"/>
        <v>0.2</v>
      </c>
      <c r="VN15" s="24">
        <f t="shared" si="362"/>
        <v>24</v>
      </c>
      <c r="VO15" s="57">
        <v>91.326211453744492</v>
      </c>
      <c r="VP15" s="57">
        <f t="shared" si="363"/>
        <v>0.14121938325991187</v>
      </c>
      <c r="VQ15" s="51">
        <f t="shared" si="48"/>
        <v>0.2</v>
      </c>
      <c r="VR15" s="24">
        <f t="shared" si="364"/>
        <v>20</v>
      </c>
      <c r="VS15" s="54"/>
      <c r="VT15" s="54">
        <f t="shared" si="365"/>
        <v>0.06</v>
      </c>
      <c r="VU15" s="54">
        <f t="shared" si="366"/>
        <v>0.1</v>
      </c>
      <c r="VV15" s="34"/>
      <c r="VW15" s="54">
        <v>3.2062426865363438</v>
      </c>
      <c r="VX15" s="57">
        <f t="shared" si="367"/>
        <v>7.8833138307635831E-2</v>
      </c>
      <c r="VY15" s="51">
        <f t="shared" si="49"/>
        <v>0.1</v>
      </c>
      <c r="VZ15" s="24">
        <f t="shared" si="368"/>
        <v>15</v>
      </c>
      <c r="WA15" s="54">
        <v>7.9607769479625539</v>
      </c>
      <c r="WB15" s="57">
        <f t="shared" si="369"/>
        <v>0</v>
      </c>
      <c r="WC15" s="51">
        <f t="shared" si="50"/>
        <v>0.1</v>
      </c>
      <c r="WD15" s="24">
        <f t="shared" si="370"/>
        <v>23</v>
      </c>
      <c r="WE15" s="57"/>
      <c r="WF15" s="57">
        <f t="shared" si="371"/>
        <v>0</v>
      </c>
      <c r="WG15" s="51">
        <f t="shared" si="51"/>
        <v>0</v>
      </c>
      <c r="WH15" s="24"/>
      <c r="WI15" s="54"/>
      <c r="WJ15" s="54">
        <f t="shared" si="373"/>
        <v>0.06</v>
      </c>
      <c r="WK15" s="54">
        <f t="shared" si="374"/>
        <v>0.1</v>
      </c>
      <c r="WL15" s="34"/>
      <c r="WM15" s="54"/>
      <c r="WN15" s="54">
        <f t="shared" si="375"/>
        <v>0.06</v>
      </c>
      <c r="WO15" s="54">
        <f t="shared" si="376"/>
        <v>0.1</v>
      </c>
      <c r="WP15" s="34"/>
      <c r="WQ15" s="54"/>
      <c r="WR15" s="54">
        <f t="shared" si="377"/>
        <v>0.06</v>
      </c>
      <c r="WS15" s="54">
        <f t="shared" si="378"/>
        <v>0.1</v>
      </c>
      <c r="WT15" s="34"/>
      <c r="WU15" s="57"/>
      <c r="WV15" s="57">
        <f t="shared" si="379"/>
        <v>0</v>
      </c>
      <c r="WW15" s="51">
        <f t="shared" si="52"/>
        <v>0</v>
      </c>
      <c r="WX15" s="24"/>
      <c r="WY15" s="54"/>
      <c r="WZ15" s="54">
        <f t="shared" si="381"/>
        <v>0.06</v>
      </c>
      <c r="XA15" s="54">
        <f t="shared" si="382"/>
        <v>0.1</v>
      </c>
      <c r="XB15" s="34"/>
      <c r="XC15" s="54"/>
      <c r="XD15" s="54">
        <f t="shared" si="383"/>
        <v>0.06</v>
      </c>
      <c r="XE15" s="54">
        <f t="shared" si="384"/>
        <v>0.1</v>
      </c>
      <c r="XF15" s="34"/>
      <c r="XG15" s="54"/>
      <c r="XH15" s="54">
        <f t="shared" si="385"/>
        <v>0.06</v>
      </c>
      <c r="XI15" s="54">
        <f t="shared" si="386"/>
        <v>0.1</v>
      </c>
      <c r="XJ15" s="34"/>
      <c r="XK15" s="54"/>
      <c r="XL15" s="54">
        <f t="shared" si="387"/>
        <v>0.06</v>
      </c>
      <c r="XM15" s="54">
        <f t="shared" si="388"/>
        <v>0.1</v>
      </c>
      <c r="XN15" s="34"/>
      <c r="XO15" s="54"/>
      <c r="XP15" s="54">
        <f t="shared" si="389"/>
        <v>0.06</v>
      </c>
      <c r="XQ15" s="54">
        <f t="shared" si="390"/>
        <v>0.1</v>
      </c>
      <c r="XR15" s="34"/>
      <c r="XS15" s="54"/>
      <c r="XT15" s="54">
        <f t="shared" si="391"/>
        <v>0.06</v>
      </c>
      <c r="XU15" s="54">
        <f t="shared" si="392"/>
        <v>0.1</v>
      </c>
      <c r="XV15" s="34"/>
      <c r="XW15" s="54"/>
      <c r="XX15" s="54">
        <f t="shared" si="393"/>
        <v>0.06</v>
      </c>
      <c r="XY15" s="54">
        <f t="shared" si="394"/>
        <v>0.1</v>
      </c>
      <c r="XZ15" s="34"/>
      <c r="YA15" s="54"/>
      <c r="YB15" s="54">
        <f t="shared" si="395"/>
        <v>0.06</v>
      </c>
      <c r="YC15" s="54">
        <f t="shared" si="396"/>
        <v>0.1</v>
      </c>
      <c r="YD15" s="34"/>
      <c r="YE15" s="54"/>
      <c r="YF15" s="54">
        <f t="shared" si="397"/>
        <v>0.03</v>
      </c>
      <c r="YG15" s="54">
        <f t="shared" si="398"/>
        <v>0.05</v>
      </c>
      <c r="YH15" s="34"/>
      <c r="YI15" s="54"/>
      <c r="YJ15" s="54">
        <f t="shared" si="399"/>
        <v>0.06</v>
      </c>
      <c r="YK15" s="54">
        <f t="shared" si="400"/>
        <v>0.1</v>
      </c>
      <c r="YL15" s="34"/>
      <c r="YM15" s="54"/>
      <c r="YN15" s="54">
        <f t="shared" si="401"/>
        <v>0.03</v>
      </c>
      <c r="YO15" s="54">
        <f t="shared" si="402"/>
        <v>0.05</v>
      </c>
      <c r="YP15" s="34"/>
      <c r="YQ15" s="57">
        <v>98.41</v>
      </c>
      <c r="YR15" s="57">
        <f t="shared" si="403"/>
        <v>0.1</v>
      </c>
      <c r="YS15" s="51">
        <f t="shared" si="53"/>
        <v>0.1</v>
      </c>
      <c r="YT15" s="24">
        <f t="shared" si="404"/>
        <v>10</v>
      </c>
      <c r="YU15" s="54"/>
      <c r="YV15" s="54">
        <f t="shared" si="405"/>
        <v>0.06</v>
      </c>
      <c r="YW15" s="54">
        <f t="shared" si="406"/>
        <v>0.1</v>
      </c>
      <c r="YX15" s="34"/>
      <c r="YY15" s="54"/>
      <c r="YZ15" s="54">
        <f t="shared" si="407"/>
        <v>0.06</v>
      </c>
      <c r="ZA15" s="54">
        <f t="shared" si="408"/>
        <v>0.1</v>
      </c>
      <c r="ZB15" s="34"/>
      <c r="ZC15" s="54"/>
      <c r="ZD15" s="54">
        <f t="shared" si="409"/>
        <v>0.06</v>
      </c>
      <c r="ZE15" s="54">
        <f t="shared" si="410"/>
        <v>0.1</v>
      </c>
      <c r="ZF15" s="34"/>
      <c r="ZG15" s="54"/>
      <c r="ZH15" s="54">
        <f t="shared" si="411"/>
        <v>0.06</v>
      </c>
      <c r="ZI15" s="54">
        <f t="shared" si="412"/>
        <v>0.1</v>
      </c>
      <c r="ZJ15" s="34"/>
      <c r="ZK15" s="54"/>
      <c r="ZL15" s="54">
        <f t="shared" si="413"/>
        <v>0.06</v>
      </c>
      <c r="ZM15" s="54">
        <f t="shared" si="414"/>
        <v>0.1</v>
      </c>
      <c r="ZN15" s="34"/>
      <c r="ZO15" s="54"/>
      <c r="ZP15" s="54">
        <f t="shared" si="415"/>
        <v>0.06</v>
      </c>
      <c r="ZQ15" s="54">
        <f t="shared" si="416"/>
        <v>0.1</v>
      </c>
      <c r="ZR15" s="34"/>
      <c r="ZS15" s="54"/>
      <c r="ZT15" s="54">
        <f t="shared" si="417"/>
        <v>0.06</v>
      </c>
      <c r="ZU15" s="54">
        <f t="shared" si="418"/>
        <v>0.1</v>
      </c>
      <c r="ZV15" s="34"/>
      <c r="ZW15" s="54"/>
      <c r="ZX15" s="54">
        <f t="shared" si="419"/>
        <v>0.06</v>
      </c>
      <c r="ZY15" s="54">
        <f t="shared" si="420"/>
        <v>0.1</v>
      </c>
      <c r="ZZ15" s="34"/>
      <c r="AAA15" s="54"/>
      <c r="AAB15" s="54">
        <f t="shared" si="421"/>
        <v>0.03</v>
      </c>
      <c r="AAC15" s="54">
        <f t="shared" si="422"/>
        <v>0.05</v>
      </c>
      <c r="AAD15" s="34"/>
      <c r="AAE15" s="51">
        <v>0.09</v>
      </c>
      <c r="AAF15" s="57">
        <f t="shared" si="423"/>
        <v>0.05</v>
      </c>
      <c r="AAG15" s="51">
        <f t="shared" si="54"/>
        <v>0.05</v>
      </c>
      <c r="AAH15" s="24">
        <f t="shared" si="424"/>
        <v>4</v>
      </c>
      <c r="AAI15" s="54"/>
      <c r="AAJ15" s="54">
        <f t="shared" si="425"/>
        <v>0.03</v>
      </c>
      <c r="AAK15" s="54">
        <f t="shared" si="426"/>
        <v>0.05</v>
      </c>
      <c r="AAL15" s="34"/>
      <c r="AAM15" s="54"/>
      <c r="AAN15" s="54">
        <f t="shared" si="427"/>
        <v>0.03</v>
      </c>
      <c r="AAO15" s="54">
        <f t="shared" si="428"/>
        <v>0.05</v>
      </c>
      <c r="AAP15" s="34"/>
      <c r="AAQ15" s="54"/>
      <c r="AAR15" s="54">
        <f t="shared" si="429"/>
        <v>0.03</v>
      </c>
      <c r="AAS15" s="54">
        <f t="shared" si="430"/>
        <v>0.05</v>
      </c>
      <c r="AAT15" s="34"/>
      <c r="AAU15" s="54"/>
      <c r="AAV15" s="54">
        <f t="shared" si="431"/>
        <v>0.03</v>
      </c>
      <c r="AAW15" s="54">
        <f t="shared" si="432"/>
        <v>0.05</v>
      </c>
      <c r="AAX15" s="34"/>
      <c r="AAY15" s="54"/>
      <c r="AAZ15" s="54">
        <f t="shared" si="433"/>
        <v>0.03</v>
      </c>
      <c r="ABA15" s="54">
        <f t="shared" si="434"/>
        <v>0.05</v>
      </c>
      <c r="ABB15" s="34"/>
      <c r="ABC15" s="54"/>
      <c r="ABD15" s="54">
        <f t="shared" si="435"/>
        <v>0.03</v>
      </c>
      <c r="ABE15" s="54">
        <f t="shared" si="436"/>
        <v>0.05</v>
      </c>
      <c r="ABF15" s="34"/>
      <c r="ABG15" s="54"/>
      <c r="ABH15" s="54">
        <f t="shared" si="437"/>
        <v>0.03</v>
      </c>
      <c r="ABI15" s="54">
        <f t="shared" si="438"/>
        <v>0.05</v>
      </c>
      <c r="ABJ15" s="34"/>
      <c r="ABK15" s="54"/>
      <c r="ABL15" s="54">
        <f t="shared" si="439"/>
        <v>0.03</v>
      </c>
      <c r="ABM15" s="54">
        <f t="shared" si="440"/>
        <v>0.05</v>
      </c>
      <c r="ABN15" s="34"/>
      <c r="ABO15" s="54"/>
      <c r="ABP15" s="54">
        <f t="shared" si="441"/>
        <v>0.03</v>
      </c>
      <c r="ABQ15" s="54">
        <f t="shared" si="442"/>
        <v>0.05</v>
      </c>
      <c r="ABR15" s="34"/>
      <c r="ABS15" s="54"/>
      <c r="ABT15" s="54">
        <f t="shared" si="443"/>
        <v>0.03</v>
      </c>
      <c r="ABU15" s="54">
        <f t="shared" si="444"/>
        <v>0.05</v>
      </c>
      <c r="ABV15" s="34"/>
      <c r="ABW15" s="57">
        <v>96.679999999999993</v>
      </c>
      <c r="ABX15" s="57">
        <f t="shared" si="445"/>
        <v>0.19146666666666648</v>
      </c>
      <c r="ABY15" s="51">
        <f t="shared" si="55"/>
        <v>0.2</v>
      </c>
      <c r="ABZ15" s="24">
        <f t="shared" si="446"/>
        <v>6</v>
      </c>
      <c r="ACA15" s="54"/>
      <c r="ACB15" s="54">
        <f t="shared" si="447"/>
        <v>0.06</v>
      </c>
      <c r="ACC15" s="54">
        <f t="shared" si="448"/>
        <v>0.1</v>
      </c>
      <c r="ACD15" s="34"/>
      <c r="ACE15" s="54"/>
      <c r="ACF15" s="54">
        <f t="shared" si="449"/>
        <v>0.06</v>
      </c>
      <c r="ACG15" s="54">
        <f t="shared" si="450"/>
        <v>0.1</v>
      </c>
      <c r="ACH15" s="34"/>
      <c r="ACI15" s="54"/>
      <c r="ACJ15" s="54">
        <f t="shared" si="451"/>
        <v>0.06</v>
      </c>
      <c r="ACK15" s="54">
        <f t="shared" si="452"/>
        <v>0.1</v>
      </c>
      <c r="ACL15" s="34"/>
      <c r="ACM15" s="54"/>
      <c r="ACN15" s="54">
        <f t="shared" si="453"/>
        <v>0.06</v>
      </c>
      <c r="ACO15" s="54">
        <f t="shared" si="454"/>
        <v>0.1</v>
      </c>
      <c r="ACP15" s="34"/>
      <c r="ACQ15" s="54"/>
      <c r="ACR15" s="54">
        <f t="shared" si="455"/>
        <v>0.06</v>
      </c>
      <c r="ACS15" s="54">
        <f t="shared" si="456"/>
        <v>0.1</v>
      </c>
      <c r="ACT15" s="34"/>
      <c r="ACU15" s="54"/>
      <c r="ACV15" s="54">
        <f t="shared" si="457"/>
        <v>0.06</v>
      </c>
      <c r="ACW15" s="54">
        <f t="shared" si="458"/>
        <v>0.1</v>
      </c>
      <c r="ACX15" s="34"/>
      <c r="ACY15" s="54"/>
      <c r="ACZ15" s="54">
        <f t="shared" si="459"/>
        <v>0.06</v>
      </c>
      <c r="ADA15" s="54">
        <f t="shared" si="460"/>
        <v>0.1</v>
      </c>
      <c r="ADB15" s="34"/>
      <c r="ADC15" s="54">
        <v>3.56</v>
      </c>
      <c r="ADD15" s="54">
        <f t="shared" si="461"/>
        <v>0.1</v>
      </c>
      <c r="ADE15" s="54">
        <f t="shared" si="56"/>
        <v>0.1</v>
      </c>
      <c r="ADF15" s="24">
        <f t="shared" si="462"/>
        <v>3</v>
      </c>
      <c r="ADG15" s="54">
        <v>98.17</v>
      </c>
      <c r="ADH15" s="54">
        <f t="shared" si="463"/>
        <v>0.1</v>
      </c>
      <c r="ADI15" s="54">
        <f t="shared" si="57"/>
        <v>0.1</v>
      </c>
      <c r="ADJ15" s="24">
        <f t="shared" si="464"/>
        <v>12</v>
      </c>
      <c r="ADK15" s="54"/>
      <c r="ADL15" s="54">
        <f t="shared" si="465"/>
        <v>0.06</v>
      </c>
      <c r="ADM15" s="54">
        <f t="shared" si="466"/>
        <v>0.1</v>
      </c>
      <c r="ADN15" s="34"/>
      <c r="ADO15" s="54"/>
      <c r="ADP15" s="54">
        <f t="shared" si="467"/>
        <v>0.03</v>
      </c>
      <c r="ADQ15" s="54">
        <f t="shared" si="468"/>
        <v>0.05</v>
      </c>
      <c r="ADR15" s="34"/>
      <c r="ADS15" s="54"/>
      <c r="ADT15" s="54">
        <f t="shared" si="469"/>
        <v>0.03</v>
      </c>
      <c r="ADU15" s="54">
        <f t="shared" si="470"/>
        <v>0.05</v>
      </c>
      <c r="ADV15" s="34"/>
      <c r="ADW15" s="54"/>
      <c r="ADX15" s="54">
        <f t="shared" si="471"/>
        <v>0.03</v>
      </c>
      <c r="ADY15" s="54">
        <f t="shared" si="472"/>
        <v>0.05</v>
      </c>
      <c r="ADZ15" s="34"/>
      <c r="AEA15" s="54"/>
      <c r="AEB15" s="54">
        <f t="shared" si="473"/>
        <v>0.03</v>
      </c>
      <c r="AEC15" s="54">
        <f t="shared" si="474"/>
        <v>0.05</v>
      </c>
      <c r="AED15" s="34"/>
      <c r="AEE15" s="54"/>
      <c r="AEF15" s="54">
        <f t="shared" si="475"/>
        <v>0.03</v>
      </c>
      <c r="AEG15" s="54">
        <f t="shared" si="476"/>
        <v>0.05</v>
      </c>
      <c r="AEH15" s="34"/>
      <c r="AEI15" s="54"/>
      <c r="AEJ15" s="54">
        <f t="shared" si="477"/>
        <v>0.03</v>
      </c>
      <c r="AEK15" s="54">
        <f t="shared" si="478"/>
        <v>0.05</v>
      </c>
      <c r="AEL15" s="34"/>
      <c r="AEM15" s="54"/>
      <c r="AEN15" s="54">
        <f t="shared" si="479"/>
        <v>0.06</v>
      </c>
      <c r="AEO15" s="54">
        <f t="shared" si="480"/>
        <v>0.1</v>
      </c>
      <c r="AEP15" s="34"/>
      <c r="AEQ15" s="54"/>
      <c r="AER15" s="54">
        <f t="shared" si="481"/>
        <v>0.06</v>
      </c>
      <c r="AES15" s="54">
        <f t="shared" si="482"/>
        <v>0.1</v>
      </c>
      <c r="AET15" s="34"/>
      <c r="AEU15" s="54"/>
      <c r="AEV15" s="54">
        <f t="shared" si="483"/>
        <v>0.06</v>
      </c>
      <c r="AEW15" s="54">
        <f t="shared" si="484"/>
        <v>0.1</v>
      </c>
      <c r="AEX15" s="34"/>
      <c r="AEY15" s="54"/>
      <c r="AEZ15" s="54">
        <f t="shared" si="485"/>
        <v>0.06</v>
      </c>
      <c r="AFA15" s="54">
        <f t="shared" si="486"/>
        <v>0.1</v>
      </c>
      <c r="AFB15" s="34"/>
      <c r="AFC15" s="54"/>
      <c r="AFD15" s="54">
        <f t="shared" si="487"/>
        <v>0.03</v>
      </c>
      <c r="AFE15" s="54">
        <f t="shared" si="488"/>
        <v>0.05</v>
      </c>
      <c r="AFF15" s="34"/>
      <c r="AFG15" s="54"/>
      <c r="AFH15" s="54">
        <f t="shared" si="489"/>
        <v>0.03</v>
      </c>
      <c r="AFI15" s="54">
        <f t="shared" si="490"/>
        <v>0.05</v>
      </c>
      <c r="AFJ15" s="34"/>
      <c r="AFK15" s="54"/>
      <c r="AFL15" s="54">
        <f t="shared" si="491"/>
        <v>0.03</v>
      </c>
      <c r="AFM15" s="54">
        <f t="shared" si="492"/>
        <v>0.05</v>
      </c>
      <c r="AFN15" s="34"/>
      <c r="AFO15" s="54"/>
      <c r="AFP15" s="54">
        <f t="shared" si="493"/>
        <v>0.03</v>
      </c>
      <c r="AFQ15" s="54">
        <f t="shared" si="494"/>
        <v>0.05</v>
      </c>
      <c r="AFR15" s="34"/>
      <c r="AFS15" s="54"/>
      <c r="AFT15" s="54">
        <f t="shared" si="495"/>
        <v>0.03</v>
      </c>
      <c r="AFU15" s="54">
        <f t="shared" si="496"/>
        <v>0.05</v>
      </c>
      <c r="AFV15" s="34"/>
      <c r="AFW15" s="54"/>
      <c r="AFX15" s="54">
        <f t="shared" si="497"/>
        <v>0.03</v>
      </c>
      <c r="AFY15" s="54">
        <f t="shared" si="498"/>
        <v>0.05</v>
      </c>
      <c r="AFZ15" s="34"/>
      <c r="AGA15" s="54"/>
      <c r="AGB15" s="54">
        <f t="shared" si="499"/>
        <v>0.06</v>
      </c>
      <c r="AGC15" s="54">
        <f t="shared" si="500"/>
        <v>0.1</v>
      </c>
      <c r="AGD15" s="34"/>
      <c r="AGE15" s="54"/>
      <c r="AGF15" s="54">
        <f t="shared" si="501"/>
        <v>0.03</v>
      </c>
      <c r="AGG15" s="54">
        <f t="shared" si="502"/>
        <v>0.05</v>
      </c>
      <c r="AGH15" s="34"/>
      <c r="AGI15" s="54"/>
      <c r="AGJ15" s="54">
        <f t="shared" si="503"/>
        <v>0.03</v>
      </c>
      <c r="AGK15" s="54">
        <f t="shared" si="504"/>
        <v>0.05</v>
      </c>
      <c r="AGL15" s="34"/>
      <c r="AGM15" s="54"/>
      <c r="AGN15" s="54">
        <f t="shared" si="505"/>
        <v>0.03</v>
      </c>
      <c r="AGO15" s="54">
        <f t="shared" si="506"/>
        <v>0.05</v>
      </c>
      <c r="AGP15" s="34"/>
      <c r="AGQ15" s="54"/>
      <c r="AGR15" s="54">
        <f t="shared" si="507"/>
        <v>0.03</v>
      </c>
      <c r="AGS15" s="54">
        <f t="shared" si="508"/>
        <v>0.05</v>
      </c>
      <c r="AGT15" s="34"/>
      <c r="AGU15" s="57">
        <v>0.16</v>
      </c>
      <c r="AGV15" s="57">
        <f t="shared" si="509"/>
        <v>1.5</v>
      </c>
      <c r="AGW15" s="51">
        <f t="shared" si="58"/>
        <v>1.5</v>
      </c>
      <c r="AGX15" s="24">
        <f t="shared" si="510"/>
        <v>8</v>
      </c>
      <c r="AGY15" s="57">
        <v>0.11</v>
      </c>
      <c r="AGZ15" s="57">
        <f t="shared" si="511"/>
        <v>1.5</v>
      </c>
      <c r="AHA15" s="51">
        <f t="shared" si="59"/>
        <v>1.5</v>
      </c>
      <c r="AHB15" s="24">
        <f t="shared" si="512"/>
        <v>8</v>
      </c>
      <c r="AHC15" s="57">
        <v>97.92</v>
      </c>
      <c r="AHD15" s="57">
        <f t="shared" si="513"/>
        <v>1</v>
      </c>
      <c r="AHE15" s="51">
        <f t="shared" si="60"/>
        <v>1</v>
      </c>
      <c r="AHF15" s="24">
        <f t="shared" si="514"/>
        <v>14</v>
      </c>
      <c r="AHG15" s="57">
        <v>95.39</v>
      </c>
      <c r="AHH15" s="57">
        <f t="shared" si="515"/>
        <v>0.5</v>
      </c>
      <c r="AHI15" s="51">
        <f t="shared" si="61"/>
        <v>0.5</v>
      </c>
      <c r="AHJ15" s="24">
        <f t="shared" si="516"/>
        <v>9</v>
      </c>
      <c r="AHK15" s="57">
        <v>98.82</v>
      </c>
      <c r="AHL15" s="57">
        <f t="shared" si="517"/>
        <v>0.5</v>
      </c>
      <c r="AHM15" s="51">
        <f t="shared" si="62"/>
        <v>0.5</v>
      </c>
      <c r="AHN15" s="24">
        <f t="shared" si="518"/>
        <v>8</v>
      </c>
      <c r="AHO15" s="57">
        <v>4.97</v>
      </c>
      <c r="AHP15" s="57">
        <f t="shared" si="519"/>
        <v>0.33330000000000004</v>
      </c>
      <c r="AHQ15" s="51">
        <f t="shared" si="63"/>
        <v>0.55000000000000004</v>
      </c>
      <c r="AHR15" s="24">
        <f t="shared" si="520"/>
        <v>12</v>
      </c>
      <c r="AHS15" s="57">
        <v>1.47</v>
      </c>
      <c r="AHT15" s="57">
        <f t="shared" si="521"/>
        <v>0.55000000000000004</v>
      </c>
      <c r="AHU15" s="51">
        <f t="shared" si="64"/>
        <v>0.55000000000000004</v>
      </c>
      <c r="AHV15" s="24">
        <f t="shared" si="522"/>
        <v>5</v>
      </c>
      <c r="AHW15" s="57">
        <v>0.12970000000000001</v>
      </c>
      <c r="AHX15" s="57">
        <f t="shared" si="523"/>
        <v>0.45</v>
      </c>
      <c r="AHY15" s="51">
        <f t="shared" si="65"/>
        <v>0.45</v>
      </c>
      <c r="AHZ15" s="24">
        <f t="shared" si="524"/>
        <v>21</v>
      </c>
      <c r="AIA15" s="57">
        <v>9.5799999999999996E-2</v>
      </c>
      <c r="AIB15" s="57">
        <f t="shared" si="525"/>
        <v>0.45</v>
      </c>
      <c r="AIC15" s="51">
        <f t="shared" si="66"/>
        <v>0.45</v>
      </c>
      <c r="AID15" s="24">
        <f t="shared" si="526"/>
        <v>27</v>
      </c>
      <c r="AIE15" s="54"/>
      <c r="AIF15" s="54">
        <f t="shared" si="527"/>
        <v>0.24</v>
      </c>
      <c r="AIG15" s="54">
        <f t="shared" si="528"/>
        <v>0.4</v>
      </c>
      <c r="AIH15" s="34"/>
      <c r="AII15" s="54"/>
      <c r="AIJ15" s="54">
        <f t="shared" si="529"/>
        <v>0.24</v>
      </c>
      <c r="AIK15" s="54">
        <f t="shared" si="530"/>
        <v>0.4</v>
      </c>
      <c r="AIL15" s="34"/>
      <c r="AIM15" s="54"/>
      <c r="AIN15" s="54">
        <f t="shared" si="531"/>
        <v>0.24</v>
      </c>
      <c r="AIO15" s="54">
        <f t="shared" si="532"/>
        <v>0.4</v>
      </c>
      <c r="AIP15" s="34"/>
      <c r="AIQ15" s="57">
        <v>18.279999999999998</v>
      </c>
      <c r="AIR15" s="57">
        <f t="shared" si="533"/>
        <v>1.5</v>
      </c>
      <c r="AIS15" s="51">
        <f t="shared" si="67"/>
        <v>1.5</v>
      </c>
      <c r="AIT15" s="24">
        <f t="shared" si="534"/>
        <v>1</v>
      </c>
      <c r="AIU15" s="57">
        <v>2.1</v>
      </c>
      <c r="AIV15" s="57">
        <f t="shared" si="535"/>
        <v>2</v>
      </c>
      <c r="AIW15" s="51">
        <f t="shared" si="68"/>
        <v>2</v>
      </c>
      <c r="AIX15" s="24">
        <f t="shared" si="536"/>
        <v>8</v>
      </c>
      <c r="AIY15" s="51">
        <v>0.1</v>
      </c>
      <c r="AIZ15" s="57">
        <f t="shared" si="537"/>
        <v>1.4</v>
      </c>
      <c r="AJA15" s="51">
        <f t="shared" si="69"/>
        <v>1.4</v>
      </c>
      <c r="AJB15" s="24">
        <f t="shared" si="538"/>
        <v>20</v>
      </c>
      <c r="AJC15" s="57">
        <v>27.356910581811889</v>
      </c>
      <c r="AJD15" s="57">
        <f t="shared" si="539"/>
        <v>0.3</v>
      </c>
      <c r="AJE15" s="51">
        <f t="shared" si="70"/>
        <v>0.3</v>
      </c>
      <c r="AJF15" s="24">
        <f t="shared" si="540"/>
        <v>9</v>
      </c>
      <c r="AJG15" s="54"/>
      <c r="AJH15" s="54">
        <f t="shared" si="541"/>
        <v>0.12</v>
      </c>
      <c r="AJI15" s="54">
        <f t="shared" si="542"/>
        <v>0.2</v>
      </c>
      <c r="AJJ15" s="34"/>
      <c r="AJK15" s="57">
        <v>0.57999999999999996</v>
      </c>
      <c r="AJL15" s="57">
        <f t="shared" si="543"/>
        <v>0.4</v>
      </c>
      <c r="AJM15" s="51">
        <f t="shared" si="71"/>
        <v>0.4</v>
      </c>
      <c r="AJN15" s="24">
        <f t="shared" si="544"/>
        <v>12</v>
      </c>
      <c r="AJO15" s="57">
        <v>100</v>
      </c>
      <c r="AJP15" s="57">
        <f t="shared" si="545"/>
        <v>0.2</v>
      </c>
      <c r="AJQ15" s="51">
        <f t="shared" si="72"/>
        <v>0.2</v>
      </c>
      <c r="AJR15" s="24">
        <f t="shared" si="546"/>
        <v>1</v>
      </c>
      <c r="AJS15" s="57">
        <v>100</v>
      </c>
      <c r="AJT15" s="57">
        <f t="shared" si="547"/>
        <v>0.2</v>
      </c>
      <c r="AJU15" s="51">
        <f t="shared" si="73"/>
        <v>0.2</v>
      </c>
      <c r="AJV15" s="24">
        <f t="shared" si="548"/>
        <v>1</v>
      </c>
      <c r="AJW15" s="57">
        <v>98.1</v>
      </c>
      <c r="AJX15" s="54">
        <f t="shared" si="549"/>
        <v>0.2</v>
      </c>
      <c r="AJY15" s="36">
        <f t="shared" si="74"/>
        <v>0.2</v>
      </c>
      <c r="AJZ15" s="35">
        <f t="shared" si="550"/>
        <v>8</v>
      </c>
      <c r="AKA15" s="31" t="s">
        <v>548</v>
      </c>
      <c r="AKB15" s="33">
        <f t="shared" si="75"/>
        <v>69.325333333333319</v>
      </c>
      <c r="AKC15" s="34">
        <f t="shared" si="551"/>
        <v>18</v>
      </c>
      <c r="AKD15" s="31" t="s">
        <v>548</v>
      </c>
      <c r="AKE15" s="33">
        <f t="shared" si="76"/>
        <v>91.613839457026231</v>
      </c>
      <c r="AKF15" s="34">
        <f t="shared" si="552"/>
        <v>17</v>
      </c>
      <c r="AKG15" s="31" t="s">
        <v>548</v>
      </c>
      <c r="AKH15" s="33">
        <f t="shared" si="77"/>
        <v>60</v>
      </c>
      <c r="AKI15" s="34">
        <f t="shared" si="553"/>
        <v>1</v>
      </c>
      <c r="AKJ15" s="31" t="s">
        <v>548</v>
      </c>
      <c r="AKK15" s="33">
        <f t="shared" si="554"/>
        <v>69.417470723323333</v>
      </c>
      <c r="AKL15" s="34">
        <f t="shared" si="555"/>
        <v>12</v>
      </c>
      <c r="AKM15" s="31" t="s">
        <v>548</v>
      </c>
      <c r="AKN15" s="33">
        <f t="shared" si="78"/>
        <v>63.306795317968401</v>
      </c>
      <c r="AKO15" s="34">
        <f t="shared" si="556"/>
        <v>17</v>
      </c>
      <c r="AKP15" s="31" t="s">
        <v>548</v>
      </c>
      <c r="AKQ15" s="33">
        <f t="shared" si="79"/>
        <v>100</v>
      </c>
      <c r="AKR15" s="34">
        <f t="shared" si="557"/>
        <v>1</v>
      </c>
      <c r="AKS15" s="31" t="s">
        <v>548</v>
      </c>
      <c r="AKT15" s="33">
        <f t="shared" si="558"/>
        <v>94.58250000000001</v>
      </c>
      <c r="AKU15" s="34">
        <f t="shared" si="80"/>
        <v>11</v>
      </c>
      <c r="AKV15" s="31" t="s">
        <v>548</v>
      </c>
      <c r="AKW15" s="33">
        <f t="shared" si="559"/>
        <v>92.131147540983605</v>
      </c>
      <c r="AKX15" s="34">
        <f t="shared" si="560"/>
        <v>1</v>
      </c>
      <c r="AKY15" s="31" t="s">
        <v>548</v>
      </c>
      <c r="AKZ15" s="33">
        <f t="shared" si="81"/>
        <v>94.666666666666671</v>
      </c>
      <c r="ALA15" s="34">
        <f t="shared" si="561"/>
        <v>1</v>
      </c>
    </row>
    <row r="16" spans="1:989" ht="18" x14ac:dyDescent="0.15">
      <c r="A16" s="31" t="s">
        <v>549</v>
      </c>
      <c r="B16" s="32" t="str">
        <f t="shared" si="82"/>
        <v>广东</v>
      </c>
      <c r="C16" s="33">
        <f t="shared" si="83"/>
        <v>78.428687629931176</v>
      </c>
      <c r="D16" s="34">
        <f t="shared" si="84"/>
        <v>15</v>
      </c>
      <c r="E16" s="54">
        <v>79.430000000000007</v>
      </c>
      <c r="F16" s="54">
        <f t="shared" si="85"/>
        <v>0</v>
      </c>
      <c r="G16" s="54">
        <f t="shared" si="6"/>
        <v>0.7</v>
      </c>
      <c r="H16" s="35">
        <f t="shared" si="86"/>
        <v>23</v>
      </c>
      <c r="I16" s="54">
        <v>79.03</v>
      </c>
      <c r="J16" s="54">
        <f t="shared" si="87"/>
        <v>0</v>
      </c>
      <c r="K16" s="36">
        <f t="shared" si="7"/>
        <v>0.7</v>
      </c>
      <c r="L16" s="35">
        <f t="shared" si="88"/>
        <v>22</v>
      </c>
      <c r="M16" s="54">
        <v>76.099999999999994</v>
      </c>
      <c r="N16" s="54">
        <f t="shared" si="89"/>
        <v>0</v>
      </c>
      <c r="O16" s="36">
        <f t="shared" si="8"/>
        <v>0.6</v>
      </c>
      <c r="P16" s="35">
        <f t="shared" si="90"/>
        <v>27</v>
      </c>
      <c r="Q16" s="54">
        <v>85.47</v>
      </c>
      <c r="R16" s="54">
        <f t="shared" si="91"/>
        <v>0.3975999999999999</v>
      </c>
      <c r="S16" s="36">
        <f t="shared" si="9"/>
        <v>0.6</v>
      </c>
      <c r="T16" s="35">
        <f t="shared" si="92"/>
        <v>19</v>
      </c>
      <c r="U16" s="54"/>
      <c r="V16" s="54">
        <f t="shared" si="93"/>
        <v>0.3</v>
      </c>
      <c r="W16" s="54">
        <f t="shared" si="94"/>
        <v>0.5</v>
      </c>
      <c r="X16" s="34"/>
      <c r="Y16" s="36">
        <v>5.5792560684334381E-3</v>
      </c>
      <c r="Z16" s="54">
        <f t="shared" si="95"/>
        <v>0.3</v>
      </c>
      <c r="AA16" s="36">
        <f t="shared" si="10"/>
        <v>0.3</v>
      </c>
      <c r="AB16" s="35">
        <f t="shared" si="96"/>
        <v>1</v>
      </c>
      <c r="AC16" s="36">
        <v>6.39449935539321E-2</v>
      </c>
      <c r="AD16" s="54">
        <f t="shared" si="97"/>
        <v>0.5</v>
      </c>
      <c r="AE16" s="36">
        <f t="shared" si="11"/>
        <v>0.5</v>
      </c>
      <c r="AF16" s="35">
        <f t="shared" si="98"/>
        <v>16</v>
      </c>
      <c r="AG16" s="36">
        <v>5.8444348947142245E-3</v>
      </c>
      <c r="AH16" s="54">
        <f t="shared" si="99"/>
        <v>0.3</v>
      </c>
      <c r="AI16" s="36">
        <f t="shared" si="12"/>
        <v>0.3</v>
      </c>
      <c r="AJ16" s="35">
        <f t="shared" si="100"/>
        <v>3</v>
      </c>
      <c r="AK16" s="36">
        <v>21.457169659507898</v>
      </c>
      <c r="AL16" s="54">
        <f t="shared" si="101"/>
        <v>0.4902855356032807</v>
      </c>
      <c r="AM16" s="36">
        <f t="shared" si="13"/>
        <v>0.5</v>
      </c>
      <c r="AN16" s="35">
        <f t="shared" si="102"/>
        <v>23</v>
      </c>
      <c r="AO16" s="53">
        <v>2.3346091204526345</v>
      </c>
      <c r="AP16" s="54">
        <f t="shared" si="103"/>
        <v>0.28661563518189459</v>
      </c>
      <c r="AQ16" s="36">
        <f t="shared" si="14"/>
        <v>0.3</v>
      </c>
      <c r="AR16" s="35">
        <f t="shared" si="104"/>
        <v>14</v>
      </c>
      <c r="AS16" s="54">
        <v>99.82</v>
      </c>
      <c r="AT16" s="54">
        <f t="shared" si="105"/>
        <v>1</v>
      </c>
      <c r="AU16" s="36">
        <f t="shared" si="15"/>
        <v>1</v>
      </c>
      <c r="AV16" s="35">
        <f t="shared" si="106"/>
        <v>15</v>
      </c>
      <c r="AW16" s="54">
        <v>0.06</v>
      </c>
      <c r="AX16" s="54">
        <f t="shared" si="107"/>
        <v>1</v>
      </c>
      <c r="AY16" s="36">
        <f t="shared" si="16"/>
        <v>1</v>
      </c>
      <c r="AZ16" s="35">
        <f t="shared" si="108"/>
        <v>25</v>
      </c>
      <c r="BA16" s="54">
        <v>2.6869999999999998</v>
      </c>
      <c r="BB16" s="54">
        <f t="shared" si="109"/>
        <v>0.91300000000000026</v>
      </c>
      <c r="BC16" s="36">
        <f t="shared" si="17"/>
        <v>1</v>
      </c>
      <c r="BD16" s="35">
        <f t="shared" si="110"/>
        <v>26</v>
      </c>
      <c r="BE16" s="37">
        <v>0.24</v>
      </c>
      <c r="BF16" s="54">
        <f t="shared" si="111"/>
        <v>0.84000000000000008</v>
      </c>
      <c r="BG16" s="36">
        <f t="shared" si="18"/>
        <v>1</v>
      </c>
      <c r="BH16" s="35">
        <f t="shared" si="112"/>
        <v>28</v>
      </c>
      <c r="BI16" s="54">
        <v>99.4</v>
      </c>
      <c r="BJ16" s="54">
        <f t="shared" si="113"/>
        <v>0.2</v>
      </c>
      <c r="BK16" s="36">
        <f t="shared" si="19"/>
        <v>0.2</v>
      </c>
      <c r="BL16" s="35">
        <f t="shared" si="114"/>
        <v>16</v>
      </c>
      <c r="BM16" s="54">
        <v>1.01</v>
      </c>
      <c r="BN16" s="54">
        <f t="shared" si="115"/>
        <v>0.19919999999999999</v>
      </c>
      <c r="BO16" s="36">
        <f t="shared" si="20"/>
        <v>0.2</v>
      </c>
      <c r="BP16" s="35">
        <f t="shared" si="116"/>
        <v>27</v>
      </c>
      <c r="BQ16" s="54">
        <v>99.5</v>
      </c>
      <c r="BR16" s="54">
        <f t="shared" si="117"/>
        <v>0.2</v>
      </c>
      <c r="BS16" s="36">
        <f t="shared" si="21"/>
        <v>0.2</v>
      </c>
      <c r="BT16" s="35">
        <f t="shared" si="118"/>
        <v>4</v>
      </c>
      <c r="BU16" s="54">
        <v>4.661583641772955</v>
      </c>
      <c r="BV16" s="54">
        <f t="shared" si="119"/>
        <v>0</v>
      </c>
      <c r="BW16" s="36">
        <f t="shared" si="22"/>
        <v>0.4</v>
      </c>
      <c r="BX16" s="35">
        <f t="shared" si="120"/>
        <v>29</v>
      </c>
      <c r="BY16" s="54">
        <v>97.23</v>
      </c>
      <c r="BZ16" s="54">
        <f t="shared" si="121"/>
        <v>0.2768000000000006</v>
      </c>
      <c r="CA16" s="36">
        <f t="shared" si="23"/>
        <v>0.4</v>
      </c>
      <c r="CB16" s="35">
        <f t="shared" si="122"/>
        <v>25</v>
      </c>
      <c r="CC16" s="54">
        <v>97.950099999999992</v>
      </c>
      <c r="CD16" s="54">
        <f t="shared" si="123"/>
        <v>0.49500999999999917</v>
      </c>
      <c r="CE16" s="36">
        <f t="shared" si="24"/>
        <v>0.5</v>
      </c>
      <c r="CF16" s="35">
        <f t="shared" si="124"/>
        <v>24</v>
      </c>
      <c r="CG16" s="54">
        <v>88</v>
      </c>
      <c r="CH16" s="54">
        <f t="shared" si="125"/>
        <v>0.33599999999999997</v>
      </c>
      <c r="CI16" s="36">
        <f t="shared" si="25"/>
        <v>0.4</v>
      </c>
      <c r="CJ16" s="35">
        <f t="shared" si="126"/>
        <v>26</v>
      </c>
      <c r="CK16" s="54"/>
      <c r="CL16" s="54">
        <f t="shared" si="127"/>
        <v>0.18</v>
      </c>
      <c r="CM16" s="54">
        <f t="shared" si="128"/>
        <v>0.3</v>
      </c>
      <c r="CN16" s="34"/>
      <c r="CO16" s="54">
        <v>97.538899999999998</v>
      </c>
      <c r="CP16" s="54">
        <f t="shared" si="129"/>
        <v>0.45388999999999979</v>
      </c>
      <c r="CQ16" s="36">
        <f t="shared" si="26"/>
        <v>0.5</v>
      </c>
      <c r="CR16" s="35">
        <f t="shared" si="130"/>
        <v>25</v>
      </c>
      <c r="CS16" s="54">
        <v>61</v>
      </c>
      <c r="CT16" s="54">
        <f t="shared" si="131"/>
        <v>0.4</v>
      </c>
      <c r="CU16" s="36">
        <f t="shared" si="27"/>
        <v>0.4</v>
      </c>
      <c r="CV16" s="35">
        <f t="shared" si="132"/>
        <v>20</v>
      </c>
      <c r="CW16" s="54"/>
      <c r="CX16" s="54">
        <f t="shared" si="133"/>
        <v>0.18</v>
      </c>
      <c r="CY16" s="54">
        <f t="shared" si="134"/>
        <v>0.3</v>
      </c>
      <c r="CZ16" s="34"/>
      <c r="DA16" s="54">
        <v>99.037599999999998</v>
      </c>
      <c r="DB16" s="54">
        <f t="shared" si="135"/>
        <v>0.3</v>
      </c>
      <c r="DC16" s="36">
        <f t="shared" si="28"/>
        <v>0.3</v>
      </c>
      <c r="DD16" s="35">
        <f t="shared" si="136"/>
        <v>12</v>
      </c>
      <c r="DE16" s="54">
        <v>45</v>
      </c>
      <c r="DF16" s="54">
        <f t="shared" si="137"/>
        <v>0.5</v>
      </c>
      <c r="DG16" s="36">
        <f t="shared" si="29"/>
        <v>0.5</v>
      </c>
      <c r="DH16" s="35">
        <f t="shared" si="138"/>
        <v>4</v>
      </c>
      <c r="DI16" s="54">
        <v>98.424199999999999</v>
      </c>
      <c r="DJ16" s="54">
        <f t="shared" si="139"/>
        <v>0.5</v>
      </c>
      <c r="DK16" s="36">
        <f t="shared" si="30"/>
        <v>0.5</v>
      </c>
      <c r="DL16" s="35">
        <f t="shared" si="140"/>
        <v>20</v>
      </c>
      <c r="DM16" s="54">
        <v>82</v>
      </c>
      <c r="DN16" s="54">
        <f t="shared" si="141"/>
        <v>0.28800000000000003</v>
      </c>
      <c r="DO16" s="36">
        <f t="shared" si="31"/>
        <v>0.3</v>
      </c>
      <c r="DP16" s="35">
        <f t="shared" si="142"/>
        <v>21</v>
      </c>
      <c r="DQ16" s="54">
        <v>3.5733000000000001</v>
      </c>
      <c r="DR16" s="54">
        <f t="shared" si="143"/>
        <v>0.27439800000000003</v>
      </c>
      <c r="DS16" s="36">
        <f t="shared" si="32"/>
        <v>0.3</v>
      </c>
      <c r="DT16" s="35">
        <f t="shared" si="144"/>
        <v>22</v>
      </c>
      <c r="DU16" s="54">
        <v>99.14</v>
      </c>
      <c r="DV16" s="54">
        <f t="shared" si="145"/>
        <v>0.3</v>
      </c>
      <c r="DW16" s="36">
        <f t="shared" si="33"/>
        <v>0.3</v>
      </c>
      <c r="DX16" s="35">
        <f t="shared" si="146"/>
        <v>25</v>
      </c>
      <c r="DY16" s="54"/>
      <c r="DZ16" s="54">
        <f t="shared" si="147"/>
        <v>0.3</v>
      </c>
      <c r="EA16" s="54">
        <f t="shared" si="148"/>
        <v>0.5</v>
      </c>
      <c r="EB16" s="34"/>
      <c r="EC16" s="54">
        <v>79.03</v>
      </c>
      <c r="ED16" s="94">
        <v>72.73</v>
      </c>
      <c r="EE16" s="54">
        <f t="shared" si="149"/>
        <v>0.18403115871470299</v>
      </c>
      <c r="EF16" s="51">
        <f t="shared" si="150"/>
        <v>0.3</v>
      </c>
      <c r="EG16" s="24">
        <f t="shared" si="151"/>
        <v>8</v>
      </c>
      <c r="EH16" s="54">
        <v>79.03</v>
      </c>
      <c r="EI16" s="54">
        <v>69.349999999999994</v>
      </c>
      <c r="EJ16" s="54">
        <f t="shared" si="152"/>
        <v>0.21274725274725281</v>
      </c>
      <c r="EK16" s="51">
        <f t="shared" si="153"/>
        <v>0.3</v>
      </c>
      <c r="EL16" s="24">
        <f t="shared" si="154"/>
        <v>14</v>
      </c>
      <c r="EM16" s="69">
        <v>76.099999999999994</v>
      </c>
      <c r="EN16" s="70">
        <v>72.23</v>
      </c>
      <c r="EO16" s="54">
        <f t="shared" si="155"/>
        <v>0.13238312428734295</v>
      </c>
      <c r="EP16" s="51">
        <f t="shared" si="156"/>
        <v>0.3</v>
      </c>
      <c r="EQ16" s="24">
        <f t="shared" si="157"/>
        <v>8</v>
      </c>
      <c r="ER16" s="69">
        <v>76.099999999999994</v>
      </c>
      <c r="ES16" s="70">
        <v>72.569999999999993</v>
      </c>
      <c r="ET16" s="54">
        <f t="shared" si="158"/>
        <v>0.12562277580071168</v>
      </c>
      <c r="EU16" s="51">
        <f t="shared" si="159"/>
        <v>0.3</v>
      </c>
      <c r="EV16" s="24">
        <f t="shared" si="160"/>
        <v>23</v>
      </c>
      <c r="EW16" s="54">
        <v>85.47</v>
      </c>
      <c r="EX16" s="36">
        <v>79.45</v>
      </c>
      <c r="EY16" s="54">
        <f t="shared" si="161"/>
        <v>0.21122807017543851</v>
      </c>
      <c r="EZ16" s="51">
        <f t="shared" si="162"/>
        <v>0.3</v>
      </c>
      <c r="FA16" s="24">
        <f t="shared" si="163"/>
        <v>9</v>
      </c>
      <c r="FB16" s="54">
        <v>85.47</v>
      </c>
      <c r="FC16" s="36">
        <v>75.63</v>
      </c>
      <c r="FD16" s="54">
        <f t="shared" si="164"/>
        <v>0.23864187550525462</v>
      </c>
      <c r="FE16" s="51">
        <f t="shared" si="165"/>
        <v>0.3</v>
      </c>
      <c r="FF16" s="24">
        <f t="shared" si="166"/>
        <v>14</v>
      </c>
      <c r="FG16" s="54">
        <v>2.56</v>
      </c>
      <c r="FH16" s="54">
        <f t="shared" si="34"/>
        <v>0.3</v>
      </c>
      <c r="FI16" s="36">
        <f t="shared" si="35"/>
        <v>0.3</v>
      </c>
      <c r="FJ16" s="35">
        <f t="shared" si="36"/>
        <v>4</v>
      </c>
      <c r="FK16" s="54">
        <v>2.4500000000000002</v>
      </c>
      <c r="FL16" s="54">
        <f t="shared" si="167"/>
        <v>0.3</v>
      </c>
      <c r="FM16" s="36">
        <f t="shared" si="37"/>
        <v>0.3</v>
      </c>
      <c r="FN16" s="35">
        <f t="shared" si="168"/>
        <v>5</v>
      </c>
      <c r="FO16" s="54">
        <v>97.76</v>
      </c>
      <c r="FP16" s="54">
        <v>85.740000000000009</v>
      </c>
      <c r="FQ16" s="54">
        <f t="shared" si="169"/>
        <v>0.6</v>
      </c>
      <c r="FR16" s="51">
        <f t="shared" si="170"/>
        <v>0.6</v>
      </c>
      <c r="FS16" s="24">
        <f t="shared" si="171"/>
        <v>1</v>
      </c>
      <c r="FT16" s="54">
        <v>97.76</v>
      </c>
      <c r="FU16" s="54">
        <v>83.55</v>
      </c>
      <c r="FV16" s="54">
        <f t="shared" si="172"/>
        <v>0.6</v>
      </c>
      <c r="FW16" s="51">
        <f t="shared" si="173"/>
        <v>0.6</v>
      </c>
      <c r="FX16" s="24">
        <f t="shared" si="174"/>
        <v>1</v>
      </c>
      <c r="FY16" s="54">
        <v>94.66</v>
      </c>
      <c r="FZ16" s="54">
        <v>75.990000000000009</v>
      </c>
      <c r="GA16" s="54">
        <f t="shared" si="175"/>
        <v>0.1</v>
      </c>
      <c r="GB16" s="51">
        <f t="shared" si="176"/>
        <v>0.1</v>
      </c>
      <c r="GC16" s="24">
        <f t="shared" si="177"/>
        <v>1</v>
      </c>
      <c r="GD16" s="57">
        <v>94.66</v>
      </c>
      <c r="GE16" s="57">
        <v>75.28</v>
      </c>
      <c r="GF16" s="54">
        <f t="shared" si="178"/>
        <v>0.1</v>
      </c>
      <c r="GG16" s="51">
        <f t="shared" si="179"/>
        <v>0.1</v>
      </c>
      <c r="GH16" s="24">
        <f t="shared" si="180"/>
        <v>1</v>
      </c>
      <c r="GI16" s="57">
        <v>98.83</v>
      </c>
      <c r="GJ16" s="57">
        <v>92.11</v>
      </c>
      <c r="GK16" s="54">
        <f t="shared" si="181"/>
        <v>0.1</v>
      </c>
      <c r="GL16" s="51">
        <f t="shared" si="182"/>
        <v>0.1</v>
      </c>
      <c r="GM16" s="24">
        <f t="shared" si="183"/>
        <v>1</v>
      </c>
      <c r="GN16" s="57">
        <v>98.83</v>
      </c>
      <c r="GO16" s="57">
        <v>93.93</v>
      </c>
      <c r="GP16" s="54">
        <f t="shared" si="184"/>
        <v>0.1</v>
      </c>
      <c r="GQ16" s="51">
        <f t="shared" si="185"/>
        <v>0.1</v>
      </c>
      <c r="GR16" s="24">
        <f t="shared" si="186"/>
        <v>1</v>
      </c>
      <c r="GS16" s="57">
        <v>1.52</v>
      </c>
      <c r="GT16" s="57">
        <f t="shared" si="38"/>
        <v>0.1</v>
      </c>
      <c r="GU16" s="51">
        <f t="shared" si="39"/>
        <v>0.1</v>
      </c>
      <c r="GV16" s="24">
        <f t="shared" si="40"/>
        <v>7</v>
      </c>
      <c r="GW16" s="57">
        <v>1.9800000000000002</v>
      </c>
      <c r="GX16" s="57">
        <f t="shared" si="187"/>
        <v>0.1</v>
      </c>
      <c r="GY16" s="51">
        <f t="shared" si="41"/>
        <v>0.1</v>
      </c>
      <c r="GZ16" s="24">
        <f t="shared" si="42"/>
        <v>5</v>
      </c>
      <c r="HA16" s="56"/>
      <c r="HB16" s="56"/>
      <c r="HC16" s="54">
        <f t="shared" si="188"/>
        <v>0.06</v>
      </c>
      <c r="HD16" s="54">
        <f t="shared" si="189"/>
        <v>0.1</v>
      </c>
      <c r="HE16" s="56"/>
      <c r="HF16" s="56"/>
      <c r="HG16" s="56"/>
      <c r="HH16" s="54">
        <f t="shared" si="190"/>
        <v>0.06</v>
      </c>
      <c r="HI16" s="54">
        <f t="shared" si="191"/>
        <v>0.1</v>
      </c>
      <c r="HJ16" s="56"/>
      <c r="HK16" s="57">
        <v>96.89</v>
      </c>
      <c r="HL16" s="57">
        <v>84.54</v>
      </c>
      <c r="HM16" s="54">
        <f t="shared" si="192"/>
        <v>9.9117174959871601E-2</v>
      </c>
      <c r="HN16" s="51">
        <f t="shared" si="193"/>
        <v>0.1</v>
      </c>
      <c r="HO16" s="24">
        <f t="shared" si="194"/>
        <v>4</v>
      </c>
      <c r="HP16" s="57">
        <v>96.89</v>
      </c>
      <c r="HQ16" s="57">
        <v>83.34</v>
      </c>
      <c r="HR16" s="54">
        <f t="shared" si="195"/>
        <v>9.9194729136163992E-2</v>
      </c>
      <c r="HS16" s="51">
        <f t="shared" si="196"/>
        <v>0.1</v>
      </c>
      <c r="HT16" s="24">
        <f t="shared" si="197"/>
        <v>4</v>
      </c>
      <c r="HU16" s="54">
        <v>98.4</v>
      </c>
      <c r="HV16" s="54">
        <v>88.949999999999989</v>
      </c>
      <c r="HW16" s="54">
        <f t="shared" si="198"/>
        <v>0.1</v>
      </c>
      <c r="HX16" s="54">
        <f t="shared" si="199"/>
        <v>0.1</v>
      </c>
      <c r="HY16" s="24">
        <f t="shared" si="200"/>
        <v>1</v>
      </c>
      <c r="HZ16" s="54">
        <v>98.4</v>
      </c>
      <c r="IA16" s="54">
        <v>84.08</v>
      </c>
      <c r="IB16" s="54">
        <f t="shared" si="201"/>
        <v>0.1</v>
      </c>
      <c r="IC16" s="54">
        <f t="shared" si="202"/>
        <v>0.1</v>
      </c>
      <c r="ID16" s="24">
        <f t="shared" si="203"/>
        <v>1</v>
      </c>
      <c r="IE16" s="56"/>
      <c r="IF16" s="56"/>
      <c r="IG16" s="54">
        <f t="shared" si="204"/>
        <v>0.06</v>
      </c>
      <c r="IH16" s="54">
        <f t="shared" si="205"/>
        <v>0.1</v>
      </c>
      <c r="II16" s="56"/>
      <c r="IJ16" s="56"/>
      <c r="IK16" s="56"/>
      <c r="IL16" s="54">
        <f t="shared" si="206"/>
        <v>0.06</v>
      </c>
      <c r="IM16" s="54">
        <f t="shared" si="207"/>
        <v>0.1</v>
      </c>
      <c r="IN16" s="56"/>
      <c r="IO16" s="56"/>
      <c r="IP16" s="56"/>
      <c r="IQ16" s="54">
        <f t="shared" si="208"/>
        <v>0.12</v>
      </c>
      <c r="IR16" s="54">
        <f t="shared" si="209"/>
        <v>0.2</v>
      </c>
      <c r="IS16" s="56"/>
      <c r="IT16" s="56"/>
      <c r="IU16" s="56"/>
      <c r="IV16" s="54">
        <f t="shared" si="210"/>
        <v>0.12</v>
      </c>
      <c r="IW16" s="54">
        <f t="shared" si="211"/>
        <v>0.2</v>
      </c>
      <c r="IX16" s="56"/>
      <c r="IY16" s="56"/>
      <c r="IZ16" s="56"/>
      <c r="JA16" s="54">
        <f t="shared" si="212"/>
        <v>0.12</v>
      </c>
      <c r="JB16" s="54">
        <f t="shared" si="213"/>
        <v>0.2</v>
      </c>
      <c r="JC16" s="56"/>
      <c r="JD16" s="56"/>
      <c r="JE16" s="56"/>
      <c r="JF16" s="54">
        <f t="shared" si="214"/>
        <v>0.12</v>
      </c>
      <c r="JG16" s="54">
        <f t="shared" si="215"/>
        <v>0.2</v>
      </c>
      <c r="JH16" s="56"/>
      <c r="JI16" s="56"/>
      <c r="JJ16" s="56"/>
      <c r="JK16" s="54">
        <f t="shared" si="216"/>
        <v>0.06</v>
      </c>
      <c r="JL16" s="54">
        <f t="shared" si="217"/>
        <v>0.1</v>
      </c>
      <c r="JM16" s="56"/>
      <c r="JN16" s="56"/>
      <c r="JO16" s="56"/>
      <c r="JP16" s="54">
        <f t="shared" si="218"/>
        <v>0.06</v>
      </c>
      <c r="JQ16" s="54">
        <f t="shared" si="219"/>
        <v>0.1</v>
      </c>
      <c r="JR16" s="56"/>
      <c r="JS16" s="56"/>
      <c r="JT16" s="56"/>
      <c r="JU16" s="54">
        <f t="shared" si="220"/>
        <v>0.03</v>
      </c>
      <c r="JV16" s="54">
        <f t="shared" si="221"/>
        <v>0.05</v>
      </c>
      <c r="JW16" s="56"/>
      <c r="JX16" s="56"/>
      <c r="JY16" s="56"/>
      <c r="JZ16" s="54">
        <f t="shared" si="222"/>
        <v>0.03</v>
      </c>
      <c r="KA16" s="54">
        <f t="shared" si="223"/>
        <v>0.05</v>
      </c>
      <c r="KB16" s="56"/>
      <c r="KC16" s="56"/>
      <c r="KD16" s="56"/>
      <c r="KE16" s="54">
        <f t="shared" si="224"/>
        <v>0.03</v>
      </c>
      <c r="KF16" s="54">
        <f t="shared" si="225"/>
        <v>0.05</v>
      </c>
      <c r="KG16" s="56"/>
      <c r="KH16" s="56"/>
      <c r="KI16" s="56"/>
      <c r="KJ16" s="54">
        <f t="shared" si="226"/>
        <v>0.03</v>
      </c>
      <c r="KK16" s="54">
        <f t="shared" si="227"/>
        <v>0.05</v>
      </c>
      <c r="KL16" s="56"/>
      <c r="KM16" s="57">
        <v>93.455479247778896</v>
      </c>
      <c r="KN16" s="57"/>
      <c r="KO16" s="54">
        <f t="shared" si="228"/>
        <v>0</v>
      </c>
      <c r="KP16" s="51">
        <f t="shared" si="229"/>
        <v>0</v>
      </c>
      <c r="KQ16" s="24">
        <f t="shared" si="230"/>
        <v>1</v>
      </c>
      <c r="KR16" s="57">
        <v>93.455479247778896</v>
      </c>
      <c r="KS16" s="57"/>
      <c r="KT16" s="54">
        <f t="shared" si="231"/>
        <v>0</v>
      </c>
      <c r="KU16" s="51">
        <f t="shared" si="232"/>
        <v>0</v>
      </c>
      <c r="KV16" s="24">
        <f t="shared" si="233"/>
        <v>1</v>
      </c>
      <c r="KW16" s="57">
        <v>86.581335965778209</v>
      </c>
      <c r="KX16" s="57"/>
      <c r="KY16" s="54">
        <f t="shared" si="234"/>
        <v>0</v>
      </c>
      <c r="KZ16" s="51">
        <f t="shared" si="235"/>
        <v>0</v>
      </c>
      <c r="LA16" s="24">
        <f t="shared" si="236"/>
        <v>1</v>
      </c>
      <c r="LB16" s="57">
        <v>86.581335965778209</v>
      </c>
      <c r="LC16" s="57"/>
      <c r="LD16" s="54">
        <f t="shared" si="237"/>
        <v>0</v>
      </c>
      <c r="LE16" s="51">
        <f t="shared" si="238"/>
        <v>0</v>
      </c>
      <c r="LF16" s="24">
        <f t="shared" si="239"/>
        <v>1</v>
      </c>
      <c r="LG16" s="56"/>
      <c r="LH16" s="56"/>
      <c r="LI16" s="54">
        <f t="shared" si="240"/>
        <v>0.06</v>
      </c>
      <c r="LJ16" s="54">
        <f t="shared" si="241"/>
        <v>0.1</v>
      </c>
      <c r="LK16" s="56"/>
      <c r="LL16" s="56"/>
      <c r="LM16" s="56"/>
      <c r="LN16" s="54">
        <f t="shared" si="242"/>
        <v>0.06</v>
      </c>
      <c r="LO16" s="54">
        <f t="shared" si="243"/>
        <v>0.1</v>
      </c>
      <c r="LP16" s="56"/>
      <c r="LQ16" s="54">
        <v>2.2558380570808656</v>
      </c>
      <c r="LR16" s="56"/>
      <c r="LS16" s="54">
        <f t="shared" si="244"/>
        <v>0</v>
      </c>
      <c r="LT16" s="51">
        <f t="shared" si="245"/>
        <v>0</v>
      </c>
      <c r="LU16" s="24">
        <f t="shared" si="246"/>
        <v>1</v>
      </c>
      <c r="LV16" s="54">
        <v>2.2558380570808656</v>
      </c>
      <c r="LW16" s="56"/>
      <c r="LX16" s="54">
        <f t="shared" si="247"/>
        <v>0</v>
      </c>
      <c r="LY16" s="51">
        <f t="shared" si="248"/>
        <v>0</v>
      </c>
      <c r="LZ16" s="24">
        <f t="shared" si="249"/>
        <v>1</v>
      </c>
      <c r="MA16" s="54">
        <v>12.05931798083251</v>
      </c>
      <c r="MB16" s="56"/>
      <c r="MC16" s="54">
        <f t="shared" si="250"/>
        <v>0</v>
      </c>
      <c r="MD16" s="51">
        <f t="shared" si="251"/>
        <v>0</v>
      </c>
      <c r="ME16" s="24">
        <f t="shared" si="252"/>
        <v>1</v>
      </c>
      <c r="MF16" s="54">
        <v>12.05931798083251</v>
      </c>
      <c r="MG16" s="56"/>
      <c r="MH16" s="54">
        <f t="shared" si="253"/>
        <v>0</v>
      </c>
      <c r="MI16" s="51">
        <f t="shared" si="254"/>
        <v>0</v>
      </c>
      <c r="MJ16" s="24">
        <f t="shared" si="255"/>
        <v>1</v>
      </c>
      <c r="MK16" s="56"/>
      <c r="ML16" s="56"/>
      <c r="MM16" s="54">
        <f t="shared" si="256"/>
        <v>0.12</v>
      </c>
      <c r="MN16" s="54">
        <f t="shared" si="257"/>
        <v>0.2</v>
      </c>
      <c r="MO16" s="56"/>
      <c r="MP16" s="56"/>
      <c r="MQ16" s="56"/>
      <c r="MR16" s="54">
        <f t="shared" si="258"/>
        <v>0.12</v>
      </c>
      <c r="MS16" s="54">
        <f t="shared" si="259"/>
        <v>0.2</v>
      </c>
      <c r="MT16" s="56"/>
      <c r="MU16" s="56"/>
      <c r="MV16" s="56"/>
      <c r="MW16" s="54">
        <f t="shared" si="260"/>
        <v>0.12</v>
      </c>
      <c r="MX16" s="54">
        <f t="shared" si="261"/>
        <v>0.2</v>
      </c>
      <c r="MY16" s="56"/>
      <c r="MZ16" s="56"/>
      <c r="NA16" s="56"/>
      <c r="NB16" s="54">
        <f t="shared" si="262"/>
        <v>0.12</v>
      </c>
      <c r="NC16" s="54">
        <f t="shared" si="263"/>
        <v>0.2</v>
      </c>
      <c r="ND16" s="56"/>
      <c r="NE16" s="56"/>
      <c r="NF16" s="56"/>
      <c r="NG16" s="54">
        <f t="shared" si="264"/>
        <v>0.06</v>
      </c>
      <c r="NH16" s="54">
        <f t="shared" si="265"/>
        <v>0.1</v>
      </c>
      <c r="NI16" s="56"/>
      <c r="NJ16" s="56"/>
      <c r="NK16" s="56"/>
      <c r="NL16" s="54">
        <f t="shared" si="266"/>
        <v>0.06</v>
      </c>
      <c r="NM16" s="54">
        <f t="shared" si="267"/>
        <v>0.1</v>
      </c>
      <c r="NN16" s="56"/>
      <c r="NO16" s="56"/>
      <c r="NP16" s="56"/>
      <c r="NQ16" s="54">
        <f t="shared" si="268"/>
        <v>0.03</v>
      </c>
      <c r="NR16" s="54">
        <f t="shared" si="269"/>
        <v>0.05</v>
      </c>
      <c r="NS16" s="56"/>
      <c r="NT16" s="56"/>
      <c r="NU16" s="56"/>
      <c r="NV16" s="54">
        <f t="shared" si="270"/>
        <v>0.03</v>
      </c>
      <c r="NW16" s="54">
        <f t="shared" si="271"/>
        <v>0.05</v>
      </c>
      <c r="NX16" s="56"/>
      <c r="NY16" s="56"/>
      <c r="NZ16" s="56"/>
      <c r="OA16" s="54">
        <f t="shared" si="272"/>
        <v>0.03</v>
      </c>
      <c r="OB16" s="54">
        <f t="shared" si="273"/>
        <v>0.05</v>
      </c>
      <c r="OC16" s="56"/>
      <c r="OD16" s="56"/>
      <c r="OE16" s="56"/>
      <c r="OF16" s="54">
        <f t="shared" si="274"/>
        <v>0.03</v>
      </c>
      <c r="OG16" s="54">
        <f t="shared" si="275"/>
        <v>0.05</v>
      </c>
      <c r="OH16" s="56"/>
      <c r="OI16" s="56"/>
      <c r="OJ16" s="56"/>
      <c r="OK16" s="54">
        <f t="shared" si="276"/>
        <v>0.06</v>
      </c>
      <c r="OL16" s="54">
        <f t="shared" si="277"/>
        <v>0.1</v>
      </c>
      <c r="OM16" s="56"/>
      <c r="ON16" s="56"/>
      <c r="OO16" s="56"/>
      <c r="OP16" s="54">
        <f t="shared" si="278"/>
        <v>0.06</v>
      </c>
      <c r="OQ16" s="54">
        <f t="shared" si="279"/>
        <v>0.1</v>
      </c>
      <c r="OR16" s="56"/>
      <c r="OS16" s="56"/>
      <c r="OT16" s="56"/>
      <c r="OU16" s="54">
        <f t="shared" si="280"/>
        <v>0.12</v>
      </c>
      <c r="OV16" s="54">
        <f t="shared" si="281"/>
        <v>0.2</v>
      </c>
      <c r="OW16" s="56"/>
      <c r="OX16" s="56"/>
      <c r="OY16" s="56"/>
      <c r="OZ16" s="54">
        <f t="shared" si="282"/>
        <v>0.12</v>
      </c>
      <c r="PA16" s="54">
        <f t="shared" si="283"/>
        <v>0.2</v>
      </c>
      <c r="PB16" s="56"/>
      <c r="PC16" s="56"/>
      <c r="PD16" s="56"/>
      <c r="PE16" s="54">
        <f t="shared" si="284"/>
        <v>0.12</v>
      </c>
      <c r="PF16" s="54">
        <f t="shared" si="285"/>
        <v>0.2</v>
      </c>
      <c r="PG16" s="56"/>
      <c r="PH16" s="56"/>
      <c r="PI16" s="56"/>
      <c r="PJ16" s="54">
        <f t="shared" si="286"/>
        <v>0.12</v>
      </c>
      <c r="PK16" s="54">
        <f t="shared" si="287"/>
        <v>0.2</v>
      </c>
      <c r="PL16" s="56"/>
      <c r="PM16" s="56"/>
      <c r="PN16" s="56"/>
      <c r="PO16" s="54">
        <f t="shared" si="288"/>
        <v>0.06</v>
      </c>
      <c r="PP16" s="54">
        <f t="shared" si="289"/>
        <v>0.1</v>
      </c>
      <c r="PQ16" s="56"/>
      <c r="PR16" s="56"/>
      <c r="PS16" s="56"/>
      <c r="PT16" s="54">
        <f t="shared" si="290"/>
        <v>0.06</v>
      </c>
      <c r="PU16" s="54">
        <f t="shared" si="291"/>
        <v>0.1</v>
      </c>
      <c r="PV16" s="56"/>
      <c r="PW16" s="56"/>
      <c r="PX16" s="56"/>
      <c r="PY16" s="54">
        <f t="shared" si="292"/>
        <v>0.03</v>
      </c>
      <c r="PZ16" s="54">
        <f t="shared" si="293"/>
        <v>0.05</v>
      </c>
      <c r="QA16" s="56"/>
      <c r="QB16" s="56"/>
      <c r="QC16" s="56"/>
      <c r="QD16" s="54">
        <f t="shared" si="294"/>
        <v>0.03</v>
      </c>
      <c r="QE16" s="54">
        <f t="shared" si="295"/>
        <v>0.05</v>
      </c>
      <c r="QF16" s="56"/>
      <c r="QG16" s="56"/>
      <c r="QH16" s="56"/>
      <c r="QI16" s="54">
        <f t="shared" si="296"/>
        <v>0.03</v>
      </c>
      <c r="QJ16" s="54">
        <f t="shared" si="297"/>
        <v>0.05</v>
      </c>
      <c r="QK16" s="56"/>
      <c r="QL16" s="56"/>
      <c r="QM16" s="56"/>
      <c r="QN16" s="54">
        <f t="shared" si="298"/>
        <v>0.03</v>
      </c>
      <c r="QO16" s="54">
        <f t="shared" si="299"/>
        <v>0.05</v>
      </c>
      <c r="QP16" s="56"/>
      <c r="QQ16" s="54"/>
      <c r="QR16" s="54">
        <f t="shared" si="300"/>
        <v>0.12</v>
      </c>
      <c r="QS16" s="54">
        <f t="shared" si="301"/>
        <v>0.2</v>
      </c>
      <c r="QT16" s="34"/>
      <c r="QU16" s="54"/>
      <c r="QV16" s="54">
        <f t="shared" si="302"/>
        <v>0.12</v>
      </c>
      <c r="QW16" s="54">
        <f t="shared" si="303"/>
        <v>0.2</v>
      </c>
      <c r="QX16" s="34"/>
      <c r="QY16" s="54"/>
      <c r="QZ16" s="54">
        <f t="shared" si="304"/>
        <v>0.12</v>
      </c>
      <c r="RA16" s="54">
        <f t="shared" si="305"/>
        <v>0.2</v>
      </c>
      <c r="RB16" s="34"/>
      <c r="RC16" s="54"/>
      <c r="RD16" s="54">
        <f t="shared" si="306"/>
        <v>0.12</v>
      </c>
      <c r="RE16" s="54">
        <f t="shared" si="307"/>
        <v>0.2</v>
      </c>
      <c r="RF16" s="34"/>
      <c r="RG16" s="54"/>
      <c r="RH16" s="54">
        <f t="shared" si="308"/>
        <v>0.12</v>
      </c>
      <c r="RI16" s="54">
        <f t="shared" si="309"/>
        <v>0.2</v>
      </c>
      <c r="RJ16" s="34"/>
      <c r="RK16" s="57">
        <v>97.76</v>
      </c>
      <c r="RL16" s="57">
        <f t="shared" si="310"/>
        <v>0.2</v>
      </c>
      <c r="RM16" s="51">
        <f t="shared" si="43"/>
        <v>0.2</v>
      </c>
      <c r="RN16" s="24">
        <f t="shared" si="311"/>
        <v>4</v>
      </c>
      <c r="RO16" s="54"/>
      <c r="RP16" s="54">
        <f t="shared" si="312"/>
        <v>0.06</v>
      </c>
      <c r="RQ16" s="54">
        <f t="shared" si="313"/>
        <v>0.1</v>
      </c>
      <c r="RR16" s="34"/>
      <c r="RS16" s="54"/>
      <c r="RT16" s="54">
        <f t="shared" si="314"/>
        <v>0.06</v>
      </c>
      <c r="RU16" s="54">
        <f t="shared" si="315"/>
        <v>0.1</v>
      </c>
      <c r="RV16" s="34"/>
      <c r="RW16" s="54"/>
      <c r="RX16" s="54">
        <f t="shared" si="316"/>
        <v>0.06</v>
      </c>
      <c r="RY16" s="54">
        <f t="shared" si="317"/>
        <v>0.1</v>
      </c>
      <c r="RZ16" s="34"/>
      <c r="SA16" s="54"/>
      <c r="SB16" s="54">
        <f t="shared" si="318"/>
        <v>0.06</v>
      </c>
      <c r="SC16" s="54">
        <f t="shared" si="319"/>
        <v>0.1</v>
      </c>
      <c r="SD16" s="34"/>
      <c r="SE16" s="54"/>
      <c r="SF16" s="54">
        <f t="shared" si="320"/>
        <v>0.06</v>
      </c>
      <c r="SG16" s="54">
        <f t="shared" si="321"/>
        <v>0.1</v>
      </c>
      <c r="SH16" s="34"/>
      <c r="SI16" s="54"/>
      <c r="SJ16" s="54">
        <f t="shared" si="322"/>
        <v>0.06</v>
      </c>
      <c r="SK16" s="54">
        <f t="shared" si="323"/>
        <v>0.1</v>
      </c>
      <c r="SL16" s="34"/>
      <c r="SM16" s="54"/>
      <c r="SN16" s="54">
        <f t="shared" si="324"/>
        <v>0.06</v>
      </c>
      <c r="SO16" s="54">
        <f t="shared" si="325"/>
        <v>0.1</v>
      </c>
      <c r="SP16" s="34"/>
      <c r="SQ16" s="54"/>
      <c r="SR16" s="54">
        <f t="shared" si="326"/>
        <v>0.06</v>
      </c>
      <c r="SS16" s="54">
        <f t="shared" si="327"/>
        <v>0.1</v>
      </c>
      <c r="ST16" s="34"/>
      <c r="SU16" s="54"/>
      <c r="SV16" s="54">
        <f t="shared" si="328"/>
        <v>0.06</v>
      </c>
      <c r="SW16" s="54">
        <f t="shared" si="329"/>
        <v>0.1</v>
      </c>
      <c r="SX16" s="34"/>
      <c r="SY16" s="54"/>
      <c r="SZ16" s="54">
        <f t="shared" si="330"/>
        <v>0.06</v>
      </c>
      <c r="TA16" s="54">
        <f t="shared" si="331"/>
        <v>0.1</v>
      </c>
      <c r="TB16" s="34"/>
      <c r="TC16" s="54"/>
      <c r="TD16" s="54">
        <f t="shared" si="332"/>
        <v>0.06</v>
      </c>
      <c r="TE16" s="54">
        <f t="shared" si="333"/>
        <v>0.1</v>
      </c>
      <c r="TF16" s="34"/>
      <c r="TG16" s="54"/>
      <c r="TH16" s="54">
        <f t="shared" si="334"/>
        <v>0.06</v>
      </c>
      <c r="TI16" s="54">
        <f t="shared" si="335"/>
        <v>0.1</v>
      </c>
      <c r="TJ16" s="34"/>
      <c r="TK16" s="54"/>
      <c r="TL16" s="54">
        <f t="shared" si="336"/>
        <v>0.06</v>
      </c>
      <c r="TM16" s="54">
        <f t="shared" si="337"/>
        <v>0.1</v>
      </c>
      <c r="TN16" s="34"/>
      <c r="TO16" s="57">
        <v>94.66</v>
      </c>
      <c r="TP16" s="57">
        <f t="shared" si="338"/>
        <v>0.1</v>
      </c>
      <c r="TQ16" s="51">
        <f t="shared" si="44"/>
        <v>0.1</v>
      </c>
      <c r="TR16" s="24">
        <f t="shared" si="339"/>
        <v>5</v>
      </c>
      <c r="TS16" s="54"/>
      <c r="TT16" s="54">
        <f t="shared" si="340"/>
        <v>0.06</v>
      </c>
      <c r="TU16" s="54">
        <f t="shared" si="341"/>
        <v>0.1</v>
      </c>
      <c r="TV16" s="34"/>
      <c r="TW16" s="54"/>
      <c r="TX16" s="54">
        <f t="shared" si="342"/>
        <v>0.06</v>
      </c>
      <c r="TY16" s="54">
        <f t="shared" si="343"/>
        <v>0.1</v>
      </c>
      <c r="TZ16" s="34"/>
      <c r="UA16" s="54"/>
      <c r="UB16" s="54">
        <f t="shared" si="344"/>
        <v>0.06</v>
      </c>
      <c r="UC16" s="54">
        <f t="shared" si="345"/>
        <v>0.1</v>
      </c>
      <c r="UD16" s="34"/>
      <c r="UE16" s="54"/>
      <c r="UF16" s="54">
        <f t="shared" si="346"/>
        <v>0.06</v>
      </c>
      <c r="UG16" s="54">
        <f t="shared" si="347"/>
        <v>0.1</v>
      </c>
      <c r="UH16" s="34"/>
      <c r="UI16" s="54"/>
      <c r="UJ16" s="54">
        <f t="shared" si="348"/>
        <v>0.06</v>
      </c>
      <c r="UK16" s="54">
        <f t="shared" si="349"/>
        <v>0.1</v>
      </c>
      <c r="UL16" s="34"/>
      <c r="UM16" s="54"/>
      <c r="UN16" s="54">
        <f t="shared" si="350"/>
        <v>0.06</v>
      </c>
      <c r="UO16" s="54">
        <f t="shared" si="351"/>
        <v>0.1</v>
      </c>
      <c r="UP16" s="34"/>
      <c r="UQ16" s="54"/>
      <c r="UR16" s="54">
        <f t="shared" si="352"/>
        <v>0.06</v>
      </c>
      <c r="US16" s="54">
        <f t="shared" si="353"/>
        <v>0.1</v>
      </c>
      <c r="UT16" s="34"/>
      <c r="UU16" s="54"/>
      <c r="UV16" s="54">
        <f t="shared" si="354"/>
        <v>0.06</v>
      </c>
      <c r="UW16" s="54">
        <f t="shared" si="355"/>
        <v>0.1</v>
      </c>
      <c r="UX16" s="34"/>
      <c r="UY16" s="54"/>
      <c r="UZ16" s="54">
        <f t="shared" si="356"/>
        <v>0.06</v>
      </c>
      <c r="VA16" s="54">
        <f t="shared" si="357"/>
        <v>0.1</v>
      </c>
      <c r="VB16" s="34"/>
      <c r="VC16" s="54"/>
      <c r="VD16" s="54">
        <f t="shared" si="358"/>
        <v>0.06</v>
      </c>
      <c r="VE16" s="54">
        <f t="shared" si="359"/>
        <v>0.1</v>
      </c>
      <c r="VF16" s="34"/>
      <c r="VG16" s="49">
        <v>3.8692364354310166E-3</v>
      </c>
      <c r="VH16" s="57">
        <f t="shared" si="45"/>
        <v>0.1</v>
      </c>
      <c r="VI16" s="51">
        <f t="shared" si="46"/>
        <v>0.1</v>
      </c>
      <c r="VJ16" s="24">
        <f t="shared" si="360"/>
        <v>9</v>
      </c>
      <c r="VK16" s="57">
        <v>93.455479247778896</v>
      </c>
      <c r="VL16" s="57">
        <f t="shared" si="361"/>
        <v>0.17528766796446235</v>
      </c>
      <c r="VM16" s="51">
        <f t="shared" si="47"/>
        <v>0.2</v>
      </c>
      <c r="VN16" s="24">
        <f t="shared" si="362"/>
        <v>19</v>
      </c>
      <c r="VO16" s="57">
        <v>86.581335965778209</v>
      </c>
      <c r="VP16" s="57">
        <f t="shared" si="363"/>
        <v>0</v>
      </c>
      <c r="VQ16" s="51">
        <f t="shared" si="48"/>
        <v>0.2</v>
      </c>
      <c r="VR16" s="24">
        <f t="shared" si="364"/>
        <v>22</v>
      </c>
      <c r="VS16" s="54"/>
      <c r="VT16" s="54">
        <f t="shared" si="365"/>
        <v>0.06</v>
      </c>
      <c r="VU16" s="54">
        <f t="shared" si="366"/>
        <v>0.1</v>
      </c>
      <c r="VV16" s="34"/>
      <c r="VW16" s="54">
        <v>2.2558380570808656</v>
      </c>
      <c r="VX16" s="57">
        <f t="shared" si="367"/>
        <v>0</v>
      </c>
      <c r="VY16" s="51">
        <f t="shared" si="49"/>
        <v>0.1</v>
      </c>
      <c r="VZ16" s="24">
        <f t="shared" si="368"/>
        <v>22</v>
      </c>
      <c r="WA16" s="54">
        <v>12.05931798083251</v>
      </c>
      <c r="WB16" s="57">
        <f t="shared" si="369"/>
        <v>6.823727192333004E-2</v>
      </c>
      <c r="WC16" s="51">
        <f t="shared" si="50"/>
        <v>0.1</v>
      </c>
      <c r="WD16" s="24">
        <f t="shared" si="370"/>
        <v>15</v>
      </c>
      <c r="WE16" s="57">
        <v>97.5</v>
      </c>
      <c r="WF16" s="57">
        <f t="shared" si="371"/>
        <v>0.08</v>
      </c>
      <c r="WG16" s="51">
        <f t="shared" si="51"/>
        <v>0.1</v>
      </c>
      <c r="WH16" s="24">
        <f t="shared" si="372"/>
        <v>16</v>
      </c>
      <c r="WI16" s="54"/>
      <c r="WJ16" s="54">
        <f t="shared" si="373"/>
        <v>0.06</v>
      </c>
      <c r="WK16" s="54">
        <f t="shared" si="374"/>
        <v>0.1</v>
      </c>
      <c r="WL16" s="34"/>
      <c r="WM16" s="54"/>
      <c r="WN16" s="54">
        <f t="shared" si="375"/>
        <v>0.06</v>
      </c>
      <c r="WO16" s="54">
        <f t="shared" si="376"/>
        <v>0.1</v>
      </c>
      <c r="WP16" s="34"/>
      <c r="WQ16" s="54"/>
      <c r="WR16" s="54">
        <f t="shared" si="377"/>
        <v>0.06</v>
      </c>
      <c r="WS16" s="54">
        <f t="shared" si="378"/>
        <v>0.1</v>
      </c>
      <c r="WT16" s="34"/>
      <c r="WU16" s="57">
        <v>0</v>
      </c>
      <c r="WV16" s="57">
        <f t="shared" si="379"/>
        <v>0.1</v>
      </c>
      <c r="WW16" s="51">
        <f t="shared" si="52"/>
        <v>0.1</v>
      </c>
      <c r="WX16" s="24">
        <f t="shared" si="380"/>
        <v>1</v>
      </c>
      <c r="WY16" s="54"/>
      <c r="WZ16" s="54">
        <f t="shared" si="381"/>
        <v>0.06</v>
      </c>
      <c r="XA16" s="54">
        <f t="shared" si="382"/>
        <v>0.1</v>
      </c>
      <c r="XB16" s="34"/>
      <c r="XC16" s="54"/>
      <c r="XD16" s="54">
        <f t="shared" si="383"/>
        <v>0.06</v>
      </c>
      <c r="XE16" s="54">
        <f t="shared" si="384"/>
        <v>0.1</v>
      </c>
      <c r="XF16" s="34"/>
      <c r="XG16" s="54"/>
      <c r="XH16" s="54">
        <f t="shared" si="385"/>
        <v>0.06</v>
      </c>
      <c r="XI16" s="54">
        <f t="shared" si="386"/>
        <v>0.1</v>
      </c>
      <c r="XJ16" s="34"/>
      <c r="XK16" s="54"/>
      <c r="XL16" s="54">
        <f t="shared" si="387"/>
        <v>0.06</v>
      </c>
      <c r="XM16" s="54">
        <f t="shared" si="388"/>
        <v>0.1</v>
      </c>
      <c r="XN16" s="34"/>
      <c r="XO16" s="54"/>
      <c r="XP16" s="54">
        <f t="shared" si="389"/>
        <v>0.06</v>
      </c>
      <c r="XQ16" s="54">
        <f t="shared" si="390"/>
        <v>0.1</v>
      </c>
      <c r="XR16" s="34"/>
      <c r="XS16" s="54"/>
      <c r="XT16" s="54">
        <f t="shared" si="391"/>
        <v>0.06</v>
      </c>
      <c r="XU16" s="54">
        <f t="shared" si="392"/>
        <v>0.1</v>
      </c>
      <c r="XV16" s="34"/>
      <c r="XW16" s="54"/>
      <c r="XX16" s="54">
        <f t="shared" si="393"/>
        <v>0.06</v>
      </c>
      <c r="XY16" s="54">
        <f t="shared" si="394"/>
        <v>0.1</v>
      </c>
      <c r="XZ16" s="34"/>
      <c r="YA16" s="54"/>
      <c r="YB16" s="54">
        <f t="shared" si="395"/>
        <v>0.06</v>
      </c>
      <c r="YC16" s="54">
        <f t="shared" si="396"/>
        <v>0.1</v>
      </c>
      <c r="YD16" s="34"/>
      <c r="YE16" s="54"/>
      <c r="YF16" s="54">
        <f t="shared" si="397"/>
        <v>0.03</v>
      </c>
      <c r="YG16" s="54">
        <f t="shared" si="398"/>
        <v>0.05</v>
      </c>
      <c r="YH16" s="34"/>
      <c r="YI16" s="54"/>
      <c r="YJ16" s="54">
        <f t="shared" si="399"/>
        <v>0.06</v>
      </c>
      <c r="YK16" s="54">
        <f t="shared" si="400"/>
        <v>0.1</v>
      </c>
      <c r="YL16" s="34"/>
      <c r="YM16" s="54"/>
      <c r="YN16" s="54">
        <f t="shared" si="401"/>
        <v>0.03</v>
      </c>
      <c r="YO16" s="54">
        <f t="shared" si="402"/>
        <v>0.05</v>
      </c>
      <c r="YP16" s="34"/>
      <c r="YQ16" s="57">
        <v>98.83</v>
      </c>
      <c r="YR16" s="57">
        <f t="shared" si="403"/>
        <v>0.1</v>
      </c>
      <c r="YS16" s="51">
        <f t="shared" si="53"/>
        <v>0.1</v>
      </c>
      <c r="YT16" s="24">
        <f t="shared" si="404"/>
        <v>3</v>
      </c>
      <c r="YU16" s="54"/>
      <c r="YV16" s="54">
        <f t="shared" si="405"/>
        <v>0.06</v>
      </c>
      <c r="YW16" s="54">
        <f t="shared" si="406"/>
        <v>0.1</v>
      </c>
      <c r="YX16" s="34"/>
      <c r="YY16" s="54"/>
      <c r="YZ16" s="54">
        <f t="shared" si="407"/>
        <v>0.06</v>
      </c>
      <c r="ZA16" s="54">
        <f t="shared" si="408"/>
        <v>0.1</v>
      </c>
      <c r="ZB16" s="34"/>
      <c r="ZC16" s="54"/>
      <c r="ZD16" s="54">
        <f t="shared" si="409"/>
        <v>0.06</v>
      </c>
      <c r="ZE16" s="54">
        <f t="shared" si="410"/>
        <v>0.1</v>
      </c>
      <c r="ZF16" s="34"/>
      <c r="ZG16" s="54"/>
      <c r="ZH16" s="54">
        <f t="shared" si="411"/>
        <v>0.06</v>
      </c>
      <c r="ZI16" s="54">
        <f t="shared" si="412"/>
        <v>0.1</v>
      </c>
      <c r="ZJ16" s="34"/>
      <c r="ZK16" s="54"/>
      <c r="ZL16" s="54">
        <f t="shared" si="413"/>
        <v>0.06</v>
      </c>
      <c r="ZM16" s="54">
        <f t="shared" si="414"/>
        <v>0.1</v>
      </c>
      <c r="ZN16" s="34"/>
      <c r="ZO16" s="54"/>
      <c r="ZP16" s="54">
        <f t="shared" si="415"/>
        <v>0.06</v>
      </c>
      <c r="ZQ16" s="54">
        <f t="shared" si="416"/>
        <v>0.1</v>
      </c>
      <c r="ZR16" s="34"/>
      <c r="ZS16" s="54"/>
      <c r="ZT16" s="54">
        <f t="shared" si="417"/>
        <v>0.06</v>
      </c>
      <c r="ZU16" s="54">
        <f t="shared" si="418"/>
        <v>0.1</v>
      </c>
      <c r="ZV16" s="34"/>
      <c r="ZW16" s="54"/>
      <c r="ZX16" s="54">
        <f t="shared" si="419"/>
        <v>0.06</v>
      </c>
      <c r="ZY16" s="54">
        <f t="shared" si="420"/>
        <v>0.1</v>
      </c>
      <c r="ZZ16" s="34"/>
      <c r="AAA16" s="54"/>
      <c r="AAB16" s="54">
        <f t="shared" si="421"/>
        <v>0.03</v>
      </c>
      <c r="AAC16" s="54">
        <f t="shared" si="422"/>
        <v>0.05</v>
      </c>
      <c r="AAD16" s="34"/>
      <c r="AAE16" s="51">
        <v>0.13</v>
      </c>
      <c r="AAF16" s="57">
        <f t="shared" si="423"/>
        <v>0.05</v>
      </c>
      <c r="AAG16" s="51">
        <f t="shared" si="54"/>
        <v>0.05</v>
      </c>
      <c r="AAH16" s="24">
        <f t="shared" si="424"/>
        <v>5</v>
      </c>
      <c r="AAI16" s="54"/>
      <c r="AAJ16" s="54">
        <f t="shared" si="425"/>
        <v>0.03</v>
      </c>
      <c r="AAK16" s="54">
        <f t="shared" si="426"/>
        <v>0.05</v>
      </c>
      <c r="AAL16" s="34"/>
      <c r="AAM16" s="54"/>
      <c r="AAN16" s="54">
        <f t="shared" si="427"/>
        <v>0.03</v>
      </c>
      <c r="AAO16" s="54">
        <f t="shared" si="428"/>
        <v>0.05</v>
      </c>
      <c r="AAP16" s="34"/>
      <c r="AAQ16" s="54"/>
      <c r="AAR16" s="54">
        <f t="shared" si="429"/>
        <v>0.03</v>
      </c>
      <c r="AAS16" s="54">
        <f t="shared" si="430"/>
        <v>0.05</v>
      </c>
      <c r="AAT16" s="34"/>
      <c r="AAU16" s="54"/>
      <c r="AAV16" s="54">
        <f t="shared" si="431"/>
        <v>0.03</v>
      </c>
      <c r="AAW16" s="54">
        <f t="shared" si="432"/>
        <v>0.05</v>
      </c>
      <c r="AAX16" s="34"/>
      <c r="AAY16" s="54"/>
      <c r="AAZ16" s="54">
        <f t="shared" si="433"/>
        <v>0.03</v>
      </c>
      <c r="ABA16" s="54">
        <f t="shared" si="434"/>
        <v>0.05</v>
      </c>
      <c r="ABB16" s="34"/>
      <c r="ABC16" s="54"/>
      <c r="ABD16" s="54">
        <f t="shared" si="435"/>
        <v>0.03</v>
      </c>
      <c r="ABE16" s="54">
        <f t="shared" si="436"/>
        <v>0.05</v>
      </c>
      <c r="ABF16" s="34"/>
      <c r="ABG16" s="54"/>
      <c r="ABH16" s="54">
        <f t="shared" si="437"/>
        <v>0.03</v>
      </c>
      <c r="ABI16" s="54">
        <f t="shared" si="438"/>
        <v>0.05</v>
      </c>
      <c r="ABJ16" s="34"/>
      <c r="ABK16" s="54"/>
      <c r="ABL16" s="54">
        <f t="shared" si="439"/>
        <v>0.03</v>
      </c>
      <c r="ABM16" s="54">
        <f t="shared" si="440"/>
        <v>0.05</v>
      </c>
      <c r="ABN16" s="34"/>
      <c r="ABO16" s="54"/>
      <c r="ABP16" s="54">
        <f t="shared" si="441"/>
        <v>0.03</v>
      </c>
      <c r="ABQ16" s="54">
        <f t="shared" si="442"/>
        <v>0.05</v>
      </c>
      <c r="ABR16" s="34"/>
      <c r="ABS16" s="54"/>
      <c r="ABT16" s="54">
        <f t="shared" si="443"/>
        <v>0.03</v>
      </c>
      <c r="ABU16" s="54">
        <f t="shared" si="444"/>
        <v>0.05</v>
      </c>
      <c r="ABV16" s="34"/>
      <c r="ABW16" s="57">
        <v>96.89</v>
      </c>
      <c r="ABX16" s="57">
        <f t="shared" si="445"/>
        <v>0.19706666666666667</v>
      </c>
      <c r="ABY16" s="51">
        <f t="shared" si="55"/>
        <v>0.2</v>
      </c>
      <c r="ABZ16" s="24">
        <f t="shared" si="446"/>
        <v>4</v>
      </c>
      <c r="ACA16" s="54"/>
      <c r="ACB16" s="54">
        <f t="shared" si="447"/>
        <v>0.06</v>
      </c>
      <c r="ACC16" s="54">
        <f t="shared" si="448"/>
        <v>0.1</v>
      </c>
      <c r="ACD16" s="34"/>
      <c r="ACE16" s="54"/>
      <c r="ACF16" s="54">
        <f t="shared" si="449"/>
        <v>0.06</v>
      </c>
      <c r="ACG16" s="54">
        <f t="shared" si="450"/>
        <v>0.1</v>
      </c>
      <c r="ACH16" s="34"/>
      <c r="ACI16" s="54"/>
      <c r="ACJ16" s="54">
        <f t="shared" si="451"/>
        <v>0.06</v>
      </c>
      <c r="ACK16" s="54">
        <f t="shared" si="452"/>
        <v>0.1</v>
      </c>
      <c r="ACL16" s="34"/>
      <c r="ACM16" s="54"/>
      <c r="ACN16" s="54">
        <f t="shared" si="453"/>
        <v>0.06</v>
      </c>
      <c r="ACO16" s="54">
        <f t="shared" si="454"/>
        <v>0.1</v>
      </c>
      <c r="ACP16" s="34"/>
      <c r="ACQ16" s="54"/>
      <c r="ACR16" s="54">
        <f t="shared" si="455"/>
        <v>0.06</v>
      </c>
      <c r="ACS16" s="54">
        <f t="shared" si="456"/>
        <v>0.1</v>
      </c>
      <c r="ACT16" s="34"/>
      <c r="ACU16" s="54"/>
      <c r="ACV16" s="54">
        <f t="shared" si="457"/>
        <v>0.06</v>
      </c>
      <c r="ACW16" s="54">
        <f t="shared" si="458"/>
        <v>0.1</v>
      </c>
      <c r="ACX16" s="34"/>
      <c r="ACY16" s="54"/>
      <c r="ACZ16" s="54">
        <f t="shared" si="459"/>
        <v>0.06</v>
      </c>
      <c r="ADA16" s="54">
        <f t="shared" si="460"/>
        <v>0.1</v>
      </c>
      <c r="ADB16" s="34"/>
      <c r="ADC16" s="54">
        <v>5.41</v>
      </c>
      <c r="ADD16" s="54">
        <f t="shared" si="461"/>
        <v>0.1</v>
      </c>
      <c r="ADE16" s="54">
        <f t="shared" si="56"/>
        <v>0.1</v>
      </c>
      <c r="ADF16" s="24">
        <f t="shared" si="462"/>
        <v>3</v>
      </c>
      <c r="ADG16" s="54">
        <v>98.4</v>
      </c>
      <c r="ADH16" s="54">
        <f t="shared" si="463"/>
        <v>0.1</v>
      </c>
      <c r="ADI16" s="54">
        <f t="shared" si="57"/>
        <v>0.1</v>
      </c>
      <c r="ADJ16" s="24">
        <f t="shared" si="464"/>
        <v>4</v>
      </c>
      <c r="ADK16" s="54"/>
      <c r="ADL16" s="54">
        <f t="shared" si="465"/>
        <v>0.06</v>
      </c>
      <c r="ADM16" s="54">
        <f t="shared" si="466"/>
        <v>0.1</v>
      </c>
      <c r="ADN16" s="34"/>
      <c r="ADO16" s="54"/>
      <c r="ADP16" s="54">
        <f t="shared" si="467"/>
        <v>0.03</v>
      </c>
      <c r="ADQ16" s="54">
        <f t="shared" si="468"/>
        <v>0.05</v>
      </c>
      <c r="ADR16" s="34"/>
      <c r="ADS16" s="54"/>
      <c r="ADT16" s="54">
        <f t="shared" si="469"/>
        <v>0.03</v>
      </c>
      <c r="ADU16" s="54">
        <f t="shared" si="470"/>
        <v>0.05</v>
      </c>
      <c r="ADV16" s="34"/>
      <c r="ADW16" s="54"/>
      <c r="ADX16" s="54">
        <f t="shared" si="471"/>
        <v>0.03</v>
      </c>
      <c r="ADY16" s="54">
        <f t="shared" si="472"/>
        <v>0.05</v>
      </c>
      <c r="ADZ16" s="34"/>
      <c r="AEA16" s="54"/>
      <c r="AEB16" s="54">
        <f t="shared" si="473"/>
        <v>0.03</v>
      </c>
      <c r="AEC16" s="54">
        <f t="shared" si="474"/>
        <v>0.05</v>
      </c>
      <c r="AED16" s="34"/>
      <c r="AEE16" s="54"/>
      <c r="AEF16" s="54">
        <f t="shared" si="475"/>
        <v>0.03</v>
      </c>
      <c r="AEG16" s="54">
        <f t="shared" si="476"/>
        <v>0.05</v>
      </c>
      <c r="AEH16" s="34"/>
      <c r="AEI16" s="54"/>
      <c r="AEJ16" s="54">
        <f t="shared" si="477"/>
        <v>0.03</v>
      </c>
      <c r="AEK16" s="54">
        <f t="shared" si="478"/>
        <v>0.05</v>
      </c>
      <c r="AEL16" s="34"/>
      <c r="AEM16" s="54"/>
      <c r="AEN16" s="54">
        <f t="shared" si="479"/>
        <v>0.06</v>
      </c>
      <c r="AEO16" s="54">
        <f t="shared" si="480"/>
        <v>0.1</v>
      </c>
      <c r="AEP16" s="34"/>
      <c r="AEQ16" s="54"/>
      <c r="AER16" s="54">
        <f t="shared" si="481"/>
        <v>0.06</v>
      </c>
      <c r="AES16" s="54">
        <f t="shared" si="482"/>
        <v>0.1</v>
      </c>
      <c r="AET16" s="34"/>
      <c r="AEU16" s="54"/>
      <c r="AEV16" s="54">
        <f t="shared" si="483"/>
        <v>0.06</v>
      </c>
      <c r="AEW16" s="54">
        <f t="shared" si="484"/>
        <v>0.1</v>
      </c>
      <c r="AEX16" s="34"/>
      <c r="AEY16" s="54"/>
      <c r="AEZ16" s="54">
        <f t="shared" si="485"/>
        <v>0.06</v>
      </c>
      <c r="AFA16" s="54">
        <f t="shared" si="486"/>
        <v>0.1</v>
      </c>
      <c r="AFB16" s="34"/>
      <c r="AFC16" s="54"/>
      <c r="AFD16" s="54">
        <f t="shared" si="487"/>
        <v>0.03</v>
      </c>
      <c r="AFE16" s="54">
        <f t="shared" si="488"/>
        <v>0.05</v>
      </c>
      <c r="AFF16" s="34"/>
      <c r="AFG16" s="54"/>
      <c r="AFH16" s="54">
        <f t="shared" si="489"/>
        <v>0.03</v>
      </c>
      <c r="AFI16" s="54">
        <f t="shared" si="490"/>
        <v>0.05</v>
      </c>
      <c r="AFJ16" s="34"/>
      <c r="AFK16" s="54"/>
      <c r="AFL16" s="54">
        <f t="shared" si="491"/>
        <v>0.03</v>
      </c>
      <c r="AFM16" s="54">
        <f t="shared" si="492"/>
        <v>0.05</v>
      </c>
      <c r="AFN16" s="34"/>
      <c r="AFO16" s="54"/>
      <c r="AFP16" s="54">
        <f t="shared" si="493"/>
        <v>0.03</v>
      </c>
      <c r="AFQ16" s="54">
        <f t="shared" si="494"/>
        <v>0.05</v>
      </c>
      <c r="AFR16" s="34"/>
      <c r="AFS16" s="54"/>
      <c r="AFT16" s="54">
        <f t="shared" si="495"/>
        <v>0.03</v>
      </c>
      <c r="AFU16" s="54">
        <f t="shared" si="496"/>
        <v>0.05</v>
      </c>
      <c r="AFV16" s="34"/>
      <c r="AFW16" s="54"/>
      <c r="AFX16" s="54">
        <f t="shared" si="497"/>
        <v>0.03</v>
      </c>
      <c r="AFY16" s="54">
        <f t="shared" si="498"/>
        <v>0.05</v>
      </c>
      <c r="AFZ16" s="34"/>
      <c r="AGA16" s="54"/>
      <c r="AGB16" s="54">
        <f t="shared" si="499"/>
        <v>0.06</v>
      </c>
      <c r="AGC16" s="54">
        <f t="shared" si="500"/>
        <v>0.1</v>
      </c>
      <c r="AGD16" s="34"/>
      <c r="AGE16" s="54"/>
      <c r="AGF16" s="54">
        <f t="shared" si="501"/>
        <v>0.03</v>
      </c>
      <c r="AGG16" s="54">
        <f t="shared" si="502"/>
        <v>0.05</v>
      </c>
      <c r="AGH16" s="34"/>
      <c r="AGI16" s="54"/>
      <c r="AGJ16" s="54">
        <f t="shared" si="503"/>
        <v>0.03</v>
      </c>
      <c r="AGK16" s="54">
        <f t="shared" si="504"/>
        <v>0.05</v>
      </c>
      <c r="AGL16" s="34"/>
      <c r="AGM16" s="54"/>
      <c r="AGN16" s="54">
        <f t="shared" si="505"/>
        <v>0.03</v>
      </c>
      <c r="AGO16" s="54">
        <f t="shared" si="506"/>
        <v>0.05</v>
      </c>
      <c r="AGP16" s="34"/>
      <c r="AGQ16" s="54"/>
      <c r="AGR16" s="54">
        <f t="shared" si="507"/>
        <v>0.03</v>
      </c>
      <c r="AGS16" s="54">
        <f t="shared" si="508"/>
        <v>0.05</v>
      </c>
      <c r="AGT16" s="34"/>
      <c r="AGU16" s="57">
        <v>0.13999999999999999</v>
      </c>
      <c r="AGV16" s="57">
        <f t="shared" si="509"/>
        <v>1.5</v>
      </c>
      <c r="AGW16" s="51">
        <f t="shared" si="58"/>
        <v>1.5</v>
      </c>
      <c r="AGX16" s="24">
        <f t="shared" si="510"/>
        <v>7</v>
      </c>
      <c r="AGY16" s="57">
        <v>9.0000000000000011E-2</v>
      </c>
      <c r="AGZ16" s="57">
        <f t="shared" si="511"/>
        <v>1.5</v>
      </c>
      <c r="AHA16" s="51">
        <f t="shared" si="59"/>
        <v>1.5</v>
      </c>
      <c r="AHB16" s="24">
        <f t="shared" si="512"/>
        <v>4</v>
      </c>
      <c r="AHC16" s="57">
        <v>98.21</v>
      </c>
      <c r="AHD16" s="57">
        <f t="shared" si="513"/>
        <v>1</v>
      </c>
      <c r="AHE16" s="51">
        <f t="shared" si="60"/>
        <v>1</v>
      </c>
      <c r="AHF16" s="24">
        <f t="shared" si="514"/>
        <v>10</v>
      </c>
      <c r="AHG16" s="57">
        <v>95.44</v>
      </c>
      <c r="AHH16" s="57">
        <f t="shared" si="515"/>
        <v>0.5</v>
      </c>
      <c r="AHI16" s="51">
        <f t="shared" si="61"/>
        <v>0.5</v>
      </c>
      <c r="AHJ16" s="24">
        <f t="shared" si="516"/>
        <v>8</v>
      </c>
      <c r="AHK16" s="57">
        <v>98.78</v>
      </c>
      <c r="AHL16" s="57">
        <f t="shared" si="517"/>
        <v>0.5</v>
      </c>
      <c r="AHM16" s="51">
        <f t="shared" si="62"/>
        <v>0.5</v>
      </c>
      <c r="AHN16" s="24">
        <f t="shared" si="518"/>
        <v>10</v>
      </c>
      <c r="AHO16" s="57">
        <v>4.1300000000000008</v>
      </c>
      <c r="AHP16" s="57">
        <f t="shared" si="519"/>
        <v>0.42569999999999997</v>
      </c>
      <c r="AHQ16" s="51">
        <f t="shared" si="63"/>
        <v>0.55000000000000004</v>
      </c>
      <c r="AHR16" s="24">
        <f t="shared" si="520"/>
        <v>9</v>
      </c>
      <c r="AHS16" s="57">
        <v>1.6199999999999999</v>
      </c>
      <c r="AHT16" s="57">
        <f t="shared" si="521"/>
        <v>0.55000000000000004</v>
      </c>
      <c r="AHU16" s="51">
        <f t="shared" si="64"/>
        <v>0.55000000000000004</v>
      </c>
      <c r="AHV16" s="24">
        <f t="shared" si="522"/>
        <v>9</v>
      </c>
      <c r="AHW16" s="57">
        <v>0.3211</v>
      </c>
      <c r="AHX16" s="57">
        <f t="shared" si="523"/>
        <v>0.45</v>
      </c>
      <c r="AHY16" s="51">
        <f t="shared" si="65"/>
        <v>0.45</v>
      </c>
      <c r="AHZ16" s="24">
        <f t="shared" si="524"/>
        <v>28</v>
      </c>
      <c r="AIA16" s="57">
        <v>0.04</v>
      </c>
      <c r="AIB16" s="57">
        <f t="shared" si="525"/>
        <v>0.45</v>
      </c>
      <c r="AIC16" s="51">
        <f t="shared" si="66"/>
        <v>0.45</v>
      </c>
      <c r="AID16" s="24">
        <f t="shared" si="526"/>
        <v>18</v>
      </c>
      <c r="AIE16" s="54"/>
      <c r="AIF16" s="54">
        <f t="shared" si="527"/>
        <v>0.24</v>
      </c>
      <c r="AIG16" s="54">
        <f t="shared" si="528"/>
        <v>0.4</v>
      </c>
      <c r="AIH16" s="34"/>
      <c r="AII16" s="54"/>
      <c r="AIJ16" s="54">
        <f t="shared" si="529"/>
        <v>0.24</v>
      </c>
      <c r="AIK16" s="54">
        <f t="shared" si="530"/>
        <v>0.4</v>
      </c>
      <c r="AIL16" s="34"/>
      <c r="AIM16" s="54"/>
      <c r="AIN16" s="54">
        <f t="shared" si="531"/>
        <v>0.24</v>
      </c>
      <c r="AIO16" s="54">
        <f t="shared" si="532"/>
        <v>0.4</v>
      </c>
      <c r="AIP16" s="34"/>
      <c r="AIQ16" s="57">
        <v>26.16</v>
      </c>
      <c r="AIR16" s="57">
        <f t="shared" si="533"/>
        <v>1.5</v>
      </c>
      <c r="AIS16" s="51">
        <f t="shared" si="67"/>
        <v>1.5</v>
      </c>
      <c r="AIT16" s="24">
        <f t="shared" si="534"/>
        <v>1</v>
      </c>
      <c r="AIU16" s="57">
        <v>2.02</v>
      </c>
      <c r="AIV16" s="57">
        <f t="shared" si="535"/>
        <v>2</v>
      </c>
      <c r="AIW16" s="51">
        <f t="shared" si="68"/>
        <v>2</v>
      </c>
      <c r="AIX16" s="24">
        <f t="shared" si="536"/>
        <v>4</v>
      </c>
      <c r="AIY16" s="51">
        <v>0</v>
      </c>
      <c r="AIZ16" s="57">
        <f t="shared" si="537"/>
        <v>1.4</v>
      </c>
      <c r="AJA16" s="51">
        <f t="shared" si="69"/>
        <v>1.4</v>
      </c>
      <c r="AJB16" s="24">
        <f t="shared" si="538"/>
        <v>1</v>
      </c>
      <c r="AJC16" s="57">
        <v>27.757869992677193</v>
      </c>
      <c r="AJD16" s="57">
        <f t="shared" si="539"/>
        <v>0.3</v>
      </c>
      <c r="AJE16" s="51">
        <f t="shared" si="70"/>
        <v>0.3</v>
      </c>
      <c r="AJF16" s="24">
        <f t="shared" si="540"/>
        <v>8</v>
      </c>
      <c r="AJG16" s="54"/>
      <c r="AJH16" s="54">
        <f t="shared" si="541"/>
        <v>0.12</v>
      </c>
      <c r="AJI16" s="54">
        <f t="shared" si="542"/>
        <v>0.2</v>
      </c>
      <c r="AJJ16" s="34"/>
      <c r="AJK16" s="57">
        <v>0.54</v>
      </c>
      <c r="AJL16" s="57">
        <f t="shared" si="543"/>
        <v>0.4</v>
      </c>
      <c r="AJM16" s="51">
        <f t="shared" si="71"/>
        <v>0.4</v>
      </c>
      <c r="AJN16" s="24">
        <f t="shared" si="544"/>
        <v>7</v>
      </c>
      <c r="AJO16" s="57">
        <v>98.4</v>
      </c>
      <c r="AJP16" s="57">
        <f t="shared" si="545"/>
        <v>0.2</v>
      </c>
      <c r="AJQ16" s="51">
        <f t="shared" si="72"/>
        <v>0.2</v>
      </c>
      <c r="AJR16" s="24">
        <f t="shared" si="546"/>
        <v>13</v>
      </c>
      <c r="AJS16" s="57">
        <v>100</v>
      </c>
      <c r="AJT16" s="57">
        <f t="shared" si="547"/>
        <v>0.2</v>
      </c>
      <c r="AJU16" s="51">
        <f t="shared" si="73"/>
        <v>0.2</v>
      </c>
      <c r="AJV16" s="24">
        <f t="shared" si="548"/>
        <v>1</v>
      </c>
      <c r="AJW16" s="57">
        <v>98</v>
      </c>
      <c r="AJX16" s="54">
        <f t="shared" si="549"/>
        <v>0.2</v>
      </c>
      <c r="AJY16" s="36">
        <f t="shared" si="74"/>
        <v>0.2</v>
      </c>
      <c r="AJZ16" s="35">
        <f t="shared" si="550"/>
        <v>11</v>
      </c>
      <c r="AKA16" s="31" t="s">
        <v>549</v>
      </c>
      <c r="AKB16" s="33">
        <f t="shared" si="75"/>
        <v>51.490023415703504</v>
      </c>
      <c r="AKC16" s="34">
        <f t="shared" si="551"/>
        <v>24</v>
      </c>
      <c r="AKD16" s="31" t="s">
        <v>549</v>
      </c>
      <c r="AKE16" s="33">
        <f t="shared" si="76"/>
        <v>88.362979999999965</v>
      </c>
      <c r="AKF16" s="34">
        <f t="shared" si="552"/>
        <v>23</v>
      </c>
      <c r="AKG16" s="31" t="s">
        <v>549</v>
      </c>
      <c r="AKH16" s="33">
        <f t="shared" si="77"/>
        <v>60</v>
      </c>
      <c r="AKI16" s="34">
        <f t="shared" si="553"/>
        <v>1</v>
      </c>
      <c r="AKJ16" s="31" t="s">
        <v>549</v>
      </c>
      <c r="AKK16" s="33">
        <f t="shared" si="554"/>
        <v>72.699624014741588</v>
      </c>
      <c r="AKL16" s="34">
        <f t="shared" si="555"/>
        <v>8</v>
      </c>
      <c r="AKM16" s="31" t="s">
        <v>549</v>
      </c>
      <c r="AKN16" s="33">
        <f t="shared" si="78"/>
        <v>63.238299056105674</v>
      </c>
      <c r="AKO16" s="34">
        <f t="shared" si="556"/>
        <v>18</v>
      </c>
      <c r="AKP16" s="31" t="s">
        <v>549</v>
      </c>
      <c r="AKQ16" s="33">
        <f t="shared" si="79"/>
        <v>100</v>
      </c>
      <c r="AKR16" s="34">
        <f t="shared" si="557"/>
        <v>1</v>
      </c>
      <c r="AKS16" s="31" t="s">
        <v>549</v>
      </c>
      <c r="AKT16" s="33">
        <f t="shared" si="558"/>
        <v>96.892499999999998</v>
      </c>
      <c r="AKU16" s="34">
        <f t="shared" si="80"/>
        <v>9</v>
      </c>
      <c r="AKV16" s="31" t="s">
        <v>549</v>
      </c>
      <c r="AKW16" s="33">
        <f t="shared" si="559"/>
        <v>92.131147540983605</v>
      </c>
      <c r="AKX16" s="34">
        <f t="shared" si="560"/>
        <v>1</v>
      </c>
      <c r="AKY16" s="31" t="s">
        <v>549</v>
      </c>
      <c r="AKZ16" s="33">
        <f t="shared" si="81"/>
        <v>94.666666666666671</v>
      </c>
      <c r="ALA16" s="34">
        <f t="shared" si="561"/>
        <v>1</v>
      </c>
    </row>
    <row r="17" spans="1:989" ht="18" x14ac:dyDescent="0.15">
      <c r="A17" s="31" t="s">
        <v>1046</v>
      </c>
      <c r="B17" s="32" t="str">
        <f t="shared" si="82"/>
        <v>广西</v>
      </c>
      <c r="C17" s="33">
        <f t="shared" si="83"/>
        <v>73.331830914681731</v>
      </c>
      <c r="D17" s="34">
        <f t="shared" si="84"/>
        <v>27</v>
      </c>
      <c r="E17" s="54">
        <v>80.44</v>
      </c>
      <c r="F17" s="54">
        <f t="shared" si="85"/>
        <v>0.46106666666666646</v>
      </c>
      <c r="G17" s="54">
        <f t="shared" si="6"/>
        <v>0.7</v>
      </c>
      <c r="H17" s="35">
        <f t="shared" si="86"/>
        <v>20</v>
      </c>
      <c r="I17" s="54">
        <v>78.849999999999994</v>
      </c>
      <c r="J17" s="54">
        <f t="shared" si="87"/>
        <v>0</v>
      </c>
      <c r="K17" s="36">
        <f t="shared" si="7"/>
        <v>0.7</v>
      </c>
      <c r="L17" s="35">
        <f t="shared" si="88"/>
        <v>24</v>
      </c>
      <c r="M17" s="54">
        <v>75.900000000000006</v>
      </c>
      <c r="N17" s="54">
        <f t="shared" si="89"/>
        <v>0</v>
      </c>
      <c r="O17" s="36">
        <f t="shared" si="8"/>
        <v>0.6</v>
      </c>
      <c r="P17" s="35">
        <f t="shared" si="90"/>
        <v>28</v>
      </c>
      <c r="Q17" s="54">
        <v>84.38</v>
      </c>
      <c r="R17" s="54">
        <f t="shared" si="91"/>
        <v>0</v>
      </c>
      <c r="S17" s="36">
        <f t="shared" si="9"/>
        <v>0.6</v>
      </c>
      <c r="T17" s="35">
        <f t="shared" si="92"/>
        <v>25</v>
      </c>
      <c r="U17" s="54"/>
      <c r="V17" s="54">
        <f t="shared" si="93"/>
        <v>0.3</v>
      </c>
      <c r="W17" s="54">
        <f t="shared" si="94"/>
        <v>0.5</v>
      </c>
      <c r="X17" s="34"/>
      <c r="Y17" s="36">
        <v>0.13723856796355555</v>
      </c>
      <c r="Z17" s="54">
        <f t="shared" si="95"/>
        <v>0</v>
      </c>
      <c r="AA17" s="36">
        <f t="shared" si="10"/>
        <v>0.3</v>
      </c>
      <c r="AB17" s="35">
        <f t="shared" si="96"/>
        <v>23</v>
      </c>
      <c r="AC17" s="36">
        <v>3.1842304776345719E-2</v>
      </c>
      <c r="AD17" s="54">
        <f t="shared" si="97"/>
        <v>0.5</v>
      </c>
      <c r="AE17" s="36">
        <f t="shared" si="11"/>
        <v>0.5</v>
      </c>
      <c r="AF17" s="35">
        <f t="shared" si="98"/>
        <v>11</v>
      </c>
      <c r="AG17" s="36">
        <v>2.2744503411675512E-2</v>
      </c>
      <c r="AH17" s="54">
        <f t="shared" si="99"/>
        <v>0.3</v>
      </c>
      <c r="AI17" s="36">
        <f t="shared" si="12"/>
        <v>0.3</v>
      </c>
      <c r="AJ17" s="35">
        <f t="shared" si="100"/>
        <v>11</v>
      </c>
      <c r="AK17" s="36">
        <v>53.191819884553951</v>
      </c>
      <c r="AL17" s="54">
        <f t="shared" si="101"/>
        <v>0</v>
      </c>
      <c r="AM17" s="36">
        <f t="shared" si="13"/>
        <v>0.5</v>
      </c>
      <c r="AN17" s="35">
        <f t="shared" si="102"/>
        <v>31</v>
      </c>
      <c r="AO17" s="53">
        <v>3.9949746228349263</v>
      </c>
      <c r="AP17" s="54">
        <f t="shared" si="103"/>
        <v>0.22020101508660295</v>
      </c>
      <c r="AQ17" s="36">
        <f t="shared" si="14"/>
        <v>0.3</v>
      </c>
      <c r="AR17" s="35">
        <f t="shared" si="104"/>
        <v>27</v>
      </c>
      <c r="AS17" s="54">
        <v>99.839999999999989</v>
      </c>
      <c r="AT17" s="54">
        <f t="shared" si="105"/>
        <v>1</v>
      </c>
      <c r="AU17" s="36">
        <f t="shared" si="15"/>
        <v>1</v>
      </c>
      <c r="AV17" s="35">
        <f t="shared" si="106"/>
        <v>11</v>
      </c>
      <c r="AW17" s="54">
        <v>0.03</v>
      </c>
      <c r="AX17" s="54">
        <f t="shared" si="107"/>
        <v>1</v>
      </c>
      <c r="AY17" s="36">
        <f t="shared" si="16"/>
        <v>1</v>
      </c>
      <c r="AZ17" s="35">
        <f t="shared" si="108"/>
        <v>12</v>
      </c>
      <c r="BA17" s="54">
        <v>2.4220000000000002</v>
      </c>
      <c r="BB17" s="54">
        <f t="shared" si="109"/>
        <v>1</v>
      </c>
      <c r="BC17" s="36">
        <f t="shared" si="17"/>
        <v>1</v>
      </c>
      <c r="BD17" s="35">
        <f t="shared" si="110"/>
        <v>12</v>
      </c>
      <c r="BE17" s="37">
        <v>0.11</v>
      </c>
      <c r="BF17" s="54">
        <f t="shared" si="111"/>
        <v>1</v>
      </c>
      <c r="BG17" s="36">
        <f t="shared" si="18"/>
        <v>1</v>
      </c>
      <c r="BH17" s="35">
        <f t="shared" si="112"/>
        <v>10</v>
      </c>
      <c r="BI17" s="54">
        <v>96.77</v>
      </c>
      <c r="BJ17" s="54">
        <f t="shared" si="113"/>
        <v>0.19079999999999986</v>
      </c>
      <c r="BK17" s="36">
        <f t="shared" si="19"/>
        <v>0.2</v>
      </c>
      <c r="BL17" s="35">
        <f t="shared" si="114"/>
        <v>25</v>
      </c>
      <c r="BM17" s="54">
        <v>0.38</v>
      </c>
      <c r="BN17" s="54">
        <f t="shared" si="115"/>
        <v>0.2</v>
      </c>
      <c r="BO17" s="36">
        <f t="shared" si="20"/>
        <v>0.2</v>
      </c>
      <c r="BP17" s="35">
        <f t="shared" si="116"/>
        <v>26</v>
      </c>
      <c r="BQ17" s="54">
        <v>99.34</v>
      </c>
      <c r="BR17" s="54">
        <f t="shared" si="117"/>
        <v>0.18720000000000028</v>
      </c>
      <c r="BS17" s="36">
        <f t="shared" si="21"/>
        <v>0.2</v>
      </c>
      <c r="BT17" s="35">
        <f t="shared" si="118"/>
        <v>20</v>
      </c>
      <c r="BU17" s="54">
        <v>1.3480435029867333</v>
      </c>
      <c r="BV17" s="54">
        <f t="shared" si="119"/>
        <v>0.34431303952212267</v>
      </c>
      <c r="BW17" s="36">
        <f t="shared" si="22"/>
        <v>0.4</v>
      </c>
      <c r="BX17" s="35">
        <f t="shared" si="120"/>
        <v>11</v>
      </c>
      <c r="BY17" s="54">
        <v>97.58</v>
      </c>
      <c r="BZ17" s="54">
        <f t="shared" si="121"/>
        <v>0.33279999999999971</v>
      </c>
      <c r="CA17" s="36">
        <f t="shared" si="23"/>
        <v>0.4</v>
      </c>
      <c r="CB17" s="35">
        <f t="shared" si="122"/>
        <v>19</v>
      </c>
      <c r="CC17" s="54">
        <v>97.861000000000004</v>
      </c>
      <c r="CD17" s="54">
        <f t="shared" si="123"/>
        <v>0.48610000000000042</v>
      </c>
      <c r="CE17" s="36">
        <f t="shared" si="24"/>
        <v>0.5</v>
      </c>
      <c r="CF17" s="35">
        <f t="shared" si="124"/>
        <v>25</v>
      </c>
      <c r="CG17" s="54">
        <v>70</v>
      </c>
      <c r="CH17" s="54">
        <f t="shared" si="125"/>
        <v>0.4</v>
      </c>
      <c r="CI17" s="36">
        <f t="shared" si="25"/>
        <v>0.4</v>
      </c>
      <c r="CJ17" s="35">
        <f t="shared" si="126"/>
        <v>18</v>
      </c>
      <c r="CK17" s="54"/>
      <c r="CL17" s="54">
        <f t="shared" si="127"/>
        <v>0.18</v>
      </c>
      <c r="CM17" s="54">
        <f t="shared" si="128"/>
        <v>0.3</v>
      </c>
      <c r="CN17" s="34"/>
      <c r="CO17" s="54">
        <v>97.55319999999999</v>
      </c>
      <c r="CP17" s="54">
        <f t="shared" si="129"/>
        <v>0.45531999999999895</v>
      </c>
      <c r="CQ17" s="36">
        <f t="shared" si="26"/>
        <v>0.5</v>
      </c>
      <c r="CR17" s="35">
        <f t="shared" si="130"/>
        <v>24</v>
      </c>
      <c r="CS17" s="54">
        <v>51</v>
      </c>
      <c r="CT17" s="54">
        <f t="shared" si="131"/>
        <v>0.4</v>
      </c>
      <c r="CU17" s="36">
        <f t="shared" si="27"/>
        <v>0.4</v>
      </c>
      <c r="CV17" s="35">
        <f t="shared" si="132"/>
        <v>14</v>
      </c>
      <c r="CW17" s="54"/>
      <c r="CX17" s="54">
        <f t="shared" si="133"/>
        <v>0.18</v>
      </c>
      <c r="CY17" s="54">
        <f t="shared" si="134"/>
        <v>0.3</v>
      </c>
      <c r="CZ17" s="34"/>
      <c r="DA17" s="54">
        <v>98.135899999999992</v>
      </c>
      <c r="DB17" s="54">
        <f t="shared" si="135"/>
        <v>0.3</v>
      </c>
      <c r="DC17" s="36">
        <f t="shared" si="28"/>
        <v>0.3</v>
      </c>
      <c r="DD17" s="35">
        <f t="shared" si="136"/>
        <v>24</v>
      </c>
      <c r="DE17" s="54">
        <v>59</v>
      </c>
      <c r="DF17" s="54">
        <f t="shared" si="137"/>
        <v>0.5</v>
      </c>
      <c r="DG17" s="36">
        <f t="shared" si="29"/>
        <v>0.5</v>
      </c>
      <c r="DH17" s="35">
        <f t="shared" si="138"/>
        <v>12</v>
      </c>
      <c r="DI17" s="54">
        <v>97.567499999999995</v>
      </c>
      <c r="DJ17" s="54">
        <f t="shared" si="139"/>
        <v>0.45674999999999955</v>
      </c>
      <c r="DK17" s="36">
        <f t="shared" si="30"/>
        <v>0.5</v>
      </c>
      <c r="DL17" s="35">
        <f t="shared" si="140"/>
        <v>27</v>
      </c>
      <c r="DM17" s="54">
        <v>72</v>
      </c>
      <c r="DN17" s="54">
        <f t="shared" si="141"/>
        <v>0.3</v>
      </c>
      <c r="DO17" s="36">
        <f t="shared" si="31"/>
        <v>0.3</v>
      </c>
      <c r="DP17" s="35">
        <f t="shared" si="142"/>
        <v>17</v>
      </c>
      <c r="DQ17" s="54">
        <v>3.5017</v>
      </c>
      <c r="DR17" s="54">
        <f t="shared" si="143"/>
        <v>0.27010200000000001</v>
      </c>
      <c r="DS17" s="36">
        <f t="shared" si="32"/>
        <v>0.3</v>
      </c>
      <c r="DT17" s="35">
        <f t="shared" si="144"/>
        <v>23</v>
      </c>
      <c r="DU17" s="54">
        <v>99.18</v>
      </c>
      <c r="DV17" s="54">
        <f t="shared" si="145"/>
        <v>0.3</v>
      </c>
      <c r="DW17" s="36">
        <f t="shared" si="33"/>
        <v>0.3</v>
      </c>
      <c r="DX17" s="35">
        <f t="shared" si="146"/>
        <v>24</v>
      </c>
      <c r="DY17" s="54"/>
      <c r="DZ17" s="54">
        <f t="shared" si="147"/>
        <v>0.3</v>
      </c>
      <c r="EA17" s="54">
        <f t="shared" si="148"/>
        <v>0.5</v>
      </c>
      <c r="EB17" s="34"/>
      <c r="EC17" s="54">
        <v>78.849999999999994</v>
      </c>
      <c r="ED17" s="94">
        <v>79.260000000000005</v>
      </c>
      <c r="EE17" s="54">
        <f t="shared" si="149"/>
        <v>0</v>
      </c>
      <c r="EF17" s="51">
        <f t="shared" si="150"/>
        <v>0.3</v>
      </c>
      <c r="EG17" s="24">
        <f t="shared" si="151"/>
        <v>23</v>
      </c>
      <c r="EH17" s="54">
        <v>78.849999999999994</v>
      </c>
      <c r="EI17" s="54">
        <v>65.52</v>
      </c>
      <c r="EJ17" s="54">
        <f t="shared" si="152"/>
        <v>0.22877574370709372</v>
      </c>
      <c r="EK17" s="51">
        <f t="shared" si="153"/>
        <v>0.3</v>
      </c>
      <c r="EL17" s="24">
        <f t="shared" si="154"/>
        <v>11</v>
      </c>
      <c r="EM17" s="69">
        <v>75.900000000000006</v>
      </c>
      <c r="EN17" s="70">
        <v>79.67</v>
      </c>
      <c r="EO17" s="54">
        <f t="shared" si="155"/>
        <v>0</v>
      </c>
      <c r="EP17" s="51">
        <f t="shared" si="156"/>
        <v>0.3</v>
      </c>
      <c r="EQ17" s="24">
        <f t="shared" si="157"/>
        <v>16</v>
      </c>
      <c r="ER17" s="69">
        <v>75.900000000000006</v>
      </c>
      <c r="ES17" s="70">
        <v>67.59</v>
      </c>
      <c r="ET17" s="54">
        <f t="shared" si="158"/>
        <v>0.18590604026845647</v>
      </c>
      <c r="EU17" s="51">
        <f t="shared" si="159"/>
        <v>0.3</v>
      </c>
      <c r="EV17" s="24">
        <f t="shared" si="160"/>
        <v>15</v>
      </c>
      <c r="EW17" s="54">
        <v>84.38</v>
      </c>
      <c r="EX17" s="54">
        <v>83.43</v>
      </c>
      <c r="EY17" s="54">
        <f t="shared" si="161"/>
        <v>6.2363238512034361E-2</v>
      </c>
      <c r="EZ17" s="51">
        <f t="shared" si="162"/>
        <v>0.3</v>
      </c>
      <c r="FA17" s="24">
        <f t="shared" si="163"/>
        <v>24</v>
      </c>
      <c r="FB17" s="54">
        <v>84.38</v>
      </c>
      <c r="FC17" s="54">
        <v>74.510000000000005</v>
      </c>
      <c r="FD17" s="54">
        <f t="shared" si="164"/>
        <v>0.21949592290585604</v>
      </c>
      <c r="FE17" s="51">
        <f t="shared" si="165"/>
        <v>0.3</v>
      </c>
      <c r="FF17" s="24">
        <f t="shared" si="166"/>
        <v>19</v>
      </c>
      <c r="FG17" s="54">
        <v>12.709999999999999</v>
      </c>
      <c r="FH17" s="54">
        <f t="shared" si="34"/>
        <v>0</v>
      </c>
      <c r="FI17" s="36">
        <f t="shared" si="35"/>
        <v>0.3</v>
      </c>
      <c r="FJ17" s="35">
        <f t="shared" si="36"/>
        <v>28</v>
      </c>
      <c r="FK17" s="54">
        <v>6.3</v>
      </c>
      <c r="FL17" s="54">
        <f t="shared" si="167"/>
        <v>0.26879999999999998</v>
      </c>
      <c r="FM17" s="36">
        <f t="shared" si="37"/>
        <v>0.3</v>
      </c>
      <c r="FN17" s="35">
        <f t="shared" si="168"/>
        <v>26</v>
      </c>
      <c r="FO17" s="54">
        <v>96.31</v>
      </c>
      <c r="FP17" s="54">
        <v>90.81</v>
      </c>
      <c r="FQ17" s="54">
        <f t="shared" si="169"/>
        <v>0.53311793214862702</v>
      </c>
      <c r="FR17" s="51">
        <f t="shared" si="170"/>
        <v>0.6</v>
      </c>
      <c r="FS17" s="24">
        <f t="shared" si="171"/>
        <v>25</v>
      </c>
      <c r="FT17" s="54">
        <v>96.31</v>
      </c>
      <c r="FU17" s="54">
        <v>86.09</v>
      </c>
      <c r="FV17" s="54">
        <f t="shared" si="172"/>
        <v>0.56205316223648039</v>
      </c>
      <c r="FW17" s="51">
        <f t="shared" si="173"/>
        <v>0.6</v>
      </c>
      <c r="FX17" s="24">
        <f t="shared" si="174"/>
        <v>23</v>
      </c>
      <c r="FY17" s="54">
        <v>88.03</v>
      </c>
      <c r="FZ17" s="54">
        <v>77.180000000000007</v>
      </c>
      <c r="GA17" s="54">
        <f t="shared" si="175"/>
        <v>7.8509406657018818E-2</v>
      </c>
      <c r="GB17" s="51">
        <f t="shared" si="176"/>
        <v>0.1</v>
      </c>
      <c r="GC17" s="24">
        <f t="shared" si="177"/>
        <v>28</v>
      </c>
      <c r="GD17" s="57">
        <v>88.03</v>
      </c>
      <c r="GE17" s="57">
        <v>69.650000000000006</v>
      </c>
      <c r="GF17" s="54">
        <f t="shared" si="178"/>
        <v>8.6088992974238887E-2</v>
      </c>
      <c r="GG17" s="51">
        <f t="shared" si="179"/>
        <v>0.1</v>
      </c>
      <c r="GH17" s="24">
        <f t="shared" si="180"/>
        <v>27</v>
      </c>
      <c r="GI17" s="57">
        <v>95.34</v>
      </c>
      <c r="GJ17" s="57">
        <v>94.81</v>
      </c>
      <c r="GK17" s="54">
        <f t="shared" si="181"/>
        <v>2.4200913242009209E-2</v>
      </c>
      <c r="GL17" s="51">
        <f t="shared" si="182"/>
        <v>0.1</v>
      </c>
      <c r="GM17" s="24">
        <f t="shared" si="183"/>
        <v>29</v>
      </c>
      <c r="GN17" s="57">
        <v>95.34</v>
      </c>
      <c r="GO17" s="57">
        <v>91.42</v>
      </c>
      <c r="GP17" s="54">
        <f t="shared" si="184"/>
        <v>7.0250896057347731E-2</v>
      </c>
      <c r="GQ17" s="51">
        <f t="shared" si="185"/>
        <v>0.1</v>
      </c>
      <c r="GR17" s="24">
        <f t="shared" si="186"/>
        <v>28</v>
      </c>
      <c r="GS17" s="57">
        <v>9.4499999999999993</v>
      </c>
      <c r="GT17" s="57">
        <f t="shared" si="38"/>
        <v>0</v>
      </c>
      <c r="GU17" s="51">
        <f t="shared" si="39"/>
        <v>0.1</v>
      </c>
      <c r="GV17" s="24">
        <f t="shared" si="40"/>
        <v>28</v>
      </c>
      <c r="GW17" s="57">
        <v>11.75</v>
      </c>
      <c r="GX17" s="57">
        <f t="shared" si="187"/>
        <v>0</v>
      </c>
      <c r="GY17" s="51">
        <f t="shared" si="41"/>
        <v>0.1</v>
      </c>
      <c r="GZ17" s="24">
        <f t="shared" si="42"/>
        <v>29</v>
      </c>
      <c r="HA17" s="56"/>
      <c r="HB17" s="56"/>
      <c r="HC17" s="54">
        <f t="shared" si="188"/>
        <v>0.06</v>
      </c>
      <c r="HD17" s="54">
        <f t="shared" si="189"/>
        <v>0.1</v>
      </c>
      <c r="HE17" s="56"/>
      <c r="HF17" s="56"/>
      <c r="HG17" s="56"/>
      <c r="HH17" s="54">
        <f t="shared" si="190"/>
        <v>0.06</v>
      </c>
      <c r="HI17" s="54">
        <f t="shared" si="191"/>
        <v>0.1</v>
      </c>
      <c r="HJ17" s="56"/>
      <c r="HK17" s="57">
        <v>94.699999999999989</v>
      </c>
      <c r="HL17" s="57">
        <v>89.59</v>
      </c>
      <c r="HM17" s="54">
        <f t="shared" si="192"/>
        <v>6.8960863697705641E-2</v>
      </c>
      <c r="HN17" s="51">
        <f t="shared" si="193"/>
        <v>0.1</v>
      </c>
      <c r="HO17" s="24">
        <f t="shared" si="194"/>
        <v>26</v>
      </c>
      <c r="HP17" s="57">
        <v>94.699999999999989</v>
      </c>
      <c r="HQ17" s="57">
        <v>83.43</v>
      </c>
      <c r="HR17" s="54">
        <f t="shared" si="195"/>
        <v>8.3050847457627031E-2</v>
      </c>
      <c r="HS17" s="51">
        <f t="shared" si="196"/>
        <v>0.1</v>
      </c>
      <c r="HT17" s="24">
        <f t="shared" si="197"/>
        <v>22</v>
      </c>
      <c r="HU17" s="54">
        <v>98.15</v>
      </c>
      <c r="HV17" s="54">
        <v>91.67</v>
      </c>
      <c r="HW17" s="54">
        <f t="shared" si="198"/>
        <v>0.1</v>
      </c>
      <c r="HX17" s="54">
        <f t="shared" si="199"/>
        <v>0.1</v>
      </c>
      <c r="HY17" s="24">
        <f t="shared" si="200"/>
        <v>1</v>
      </c>
      <c r="HZ17" s="54">
        <v>98.15</v>
      </c>
      <c r="IA17" s="54">
        <v>84.26</v>
      </c>
      <c r="IB17" s="54">
        <f t="shared" si="201"/>
        <v>0.1</v>
      </c>
      <c r="IC17" s="54">
        <f t="shared" si="202"/>
        <v>0.1</v>
      </c>
      <c r="ID17" s="24">
        <f t="shared" si="203"/>
        <v>1</v>
      </c>
      <c r="IE17" s="56"/>
      <c r="IF17" s="56"/>
      <c r="IG17" s="54">
        <f t="shared" si="204"/>
        <v>0.06</v>
      </c>
      <c r="IH17" s="54">
        <f t="shared" si="205"/>
        <v>0.1</v>
      </c>
      <c r="II17" s="56"/>
      <c r="IJ17" s="56"/>
      <c r="IK17" s="56"/>
      <c r="IL17" s="54">
        <f t="shared" si="206"/>
        <v>0.06</v>
      </c>
      <c r="IM17" s="54">
        <f t="shared" si="207"/>
        <v>0.1</v>
      </c>
      <c r="IN17" s="56"/>
      <c r="IO17" s="56"/>
      <c r="IP17" s="56"/>
      <c r="IQ17" s="54">
        <f t="shared" si="208"/>
        <v>0.12</v>
      </c>
      <c r="IR17" s="54">
        <f t="shared" si="209"/>
        <v>0.2</v>
      </c>
      <c r="IS17" s="56"/>
      <c r="IT17" s="56"/>
      <c r="IU17" s="56"/>
      <c r="IV17" s="54">
        <f t="shared" si="210"/>
        <v>0.12</v>
      </c>
      <c r="IW17" s="54">
        <f t="shared" si="211"/>
        <v>0.2</v>
      </c>
      <c r="IX17" s="56"/>
      <c r="IY17" s="56"/>
      <c r="IZ17" s="56"/>
      <c r="JA17" s="54">
        <f t="shared" si="212"/>
        <v>0.12</v>
      </c>
      <c r="JB17" s="54">
        <f t="shared" si="213"/>
        <v>0.2</v>
      </c>
      <c r="JC17" s="56"/>
      <c r="JD17" s="56"/>
      <c r="JE17" s="56"/>
      <c r="JF17" s="54">
        <f t="shared" si="214"/>
        <v>0.12</v>
      </c>
      <c r="JG17" s="54">
        <f t="shared" si="215"/>
        <v>0.2</v>
      </c>
      <c r="JH17" s="56"/>
      <c r="JI17" s="56"/>
      <c r="JJ17" s="56"/>
      <c r="JK17" s="54">
        <f t="shared" si="216"/>
        <v>0.06</v>
      </c>
      <c r="JL17" s="54">
        <f t="shared" si="217"/>
        <v>0.1</v>
      </c>
      <c r="JM17" s="56"/>
      <c r="JN17" s="56"/>
      <c r="JO17" s="56"/>
      <c r="JP17" s="54">
        <f t="shared" si="218"/>
        <v>0.06</v>
      </c>
      <c r="JQ17" s="54">
        <f t="shared" si="219"/>
        <v>0.1</v>
      </c>
      <c r="JR17" s="56"/>
      <c r="JS17" s="56"/>
      <c r="JT17" s="56"/>
      <c r="JU17" s="54">
        <f t="shared" si="220"/>
        <v>0.03</v>
      </c>
      <c r="JV17" s="54">
        <f t="shared" si="221"/>
        <v>0.05</v>
      </c>
      <c r="JW17" s="56"/>
      <c r="JX17" s="56"/>
      <c r="JY17" s="56"/>
      <c r="JZ17" s="54">
        <f t="shared" si="222"/>
        <v>0.03</v>
      </c>
      <c r="KA17" s="54">
        <f t="shared" si="223"/>
        <v>0.05</v>
      </c>
      <c r="KB17" s="56"/>
      <c r="KC17" s="56"/>
      <c r="KD17" s="56"/>
      <c r="KE17" s="54">
        <f t="shared" si="224"/>
        <v>0.03</v>
      </c>
      <c r="KF17" s="54">
        <f t="shared" si="225"/>
        <v>0.05</v>
      </c>
      <c r="KG17" s="56"/>
      <c r="KH17" s="56"/>
      <c r="KI17" s="56"/>
      <c r="KJ17" s="54">
        <f t="shared" si="226"/>
        <v>0.03</v>
      </c>
      <c r="KK17" s="54">
        <f t="shared" si="227"/>
        <v>0.05</v>
      </c>
      <c r="KL17" s="56"/>
      <c r="KM17" s="57">
        <v>83.992003975813958</v>
      </c>
      <c r="KN17" s="57"/>
      <c r="KO17" s="54">
        <f t="shared" si="228"/>
        <v>0</v>
      </c>
      <c r="KP17" s="51">
        <f t="shared" si="229"/>
        <v>0</v>
      </c>
      <c r="KQ17" s="24">
        <f t="shared" si="230"/>
        <v>1</v>
      </c>
      <c r="KR17" s="57">
        <v>83.992003975813958</v>
      </c>
      <c r="KS17" s="57"/>
      <c r="KT17" s="54">
        <f t="shared" si="231"/>
        <v>0</v>
      </c>
      <c r="KU17" s="51">
        <f t="shared" si="232"/>
        <v>0</v>
      </c>
      <c r="KV17" s="24">
        <f t="shared" si="233"/>
        <v>1</v>
      </c>
      <c r="KW17" s="57">
        <v>70.261730232558136</v>
      </c>
      <c r="KX17" s="57"/>
      <c r="KY17" s="54">
        <f t="shared" si="234"/>
        <v>0</v>
      </c>
      <c r="KZ17" s="51">
        <f t="shared" si="235"/>
        <v>0</v>
      </c>
      <c r="LA17" s="24">
        <f t="shared" si="236"/>
        <v>1</v>
      </c>
      <c r="LB17" s="57">
        <v>70.261730232558136</v>
      </c>
      <c r="LC17" s="57"/>
      <c r="LD17" s="54">
        <f t="shared" si="237"/>
        <v>0</v>
      </c>
      <c r="LE17" s="51">
        <f t="shared" si="238"/>
        <v>0</v>
      </c>
      <c r="LF17" s="24">
        <f t="shared" si="239"/>
        <v>1</v>
      </c>
      <c r="LG17" s="56"/>
      <c r="LH17" s="56"/>
      <c r="LI17" s="54">
        <f t="shared" si="240"/>
        <v>0.06</v>
      </c>
      <c r="LJ17" s="54">
        <f t="shared" si="241"/>
        <v>0.1</v>
      </c>
      <c r="LK17" s="56"/>
      <c r="LL17" s="56"/>
      <c r="LM17" s="56"/>
      <c r="LN17" s="54">
        <f t="shared" si="242"/>
        <v>0.06</v>
      </c>
      <c r="LO17" s="54">
        <f t="shared" si="243"/>
        <v>0.1</v>
      </c>
      <c r="LP17" s="56"/>
      <c r="LQ17" s="54">
        <v>2.608892514534884</v>
      </c>
      <c r="LR17" s="56"/>
      <c r="LS17" s="54">
        <f t="shared" si="244"/>
        <v>0</v>
      </c>
      <c r="LT17" s="51">
        <f t="shared" si="245"/>
        <v>0</v>
      </c>
      <c r="LU17" s="24">
        <f t="shared" si="246"/>
        <v>1</v>
      </c>
      <c r="LV17" s="54">
        <v>2.608892514534884</v>
      </c>
      <c r="LW17" s="56"/>
      <c r="LX17" s="54">
        <f t="shared" si="247"/>
        <v>0</v>
      </c>
      <c r="LY17" s="51">
        <f t="shared" si="248"/>
        <v>0</v>
      </c>
      <c r="LZ17" s="24">
        <f t="shared" si="249"/>
        <v>1</v>
      </c>
      <c r="MA17" s="54">
        <v>9.9724407703488378</v>
      </c>
      <c r="MB17" s="56"/>
      <c r="MC17" s="54">
        <f t="shared" si="250"/>
        <v>0</v>
      </c>
      <c r="MD17" s="51">
        <f t="shared" si="251"/>
        <v>0</v>
      </c>
      <c r="ME17" s="24">
        <f t="shared" si="252"/>
        <v>1</v>
      </c>
      <c r="MF17" s="54">
        <v>9.9724407703488378</v>
      </c>
      <c r="MG17" s="56"/>
      <c r="MH17" s="54">
        <f t="shared" si="253"/>
        <v>0</v>
      </c>
      <c r="MI17" s="51">
        <f t="shared" si="254"/>
        <v>0</v>
      </c>
      <c r="MJ17" s="24">
        <f t="shared" si="255"/>
        <v>1</v>
      </c>
      <c r="MK17" s="56"/>
      <c r="ML17" s="56"/>
      <c r="MM17" s="54">
        <f t="shared" si="256"/>
        <v>0.12</v>
      </c>
      <c r="MN17" s="54">
        <f t="shared" si="257"/>
        <v>0.2</v>
      </c>
      <c r="MO17" s="56"/>
      <c r="MP17" s="56"/>
      <c r="MQ17" s="56"/>
      <c r="MR17" s="54">
        <f t="shared" si="258"/>
        <v>0.12</v>
      </c>
      <c r="MS17" s="54">
        <f t="shared" si="259"/>
        <v>0.2</v>
      </c>
      <c r="MT17" s="56"/>
      <c r="MU17" s="56"/>
      <c r="MV17" s="56"/>
      <c r="MW17" s="54">
        <f t="shared" si="260"/>
        <v>0.12</v>
      </c>
      <c r="MX17" s="54">
        <f t="shared" si="261"/>
        <v>0.2</v>
      </c>
      <c r="MY17" s="56"/>
      <c r="MZ17" s="56"/>
      <c r="NA17" s="56"/>
      <c r="NB17" s="54">
        <f t="shared" si="262"/>
        <v>0.12</v>
      </c>
      <c r="NC17" s="54">
        <f t="shared" si="263"/>
        <v>0.2</v>
      </c>
      <c r="ND17" s="56"/>
      <c r="NE17" s="56"/>
      <c r="NF17" s="56"/>
      <c r="NG17" s="54">
        <f t="shared" si="264"/>
        <v>0.06</v>
      </c>
      <c r="NH17" s="54">
        <f t="shared" si="265"/>
        <v>0.1</v>
      </c>
      <c r="NI17" s="56"/>
      <c r="NJ17" s="56"/>
      <c r="NK17" s="56"/>
      <c r="NL17" s="54">
        <f t="shared" si="266"/>
        <v>0.06</v>
      </c>
      <c r="NM17" s="54">
        <f t="shared" si="267"/>
        <v>0.1</v>
      </c>
      <c r="NN17" s="56"/>
      <c r="NO17" s="56"/>
      <c r="NP17" s="56"/>
      <c r="NQ17" s="54">
        <f t="shared" si="268"/>
        <v>0.03</v>
      </c>
      <c r="NR17" s="54">
        <f t="shared" si="269"/>
        <v>0.05</v>
      </c>
      <c r="NS17" s="56"/>
      <c r="NT17" s="56"/>
      <c r="NU17" s="56"/>
      <c r="NV17" s="54">
        <f t="shared" si="270"/>
        <v>0.03</v>
      </c>
      <c r="NW17" s="54">
        <f t="shared" si="271"/>
        <v>0.05</v>
      </c>
      <c r="NX17" s="56"/>
      <c r="NY17" s="56"/>
      <c r="NZ17" s="56"/>
      <c r="OA17" s="54">
        <f t="shared" si="272"/>
        <v>0.03</v>
      </c>
      <c r="OB17" s="54">
        <f t="shared" si="273"/>
        <v>0.05</v>
      </c>
      <c r="OC17" s="56"/>
      <c r="OD17" s="56"/>
      <c r="OE17" s="56"/>
      <c r="OF17" s="54">
        <f t="shared" si="274"/>
        <v>0.03</v>
      </c>
      <c r="OG17" s="54">
        <f t="shared" si="275"/>
        <v>0.05</v>
      </c>
      <c r="OH17" s="56"/>
      <c r="OI17" s="56"/>
      <c r="OJ17" s="56"/>
      <c r="OK17" s="54">
        <f t="shared" si="276"/>
        <v>0.06</v>
      </c>
      <c r="OL17" s="54">
        <f t="shared" si="277"/>
        <v>0.1</v>
      </c>
      <c r="OM17" s="56"/>
      <c r="ON17" s="56"/>
      <c r="OO17" s="56"/>
      <c r="OP17" s="54">
        <f t="shared" si="278"/>
        <v>0.06</v>
      </c>
      <c r="OQ17" s="54">
        <f t="shared" si="279"/>
        <v>0.1</v>
      </c>
      <c r="OR17" s="56"/>
      <c r="OS17" s="56"/>
      <c r="OT17" s="56"/>
      <c r="OU17" s="54">
        <f t="shared" si="280"/>
        <v>0.12</v>
      </c>
      <c r="OV17" s="54">
        <f t="shared" si="281"/>
        <v>0.2</v>
      </c>
      <c r="OW17" s="56"/>
      <c r="OX17" s="56"/>
      <c r="OY17" s="56"/>
      <c r="OZ17" s="54">
        <f t="shared" si="282"/>
        <v>0.12</v>
      </c>
      <c r="PA17" s="54">
        <f t="shared" si="283"/>
        <v>0.2</v>
      </c>
      <c r="PB17" s="56"/>
      <c r="PC17" s="56"/>
      <c r="PD17" s="56"/>
      <c r="PE17" s="54">
        <f t="shared" si="284"/>
        <v>0.12</v>
      </c>
      <c r="PF17" s="54">
        <f t="shared" si="285"/>
        <v>0.2</v>
      </c>
      <c r="PG17" s="56"/>
      <c r="PH17" s="56"/>
      <c r="PI17" s="56"/>
      <c r="PJ17" s="54">
        <f t="shared" si="286"/>
        <v>0.12</v>
      </c>
      <c r="PK17" s="54">
        <f t="shared" si="287"/>
        <v>0.2</v>
      </c>
      <c r="PL17" s="56"/>
      <c r="PM17" s="56"/>
      <c r="PN17" s="56"/>
      <c r="PO17" s="54">
        <f t="shared" si="288"/>
        <v>0.06</v>
      </c>
      <c r="PP17" s="54">
        <f t="shared" si="289"/>
        <v>0.1</v>
      </c>
      <c r="PQ17" s="56"/>
      <c r="PR17" s="56"/>
      <c r="PS17" s="56"/>
      <c r="PT17" s="54">
        <f t="shared" si="290"/>
        <v>0.06</v>
      </c>
      <c r="PU17" s="54">
        <f t="shared" si="291"/>
        <v>0.1</v>
      </c>
      <c r="PV17" s="56"/>
      <c r="PW17" s="56"/>
      <c r="PX17" s="56"/>
      <c r="PY17" s="54">
        <f t="shared" si="292"/>
        <v>0.03</v>
      </c>
      <c r="PZ17" s="54">
        <f t="shared" si="293"/>
        <v>0.05</v>
      </c>
      <c r="QA17" s="56"/>
      <c r="QB17" s="56"/>
      <c r="QC17" s="56"/>
      <c r="QD17" s="54">
        <f t="shared" si="294"/>
        <v>0.03</v>
      </c>
      <c r="QE17" s="54">
        <f t="shared" si="295"/>
        <v>0.05</v>
      </c>
      <c r="QF17" s="56"/>
      <c r="QG17" s="56"/>
      <c r="QH17" s="56"/>
      <c r="QI17" s="54">
        <f t="shared" si="296"/>
        <v>0.03</v>
      </c>
      <c r="QJ17" s="54">
        <f t="shared" si="297"/>
        <v>0.05</v>
      </c>
      <c r="QK17" s="56"/>
      <c r="QL17" s="56"/>
      <c r="QM17" s="56"/>
      <c r="QN17" s="54">
        <f t="shared" si="298"/>
        <v>0.03</v>
      </c>
      <c r="QO17" s="54">
        <f t="shared" si="299"/>
        <v>0.05</v>
      </c>
      <c r="QP17" s="56"/>
      <c r="QQ17" s="54"/>
      <c r="QR17" s="54">
        <f t="shared" si="300"/>
        <v>0.12</v>
      </c>
      <c r="QS17" s="54">
        <f t="shared" si="301"/>
        <v>0.2</v>
      </c>
      <c r="QT17" s="34"/>
      <c r="QU17" s="54"/>
      <c r="QV17" s="54">
        <f t="shared" si="302"/>
        <v>0.12</v>
      </c>
      <c r="QW17" s="54">
        <f t="shared" si="303"/>
        <v>0.2</v>
      </c>
      <c r="QX17" s="34"/>
      <c r="QY17" s="54"/>
      <c r="QZ17" s="54">
        <f t="shared" si="304"/>
        <v>0.12</v>
      </c>
      <c r="RA17" s="54">
        <f t="shared" si="305"/>
        <v>0.2</v>
      </c>
      <c r="RB17" s="34"/>
      <c r="RC17" s="54"/>
      <c r="RD17" s="54">
        <f t="shared" si="306"/>
        <v>0.12</v>
      </c>
      <c r="RE17" s="54">
        <f t="shared" si="307"/>
        <v>0.2</v>
      </c>
      <c r="RF17" s="34"/>
      <c r="RG17" s="54"/>
      <c r="RH17" s="54">
        <f t="shared" si="308"/>
        <v>0.12</v>
      </c>
      <c r="RI17" s="54">
        <f t="shared" si="309"/>
        <v>0.2</v>
      </c>
      <c r="RJ17" s="34"/>
      <c r="RK17" s="57">
        <v>96.31</v>
      </c>
      <c r="RL17" s="57">
        <f t="shared" si="310"/>
        <v>0.14480000000000018</v>
      </c>
      <c r="RM17" s="51">
        <f t="shared" si="43"/>
        <v>0.2</v>
      </c>
      <c r="RN17" s="24">
        <f t="shared" si="311"/>
        <v>24</v>
      </c>
      <c r="RO17" s="54"/>
      <c r="RP17" s="54">
        <f t="shared" si="312"/>
        <v>0.06</v>
      </c>
      <c r="RQ17" s="54">
        <f t="shared" si="313"/>
        <v>0.1</v>
      </c>
      <c r="RR17" s="34"/>
      <c r="RS17" s="54"/>
      <c r="RT17" s="54">
        <f t="shared" si="314"/>
        <v>0.06</v>
      </c>
      <c r="RU17" s="54">
        <f t="shared" si="315"/>
        <v>0.1</v>
      </c>
      <c r="RV17" s="34"/>
      <c r="RW17" s="54"/>
      <c r="RX17" s="54">
        <f t="shared" si="316"/>
        <v>0.06</v>
      </c>
      <c r="RY17" s="54">
        <f t="shared" si="317"/>
        <v>0.1</v>
      </c>
      <c r="RZ17" s="34"/>
      <c r="SA17" s="54"/>
      <c r="SB17" s="54">
        <f t="shared" si="318"/>
        <v>0.06</v>
      </c>
      <c r="SC17" s="54">
        <f t="shared" si="319"/>
        <v>0.1</v>
      </c>
      <c r="SD17" s="34"/>
      <c r="SE17" s="54"/>
      <c r="SF17" s="54">
        <f t="shared" si="320"/>
        <v>0.06</v>
      </c>
      <c r="SG17" s="54">
        <f t="shared" si="321"/>
        <v>0.1</v>
      </c>
      <c r="SH17" s="34"/>
      <c r="SI17" s="54"/>
      <c r="SJ17" s="54">
        <f t="shared" si="322"/>
        <v>0.06</v>
      </c>
      <c r="SK17" s="54">
        <f t="shared" si="323"/>
        <v>0.1</v>
      </c>
      <c r="SL17" s="34"/>
      <c r="SM17" s="54"/>
      <c r="SN17" s="54">
        <f t="shared" si="324"/>
        <v>0.06</v>
      </c>
      <c r="SO17" s="54">
        <f t="shared" si="325"/>
        <v>0.1</v>
      </c>
      <c r="SP17" s="34"/>
      <c r="SQ17" s="54"/>
      <c r="SR17" s="54">
        <f t="shared" si="326"/>
        <v>0.06</v>
      </c>
      <c r="SS17" s="54">
        <f t="shared" si="327"/>
        <v>0.1</v>
      </c>
      <c r="ST17" s="34"/>
      <c r="SU17" s="54"/>
      <c r="SV17" s="54">
        <f t="shared" si="328"/>
        <v>0.06</v>
      </c>
      <c r="SW17" s="54">
        <f t="shared" si="329"/>
        <v>0.1</v>
      </c>
      <c r="SX17" s="34"/>
      <c r="SY17" s="54"/>
      <c r="SZ17" s="54">
        <f t="shared" si="330"/>
        <v>0.06</v>
      </c>
      <c r="TA17" s="54">
        <f t="shared" si="331"/>
        <v>0.1</v>
      </c>
      <c r="TB17" s="34"/>
      <c r="TC17" s="54"/>
      <c r="TD17" s="54">
        <f t="shared" si="332"/>
        <v>0.06</v>
      </c>
      <c r="TE17" s="54">
        <f t="shared" si="333"/>
        <v>0.1</v>
      </c>
      <c r="TF17" s="34"/>
      <c r="TG17" s="54"/>
      <c r="TH17" s="54">
        <f t="shared" si="334"/>
        <v>0.06</v>
      </c>
      <c r="TI17" s="54">
        <f t="shared" si="335"/>
        <v>0.1</v>
      </c>
      <c r="TJ17" s="34"/>
      <c r="TK17" s="54"/>
      <c r="TL17" s="54">
        <f t="shared" si="336"/>
        <v>0.06</v>
      </c>
      <c r="TM17" s="54">
        <f t="shared" si="337"/>
        <v>0.1</v>
      </c>
      <c r="TN17" s="34"/>
      <c r="TO17" s="57">
        <v>88.03</v>
      </c>
      <c r="TP17" s="57">
        <f t="shared" si="338"/>
        <v>6.0400000000000016E-2</v>
      </c>
      <c r="TQ17" s="51">
        <f t="shared" si="44"/>
        <v>0.1</v>
      </c>
      <c r="TR17" s="24">
        <f t="shared" si="339"/>
        <v>27</v>
      </c>
      <c r="TS17" s="54"/>
      <c r="TT17" s="54">
        <f t="shared" si="340"/>
        <v>0.06</v>
      </c>
      <c r="TU17" s="54">
        <f t="shared" si="341"/>
        <v>0.1</v>
      </c>
      <c r="TV17" s="34"/>
      <c r="TW17" s="54"/>
      <c r="TX17" s="54">
        <f t="shared" si="342"/>
        <v>0.06</v>
      </c>
      <c r="TY17" s="54">
        <f t="shared" si="343"/>
        <v>0.1</v>
      </c>
      <c r="TZ17" s="34"/>
      <c r="UA17" s="54"/>
      <c r="UB17" s="54">
        <f t="shared" si="344"/>
        <v>0.06</v>
      </c>
      <c r="UC17" s="54">
        <f t="shared" si="345"/>
        <v>0.1</v>
      </c>
      <c r="UD17" s="34"/>
      <c r="UE17" s="54"/>
      <c r="UF17" s="54">
        <f t="shared" si="346"/>
        <v>0.06</v>
      </c>
      <c r="UG17" s="54">
        <f t="shared" si="347"/>
        <v>0.1</v>
      </c>
      <c r="UH17" s="34"/>
      <c r="UI17" s="54"/>
      <c r="UJ17" s="54">
        <f t="shared" si="348"/>
        <v>0.06</v>
      </c>
      <c r="UK17" s="54">
        <f t="shared" si="349"/>
        <v>0.1</v>
      </c>
      <c r="UL17" s="34"/>
      <c r="UM17" s="54"/>
      <c r="UN17" s="54">
        <f t="shared" si="350"/>
        <v>0.06</v>
      </c>
      <c r="UO17" s="54">
        <f t="shared" si="351"/>
        <v>0.1</v>
      </c>
      <c r="UP17" s="34"/>
      <c r="UQ17" s="54"/>
      <c r="UR17" s="54">
        <f t="shared" si="352"/>
        <v>0.06</v>
      </c>
      <c r="US17" s="54">
        <f t="shared" si="353"/>
        <v>0.1</v>
      </c>
      <c r="UT17" s="34"/>
      <c r="UU17" s="54"/>
      <c r="UV17" s="54">
        <f t="shared" si="354"/>
        <v>0.06</v>
      </c>
      <c r="UW17" s="54">
        <f t="shared" si="355"/>
        <v>0.1</v>
      </c>
      <c r="UX17" s="34"/>
      <c r="UY17" s="54"/>
      <c r="UZ17" s="54">
        <f t="shared" si="356"/>
        <v>0.06</v>
      </c>
      <c r="VA17" s="54">
        <f t="shared" si="357"/>
        <v>0.1</v>
      </c>
      <c r="VB17" s="34"/>
      <c r="VC17" s="54"/>
      <c r="VD17" s="54">
        <f t="shared" si="358"/>
        <v>0.06</v>
      </c>
      <c r="VE17" s="54">
        <f t="shared" si="359"/>
        <v>0.1</v>
      </c>
      <c r="VF17" s="34"/>
      <c r="VG17" s="49">
        <v>7.9498010751035911E-3</v>
      </c>
      <c r="VH17" s="57">
        <f t="shared" si="45"/>
        <v>0.1</v>
      </c>
      <c r="VI17" s="51">
        <f t="shared" si="46"/>
        <v>0.1</v>
      </c>
      <c r="VJ17" s="24"/>
      <c r="VK17" s="57">
        <v>83.992003975813958</v>
      </c>
      <c r="VL17" s="57">
        <f t="shared" si="361"/>
        <v>0</v>
      </c>
      <c r="VM17" s="51">
        <f t="shared" si="47"/>
        <v>0.2</v>
      </c>
      <c r="VN17" s="24">
        <f t="shared" si="362"/>
        <v>25</v>
      </c>
      <c r="VO17" s="57">
        <v>70.261730232558136</v>
      </c>
      <c r="VP17" s="57">
        <f t="shared" si="363"/>
        <v>0</v>
      </c>
      <c r="VQ17" s="51">
        <f t="shared" si="48"/>
        <v>0.2</v>
      </c>
      <c r="VR17" s="24">
        <f t="shared" si="364"/>
        <v>26</v>
      </c>
      <c r="VS17" s="54"/>
      <c r="VT17" s="54">
        <f t="shared" si="365"/>
        <v>0.06</v>
      </c>
      <c r="VU17" s="54">
        <f t="shared" si="366"/>
        <v>0.1</v>
      </c>
      <c r="VV17" s="34"/>
      <c r="VW17" s="54">
        <v>2.608892514534884</v>
      </c>
      <c r="VX17" s="57">
        <f t="shared" si="367"/>
        <v>6.2903800387596909E-2</v>
      </c>
      <c r="VY17" s="51">
        <f t="shared" si="49"/>
        <v>0.1</v>
      </c>
      <c r="VZ17" s="24">
        <f t="shared" si="368"/>
        <v>19</v>
      </c>
      <c r="WA17" s="54">
        <v>9.9724407703488378</v>
      </c>
      <c r="WB17" s="57">
        <f t="shared" si="369"/>
        <v>0</v>
      </c>
      <c r="WC17" s="51">
        <f t="shared" si="50"/>
        <v>0.1</v>
      </c>
      <c r="WD17" s="24">
        <f t="shared" si="370"/>
        <v>21</v>
      </c>
      <c r="WE17" s="57">
        <v>99.550000000000011</v>
      </c>
      <c r="WF17" s="57">
        <f t="shared" si="371"/>
        <v>0.1</v>
      </c>
      <c r="WG17" s="51">
        <f t="shared" si="51"/>
        <v>0.1</v>
      </c>
      <c r="WH17" s="24">
        <f t="shared" si="372"/>
        <v>2</v>
      </c>
      <c r="WI17" s="54"/>
      <c r="WJ17" s="54">
        <f t="shared" si="373"/>
        <v>0.06</v>
      </c>
      <c r="WK17" s="54">
        <f t="shared" si="374"/>
        <v>0.1</v>
      </c>
      <c r="WL17" s="34"/>
      <c r="WM17" s="54"/>
      <c r="WN17" s="54">
        <f t="shared" si="375"/>
        <v>0.06</v>
      </c>
      <c r="WO17" s="54">
        <f t="shared" si="376"/>
        <v>0.1</v>
      </c>
      <c r="WP17" s="34"/>
      <c r="WQ17" s="54"/>
      <c r="WR17" s="54">
        <f t="shared" si="377"/>
        <v>0.06</v>
      </c>
      <c r="WS17" s="54">
        <f t="shared" si="378"/>
        <v>0.1</v>
      </c>
      <c r="WT17" s="34"/>
      <c r="WU17" s="57">
        <v>0</v>
      </c>
      <c r="WV17" s="57">
        <f t="shared" si="379"/>
        <v>0.1</v>
      </c>
      <c r="WW17" s="51">
        <f t="shared" si="52"/>
        <v>0.1</v>
      </c>
      <c r="WX17" s="24">
        <f t="shared" si="380"/>
        <v>1</v>
      </c>
      <c r="WY17" s="54"/>
      <c r="WZ17" s="54">
        <f t="shared" si="381"/>
        <v>0.06</v>
      </c>
      <c r="XA17" s="54">
        <f t="shared" si="382"/>
        <v>0.1</v>
      </c>
      <c r="XB17" s="34"/>
      <c r="XC17" s="54"/>
      <c r="XD17" s="54">
        <f t="shared" si="383"/>
        <v>0.06</v>
      </c>
      <c r="XE17" s="54">
        <f t="shared" si="384"/>
        <v>0.1</v>
      </c>
      <c r="XF17" s="34"/>
      <c r="XG17" s="54"/>
      <c r="XH17" s="54">
        <f t="shared" si="385"/>
        <v>0.06</v>
      </c>
      <c r="XI17" s="54">
        <f t="shared" si="386"/>
        <v>0.1</v>
      </c>
      <c r="XJ17" s="34"/>
      <c r="XK17" s="54"/>
      <c r="XL17" s="54">
        <f t="shared" si="387"/>
        <v>0.06</v>
      </c>
      <c r="XM17" s="54">
        <f t="shared" si="388"/>
        <v>0.1</v>
      </c>
      <c r="XN17" s="34"/>
      <c r="XO17" s="54"/>
      <c r="XP17" s="54">
        <f t="shared" si="389"/>
        <v>0.06</v>
      </c>
      <c r="XQ17" s="54">
        <f t="shared" si="390"/>
        <v>0.1</v>
      </c>
      <c r="XR17" s="34"/>
      <c r="XS17" s="54"/>
      <c r="XT17" s="54">
        <f t="shared" si="391"/>
        <v>0.06</v>
      </c>
      <c r="XU17" s="54">
        <f t="shared" si="392"/>
        <v>0.1</v>
      </c>
      <c r="XV17" s="34"/>
      <c r="XW17" s="54"/>
      <c r="XX17" s="54">
        <f t="shared" si="393"/>
        <v>0.06</v>
      </c>
      <c r="XY17" s="54">
        <f t="shared" si="394"/>
        <v>0.1</v>
      </c>
      <c r="XZ17" s="34"/>
      <c r="YA17" s="54"/>
      <c r="YB17" s="54">
        <f t="shared" si="395"/>
        <v>0.06</v>
      </c>
      <c r="YC17" s="54">
        <f t="shared" si="396"/>
        <v>0.1</v>
      </c>
      <c r="YD17" s="34"/>
      <c r="YE17" s="54"/>
      <c r="YF17" s="54">
        <f t="shared" si="397"/>
        <v>0.03</v>
      </c>
      <c r="YG17" s="54">
        <f t="shared" si="398"/>
        <v>0.05</v>
      </c>
      <c r="YH17" s="34"/>
      <c r="YI17" s="54"/>
      <c r="YJ17" s="54">
        <f t="shared" si="399"/>
        <v>0.06</v>
      </c>
      <c r="YK17" s="54">
        <f t="shared" si="400"/>
        <v>0.1</v>
      </c>
      <c r="YL17" s="34"/>
      <c r="YM17" s="54"/>
      <c r="YN17" s="54">
        <f t="shared" si="401"/>
        <v>0.03</v>
      </c>
      <c r="YO17" s="54">
        <f t="shared" si="402"/>
        <v>0.05</v>
      </c>
      <c r="YP17" s="34"/>
      <c r="YQ17" s="57">
        <v>95.34</v>
      </c>
      <c r="YR17" s="57">
        <f t="shared" si="403"/>
        <v>6.6800000000000068E-2</v>
      </c>
      <c r="YS17" s="51">
        <f t="shared" si="53"/>
        <v>0.1</v>
      </c>
      <c r="YT17" s="24">
        <f t="shared" si="404"/>
        <v>29</v>
      </c>
      <c r="YU17" s="54"/>
      <c r="YV17" s="54">
        <f t="shared" si="405"/>
        <v>0.06</v>
      </c>
      <c r="YW17" s="54">
        <f t="shared" si="406"/>
        <v>0.1</v>
      </c>
      <c r="YX17" s="34"/>
      <c r="YY17" s="54"/>
      <c r="YZ17" s="54">
        <f t="shared" si="407"/>
        <v>0.06</v>
      </c>
      <c r="ZA17" s="54">
        <f t="shared" si="408"/>
        <v>0.1</v>
      </c>
      <c r="ZB17" s="34"/>
      <c r="ZC17" s="54"/>
      <c r="ZD17" s="54">
        <f t="shared" si="409"/>
        <v>0.06</v>
      </c>
      <c r="ZE17" s="54">
        <f t="shared" si="410"/>
        <v>0.1</v>
      </c>
      <c r="ZF17" s="34"/>
      <c r="ZG17" s="54"/>
      <c r="ZH17" s="54">
        <f t="shared" si="411"/>
        <v>0.06</v>
      </c>
      <c r="ZI17" s="54">
        <f t="shared" si="412"/>
        <v>0.1</v>
      </c>
      <c r="ZJ17" s="34"/>
      <c r="ZK17" s="54"/>
      <c r="ZL17" s="54">
        <f t="shared" si="413"/>
        <v>0.06</v>
      </c>
      <c r="ZM17" s="54">
        <f t="shared" si="414"/>
        <v>0.1</v>
      </c>
      <c r="ZN17" s="34"/>
      <c r="ZO17" s="54"/>
      <c r="ZP17" s="54">
        <f t="shared" si="415"/>
        <v>0.06</v>
      </c>
      <c r="ZQ17" s="54">
        <f t="shared" si="416"/>
        <v>0.1</v>
      </c>
      <c r="ZR17" s="34"/>
      <c r="ZS17" s="54"/>
      <c r="ZT17" s="54">
        <f t="shared" si="417"/>
        <v>0.06</v>
      </c>
      <c r="ZU17" s="54">
        <f t="shared" si="418"/>
        <v>0.1</v>
      </c>
      <c r="ZV17" s="34"/>
      <c r="ZW17" s="54"/>
      <c r="ZX17" s="54">
        <f t="shared" si="419"/>
        <v>0.06</v>
      </c>
      <c r="ZY17" s="54">
        <f t="shared" si="420"/>
        <v>0.1</v>
      </c>
      <c r="ZZ17" s="34"/>
      <c r="AAA17" s="54"/>
      <c r="AAB17" s="54">
        <f t="shared" si="421"/>
        <v>0.03</v>
      </c>
      <c r="AAC17" s="54">
        <f t="shared" si="422"/>
        <v>0.05</v>
      </c>
      <c r="AAD17" s="34"/>
      <c r="AAE17" s="51">
        <v>0.64</v>
      </c>
      <c r="AAF17" s="57">
        <f t="shared" si="423"/>
        <v>0.05</v>
      </c>
      <c r="AAG17" s="51">
        <f t="shared" si="54"/>
        <v>0.05</v>
      </c>
      <c r="AAH17" s="24">
        <f t="shared" si="424"/>
        <v>16</v>
      </c>
      <c r="AAI17" s="54"/>
      <c r="AAJ17" s="54">
        <f t="shared" si="425"/>
        <v>0.03</v>
      </c>
      <c r="AAK17" s="54">
        <f t="shared" si="426"/>
        <v>0.05</v>
      </c>
      <c r="AAL17" s="34"/>
      <c r="AAM17" s="54"/>
      <c r="AAN17" s="54">
        <f t="shared" si="427"/>
        <v>0.03</v>
      </c>
      <c r="AAO17" s="54">
        <f t="shared" si="428"/>
        <v>0.05</v>
      </c>
      <c r="AAP17" s="34"/>
      <c r="AAQ17" s="54"/>
      <c r="AAR17" s="54">
        <f t="shared" si="429"/>
        <v>0.03</v>
      </c>
      <c r="AAS17" s="54">
        <f t="shared" si="430"/>
        <v>0.05</v>
      </c>
      <c r="AAT17" s="34"/>
      <c r="AAU17" s="54"/>
      <c r="AAV17" s="54">
        <f t="shared" si="431"/>
        <v>0.03</v>
      </c>
      <c r="AAW17" s="54">
        <f t="shared" si="432"/>
        <v>0.05</v>
      </c>
      <c r="AAX17" s="34"/>
      <c r="AAY17" s="54"/>
      <c r="AAZ17" s="54">
        <f t="shared" si="433"/>
        <v>0.03</v>
      </c>
      <c r="ABA17" s="54">
        <f t="shared" si="434"/>
        <v>0.05</v>
      </c>
      <c r="ABB17" s="34"/>
      <c r="ABC17" s="54"/>
      <c r="ABD17" s="54">
        <f t="shared" si="435"/>
        <v>0.03</v>
      </c>
      <c r="ABE17" s="54">
        <f t="shared" si="436"/>
        <v>0.05</v>
      </c>
      <c r="ABF17" s="34"/>
      <c r="ABG17" s="54"/>
      <c r="ABH17" s="54">
        <f t="shared" si="437"/>
        <v>0.03</v>
      </c>
      <c r="ABI17" s="54">
        <f t="shared" si="438"/>
        <v>0.05</v>
      </c>
      <c r="ABJ17" s="34"/>
      <c r="ABK17" s="54"/>
      <c r="ABL17" s="54">
        <f t="shared" si="439"/>
        <v>0.03</v>
      </c>
      <c r="ABM17" s="54">
        <f t="shared" si="440"/>
        <v>0.05</v>
      </c>
      <c r="ABN17" s="34"/>
      <c r="ABO17" s="54"/>
      <c r="ABP17" s="54">
        <f t="shared" si="441"/>
        <v>0.03</v>
      </c>
      <c r="ABQ17" s="54">
        <f t="shared" si="442"/>
        <v>0.05</v>
      </c>
      <c r="ABR17" s="34"/>
      <c r="ABS17" s="54"/>
      <c r="ABT17" s="54">
        <f t="shared" si="443"/>
        <v>0.03</v>
      </c>
      <c r="ABU17" s="54">
        <f t="shared" si="444"/>
        <v>0.05</v>
      </c>
      <c r="ABV17" s="34"/>
      <c r="ABW17" s="57">
        <v>94.699999999999989</v>
      </c>
      <c r="ABX17" s="57">
        <f t="shared" si="445"/>
        <v>0.13866666666666635</v>
      </c>
      <c r="ABY17" s="51">
        <f t="shared" si="55"/>
        <v>0.2</v>
      </c>
      <c r="ABZ17" s="24">
        <f t="shared" si="446"/>
        <v>24</v>
      </c>
      <c r="ACA17" s="54"/>
      <c r="ACB17" s="54">
        <f t="shared" si="447"/>
        <v>0.06</v>
      </c>
      <c r="ACC17" s="54">
        <f t="shared" si="448"/>
        <v>0.1</v>
      </c>
      <c r="ACD17" s="34"/>
      <c r="ACE17" s="54"/>
      <c r="ACF17" s="54">
        <f t="shared" si="449"/>
        <v>0.06</v>
      </c>
      <c r="ACG17" s="54">
        <f t="shared" si="450"/>
        <v>0.1</v>
      </c>
      <c r="ACH17" s="34"/>
      <c r="ACI17" s="54"/>
      <c r="ACJ17" s="54">
        <f t="shared" si="451"/>
        <v>0.06</v>
      </c>
      <c r="ACK17" s="54">
        <f t="shared" si="452"/>
        <v>0.1</v>
      </c>
      <c r="ACL17" s="34"/>
      <c r="ACM17" s="54"/>
      <c r="ACN17" s="54">
        <f t="shared" si="453"/>
        <v>0.06</v>
      </c>
      <c r="ACO17" s="54">
        <f t="shared" si="454"/>
        <v>0.1</v>
      </c>
      <c r="ACP17" s="34"/>
      <c r="ACQ17" s="54"/>
      <c r="ACR17" s="54">
        <f t="shared" si="455"/>
        <v>0.06</v>
      </c>
      <c r="ACS17" s="54">
        <f t="shared" si="456"/>
        <v>0.1</v>
      </c>
      <c r="ACT17" s="34"/>
      <c r="ACU17" s="54"/>
      <c r="ACV17" s="54">
        <f t="shared" si="457"/>
        <v>0.06</v>
      </c>
      <c r="ACW17" s="54">
        <f t="shared" si="458"/>
        <v>0.1</v>
      </c>
      <c r="ACX17" s="34"/>
      <c r="ACY17" s="54"/>
      <c r="ACZ17" s="54">
        <f t="shared" si="459"/>
        <v>0.06</v>
      </c>
      <c r="ADA17" s="54">
        <f t="shared" si="460"/>
        <v>0.1</v>
      </c>
      <c r="ADB17" s="34"/>
      <c r="ADC17" s="54">
        <v>3.4000000000000004</v>
      </c>
      <c r="ADD17" s="54">
        <f t="shared" si="461"/>
        <v>0.1</v>
      </c>
      <c r="ADE17" s="54">
        <f t="shared" si="56"/>
        <v>0.1</v>
      </c>
      <c r="ADF17" s="24">
        <f t="shared" si="462"/>
        <v>3</v>
      </c>
      <c r="ADG17" s="54">
        <v>98.15</v>
      </c>
      <c r="ADH17" s="54">
        <f t="shared" si="463"/>
        <v>0.1</v>
      </c>
      <c r="ADI17" s="54">
        <f t="shared" si="57"/>
        <v>0.1</v>
      </c>
      <c r="ADJ17" s="24">
        <f t="shared" si="464"/>
        <v>13</v>
      </c>
      <c r="ADK17" s="54"/>
      <c r="ADL17" s="54">
        <f t="shared" si="465"/>
        <v>0.06</v>
      </c>
      <c r="ADM17" s="54">
        <f t="shared" si="466"/>
        <v>0.1</v>
      </c>
      <c r="ADN17" s="34"/>
      <c r="ADO17" s="54"/>
      <c r="ADP17" s="54">
        <f t="shared" si="467"/>
        <v>0.03</v>
      </c>
      <c r="ADQ17" s="54">
        <f t="shared" si="468"/>
        <v>0.05</v>
      </c>
      <c r="ADR17" s="34"/>
      <c r="ADS17" s="54"/>
      <c r="ADT17" s="54">
        <f t="shared" si="469"/>
        <v>0.03</v>
      </c>
      <c r="ADU17" s="54">
        <f t="shared" si="470"/>
        <v>0.05</v>
      </c>
      <c r="ADV17" s="34"/>
      <c r="ADW17" s="54"/>
      <c r="ADX17" s="54">
        <f t="shared" si="471"/>
        <v>0.03</v>
      </c>
      <c r="ADY17" s="54">
        <f t="shared" si="472"/>
        <v>0.05</v>
      </c>
      <c r="ADZ17" s="34"/>
      <c r="AEA17" s="54"/>
      <c r="AEB17" s="54">
        <f t="shared" si="473"/>
        <v>0.03</v>
      </c>
      <c r="AEC17" s="54">
        <f t="shared" si="474"/>
        <v>0.05</v>
      </c>
      <c r="AED17" s="34"/>
      <c r="AEE17" s="54"/>
      <c r="AEF17" s="54">
        <f t="shared" si="475"/>
        <v>0.03</v>
      </c>
      <c r="AEG17" s="54">
        <f t="shared" si="476"/>
        <v>0.05</v>
      </c>
      <c r="AEH17" s="34"/>
      <c r="AEI17" s="54"/>
      <c r="AEJ17" s="54">
        <f t="shared" si="477"/>
        <v>0.03</v>
      </c>
      <c r="AEK17" s="54">
        <f t="shared" si="478"/>
        <v>0.05</v>
      </c>
      <c r="AEL17" s="34"/>
      <c r="AEM17" s="54"/>
      <c r="AEN17" s="54">
        <f t="shared" si="479"/>
        <v>0.06</v>
      </c>
      <c r="AEO17" s="54">
        <f t="shared" si="480"/>
        <v>0.1</v>
      </c>
      <c r="AEP17" s="34"/>
      <c r="AEQ17" s="54"/>
      <c r="AER17" s="54">
        <f t="shared" si="481"/>
        <v>0.06</v>
      </c>
      <c r="AES17" s="54">
        <f t="shared" si="482"/>
        <v>0.1</v>
      </c>
      <c r="AET17" s="34"/>
      <c r="AEU17" s="54"/>
      <c r="AEV17" s="54">
        <f t="shared" si="483"/>
        <v>0.06</v>
      </c>
      <c r="AEW17" s="54">
        <f t="shared" si="484"/>
        <v>0.1</v>
      </c>
      <c r="AEX17" s="34"/>
      <c r="AEY17" s="54"/>
      <c r="AEZ17" s="54">
        <f t="shared" si="485"/>
        <v>0.06</v>
      </c>
      <c r="AFA17" s="54">
        <f t="shared" si="486"/>
        <v>0.1</v>
      </c>
      <c r="AFB17" s="34"/>
      <c r="AFC17" s="54"/>
      <c r="AFD17" s="54">
        <f t="shared" si="487"/>
        <v>0.03</v>
      </c>
      <c r="AFE17" s="54">
        <f t="shared" si="488"/>
        <v>0.05</v>
      </c>
      <c r="AFF17" s="34"/>
      <c r="AFG17" s="54"/>
      <c r="AFH17" s="54">
        <f t="shared" si="489"/>
        <v>0.03</v>
      </c>
      <c r="AFI17" s="54">
        <f t="shared" si="490"/>
        <v>0.05</v>
      </c>
      <c r="AFJ17" s="34"/>
      <c r="AFK17" s="54"/>
      <c r="AFL17" s="54">
        <f t="shared" si="491"/>
        <v>0.03</v>
      </c>
      <c r="AFM17" s="54">
        <f t="shared" si="492"/>
        <v>0.05</v>
      </c>
      <c r="AFN17" s="34"/>
      <c r="AFO17" s="54"/>
      <c r="AFP17" s="54">
        <f t="shared" si="493"/>
        <v>0.03</v>
      </c>
      <c r="AFQ17" s="54">
        <f t="shared" si="494"/>
        <v>0.05</v>
      </c>
      <c r="AFR17" s="34"/>
      <c r="AFS17" s="54"/>
      <c r="AFT17" s="54">
        <f t="shared" si="495"/>
        <v>0.03</v>
      </c>
      <c r="AFU17" s="54">
        <f t="shared" si="496"/>
        <v>0.05</v>
      </c>
      <c r="AFV17" s="34"/>
      <c r="AFW17" s="54"/>
      <c r="AFX17" s="54">
        <f t="shared" si="497"/>
        <v>0.03</v>
      </c>
      <c r="AFY17" s="54">
        <f t="shared" si="498"/>
        <v>0.05</v>
      </c>
      <c r="AFZ17" s="34"/>
      <c r="AGA17" s="54"/>
      <c r="AGB17" s="54">
        <f t="shared" si="499"/>
        <v>0.06</v>
      </c>
      <c r="AGC17" s="54">
        <f t="shared" si="500"/>
        <v>0.1</v>
      </c>
      <c r="AGD17" s="34"/>
      <c r="AGE17" s="54"/>
      <c r="AGF17" s="54">
        <f t="shared" si="501"/>
        <v>0.03</v>
      </c>
      <c r="AGG17" s="54">
        <f t="shared" si="502"/>
        <v>0.05</v>
      </c>
      <c r="AGH17" s="34"/>
      <c r="AGI17" s="54"/>
      <c r="AGJ17" s="54">
        <f t="shared" si="503"/>
        <v>0.03</v>
      </c>
      <c r="AGK17" s="54">
        <f t="shared" si="504"/>
        <v>0.05</v>
      </c>
      <c r="AGL17" s="34"/>
      <c r="AGM17" s="54"/>
      <c r="AGN17" s="54">
        <f t="shared" si="505"/>
        <v>0.03</v>
      </c>
      <c r="AGO17" s="54">
        <f t="shared" si="506"/>
        <v>0.05</v>
      </c>
      <c r="AGP17" s="34"/>
      <c r="AGQ17" s="54"/>
      <c r="AGR17" s="54">
        <f t="shared" si="507"/>
        <v>0.03</v>
      </c>
      <c r="AGS17" s="54">
        <f t="shared" si="508"/>
        <v>0.05</v>
      </c>
      <c r="AGT17" s="34"/>
      <c r="AGU17" s="57">
        <v>0.29000000000000004</v>
      </c>
      <c r="AGV17" s="57">
        <f t="shared" si="509"/>
        <v>1.4039999999999999</v>
      </c>
      <c r="AGW17" s="51">
        <f t="shared" si="58"/>
        <v>1.5</v>
      </c>
      <c r="AGX17" s="24">
        <f t="shared" si="510"/>
        <v>23</v>
      </c>
      <c r="AGY17" s="57">
        <v>0.12000000000000001</v>
      </c>
      <c r="AGZ17" s="57">
        <f t="shared" si="511"/>
        <v>1.5</v>
      </c>
      <c r="AHA17" s="51">
        <f t="shared" si="59"/>
        <v>1.5</v>
      </c>
      <c r="AHB17" s="24">
        <f t="shared" si="512"/>
        <v>13</v>
      </c>
      <c r="AHC17" s="57">
        <v>98.42</v>
      </c>
      <c r="AHD17" s="57">
        <f t="shared" si="513"/>
        <v>1</v>
      </c>
      <c r="AHE17" s="51">
        <f t="shared" si="60"/>
        <v>1</v>
      </c>
      <c r="AHF17" s="24">
        <f t="shared" si="514"/>
        <v>6</v>
      </c>
      <c r="AHG17" s="57">
        <v>91.93</v>
      </c>
      <c r="AHH17" s="57">
        <f t="shared" si="515"/>
        <v>0.37720000000000026</v>
      </c>
      <c r="AHI17" s="51">
        <f t="shared" si="61"/>
        <v>0.5</v>
      </c>
      <c r="AHJ17" s="24">
        <f t="shared" si="516"/>
        <v>29</v>
      </c>
      <c r="AHK17" s="57">
        <v>97.83</v>
      </c>
      <c r="AHL17" s="57">
        <f t="shared" si="517"/>
        <v>0.46599999999999964</v>
      </c>
      <c r="AHM17" s="51">
        <f t="shared" si="62"/>
        <v>0.5</v>
      </c>
      <c r="AHN17" s="24">
        <f t="shared" si="518"/>
        <v>23</v>
      </c>
      <c r="AHO17" s="57">
        <v>18.23</v>
      </c>
      <c r="AHP17" s="57">
        <f t="shared" si="519"/>
        <v>0</v>
      </c>
      <c r="AHQ17" s="51">
        <f t="shared" si="63"/>
        <v>0.55000000000000004</v>
      </c>
      <c r="AHR17" s="24">
        <f t="shared" si="520"/>
        <v>28</v>
      </c>
      <c r="AHS17" s="57">
        <v>2.58</v>
      </c>
      <c r="AHT17" s="57">
        <f t="shared" si="521"/>
        <v>0.55000000000000004</v>
      </c>
      <c r="AHU17" s="51">
        <f t="shared" si="64"/>
        <v>0.55000000000000004</v>
      </c>
      <c r="AHV17" s="24">
        <f t="shared" si="522"/>
        <v>17</v>
      </c>
      <c r="AHW17" s="57">
        <v>6.7400000000000002E-2</v>
      </c>
      <c r="AHX17" s="57">
        <f t="shared" si="523"/>
        <v>0.45</v>
      </c>
      <c r="AHY17" s="51">
        <f t="shared" si="65"/>
        <v>0.45</v>
      </c>
      <c r="AHZ17" s="24">
        <f t="shared" si="524"/>
        <v>16</v>
      </c>
      <c r="AIA17" s="57">
        <v>1.6900000000000002E-2</v>
      </c>
      <c r="AIB17" s="57">
        <f t="shared" si="525"/>
        <v>0.45</v>
      </c>
      <c r="AIC17" s="51">
        <f t="shared" si="66"/>
        <v>0.45</v>
      </c>
      <c r="AID17" s="24">
        <f t="shared" si="526"/>
        <v>11</v>
      </c>
      <c r="AIE17" s="54"/>
      <c r="AIF17" s="54">
        <f t="shared" si="527"/>
        <v>0.24</v>
      </c>
      <c r="AIG17" s="54">
        <f t="shared" si="528"/>
        <v>0.4</v>
      </c>
      <c r="AIH17" s="34"/>
      <c r="AII17" s="54"/>
      <c r="AIJ17" s="54">
        <f t="shared" si="529"/>
        <v>0.24</v>
      </c>
      <c r="AIK17" s="54">
        <f t="shared" si="530"/>
        <v>0.4</v>
      </c>
      <c r="AIL17" s="34"/>
      <c r="AIM17" s="54"/>
      <c r="AIN17" s="54">
        <f t="shared" si="531"/>
        <v>0.24</v>
      </c>
      <c r="AIO17" s="54">
        <f t="shared" si="532"/>
        <v>0.4</v>
      </c>
      <c r="AIP17" s="34"/>
      <c r="AIQ17" s="57">
        <v>16.29</v>
      </c>
      <c r="AIR17" s="57">
        <f t="shared" si="533"/>
        <v>1.5</v>
      </c>
      <c r="AIS17" s="51">
        <f t="shared" si="67"/>
        <v>1.5</v>
      </c>
      <c r="AIT17" s="24">
        <f t="shared" si="534"/>
        <v>1</v>
      </c>
      <c r="AIU17" s="57">
        <v>2.4899999999999998</v>
      </c>
      <c r="AIV17" s="57">
        <f t="shared" si="535"/>
        <v>2</v>
      </c>
      <c r="AIW17" s="51">
        <f t="shared" si="68"/>
        <v>2</v>
      </c>
      <c r="AIX17" s="24">
        <f t="shared" si="536"/>
        <v>12</v>
      </c>
      <c r="AIY17" s="51">
        <v>0.1</v>
      </c>
      <c r="AIZ17" s="57">
        <f t="shared" si="537"/>
        <v>1.4</v>
      </c>
      <c r="AJA17" s="51">
        <f t="shared" si="69"/>
        <v>1.4</v>
      </c>
      <c r="AJB17" s="24">
        <f t="shared" si="538"/>
        <v>20</v>
      </c>
      <c r="AJC17" s="57">
        <v>20.862290491658676</v>
      </c>
      <c r="AJD17" s="57">
        <f t="shared" si="539"/>
        <v>0.3</v>
      </c>
      <c r="AJE17" s="51">
        <f t="shared" si="70"/>
        <v>0.3</v>
      </c>
      <c r="AJF17" s="24">
        <f t="shared" si="540"/>
        <v>23</v>
      </c>
      <c r="AJG17" s="54"/>
      <c r="AJH17" s="54">
        <f t="shared" si="541"/>
        <v>0.12</v>
      </c>
      <c r="AJI17" s="54">
        <f t="shared" si="542"/>
        <v>0.2</v>
      </c>
      <c r="AJJ17" s="34"/>
      <c r="AJK17" s="57">
        <v>0.88</v>
      </c>
      <c r="AJL17" s="57">
        <f t="shared" si="543"/>
        <v>0.4</v>
      </c>
      <c r="AJM17" s="51">
        <f t="shared" si="71"/>
        <v>0.4</v>
      </c>
      <c r="AJN17" s="24">
        <f t="shared" si="544"/>
        <v>22</v>
      </c>
      <c r="AJO17" s="57">
        <v>95.6</v>
      </c>
      <c r="AJP17" s="57">
        <f t="shared" si="545"/>
        <v>0.1775999999999999</v>
      </c>
      <c r="AJQ17" s="51">
        <f t="shared" si="72"/>
        <v>0.2</v>
      </c>
      <c r="AJR17" s="24">
        <f t="shared" si="546"/>
        <v>24</v>
      </c>
      <c r="AJS17" s="57">
        <v>100</v>
      </c>
      <c r="AJT17" s="57">
        <f t="shared" si="547"/>
        <v>0.2</v>
      </c>
      <c r="AJU17" s="51">
        <f t="shared" si="73"/>
        <v>0.2</v>
      </c>
      <c r="AJV17" s="24">
        <f t="shared" si="548"/>
        <v>1</v>
      </c>
      <c r="AJW17" s="57">
        <v>90.5</v>
      </c>
      <c r="AJX17" s="54">
        <f t="shared" si="549"/>
        <v>0.128</v>
      </c>
      <c r="AJY17" s="36">
        <f t="shared" si="74"/>
        <v>0.2</v>
      </c>
      <c r="AJZ17" s="35">
        <f t="shared" si="550"/>
        <v>26</v>
      </c>
      <c r="AKA17" s="31" t="s">
        <v>550</v>
      </c>
      <c r="AKB17" s="33">
        <f t="shared" si="75"/>
        <v>35.625353635065387</v>
      </c>
      <c r="AKC17" s="34">
        <f t="shared" si="551"/>
        <v>29</v>
      </c>
      <c r="AKD17" s="31" t="s">
        <v>550</v>
      </c>
      <c r="AKE17" s="33">
        <f t="shared" si="76"/>
        <v>94.833850395221191</v>
      </c>
      <c r="AKF17" s="34">
        <f t="shared" si="552"/>
        <v>8</v>
      </c>
      <c r="AKG17" s="31" t="s">
        <v>550</v>
      </c>
      <c r="AKH17" s="33">
        <f t="shared" si="77"/>
        <v>60</v>
      </c>
      <c r="AKI17" s="34">
        <f t="shared" si="553"/>
        <v>1</v>
      </c>
      <c r="AKJ17" s="31" t="s">
        <v>550</v>
      </c>
      <c r="AKK17" s="33">
        <f t="shared" si="554"/>
        <v>59.01748844293887</v>
      </c>
      <c r="AKL17" s="34">
        <f t="shared" si="555"/>
        <v>31</v>
      </c>
      <c r="AKM17" s="31" t="s">
        <v>550</v>
      </c>
      <c r="AKN17" s="33">
        <f t="shared" si="78"/>
        <v>59.733035020750179</v>
      </c>
      <c r="AKO17" s="34">
        <f t="shared" si="556"/>
        <v>29</v>
      </c>
      <c r="AKP17" s="31" t="s">
        <v>550</v>
      </c>
      <c r="AKQ17" s="33">
        <f t="shared" si="79"/>
        <v>96.8</v>
      </c>
      <c r="AKR17" s="34">
        <f t="shared" si="557"/>
        <v>22</v>
      </c>
      <c r="AKS17" s="31" t="s">
        <v>550</v>
      </c>
      <c r="AKT17" s="33">
        <f t="shared" si="558"/>
        <v>82.330000000000013</v>
      </c>
      <c r="AKU17" s="34">
        <f t="shared" si="80"/>
        <v>24</v>
      </c>
      <c r="AKV17" s="31" t="s">
        <v>550</v>
      </c>
      <c r="AKW17" s="33">
        <f t="shared" si="559"/>
        <v>92.131147540983605</v>
      </c>
      <c r="AKX17" s="34">
        <f t="shared" si="560"/>
        <v>1</v>
      </c>
      <c r="AKY17" s="31" t="s">
        <v>550</v>
      </c>
      <c r="AKZ17" s="33">
        <f t="shared" si="81"/>
        <v>88.373333333333335</v>
      </c>
      <c r="ALA17" s="34">
        <f t="shared" si="561"/>
        <v>25</v>
      </c>
    </row>
    <row r="18" spans="1:989" ht="18" x14ac:dyDescent="0.15">
      <c r="A18" s="31" t="s">
        <v>1047</v>
      </c>
      <c r="B18" s="32" t="str">
        <f t="shared" si="82"/>
        <v>贵州</v>
      </c>
      <c r="C18" s="33">
        <f t="shared" si="83"/>
        <v>75.711671343815112</v>
      </c>
      <c r="D18" s="34">
        <f t="shared" si="84"/>
        <v>22</v>
      </c>
      <c r="E18" s="54">
        <v>78.900000000000006</v>
      </c>
      <c r="F18" s="54">
        <f t="shared" si="85"/>
        <v>0</v>
      </c>
      <c r="G18" s="54">
        <f t="shared" si="6"/>
        <v>0.7</v>
      </c>
      <c r="H18" s="35">
        <f t="shared" si="86"/>
        <v>28</v>
      </c>
      <c r="I18" s="54">
        <v>78.69</v>
      </c>
      <c r="J18" s="54">
        <f t="shared" si="87"/>
        <v>0</v>
      </c>
      <c r="K18" s="36">
        <f t="shared" si="7"/>
        <v>0.7</v>
      </c>
      <c r="L18" s="35">
        <f t="shared" si="88"/>
        <v>25</v>
      </c>
      <c r="M18" s="54">
        <v>76.12</v>
      </c>
      <c r="N18" s="54">
        <f t="shared" si="89"/>
        <v>0</v>
      </c>
      <c r="O18" s="36">
        <f t="shared" si="8"/>
        <v>0.6</v>
      </c>
      <c r="P18" s="35">
        <f t="shared" si="90"/>
        <v>26</v>
      </c>
      <c r="Q18" s="54">
        <v>83.98</v>
      </c>
      <c r="R18" s="54">
        <f t="shared" si="91"/>
        <v>0</v>
      </c>
      <c r="S18" s="36">
        <f t="shared" si="9"/>
        <v>0.6</v>
      </c>
      <c r="T18" s="35">
        <f t="shared" si="92"/>
        <v>26</v>
      </c>
      <c r="U18" s="54"/>
      <c r="V18" s="54">
        <f t="shared" si="93"/>
        <v>0.3</v>
      </c>
      <c r="W18" s="54">
        <f t="shared" si="94"/>
        <v>0.5</v>
      </c>
      <c r="X18" s="34"/>
      <c r="Y18" s="36">
        <v>4.2405600695057381E-2</v>
      </c>
      <c r="Z18" s="54">
        <f t="shared" si="95"/>
        <v>0.3</v>
      </c>
      <c r="AA18" s="36">
        <f t="shared" si="10"/>
        <v>0.3</v>
      </c>
      <c r="AB18" s="35">
        <f t="shared" si="96"/>
        <v>12</v>
      </c>
      <c r="AC18" s="36">
        <v>0.61358322052075465</v>
      </c>
      <c r="AD18" s="54">
        <f t="shared" si="97"/>
        <v>0.39660419486981136</v>
      </c>
      <c r="AE18" s="36">
        <f t="shared" si="11"/>
        <v>0.5</v>
      </c>
      <c r="AF18" s="35">
        <f t="shared" si="98"/>
        <v>24</v>
      </c>
      <c r="AG18" s="36">
        <v>6.1534133863112926E-2</v>
      </c>
      <c r="AH18" s="54">
        <f t="shared" si="99"/>
        <v>0.27231807872852898</v>
      </c>
      <c r="AI18" s="36">
        <f t="shared" si="12"/>
        <v>0.3</v>
      </c>
      <c r="AJ18" s="35">
        <f t="shared" si="100"/>
        <v>22</v>
      </c>
      <c r="AK18" s="36">
        <v>17.473302440924797</v>
      </c>
      <c r="AL18" s="54">
        <f t="shared" si="101"/>
        <v>0.5</v>
      </c>
      <c r="AM18" s="36">
        <f t="shared" si="13"/>
        <v>0.5</v>
      </c>
      <c r="AN18" s="35">
        <f t="shared" si="102"/>
        <v>20</v>
      </c>
      <c r="AO18" s="53">
        <v>5.00054913742495</v>
      </c>
      <c r="AP18" s="54">
        <f t="shared" si="103"/>
        <v>0</v>
      </c>
      <c r="AQ18" s="36">
        <f t="shared" si="14"/>
        <v>0.3</v>
      </c>
      <c r="AR18" s="35">
        <f t="shared" si="104"/>
        <v>30</v>
      </c>
      <c r="AS18" s="54">
        <v>99.8</v>
      </c>
      <c r="AT18" s="54">
        <f t="shared" si="105"/>
        <v>1</v>
      </c>
      <c r="AU18" s="36">
        <f t="shared" si="15"/>
        <v>1</v>
      </c>
      <c r="AV18" s="35">
        <f t="shared" si="106"/>
        <v>18</v>
      </c>
      <c r="AW18" s="54">
        <v>0.05</v>
      </c>
      <c r="AX18" s="54">
        <f t="shared" si="107"/>
        <v>1</v>
      </c>
      <c r="AY18" s="36">
        <f t="shared" si="16"/>
        <v>1</v>
      </c>
      <c r="AZ18" s="35">
        <f t="shared" si="108"/>
        <v>20</v>
      </c>
      <c r="BA18" s="54">
        <v>2.5739999999999998</v>
      </c>
      <c r="BB18" s="54">
        <f t="shared" si="109"/>
        <v>1</v>
      </c>
      <c r="BC18" s="36">
        <f t="shared" si="17"/>
        <v>1</v>
      </c>
      <c r="BD18" s="35">
        <f t="shared" si="110"/>
        <v>22</v>
      </c>
      <c r="BE18" s="37">
        <v>0.13999999999999999</v>
      </c>
      <c r="BF18" s="54">
        <f t="shared" si="111"/>
        <v>1</v>
      </c>
      <c r="BG18" s="36">
        <f t="shared" si="18"/>
        <v>1</v>
      </c>
      <c r="BH18" s="35">
        <f t="shared" si="112"/>
        <v>22</v>
      </c>
      <c r="BI18" s="54">
        <v>99.37</v>
      </c>
      <c r="BJ18" s="54">
        <f t="shared" si="113"/>
        <v>0.2</v>
      </c>
      <c r="BK18" s="36">
        <f t="shared" si="19"/>
        <v>0.2</v>
      </c>
      <c r="BL18" s="35">
        <f t="shared" si="114"/>
        <v>18</v>
      </c>
      <c r="BM18" s="54">
        <v>0</v>
      </c>
      <c r="BN18" s="54">
        <f t="shared" si="115"/>
        <v>0.2</v>
      </c>
      <c r="BO18" s="36">
        <f t="shared" si="20"/>
        <v>0.2</v>
      </c>
      <c r="BP18" s="35">
        <f t="shared" si="116"/>
        <v>1</v>
      </c>
      <c r="BQ18" s="54">
        <v>99.43</v>
      </c>
      <c r="BR18" s="54">
        <f t="shared" si="117"/>
        <v>0.19440000000000057</v>
      </c>
      <c r="BS18" s="36">
        <f t="shared" si="21"/>
        <v>0.2</v>
      </c>
      <c r="BT18" s="35">
        <f t="shared" si="118"/>
        <v>9</v>
      </c>
      <c r="BU18" s="54">
        <v>2.4631085309543312</v>
      </c>
      <c r="BV18" s="54">
        <f t="shared" si="119"/>
        <v>0</v>
      </c>
      <c r="BW18" s="36">
        <f t="shared" si="22"/>
        <v>0.4</v>
      </c>
      <c r="BX18" s="35">
        <f t="shared" si="120"/>
        <v>22</v>
      </c>
      <c r="BY18" s="54">
        <v>98.16</v>
      </c>
      <c r="BZ18" s="54">
        <f t="shared" si="121"/>
        <v>0.4</v>
      </c>
      <c r="CA18" s="36">
        <f t="shared" si="23"/>
        <v>0.4</v>
      </c>
      <c r="CB18" s="35">
        <f t="shared" si="122"/>
        <v>5</v>
      </c>
      <c r="CC18" s="54">
        <v>98.045199999999994</v>
      </c>
      <c r="CD18" s="54">
        <f t="shared" si="123"/>
        <v>0.5</v>
      </c>
      <c r="CE18" s="36">
        <f t="shared" si="24"/>
        <v>0.5</v>
      </c>
      <c r="CF18" s="35">
        <f t="shared" si="124"/>
        <v>22</v>
      </c>
      <c r="CG18" s="54">
        <v>58</v>
      </c>
      <c r="CH18" s="54">
        <f t="shared" si="125"/>
        <v>0.4</v>
      </c>
      <c r="CI18" s="36">
        <f t="shared" si="25"/>
        <v>0.4</v>
      </c>
      <c r="CJ18" s="35">
        <f t="shared" si="126"/>
        <v>13</v>
      </c>
      <c r="CK18" s="54"/>
      <c r="CL18" s="54">
        <f t="shared" si="127"/>
        <v>0.18</v>
      </c>
      <c r="CM18" s="54">
        <f t="shared" si="128"/>
        <v>0.3</v>
      </c>
      <c r="CN18" s="34"/>
      <c r="CO18" s="54">
        <v>98.57289999999999</v>
      </c>
      <c r="CP18" s="54">
        <f t="shared" si="129"/>
        <v>0.5</v>
      </c>
      <c r="CQ18" s="36">
        <f t="shared" si="26"/>
        <v>0.5</v>
      </c>
      <c r="CR18" s="35">
        <f t="shared" si="130"/>
        <v>19</v>
      </c>
      <c r="CS18" s="54">
        <v>91</v>
      </c>
      <c r="CT18" s="54">
        <f t="shared" si="131"/>
        <v>0.312</v>
      </c>
      <c r="CU18" s="36">
        <f t="shared" si="27"/>
        <v>0.4</v>
      </c>
      <c r="CV18" s="35">
        <f t="shared" si="132"/>
        <v>26</v>
      </c>
      <c r="CW18" s="54"/>
      <c r="CX18" s="54">
        <f t="shared" si="133"/>
        <v>0.18</v>
      </c>
      <c r="CY18" s="54">
        <f t="shared" si="134"/>
        <v>0.3</v>
      </c>
      <c r="CZ18" s="34"/>
      <c r="DA18" s="54">
        <v>98.713700000000003</v>
      </c>
      <c r="DB18" s="54">
        <f t="shared" si="135"/>
        <v>0.3</v>
      </c>
      <c r="DC18" s="36">
        <f t="shared" si="28"/>
        <v>0.3</v>
      </c>
      <c r="DD18" s="35">
        <f t="shared" si="136"/>
        <v>16</v>
      </c>
      <c r="DE18" s="54">
        <v>87</v>
      </c>
      <c r="DF18" s="54">
        <f t="shared" si="137"/>
        <v>0.43</v>
      </c>
      <c r="DG18" s="36">
        <f t="shared" si="29"/>
        <v>0.5</v>
      </c>
      <c r="DH18" s="35">
        <f t="shared" si="138"/>
        <v>22</v>
      </c>
      <c r="DI18" s="54">
        <v>98.489800000000002</v>
      </c>
      <c r="DJ18" s="54">
        <f t="shared" si="139"/>
        <v>0.5</v>
      </c>
      <c r="DK18" s="36">
        <f t="shared" si="30"/>
        <v>0.5</v>
      </c>
      <c r="DL18" s="35">
        <f t="shared" si="140"/>
        <v>19</v>
      </c>
      <c r="DM18" s="54">
        <v>84</v>
      </c>
      <c r="DN18" s="54">
        <f t="shared" si="141"/>
        <v>0.27600000000000002</v>
      </c>
      <c r="DO18" s="36">
        <f t="shared" si="31"/>
        <v>0.3</v>
      </c>
      <c r="DP18" s="35">
        <f t="shared" si="142"/>
        <v>22</v>
      </c>
      <c r="DQ18" s="54">
        <v>3.4394</v>
      </c>
      <c r="DR18" s="54">
        <f t="shared" si="143"/>
        <v>0.26636399999999999</v>
      </c>
      <c r="DS18" s="36">
        <f t="shared" si="32"/>
        <v>0.3</v>
      </c>
      <c r="DT18" s="35">
        <f t="shared" si="144"/>
        <v>24</v>
      </c>
      <c r="DU18" s="54">
        <v>99.45</v>
      </c>
      <c r="DV18" s="54">
        <f t="shared" si="145"/>
        <v>0.3</v>
      </c>
      <c r="DW18" s="36">
        <f t="shared" si="33"/>
        <v>0.3</v>
      </c>
      <c r="DX18" s="35">
        <f t="shared" si="146"/>
        <v>20</v>
      </c>
      <c r="DY18" s="54"/>
      <c r="DZ18" s="54">
        <f t="shared" si="147"/>
        <v>0.3</v>
      </c>
      <c r="EA18" s="54">
        <f t="shared" si="148"/>
        <v>0.5</v>
      </c>
      <c r="EB18" s="34"/>
      <c r="EC18" s="54">
        <v>78.69</v>
      </c>
      <c r="ED18" s="94">
        <v>77.41</v>
      </c>
      <c r="EE18" s="54">
        <f t="shared" si="149"/>
        <v>6.8694096601073354E-2</v>
      </c>
      <c r="EF18" s="51">
        <f t="shared" si="150"/>
        <v>0.3</v>
      </c>
      <c r="EG18" s="24">
        <f t="shared" si="151"/>
        <v>18</v>
      </c>
      <c r="EH18" s="54">
        <v>78.69</v>
      </c>
      <c r="EI18" s="54">
        <v>71.349999999999994</v>
      </c>
      <c r="EJ18" s="54">
        <f t="shared" si="152"/>
        <v>0.18901287553648069</v>
      </c>
      <c r="EK18" s="51">
        <f t="shared" si="153"/>
        <v>0.3</v>
      </c>
      <c r="EL18" s="24">
        <f t="shared" si="154"/>
        <v>19</v>
      </c>
      <c r="EM18" s="69">
        <v>76.12</v>
      </c>
      <c r="EN18" s="70">
        <v>76.97</v>
      </c>
      <c r="EO18" s="54">
        <f t="shared" si="155"/>
        <v>0</v>
      </c>
      <c r="EP18" s="51">
        <f t="shared" si="156"/>
        <v>0.3</v>
      </c>
      <c r="EQ18" s="24">
        <f t="shared" si="157"/>
        <v>16</v>
      </c>
      <c r="ER18" s="69">
        <v>76.12</v>
      </c>
      <c r="ES18" s="70">
        <v>73.42</v>
      </c>
      <c r="ET18" s="54">
        <f t="shared" si="158"/>
        <v>0.10686015831134578</v>
      </c>
      <c r="EU18" s="51">
        <f t="shared" si="159"/>
        <v>0.3</v>
      </c>
      <c r="EV18" s="24">
        <f t="shared" si="160"/>
        <v>24</v>
      </c>
      <c r="EW18" s="54">
        <v>83.98</v>
      </c>
      <c r="EX18" s="54">
        <v>80.72</v>
      </c>
      <c r="EY18" s="54">
        <f t="shared" si="161"/>
        <v>0.13434065934065953</v>
      </c>
      <c r="EZ18" s="51">
        <f t="shared" si="162"/>
        <v>0.3</v>
      </c>
      <c r="FA18" s="24">
        <f t="shared" si="163"/>
        <v>16</v>
      </c>
      <c r="FB18" s="54">
        <v>83.98</v>
      </c>
      <c r="FC18" s="54">
        <v>77.180000000000007</v>
      </c>
      <c r="FD18" s="54">
        <f t="shared" si="164"/>
        <v>0.18853974121996309</v>
      </c>
      <c r="FE18" s="51">
        <f t="shared" si="165"/>
        <v>0.3</v>
      </c>
      <c r="FF18" s="24">
        <f t="shared" si="166"/>
        <v>24</v>
      </c>
      <c r="FG18" s="54">
        <v>4.04</v>
      </c>
      <c r="FH18" s="54">
        <f t="shared" si="34"/>
        <v>0.3</v>
      </c>
      <c r="FI18" s="36">
        <f t="shared" si="35"/>
        <v>0.3</v>
      </c>
      <c r="FJ18" s="35">
        <f t="shared" si="36"/>
        <v>13</v>
      </c>
      <c r="FK18" s="54">
        <v>2.87</v>
      </c>
      <c r="FL18" s="54">
        <f t="shared" si="167"/>
        <v>0.3</v>
      </c>
      <c r="FM18" s="36">
        <f t="shared" si="37"/>
        <v>0.3</v>
      </c>
      <c r="FN18" s="35">
        <f t="shared" si="168"/>
        <v>10</v>
      </c>
      <c r="FO18" s="54">
        <v>97.72</v>
      </c>
      <c r="FP18" s="54">
        <v>89.3</v>
      </c>
      <c r="FQ18" s="54">
        <f t="shared" si="169"/>
        <v>0.6</v>
      </c>
      <c r="FR18" s="51">
        <f t="shared" si="170"/>
        <v>0.6</v>
      </c>
      <c r="FS18" s="24">
        <f t="shared" si="171"/>
        <v>1</v>
      </c>
      <c r="FT18" s="54">
        <v>97.72</v>
      </c>
      <c r="FU18" s="54">
        <v>88.61</v>
      </c>
      <c r="FV18" s="54">
        <f t="shared" si="172"/>
        <v>0.6</v>
      </c>
      <c r="FW18" s="51">
        <f t="shared" si="173"/>
        <v>0.6</v>
      </c>
      <c r="FX18" s="24">
        <f t="shared" si="174"/>
        <v>1</v>
      </c>
      <c r="FY18" s="54">
        <v>93.910000000000011</v>
      </c>
      <c r="FZ18" s="54">
        <v>75.849999999999994</v>
      </c>
      <c r="GA18" s="54">
        <f t="shared" si="175"/>
        <v>0.1</v>
      </c>
      <c r="GB18" s="51">
        <f t="shared" si="176"/>
        <v>0.1</v>
      </c>
      <c r="GC18" s="24">
        <f t="shared" si="177"/>
        <v>1</v>
      </c>
      <c r="GD18" s="57">
        <v>93.910000000000011</v>
      </c>
      <c r="GE18" s="57">
        <v>75.070000000000007</v>
      </c>
      <c r="GF18" s="54">
        <f t="shared" si="178"/>
        <v>0.1</v>
      </c>
      <c r="GG18" s="51">
        <f t="shared" si="179"/>
        <v>0.1</v>
      </c>
      <c r="GH18" s="24">
        <f t="shared" si="180"/>
        <v>1</v>
      </c>
      <c r="GI18" s="57">
        <v>98.56</v>
      </c>
      <c r="GJ18" s="57">
        <v>91.490000000000009</v>
      </c>
      <c r="GK18" s="54">
        <f t="shared" si="181"/>
        <v>0.1</v>
      </c>
      <c r="GL18" s="51">
        <f t="shared" si="182"/>
        <v>0.1</v>
      </c>
      <c r="GM18" s="24">
        <f t="shared" si="183"/>
        <v>1</v>
      </c>
      <c r="GN18" s="57">
        <v>98.56</v>
      </c>
      <c r="GO18" s="57">
        <v>91.96</v>
      </c>
      <c r="GP18" s="54">
        <f t="shared" si="184"/>
        <v>0.1</v>
      </c>
      <c r="GQ18" s="51">
        <f t="shared" si="185"/>
        <v>0.1</v>
      </c>
      <c r="GR18" s="24">
        <f t="shared" si="186"/>
        <v>1</v>
      </c>
      <c r="GS18" s="57">
        <v>1.9900000000000002</v>
      </c>
      <c r="GT18" s="57">
        <f t="shared" si="38"/>
        <v>0.1</v>
      </c>
      <c r="GU18" s="51">
        <f t="shared" si="39"/>
        <v>0.1</v>
      </c>
      <c r="GV18" s="24">
        <f t="shared" si="40"/>
        <v>12</v>
      </c>
      <c r="GW18" s="57">
        <v>2.0699999999999998</v>
      </c>
      <c r="GX18" s="57">
        <f t="shared" si="187"/>
        <v>9.9066666666666664E-2</v>
      </c>
      <c r="GY18" s="51">
        <f t="shared" si="41"/>
        <v>0.1</v>
      </c>
      <c r="GZ18" s="24">
        <f t="shared" si="42"/>
        <v>9</v>
      </c>
      <c r="HA18" s="56"/>
      <c r="HB18" s="56"/>
      <c r="HC18" s="54">
        <f t="shared" si="188"/>
        <v>0.06</v>
      </c>
      <c r="HD18" s="54">
        <f t="shared" si="189"/>
        <v>0.1</v>
      </c>
      <c r="HE18" s="56"/>
      <c r="HF18" s="56"/>
      <c r="HG18" s="56"/>
      <c r="HH18" s="54">
        <f t="shared" si="190"/>
        <v>0.06</v>
      </c>
      <c r="HI18" s="54">
        <f t="shared" si="191"/>
        <v>0.1</v>
      </c>
      <c r="HJ18" s="56"/>
      <c r="HK18" s="57">
        <v>96.61999999999999</v>
      </c>
      <c r="HL18" s="57">
        <v>84.36</v>
      </c>
      <c r="HM18" s="54">
        <f t="shared" si="192"/>
        <v>9.6993670886075883E-2</v>
      </c>
      <c r="HN18" s="51">
        <f t="shared" si="193"/>
        <v>0.1</v>
      </c>
      <c r="HO18" s="24">
        <f t="shared" si="194"/>
        <v>7</v>
      </c>
      <c r="HP18" s="57">
        <v>96.61999999999999</v>
      </c>
      <c r="HQ18" s="57">
        <v>85.08</v>
      </c>
      <c r="HR18" s="54">
        <f t="shared" si="195"/>
        <v>9.6812080536912676E-2</v>
      </c>
      <c r="HS18" s="51">
        <f t="shared" si="196"/>
        <v>0.1</v>
      </c>
      <c r="HT18" s="24">
        <f t="shared" si="197"/>
        <v>9</v>
      </c>
      <c r="HU18" s="54">
        <v>98.240000000000009</v>
      </c>
      <c r="HV18" s="54">
        <v>89.429999999999993</v>
      </c>
      <c r="HW18" s="54">
        <f t="shared" si="198"/>
        <v>0.1</v>
      </c>
      <c r="HX18" s="54">
        <f t="shared" si="199"/>
        <v>0.1</v>
      </c>
      <c r="HY18" s="24">
        <f t="shared" si="200"/>
        <v>1</v>
      </c>
      <c r="HZ18" s="54">
        <v>98.240000000000009</v>
      </c>
      <c r="IA18" s="54">
        <v>89.22</v>
      </c>
      <c r="IB18" s="54">
        <f t="shared" si="201"/>
        <v>0.1</v>
      </c>
      <c r="IC18" s="54">
        <f t="shared" si="202"/>
        <v>0.1</v>
      </c>
      <c r="ID18" s="24">
        <f t="shared" si="203"/>
        <v>1</v>
      </c>
      <c r="IE18" s="56"/>
      <c r="IF18" s="56"/>
      <c r="IG18" s="54">
        <f t="shared" si="204"/>
        <v>0.06</v>
      </c>
      <c r="IH18" s="54">
        <f t="shared" si="205"/>
        <v>0.1</v>
      </c>
      <c r="II18" s="56"/>
      <c r="IJ18" s="56"/>
      <c r="IK18" s="56"/>
      <c r="IL18" s="54">
        <f t="shared" si="206"/>
        <v>0.06</v>
      </c>
      <c r="IM18" s="54">
        <f t="shared" si="207"/>
        <v>0.1</v>
      </c>
      <c r="IN18" s="56"/>
      <c r="IO18" s="56"/>
      <c r="IP18" s="56"/>
      <c r="IQ18" s="54">
        <f t="shared" si="208"/>
        <v>0.12</v>
      </c>
      <c r="IR18" s="54">
        <f t="shared" si="209"/>
        <v>0.2</v>
      </c>
      <c r="IS18" s="56"/>
      <c r="IT18" s="56"/>
      <c r="IU18" s="56"/>
      <c r="IV18" s="54">
        <f t="shared" si="210"/>
        <v>0.12</v>
      </c>
      <c r="IW18" s="54">
        <f t="shared" si="211"/>
        <v>0.2</v>
      </c>
      <c r="IX18" s="56"/>
      <c r="IY18" s="56"/>
      <c r="IZ18" s="56"/>
      <c r="JA18" s="54">
        <f t="shared" si="212"/>
        <v>0.12</v>
      </c>
      <c r="JB18" s="54">
        <f t="shared" si="213"/>
        <v>0.2</v>
      </c>
      <c r="JC18" s="56"/>
      <c r="JD18" s="56"/>
      <c r="JE18" s="56"/>
      <c r="JF18" s="54">
        <f t="shared" si="214"/>
        <v>0.12</v>
      </c>
      <c r="JG18" s="54">
        <f t="shared" si="215"/>
        <v>0.2</v>
      </c>
      <c r="JH18" s="56"/>
      <c r="JI18" s="56"/>
      <c r="JJ18" s="56"/>
      <c r="JK18" s="54">
        <f t="shared" si="216"/>
        <v>0.06</v>
      </c>
      <c r="JL18" s="54">
        <f t="shared" si="217"/>
        <v>0.1</v>
      </c>
      <c r="JM18" s="56"/>
      <c r="JN18" s="56"/>
      <c r="JO18" s="56"/>
      <c r="JP18" s="54">
        <f t="shared" si="218"/>
        <v>0.06</v>
      </c>
      <c r="JQ18" s="54">
        <f t="shared" si="219"/>
        <v>0.1</v>
      </c>
      <c r="JR18" s="56"/>
      <c r="JS18" s="56"/>
      <c r="JT18" s="56"/>
      <c r="JU18" s="54">
        <f t="shared" si="220"/>
        <v>0.03</v>
      </c>
      <c r="JV18" s="54">
        <f t="shared" si="221"/>
        <v>0.05</v>
      </c>
      <c r="JW18" s="56"/>
      <c r="JX18" s="56"/>
      <c r="JY18" s="56"/>
      <c r="JZ18" s="54">
        <f t="shared" si="222"/>
        <v>0.03</v>
      </c>
      <c r="KA18" s="54">
        <f t="shared" si="223"/>
        <v>0.05</v>
      </c>
      <c r="KB18" s="56"/>
      <c r="KC18" s="56"/>
      <c r="KD18" s="56"/>
      <c r="KE18" s="54">
        <f t="shared" si="224"/>
        <v>0.03</v>
      </c>
      <c r="KF18" s="54">
        <f t="shared" si="225"/>
        <v>0.05</v>
      </c>
      <c r="KG18" s="56"/>
      <c r="KH18" s="56"/>
      <c r="KI18" s="56"/>
      <c r="KJ18" s="54">
        <f t="shared" si="226"/>
        <v>0.03</v>
      </c>
      <c r="KK18" s="54">
        <f t="shared" si="227"/>
        <v>0.05</v>
      </c>
      <c r="KL18" s="56"/>
      <c r="KM18" s="57">
        <v>92.758399860094713</v>
      </c>
      <c r="KN18" s="57"/>
      <c r="KO18" s="54">
        <f t="shared" si="228"/>
        <v>0</v>
      </c>
      <c r="KP18" s="51">
        <f t="shared" si="229"/>
        <v>0</v>
      </c>
      <c r="KQ18" s="24">
        <f t="shared" si="230"/>
        <v>1</v>
      </c>
      <c r="KR18" s="57">
        <v>92.758399860094713</v>
      </c>
      <c r="KS18" s="57"/>
      <c r="KT18" s="54">
        <f t="shared" si="231"/>
        <v>0</v>
      </c>
      <c r="KU18" s="51">
        <f t="shared" si="232"/>
        <v>0</v>
      </c>
      <c r="KV18" s="24">
        <f t="shared" si="233"/>
        <v>1</v>
      </c>
      <c r="KW18" s="57">
        <v>72.355377385564651</v>
      </c>
      <c r="KX18" s="57"/>
      <c r="KY18" s="54">
        <f t="shared" si="234"/>
        <v>0</v>
      </c>
      <c r="KZ18" s="51">
        <f t="shared" si="235"/>
        <v>0</v>
      </c>
      <c r="LA18" s="24">
        <f t="shared" si="236"/>
        <v>1</v>
      </c>
      <c r="LB18" s="57">
        <v>72.355377385564651</v>
      </c>
      <c r="LC18" s="57"/>
      <c r="LD18" s="54">
        <f t="shared" si="237"/>
        <v>0</v>
      </c>
      <c r="LE18" s="51">
        <f t="shared" si="238"/>
        <v>0</v>
      </c>
      <c r="LF18" s="24">
        <f t="shared" si="239"/>
        <v>1</v>
      </c>
      <c r="LG18" s="56"/>
      <c r="LH18" s="56"/>
      <c r="LI18" s="54">
        <f t="shared" si="240"/>
        <v>0.06</v>
      </c>
      <c r="LJ18" s="54">
        <f t="shared" si="241"/>
        <v>0.1</v>
      </c>
      <c r="LK18" s="56"/>
      <c r="LL18" s="56"/>
      <c r="LM18" s="56"/>
      <c r="LN18" s="54">
        <f t="shared" si="242"/>
        <v>0.06</v>
      </c>
      <c r="LO18" s="54">
        <f t="shared" si="243"/>
        <v>0.1</v>
      </c>
      <c r="LP18" s="56"/>
      <c r="LQ18" s="54">
        <v>2.430221785765533</v>
      </c>
      <c r="LR18" s="56"/>
      <c r="LS18" s="54">
        <f t="shared" si="244"/>
        <v>0</v>
      </c>
      <c r="LT18" s="51">
        <f t="shared" si="245"/>
        <v>0</v>
      </c>
      <c r="LU18" s="24">
        <f t="shared" si="246"/>
        <v>1</v>
      </c>
      <c r="LV18" s="54">
        <v>2.430221785765533</v>
      </c>
      <c r="LW18" s="56"/>
      <c r="LX18" s="54">
        <f t="shared" si="247"/>
        <v>0</v>
      </c>
      <c r="LY18" s="51">
        <f t="shared" si="248"/>
        <v>0</v>
      </c>
      <c r="LZ18" s="24">
        <f t="shared" si="249"/>
        <v>1</v>
      </c>
      <c r="MA18" s="54">
        <v>8.4901364609117174</v>
      </c>
      <c r="MB18" s="56"/>
      <c r="MC18" s="54">
        <f t="shared" si="250"/>
        <v>0</v>
      </c>
      <c r="MD18" s="51">
        <f t="shared" si="251"/>
        <v>0</v>
      </c>
      <c r="ME18" s="24">
        <f t="shared" si="252"/>
        <v>1</v>
      </c>
      <c r="MF18" s="54">
        <v>8.4901364609117174</v>
      </c>
      <c r="MG18" s="56"/>
      <c r="MH18" s="54">
        <f t="shared" si="253"/>
        <v>0</v>
      </c>
      <c r="MI18" s="51">
        <f t="shared" si="254"/>
        <v>0</v>
      </c>
      <c r="MJ18" s="24">
        <f t="shared" si="255"/>
        <v>1</v>
      </c>
      <c r="MK18" s="56"/>
      <c r="ML18" s="56"/>
      <c r="MM18" s="54">
        <f t="shared" si="256"/>
        <v>0.12</v>
      </c>
      <c r="MN18" s="54">
        <f t="shared" si="257"/>
        <v>0.2</v>
      </c>
      <c r="MO18" s="56"/>
      <c r="MP18" s="56"/>
      <c r="MQ18" s="56"/>
      <c r="MR18" s="54">
        <f t="shared" si="258"/>
        <v>0.12</v>
      </c>
      <c r="MS18" s="54">
        <f t="shared" si="259"/>
        <v>0.2</v>
      </c>
      <c r="MT18" s="56"/>
      <c r="MU18" s="56"/>
      <c r="MV18" s="56"/>
      <c r="MW18" s="54">
        <f t="shared" si="260"/>
        <v>0.12</v>
      </c>
      <c r="MX18" s="54">
        <f t="shared" si="261"/>
        <v>0.2</v>
      </c>
      <c r="MY18" s="56"/>
      <c r="MZ18" s="56"/>
      <c r="NA18" s="56"/>
      <c r="NB18" s="54">
        <f t="shared" si="262"/>
        <v>0.12</v>
      </c>
      <c r="NC18" s="54">
        <f t="shared" si="263"/>
        <v>0.2</v>
      </c>
      <c r="ND18" s="56"/>
      <c r="NE18" s="56"/>
      <c r="NF18" s="56"/>
      <c r="NG18" s="54">
        <f t="shared" si="264"/>
        <v>0.06</v>
      </c>
      <c r="NH18" s="54">
        <f t="shared" si="265"/>
        <v>0.1</v>
      </c>
      <c r="NI18" s="56"/>
      <c r="NJ18" s="56"/>
      <c r="NK18" s="56"/>
      <c r="NL18" s="54">
        <f t="shared" si="266"/>
        <v>0.06</v>
      </c>
      <c r="NM18" s="54">
        <f t="shared" si="267"/>
        <v>0.1</v>
      </c>
      <c r="NN18" s="56"/>
      <c r="NO18" s="56"/>
      <c r="NP18" s="56"/>
      <c r="NQ18" s="54">
        <f t="shared" si="268"/>
        <v>0.03</v>
      </c>
      <c r="NR18" s="54">
        <f t="shared" si="269"/>
        <v>0.05</v>
      </c>
      <c r="NS18" s="56"/>
      <c r="NT18" s="56"/>
      <c r="NU18" s="56"/>
      <c r="NV18" s="54">
        <f t="shared" si="270"/>
        <v>0.03</v>
      </c>
      <c r="NW18" s="54">
        <f t="shared" si="271"/>
        <v>0.05</v>
      </c>
      <c r="NX18" s="56"/>
      <c r="NY18" s="56"/>
      <c r="NZ18" s="56"/>
      <c r="OA18" s="54">
        <f t="shared" si="272"/>
        <v>0.03</v>
      </c>
      <c r="OB18" s="54">
        <f t="shared" si="273"/>
        <v>0.05</v>
      </c>
      <c r="OC18" s="56"/>
      <c r="OD18" s="56"/>
      <c r="OE18" s="56"/>
      <c r="OF18" s="54">
        <f t="shared" si="274"/>
        <v>0.03</v>
      </c>
      <c r="OG18" s="54">
        <f t="shared" si="275"/>
        <v>0.05</v>
      </c>
      <c r="OH18" s="56"/>
      <c r="OI18" s="56"/>
      <c r="OJ18" s="56"/>
      <c r="OK18" s="54">
        <f t="shared" si="276"/>
        <v>0.06</v>
      </c>
      <c r="OL18" s="54">
        <f t="shared" si="277"/>
        <v>0.1</v>
      </c>
      <c r="OM18" s="56"/>
      <c r="ON18" s="56"/>
      <c r="OO18" s="56"/>
      <c r="OP18" s="54">
        <f t="shared" si="278"/>
        <v>0.06</v>
      </c>
      <c r="OQ18" s="54">
        <f t="shared" si="279"/>
        <v>0.1</v>
      </c>
      <c r="OR18" s="56"/>
      <c r="OS18" s="56"/>
      <c r="OT18" s="56"/>
      <c r="OU18" s="54">
        <f t="shared" si="280"/>
        <v>0.12</v>
      </c>
      <c r="OV18" s="54">
        <f t="shared" si="281"/>
        <v>0.2</v>
      </c>
      <c r="OW18" s="56"/>
      <c r="OX18" s="56"/>
      <c r="OY18" s="56"/>
      <c r="OZ18" s="54">
        <f t="shared" si="282"/>
        <v>0.12</v>
      </c>
      <c r="PA18" s="54">
        <f t="shared" si="283"/>
        <v>0.2</v>
      </c>
      <c r="PB18" s="56"/>
      <c r="PC18" s="56"/>
      <c r="PD18" s="56"/>
      <c r="PE18" s="54">
        <f t="shared" si="284"/>
        <v>0.12</v>
      </c>
      <c r="PF18" s="54">
        <f t="shared" si="285"/>
        <v>0.2</v>
      </c>
      <c r="PG18" s="56"/>
      <c r="PH18" s="56"/>
      <c r="PI18" s="56"/>
      <c r="PJ18" s="54">
        <f t="shared" si="286"/>
        <v>0.12</v>
      </c>
      <c r="PK18" s="54">
        <f t="shared" si="287"/>
        <v>0.2</v>
      </c>
      <c r="PL18" s="56"/>
      <c r="PM18" s="56"/>
      <c r="PN18" s="56"/>
      <c r="PO18" s="54">
        <f t="shared" si="288"/>
        <v>0.06</v>
      </c>
      <c r="PP18" s="54">
        <f t="shared" si="289"/>
        <v>0.1</v>
      </c>
      <c r="PQ18" s="56"/>
      <c r="PR18" s="56"/>
      <c r="PS18" s="56"/>
      <c r="PT18" s="54">
        <f t="shared" si="290"/>
        <v>0.06</v>
      </c>
      <c r="PU18" s="54">
        <f t="shared" si="291"/>
        <v>0.1</v>
      </c>
      <c r="PV18" s="56"/>
      <c r="PW18" s="56"/>
      <c r="PX18" s="56"/>
      <c r="PY18" s="54">
        <f t="shared" si="292"/>
        <v>0.03</v>
      </c>
      <c r="PZ18" s="54">
        <f t="shared" si="293"/>
        <v>0.05</v>
      </c>
      <c r="QA18" s="56"/>
      <c r="QB18" s="56"/>
      <c r="QC18" s="56"/>
      <c r="QD18" s="54">
        <f t="shared" si="294"/>
        <v>0.03</v>
      </c>
      <c r="QE18" s="54">
        <f t="shared" si="295"/>
        <v>0.05</v>
      </c>
      <c r="QF18" s="56"/>
      <c r="QG18" s="56"/>
      <c r="QH18" s="56"/>
      <c r="QI18" s="54">
        <f t="shared" si="296"/>
        <v>0.03</v>
      </c>
      <c r="QJ18" s="54">
        <f t="shared" si="297"/>
        <v>0.05</v>
      </c>
      <c r="QK18" s="56"/>
      <c r="QL18" s="56"/>
      <c r="QM18" s="56"/>
      <c r="QN18" s="54">
        <f t="shared" si="298"/>
        <v>0.03</v>
      </c>
      <c r="QO18" s="54">
        <f t="shared" si="299"/>
        <v>0.05</v>
      </c>
      <c r="QP18" s="56"/>
      <c r="QQ18" s="54"/>
      <c r="QR18" s="54">
        <f t="shared" si="300"/>
        <v>0.12</v>
      </c>
      <c r="QS18" s="54">
        <f t="shared" si="301"/>
        <v>0.2</v>
      </c>
      <c r="QT18" s="34"/>
      <c r="QU18" s="54"/>
      <c r="QV18" s="54">
        <f t="shared" si="302"/>
        <v>0.12</v>
      </c>
      <c r="QW18" s="54">
        <f t="shared" si="303"/>
        <v>0.2</v>
      </c>
      <c r="QX18" s="34"/>
      <c r="QY18" s="54"/>
      <c r="QZ18" s="54">
        <f t="shared" si="304"/>
        <v>0.12</v>
      </c>
      <c r="RA18" s="54">
        <f t="shared" si="305"/>
        <v>0.2</v>
      </c>
      <c r="RB18" s="34"/>
      <c r="RC18" s="54"/>
      <c r="RD18" s="54">
        <f t="shared" si="306"/>
        <v>0.12</v>
      </c>
      <c r="RE18" s="54">
        <f t="shared" si="307"/>
        <v>0.2</v>
      </c>
      <c r="RF18" s="34"/>
      <c r="RG18" s="54"/>
      <c r="RH18" s="54">
        <f t="shared" si="308"/>
        <v>0.12</v>
      </c>
      <c r="RI18" s="54">
        <f t="shared" si="309"/>
        <v>0.2</v>
      </c>
      <c r="RJ18" s="34"/>
      <c r="RK18" s="57">
        <v>97.72</v>
      </c>
      <c r="RL18" s="57">
        <f t="shared" si="310"/>
        <v>0.2</v>
      </c>
      <c r="RM18" s="51">
        <f t="shared" si="43"/>
        <v>0.2</v>
      </c>
      <c r="RN18" s="24">
        <f t="shared" si="311"/>
        <v>7</v>
      </c>
      <c r="RO18" s="54"/>
      <c r="RP18" s="54">
        <f t="shared" si="312"/>
        <v>0.06</v>
      </c>
      <c r="RQ18" s="54">
        <f t="shared" si="313"/>
        <v>0.1</v>
      </c>
      <c r="RR18" s="34"/>
      <c r="RS18" s="54"/>
      <c r="RT18" s="54">
        <f t="shared" si="314"/>
        <v>0.06</v>
      </c>
      <c r="RU18" s="54">
        <f t="shared" si="315"/>
        <v>0.1</v>
      </c>
      <c r="RV18" s="34"/>
      <c r="RW18" s="54"/>
      <c r="RX18" s="54">
        <f t="shared" si="316"/>
        <v>0.06</v>
      </c>
      <c r="RY18" s="54">
        <f t="shared" si="317"/>
        <v>0.1</v>
      </c>
      <c r="RZ18" s="34"/>
      <c r="SA18" s="54"/>
      <c r="SB18" s="54">
        <f t="shared" si="318"/>
        <v>0.06</v>
      </c>
      <c r="SC18" s="54">
        <f t="shared" si="319"/>
        <v>0.1</v>
      </c>
      <c r="SD18" s="34"/>
      <c r="SE18" s="54"/>
      <c r="SF18" s="54">
        <f t="shared" si="320"/>
        <v>0.06</v>
      </c>
      <c r="SG18" s="54">
        <f t="shared" si="321"/>
        <v>0.1</v>
      </c>
      <c r="SH18" s="34"/>
      <c r="SI18" s="54"/>
      <c r="SJ18" s="54">
        <f t="shared" si="322"/>
        <v>0.06</v>
      </c>
      <c r="SK18" s="54">
        <f t="shared" si="323"/>
        <v>0.1</v>
      </c>
      <c r="SL18" s="34"/>
      <c r="SM18" s="54"/>
      <c r="SN18" s="54">
        <f t="shared" si="324"/>
        <v>0.06</v>
      </c>
      <c r="SO18" s="54">
        <f t="shared" si="325"/>
        <v>0.1</v>
      </c>
      <c r="SP18" s="34"/>
      <c r="SQ18" s="54"/>
      <c r="SR18" s="54">
        <f t="shared" si="326"/>
        <v>0.06</v>
      </c>
      <c r="SS18" s="54">
        <f t="shared" si="327"/>
        <v>0.1</v>
      </c>
      <c r="ST18" s="34"/>
      <c r="SU18" s="54"/>
      <c r="SV18" s="54">
        <f t="shared" si="328"/>
        <v>0.06</v>
      </c>
      <c r="SW18" s="54">
        <f t="shared" si="329"/>
        <v>0.1</v>
      </c>
      <c r="SX18" s="34"/>
      <c r="SY18" s="54"/>
      <c r="SZ18" s="54">
        <f t="shared" si="330"/>
        <v>0.06</v>
      </c>
      <c r="TA18" s="54">
        <f t="shared" si="331"/>
        <v>0.1</v>
      </c>
      <c r="TB18" s="34"/>
      <c r="TC18" s="54"/>
      <c r="TD18" s="54">
        <f t="shared" si="332"/>
        <v>0.06</v>
      </c>
      <c r="TE18" s="54">
        <f t="shared" si="333"/>
        <v>0.1</v>
      </c>
      <c r="TF18" s="34"/>
      <c r="TG18" s="54"/>
      <c r="TH18" s="54">
        <f t="shared" si="334"/>
        <v>0.06</v>
      </c>
      <c r="TI18" s="54">
        <f t="shared" si="335"/>
        <v>0.1</v>
      </c>
      <c r="TJ18" s="34"/>
      <c r="TK18" s="54"/>
      <c r="TL18" s="54">
        <f t="shared" si="336"/>
        <v>0.06</v>
      </c>
      <c r="TM18" s="54">
        <f t="shared" si="337"/>
        <v>0.1</v>
      </c>
      <c r="TN18" s="34"/>
      <c r="TO18" s="57">
        <v>93.910000000000011</v>
      </c>
      <c r="TP18" s="57">
        <f t="shared" si="338"/>
        <v>0.1</v>
      </c>
      <c r="TQ18" s="51">
        <f t="shared" si="44"/>
        <v>0.1</v>
      </c>
      <c r="TR18" s="24">
        <f t="shared" si="339"/>
        <v>9</v>
      </c>
      <c r="TS18" s="54"/>
      <c r="TT18" s="54">
        <f t="shared" si="340"/>
        <v>0.06</v>
      </c>
      <c r="TU18" s="54">
        <f t="shared" si="341"/>
        <v>0.1</v>
      </c>
      <c r="TV18" s="34"/>
      <c r="TW18" s="54"/>
      <c r="TX18" s="54">
        <f t="shared" si="342"/>
        <v>0.06</v>
      </c>
      <c r="TY18" s="54">
        <f t="shared" si="343"/>
        <v>0.1</v>
      </c>
      <c r="TZ18" s="34"/>
      <c r="UA18" s="54"/>
      <c r="UB18" s="54">
        <f t="shared" si="344"/>
        <v>0.06</v>
      </c>
      <c r="UC18" s="54">
        <f t="shared" si="345"/>
        <v>0.1</v>
      </c>
      <c r="UD18" s="34"/>
      <c r="UE18" s="54"/>
      <c r="UF18" s="54">
        <f t="shared" si="346"/>
        <v>0.06</v>
      </c>
      <c r="UG18" s="54">
        <f t="shared" si="347"/>
        <v>0.1</v>
      </c>
      <c r="UH18" s="34"/>
      <c r="UI18" s="54"/>
      <c r="UJ18" s="54">
        <f t="shared" si="348"/>
        <v>0.06</v>
      </c>
      <c r="UK18" s="54">
        <f t="shared" si="349"/>
        <v>0.1</v>
      </c>
      <c r="UL18" s="34"/>
      <c r="UM18" s="54"/>
      <c r="UN18" s="54">
        <f t="shared" si="350"/>
        <v>0.06</v>
      </c>
      <c r="UO18" s="54">
        <f t="shared" si="351"/>
        <v>0.1</v>
      </c>
      <c r="UP18" s="34"/>
      <c r="UQ18" s="54"/>
      <c r="UR18" s="54">
        <f t="shared" si="352"/>
        <v>0.06</v>
      </c>
      <c r="US18" s="54">
        <f t="shared" si="353"/>
        <v>0.1</v>
      </c>
      <c r="UT18" s="34"/>
      <c r="UU18" s="54"/>
      <c r="UV18" s="54">
        <f t="shared" si="354"/>
        <v>0.06</v>
      </c>
      <c r="UW18" s="54">
        <f t="shared" si="355"/>
        <v>0.1</v>
      </c>
      <c r="UX18" s="34"/>
      <c r="UY18" s="54"/>
      <c r="UZ18" s="54">
        <f t="shared" si="356"/>
        <v>0.06</v>
      </c>
      <c r="VA18" s="54">
        <f t="shared" si="357"/>
        <v>0.1</v>
      </c>
      <c r="VB18" s="34"/>
      <c r="VC18" s="54"/>
      <c r="VD18" s="54">
        <f t="shared" si="358"/>
        <v>0.06</v>
      </c>
      <c r="VE18" s="54">
        <f t="shared" si="359"/>
        <v>0.1</v>
      </c>
      <c r="VF18" s="34"/>
      <c r="VG18" s="50"/>
      <c r="VH18" s="57">
        <f t="shared" si="45"/>
        <v>0</v>
      </c>
      <c r="VI18" s="51">
        <f t="shared" si="46"/>
        <v>0</v>
      </c>
      <c r="VJ18" s="24"/>
      <c r="VK18" s="57">
        <v>92.758399860094713</v>
      </c>
      <c r="VL18" s="57">
        <f t="shared" si="361"/>
        <v>0.16413439776151539</v>
      </c>
      <c r="VM18" s="51">
        <f t="shared" si="47"/>
        <v>0.2</v>
      </c>
      <c r="VN18" s="24">
        <f t="shared" si="362"/>
        <v>20</v>
      </c>
      <c r="VO18" s="57">
        <v>72.355377385564651</v>
      </c>
      <c r="VP18" s="57">
        <f t="shared" si="363"/>
        <v>0</v>
      </c>
      <c r="VQ18" s="51">
        <f t="shared" si="48"/>
        <v>0.2</v>
      </c>
      <c r="VR18" s="24">
        <f t="shared" si="364"/>
        <v>24</v>
      </c>
      <c r="VS18" s="54"/>
      <c r="VT18" s="54">
        <f t="shared" si="365"/>
        <v>0.06</v>
      </c>
      <c r="VU18" s="54">
        <f t="shared" si="366"/>
        <v>0.1</v>
      </c>
      <c r="VV18" s="34"/>
      <c r="VW18" s="54">
        <v>2.430221785765533</v>
      </c>
      <c r="VX18" s="57">
        <f t="shared" si="367"/>
        <v>0</v>
      </c>
      <c r="VY18" s="51">
        <f t="shared" si="49"/>
        <v>0.1</v>
      </c>
      <c r="VZ18" s="24">
        <f t="shared" si="368"/>
        <v>21</v>
      </c>
      <c r="WA18" s="54">
        <v>8.4901364609117174</v>
      </c>
      <c r="WB18" s="57">
        <f t="shared" si="369"/>
        <v>0</v>
      </c>
      <c r="WC18" s="51">
        <f t="shared" si="50"/>
        <v>0.1</v>
      </c>
      <c r="WD18" s="24">
        <f t="shared" si="370"/>
        <v>22</v>
      </c>
      <c r="WE18" s="57">
        <v>97.77</v>
      </c>
      <c r="WF18" s="57">
        <f t="shared" si="371"/>
        <v>8.3599999999999952E-2</v>
      </c>
      <c r="WG18" s="51">
        <f t="shared" si="51"/>
        <v>0.1</v>
      </c>
      <c r="WH18" s="24">
        <f t="shared" si="372"/>
        <v>15</v>
      </c>
      <c r="WI18" s="54"/>
      <c r="WJ18" s="54">
        <f t="shared" si="373"/>
        <v>0.06</v>
      </c>
      <c r="WK18" s="54">
        <f t="shared" si="374"/>
        <v>0.1</v>
      </c>
      <c r="WL18" s="34"/>
      <c r="WM18" s="54"/>
      <c r="WN18" s="54">
        <f t="shared" si="375"/>
        <v>0.06</v>
      </c>
      <c r="WO18" s="54">
        <f t="shared" si="376"/>
        <v>0.1</v>
      </c>
      <c r="WP18" s="34"/>
      <c r="WQ18" s="54"/>
      <c r="WR18" s="54">
        <f t="shared" si="377"/>
        <v>0.06</v>
      </c>
      <c r="WS18" s="54">
        <f t="shared" si="378"/>
        <v>0.1</v>
      </c>
      <c r="WT18" s="34"/>
      <c r="WU18" s="57">
        <v>0</v>
      </c>
      <c r="WV18" s="57">
        <f t="shared" si="379"/>
        <v>0.1</v>
      </c>
      <c r="WW18" s="51">
        <f t="shared" si="52"/>
        <v>0.1</v>
      </c>
      <c r="WX18" s="24">
        <f t="shared" si="380"/>
        <v>1</v>
      </c>
      <c r="WY18" s="54"/>
      <c r="WZ18" s="54">
        <f t="shared" si="381"/>
        <v>0.06</v>
      </c>
      <c r="XA18" s="54">
        <f t="shared" si="382"/>
        <v>0.1</v>
      </c>
      <c r="XB18" s="34"/>
      <c r="XC18" s="54"/>
      <c r="XD18" s="54">
        <f t="shared" si="383"/>
        <v>0.06</v>
      </c>
      <c r="XE18" s="54">
        <f t="shared" si="384"/>
        <v>0.1</v>
      </c>
      <c r="XF18" s="34"/>
      <c r="XG18" s="54"/>
      <c r="XH18" s="54">
        <f t="shared" si="385"/>
        <v>0.06</v>
      </c>
      <c r="XI18" s="54">
        <f t="shared" si="386"/>
        <v>0.1</v>
      </c>
      <c r="XJ18" s="34"/>
      <c r="XK18" s="54"/>
      <c r="XL18" s="54">
        <f t="shared" si="387"/>
        <v>0.06</v>
      </c>
      <c r="XM18" s="54">
        <f t="shared" si="388"/>
        <v>0.1</v>
      </c>
      <c r="XN18" s="34"/>
      <c r="XO18" s="54"/>
      <c r="XP18" s="54">
        <f t="shared" si="389"/>
        <v>0.06</v>
      </c>
      <c r="XQ18" s="54">
        <f t="shared" si="390"/>
        <v>0.1</v>
      </c>
      <c r="XR18" s="34"/>
      <c r="XS18" s="54"/>
      <c r="XT18" s="54">
        <f t="shared" si="391"/>
        <v>0.06</v>
      </c>
      <c r="XU18" s="54">
        <f t="shared" si="392"/>
        <v>0.1</v>
      </c>
      <c r="XV18" s="34"/>
      <c r="XW18" s="54"/>
      <c r="XX18" s="54">
        <f t="shared" si="393"/>
        <v>0.06</v>
      </c>
      <c r="XY18" s="54">
        <f t="shared" si="394"/>
        <v>0.1</v>
      </c>
      <c r="XZ18" s="34"/>
      <c r="YA18" s="54"/>
      <c r="YB18" s="54">
        <f t="shared" si="395"/>
        <v>0.06</v>
      </c>
      <c r="YC18" s="54">
        <f t="shared" si="396"/>
        <v>0.1</v>
      </c>
      <c r="YD18" s="34"/>
      <c r="YE18" s="54"/>
      <c r="YF18" s="54">
        <f t="shared" si="397"/>
        <v>0.03</v>
      </c>
      <c r="YG18" s="54">
        <f t="shared" si="398"/>
        <v>0.05</v>
      </c>
      <c r="YH18" s="34"/>
      <c r="YI18" s="54"/>
      <c r="YJ18" s="54">
        <f t="shared" si="399"/>
        <v>0.06</v>
      </c>
      <c r="YK18" s="54">
        <f t="shared" si="400"/>
        <v>0.1</v>
      </c>
      <c r="YL18" s="34"/>
      <c r="YM18" s="54"/>
      <c r="YN18" s="54">
        <f t="shared" si="401"/>
        <v>0.03</v>
      </c>
      <c r="YO18" s="54">
        <f t="shared" si="402"/>
        <v>0.05</v>
      </c>
      <c r="YP18" s="34"/>
      <c r="YQ18" s="57">
        <v>98.56</v>
      </c>
      <c r="YR18" s="57">
        <f t="shared" si="403"/>
        <v>0.1</v>
      </c>
      <c r="YS18" s="51">
        <f t="shared" si="53"/>
        <v>0.1</v>
      </c>
      <c r="YT18" s="24">
        <f t="shared" si="404"/>
        <v>7</v>
      </c>
      <c r="YU18" s="54"/>
      <c r="YV18" s="54">
        <f t="shared" si="405"/>
        <v>0.06</v>
      </c>
      <c r="YW18" s="54">
        <f t="shared" si="406"/>
        <v>0.1</v>
      </c>
      <c r="YX18" s="34"/>
      <c r="YY18" s="54"/>
      <c r="YZ18" s="54">
        <f t="shared" si="407"/>
        <v>0.06</v>
      </c>
      <c r="ZA18" s="54">
        <f t="shared" si="408"/>
        <v>0.1</v>
      </c>
      <c r="ZB18" s="34"/>
      <c r="ZC18" s="54"/>
      <c r="ZD18" s="54">
        <f t="shared" si="409"/>
        <v>0.06</v>
      </c>
      <c r="ZE18" s="54">
        <f t="shared" si="410"/>
        <v>0.1</v>
      </c>
      <c r="ZF18" s="34"/>
      <c r="ZG18" s="54"/>
      <c r="ZH18" s="54">
        <f t="shared" si="411"/>
        <v>0.06</v>
      </c>
      <c r="ZI18" s="54">
        <f t="shared" si="412"/>
        <v>0.1</v>
      </c>
      <c r="ZJ18" s="34"/>
      <c r="ZK18" s="54"/>
      <c r="ZL18" s="54">
        <f t="shared" si="413"/>
        <v>0.06</v>
      </c>
      <c r="ZM18" s="54">
        <f t="shared" si="414"/>
        <v>0.1</v>
      </c>
      <c r="ZN18" s="34"/>
      <c r="ZO18" s="54"/>
      <c r="ZP18" s="54">
        <f t="shared" si="415"/>
        <v>0.06</v>
      </c>
      <c r="ZQ18" s="54">
        <f t="shared" si="416"/>
        <v>0.1</v>
      </c>
      <c r="ZR18" s="34"/>
      <c r="ZS18" s="54"/>
      <c r="ZT18" s="54">
        <f t="shared" si="417"/>
        <v>0.06</v>
      </c>
      <c r="ZU18" s="54">
        <f t="shared" si="418"/>
        <v>0.1</v>
      </c>
      <c r="ZV18" s="34"/>
      <c r="ZW18" s="54"/>
      <c r="ZX18" s="54">
        <f t="shared" si="419"/>
        <v>0.06</v>
      </c>
      <c r="ZY18" s="54">
        <f t="shared" si="420"/>
        <v>0.1</v>
      </c>
      <c r="ZZ18" s="34"/>
      <c r="AAA18" s="54"/>
      <c r="AAB18" s="54">
        <f t="shared" si="421"/>
        <v>0.03</v>
      </c>
      <c r="AAC18" s="54">
        <f t="shared" si="422"/>
        <v>0.05</v>
      </c>
      <c r="AAD18" s="34"/>
      <c r="AAE18" s="51">
        <v>0.13999999999999999</v>
      </c>
      <c r="AAF18" s="57">
        <f t="shared" si="423"/>
        <v>0.05</v>
      </c>
      <c r="AAG18" s="51">
        <f t="shared" si="54"/>
        <v>0.05</v>
      </c>
      <c r="AAH18" s="24">
        <f t="shared" si="424"/>
        <v>7</v>
      </c>
      <c r="AAI18" s="54"/>
      <c r="AAJ18" s="54">
        <f t="shared" si="425"/>
        <v>0.03</v>
      </c>
      <c r="AAK18" s="54">
        <f t="shared" si="426"/>
        <v>0.05</v>
      </c>
      <c r="AAL18" s="34"/>
      <c r="AAM18" s="54"/>
      <c r="AAN18" s="54">
        <f t="shared" si="427"/>
        <v>0.03</v>
      </c>
      <c r="AAO18" s="54">
        <f t="shared" si="428"/>
        <v>0.05</v>
      </c>
      <c r="AAP18" s="34"/>
      <c r="AAQ18" s="54"/>
      <c r="AAR18" s="54">
        <f t="shared" si="429"/>
        <v>0.03</v>
      </c>
      <c r="AAS18" s="54">
        <f t="shared" si="430"/>
        <v>0.05</v>
      </c>
      <c r="AAT18" s="34"/>
      <c r="AAU18" s="54"/>
      <c r="AAV18" s="54">
        <f t="shared" si="431"/>
        <v>0.03</v>
      </c>
      <c r="AAW18" s="54">
        <f t="shared" si="432"/>
        <v>0.05</v>
      </c>
      <c r="AAX18" s="34"/>
      <c r="AAY18" s="54"/>
      <c r="AAZ18" s="54">
        <f t="shared" si="433"/>
        <v>0.03</v>
      </c>
      <c r="ABA18" s="54">
        <f t="shared" si="434"/>
        <v>0.05</v>
      </c>
      <c r="ABB18" s="34"/>
      <c r="ABC18" s="54"/>
      <c r="ABD18" s="54">
        <f t="shared" si="435"/>
        <v>0.03</v>
      </c>
      <c r="ABE18" s="54">
        <f t="shared" si="436"/>
        <v>0.05</v>
      </c>
      <c r="ABF18" s="34"/>
      <c r="ABG18" s="54"/>
      <c r="ABH18" s="54">
        <f t="shared" si="437"/>
        <v>0.03</v>
      </c>
      <c r="ABI18" s="54">
        <f t="shared" si="438"/>
        <v>0.05</v>
      </c>
      <c r="ABJ18" s="34"/>
      <c r="ABK18" s="54"/>
      <c r="ABL18" s="54">
        <f t="shared" si="439"/>
        <v>0.03</v>
      </c>
      <c r="ABM18" s="54">
        <f t="shared" si="440"/>
        <v>0.05</v>
      </c>
      <c r="ABN18" s="34"/>
      <c r="ABO18" s="54"/>
      <c r="ABP18" s="54">
        <f t="shared" si="441"/>
        <v>0.03</v>
      </c>
      <c r="ABQ18" s="54">
        <f t="shared" si="442"/>
        <v>0.05</v>
      </c>
      <c r="ABR18" s="34"/>
      <c r="ABS18" s="54"/>
      <c r="ABT18" s="54">
        <f t="shared" si="443"/>
        <v>0.03</v>
      </c>
      <c r="ABU18" s="54">
        <f t="shared" si="444"/>
        <v>0.05</v>
      </c>
      <c r="ABV18" s="34"/>
      <c r="ABW18" s="57">
        <v>96.61999999999999</v>
      </c>
      <c r="ABX18" s="57">
        <f t="shared" si="445"/>
        <v>0.18986666666666641</v>
      </c>
      <c r="ABY18" s="51">
        <f t="shared" si="55"/>
        <v>0.2</v>
      </c>
      <c r="ABZ18" s="24">
        <f t="shared" si="446"/>
        <v>8</v>
      </c>
      <c r="ACA18" s="54"/>
      <c r="ACB18" s="54">
        <f t="shared" si="447"/>
        <v>0.06</v>
      </c>
      <c r="ACC18" s="54">
        <f t="shared" si="448"/>
        <v>0.1</v>
      </c>
      <c r="ACD18" s="34"/>
      <c r="ACE18" s="54"/>
      <c r="ACF18" s="54">
        <f t="shared" si="449"/>
        <v>0.06</v>
      </c>
      <c r="ACG18" s="54">
        <f t="shared" si="450"/>
        <v>0.1</v>
      </c>
      <c r="ACH18" s="34"/>
      <c r="ACI18" s="54"/>
      <c r="ACJ18" s="54">
        <f t="shared" si="451"/>
        <v>0.06</v>
      </c>
      <c r="ACK18" s="54">
        <f t="shared" si="452"/>
        <v>0.1</v>
      </c>
      <c r="ACL18" s="34"/>
      <c r="ACM18" s="54"/>
      <c r="ACN18" s="54">
        <f t="shared" si="453"/>
        <v>0.06</v>
      </c>
      <c r="ACO18" s="54">
        <f t="shared" si="454"/>
        <v>0.1</v>
      </c>
      <c r="ACP18" s="34"/>
      <c r="ACQ18" s="54"/>
      <c r="ACR18" s="54">
        <f t="shared" si="455"/>
        <v>0.06</v>
      </c>
      <c r="ACS18" s="54">
        <f t="shared" si="456"/>
        <v>0.1</v>
      </c>
      <c r="ACT18" s="34"/>
      <c r="ACU18" s="54"/>
      <c r="ACV18" s="54">
        <f t="shared" si="457"/>
        <v>0.06</v>
      </c>
      <c r="ACW18" s="54">
        <f t="shared" si="458"/>
        <v>0.1</v>
      </c>
      <c r="ACX18" s="34"/>
      <c r="ACY18" s="54"/>
      <c r="ACZ18" s="54">
        <f t="shared" si="459"/>
        <v>0.06</v>
      </c>
      <c r="ADA18" s="54">
        <f t="shared" si="460"/>
        <v>0.1</v>
      </c>
      <c r="ADB18" s="34"/>
      <c r="ADC18" s="54">
        <v>5.53</v>
      </c>
      <c r="ADD18" s="54">
        <f t="shared" si="461"/>
        <v>0.1</v>
      </c>
      <c r="ADE18" s="54">
        <f t="shared" si="56"/>
        <v>0.1</v>
      </c>
      <c r="ADF18" s="24">
        <f t="shared" si="462"/>
        <v>3</v>
      </c>
      <c r="ADG18" s="54">
        <v>98.240000000000009</v>
      </c>
      <c r="ADH18" s="54">
        <f t="shared" si="463"/>
        <v>0.1</v>
      </c>
      <c r="ADI18" s="54">
        <f t="shared" si="57"/>
        <v>0.1</v>
      </c>
      <c r="ADJ18" s="24">
        <f t="shared" si="464"/>
        <v>8</v>
      </c>
      <c r="ADK18" s="54"/>
      <c r="ADL18" s="54">
        <f t="shared" si="465"/>
        <v>0.06</v>
      </c>
      <c r="ADM18" s="54">
        <f t="shared" si="466"/>
        <v>0.1</v>
      </c>
      <c r="ADN18" s="34"/>
      <c r="ADO18" s="54"/>
      <c r="ADP18" s="54">
        <f t="shared" si="467"/>
        <v>0.03</v>
      </c>
      <c r="ADQ18" s="54">
        <f t="shared" si="468"/>
        <v>0.05</v>
      </c>
      <c r="ADR18" s="34"/>
      <c r="ADS18" s="54"/>
      <c r="ADT18" s="54">
        <f t="shared" si="469"/>
        <v>0.03</v>
      </c>
      <c r="ADU18" s="54">
        <f t="shared" si="470"/>
        <v>0.05</v>
      </c>
      <c r="ADV18" s="34"/>
      <c r="ADW18" s="54"/>
      <c r="ADX18" s="54">
        <f t="shared" si="471"/>
        <v>0.03</v>
      </c>
      <c r="ADY18" s="54">
        <f t="shared" si="472"/>
        <v>0.05</v>
      </c>
      <c r="ADZ18" s="34"/>
      <c r="AEA18" s="54"/>
      <c r="AEB18" s="54">
        <f t="shared" si="473"/>
        <v>0.03</v>
      </c>
      <c r="AEC18" s="54">
        <f t="shared" si="474"/>
        <v>0.05</v>
      </c>
      <c r="AED18" s="34"/>
      <c r="AEE18" s="54"/>
      <c r="AEF18" s="54">
        <f t="shared" si="475"/>
        <v>0.03</v>
      </c>
      <c r="AEG18" s="54">
        <f t="shared" si="476"/>
        <v>0.05</v>
      </c>
      <c r="AEH18" s="34"/>
      <c r="AEI18" s="54"/>
      <c r="AEJ18" s="54">
        <f t="shared" si="477"/>
        <v>0.03</v>
      </c>
      <c r="AEK18" s="54">
        <f t="shared" si="478"/>
        <v>0.05</v>
      </c>
      <c r="AEL18" s="34"/>
      <c r="AEM18" s="54"/>
      <c r="AEN18" s="54">
        <f t="shared" si="479"/>
        <v>0.06</v>
      </c>
      <c r="AEO18" s="54">
        <f t="shared" si="480"/>
        <v>0.1</v>
      </c>
      <c r="AEP18" s="34"/>
      <c r="AEQ18" s="54"/>
      <c r="AER18" s="54">
        <f t="shared" si="481"/>
        <v>0.06</v>
      </c>
      <c r="AES18" s="54">
        <f t="shared" si="482"/>
        <v>0.1</v>
      </c>
      <c r="AET18" s="34"/>
      <c r="AEU18" s="54"/>
      <c r="AEV18" s="54">
        <f t="shared" si="483"/>
        <v>0.06</v>
      </c>
      <c r="AEW18" s="54">
        <f t="shared" si="484"/>
        <v>0.1</v>
      </c>
      <c r="AEX18" s="34"/>
      <c r="AEY18" s="54"/>
      <c r="AEZ18" s="54">
        <f t="shared" si="485"/>
        <v>0.06</v>
      </c>
      <c r="AFA18" s="54">
        <f t="shared" si="486"/>
        <v>0.1</v>
      </c>
      <c r="AFB18" s="34"/>
      <c r="AFC18" s="54"/>
      <c r="AFD18" s="54">
        <f t="shared" si="487"/>
        <v>0.03</v>
      </c>
      <c r="AFE18" s="54">
        <f t="shared" si="488"/>
        <v>0.05</v>
      </c>
      <c r="AFF18" s="34"/>
      <c r="AFG18" s="54"/>
      <c r="AFH18" s="54">
        <f t="shared" si="489"/>
        <v>0.03</v>
      </c>
      <c r="AFI18" s="54">
        <f t="shared" si="490"/>
        <v>0.05</v>
      </c>
      <c r="AFJ18" s="34"/>
      <c r="AFK18" s="54"/>
      <c r="AFL18" s="54">
        <f t="shared" si="491"/>
        <v>0.03</v>
      </c>
      <c r="AFM18" s="54">
        <f t="shared" si="492"/>
        <v>0.05</v>
      </c>
      <c r="AFN18" s="34"/>
      <c r="AFO18" s="54"/>
      <c r="AFP18" s="54">
        <f t="shared" si="493"/>
        <v>0.03</v>
      </c>
      <c r="AFQ18" s="54">
        <f t="shared" si="494"/>
        <v>0.05</v>
      </c>
      <c r="AFR18" s="34"/>
      <c r="AFS18" s="54"/>
      <c r="AFT18" s="54">
        <f t="shared" si="495"/>
        <v>0.03</v>
      </c>
      <c r="AFU18" s="54">
        <f t="shared" si="496"/>
        <v>0.05</v>
      </c>
      <c r="AFV18" s="34"/>
      <c r="AFW18" s="54"/>
      <c r="AFX18" s="54">
        <f t="shared" si="497"/>
        <v>0.03</v>
      </c>
      <c r="AFY18" s="54">
        <f t="shared" si="498"/>
        <v>0.05</v>
      </c>
      <c r="AFZ18" s="34"/>
      <c r="AGA18" s="54"/>
      <c r="AGB18" s="54">
        <f t="shared" si="499"/>
        <v>0.06</v>
      </c>
      <c r="AGC18" s="54">
        <f t="shared" si="500"/>
        <v>0.1</v>
      </c>
      <c r="AGD18" s="34"/>
      <c r="AGE18" s="54"/>
      <c r="AGF18" s="54">
        <f t="shared" si="501"/>
        <v>0.03</v>
      </c>
      <c r="AGG18" s="54">
        <f t="shared" si="502"/>
        <v>0.05</v>
      </c>
      <c r="AGH18" s="34"/>
      <c r="AGI18" s="54"/>
      <c r="AGJ18" s="54">
        <f t="shared" si="503"/>
        <v>0.03</v>
      </c>
      <c r="AGK18" s="54">
        <f t="shared" si="504"/>
        <v>0.05</v>
      </c>
      <c r="AGL18" s="34"/>
      <c r="AGM18" s="54"/>
      <c r="AGN18" s="54">
        <f t="shared" si="505"/>
        <v>0.03</v>
      </c>
      <c r="AGO18" s="54">
        <f t="shared" si="506"/>
        <v>0.05</v>
      </c>
      <c r="AGP18" s="34"/>
      <c r="AGQ18" s="54"/>
      <c r="AGR18" s="54">
        <f t="shared" si="507"/>
        <v>0.03</v>
      </c>
      <c r="AGS18" s="54">
        <f t="shared" si="508"/>
        <v>0.05</v>
      </c>
      <c r="AGT18" s="34"/>
      <c r="AGU18" s="57">
        <v>0.16</v>
      </c>
      <c r="AGV18" s="57">
        <f t="shared" si="509"/>
        <v>1.5</v>
      </c>
      <c r="AGW18" s="51">
        <f t="shared" si="58"/>
        <v>1.5</v>
      </c>
      <c r="AGX18" s="24">
        <f t="shared" si="510"/>
        <v>8</v>
      </c>
      <c r="AGY18" s="57">
        <v>0.11</v>
      </c>
      <c r="AGZ18" s="57">
        <f t="shared" si="511"/>
        <v>1.5</v>
      </c>
      <c r="AHA18" s="51">
        <f t="shared" si="59"/>
        <v>1.5</v>
      </c>
      <c r="AHB18" s="24">
        <f t="shared" si="512"/>
        <v>8</v>
      </c>
      <c r="AHC18" s="57">
        <v>98.24</v>
      </c>
      <c r="AHD18" s="57">
        <f t="shared" si="513"/>
        <v>1</v>
      </c>
      <c r="AHE18" s="51">
        <f t="shared" si="60"/>
        <v>1</v>
      </c>
      <c r="AHF18" s="24">
        <f t="shared" si="514"/>
        <v>8</v>
      </c>
      <c r="AHG18" s="57">
        <v>95.49</v>
      </c>
      <c r="AHH18" s="57">
        <f t="shared" si="515"/>
        <v>0.5</v>
      </c>
      <c r="AHI18" s="51">
        <f t="shared" si="61"/>
        <v>0.5</v>
      </c>
      <c r="AHJ18" s="24">
        <f t="shared" si="516"/>
        <v>6</v>
      </c>
      <c r="AHK18" s="57">
        <v>98.9</v>
      </c>
      <c r="AHL18" s="57">
        <f t="shared" si="517"/>
        <v>0.5</v>
      </c>
      <c r="AHM18" s="51">
        <f t="shared" si="62"/>
        <v>0.5</v>
      </c>
      <c r="AHN18" s="24">
        <f t="shared" si="518"/>
        <v>5</v>
      </c>
      <c r="AHO18" s="57">
        <v>4.0199999999999996</v>
      </c>
      <c r="AHP18" s="57">
        <f t="shared" si="519"/>
        <v>0.43780000000000008</v>
      </c>
      <c r="AHQ18" s="51">
        <f t="shared" si="63"/>
        <v>0.55000000000000004</v>
      </c>
      <c r="AHR18" s="24">
        <f t="shared" si="520"/>
        <v>7</v>
      </c>
      <c r="AHS18" s="57">
        <v>1.63</v>
      </c>
      <c r="AHT18" s="57">
        <f t="shared" si="521"/>
        <v>0.55000000000000004</v>
      </c>
      <c r="AHU18" s="51">
        <f t="shared" si="64"/>
        <v>0.55000000000000004</v>
      </c>
      <c r="AHV18" s="24">
        <f t="shared" si="522"/>
        <v>10</v>
      </c>
      <c r="AHW18" s="57">
        <v>1.12E-2</v>
      </c>
      <c r="AHX18" s="57">
        <f t="shared" si="523"/>
        <v>0.45</v>
      </c>
      <c r="AHY18" s="51">
        <f t="shared" si="65"/>
        <v>0.45</v>
      </c>
      <c r="AHZ18" s="24">
        <f t="shared" si="524"/>
        <v>5</v>
      </c>
      <c r="AIA18" s="57">
        <v>7.3000000000000001E-3</v>
      </c>
      <c r="AIB18" s="57">
        <f t="shared" si="525"/>
        <v>0.45</v>
      </c>
      <c r="AIC18" s="51">
        <f t="shared" si="66"/>
        <v>0.45</v>
      </c>
      <c r="AID18" s="24">
        <f t="shared" si="526"/>
        <v>5</v>
      </c>
      <c r="AIE18" s="54"/>
      <c r="AIF18" s="54">
        <f t="shared" si="527"/>
        <v>0.24</v>
      </c>
      <c r="AIG18" s="54">
        <f t="shared" si="528"/>
        <v>0.4</v>
      </c>
      <c r="AIH18" s="34"/>
      <c r="AII18" s="54"/>
      <c r="AIJ18" s="54">
        <f t="shared" si="529"/>
        <v>0.24</v>
      </c>
      <c r="AIK18" s="54">
        <f t="shared" si="530"/>
        <v>0.4</v>
      </c>
      <c r="AIL18" s="34"/>
      <c r="AIM18" s="54"/>
      <c r="AIN18" s="54">
        <f t="shared" si="531"/>
        <v>0.24</v>
      </c>
      <c r="AIO18" s="54">
        <f t="shared" si="532"/>
        <v>0.4</v>
      </c>
      <c r="AIP18" s="34"/>
      <c r="AIQ18" s="57">
        <v>26.14</v>
      </c>
      <c r="AIR18" s="57">
        <f t="shared" si="533"/>
        <v>1.5</v>
      </c>
      <c r="AIS18" s="51">
        <f t="shared" si="67"/>
        <v>1.5</v>
      </c>
      <c r="AIT18" s="24">
        <f t="shared" si="534"/>
        <v>1</v>
      </c>
      <c r="AIU18" s="57">
        <v>2.1</v>
      </c>
      <c r="AIV18" s="57">
        <f t="shared" si="535"/>
        <v>2</v>
      </c>
      <c r="AIW18" s="51">
        <f t="shared" si="68"/>
        <v>2</v>
      </c>
      <c r="AIX18" s="24">
        <f t="shared" si="536"/>
        <v>8</v>
      </c>
      <c r="AIY18" s="51">
        <v>0.1</v>
      </c>
      <c r="AIZ18" s="57">
        <f t="shared" si="537"/>
        <v>1.4</v>
      </c>
      <c r="AJA18" s="51">
        <f t="shared" si="69"/>
        <v>1.4</v>
      </c>
      <c r="AJB18" s="24">
        <f t="shared" si="538"/>
        <v>20</v>
      </c>
      <c r="AJC18" s="57">
        <v>21.787574060665001</v>
      </c>
      <c r="AJD18" s="57">
        <f t="shared" si="539"/>
        <v>0.3</v>
      </c>
      <c r="AJE18" s="51">
        <f t="shared" si="70"/>
        <v>0.3</v>
      </c>
      <c r="AJF18" s="24">
        <f t="shared" si="540"/>
        <v>21</v>
      </c>
      <c r="AJG18" s="54"/>
      <c r="AJH18" s="54">
        <f t="shared" si="541"/>
        <v>0.12</v>
      </c>
      <c r="AJI18" s="54">
        <f t="shared" si="542"/>
        <v>0.2</v>
      </c>
      <c r="AJJ18" s="34"/>
      <c r="AJK18" s="57">
        <v>0.55999999999999994</v>
      </c>
      <c r="AJL18" s="57">
        <f t="shared" si="543"/>
        <v>0.4</v>
      </c>
      <c r="AJM18" s="51">
        <f t="shared" si="71"/>
        <v>0.4</v>
      </c>
      <c r="AJN18" s="24">
        <f t="shared" si="544"/>
        <v>8</v>
      </c>
      <c r="AJO18" s="57">
        <v>94.699999999999989</v>
      </c>
      <c r="AJP18" s="57">
        <f t="shared" si="545"/>
        <v>0.16319999999999982</v>
      </c>
      <c r="AJQ18" s="51">
        <f t="shared" si="72"/>
        <v>0.2</v>
      </c>
      <c r="AJR18" s="24">
        <f t="shared" si="546"/>
        <v>27</v>
      </c>
      <c r="AJS18" s="57">
        <v>96.6</v>
      </c>
      <c r="AJT18" s="57">
        <f t="shared" si="547"/>
        <v>0</v>
      </c>
      <c r="AJU18" s="51">
        <f t="shared" si="73"/>
        <v>0.2</v>
      </c>
      <c r="AJV18" s="24">
        <f t="shared" si="548"/>
        <v>29</v>
      </c>
      <c r="AJW18" s="57">
        <v>90.4</v>
      </c>
      <c r="AJX18" s="54">
        <f t="shared" si="549"/>
        <v>0.1264000000000001</v>
      </c>
      <c r="AJY18" s="36">
        <f t="shared" si="74"/>
        <v>0.2</v>
      </c>
      <c r="AJZ18" s="35">
        <f t="shared" si="550"/>
        <v>27</v>
      </c>
      <c r="AKA18" s="31" t="s">
        <v>551</v>
      </c>
      <c r="AKB18" s="33">
        <f t="shared" si="75"/>
        <v>35.378445471966806</v>
      </c>
      <c r="AKC18" s="34">
        <f t="shared" si="551"/>
        <v>30</v>
      </c>
      <c r="AKD18" s="31" t="s">
        <v>551</v>
      </c>
      <c r="AKE18" s="33">
        <f t="shared" si="76"/>
        <v>91.387639999999976</v>
      </c>
      <c r="AKF18" s="34">
        <f t="shared" si="552"/>
        <v>18</v>
      </c>
      <c r="AKG18" s="31" t="s">
        <v>551</v>
      </c>
      <c r="AKH18" s="33">
        <f t="shared" si="77"/>
        <v>60</v>
      </c>
      <c r="AKI18" s="34">
        <f t="shared" si="553"/>
        <v>1</v>
      </c>
      <c r="AKJ18" s="31" t="s">
        <v>551</v>
      </c>
      <c r="AKK18" s="33">
        <f t="shared" si="554"/>
        <v>68.003554989990917</v>
      </c>
      <c r="AKL18" s="34">
        <f t="shared" si="555"/>
        <v>17</v>
      </c>
      <c r="AKM18" s="31" t="s">
        <v>551</v>
      </c>
      <c r="AKN18" s="33">
        <f t="shared" si="78"/>
        <v>62.016337392124342</v>
      </c>
      <c r="AKO18" s="34">
        <f t="shared" si="556"/>
        <v>23</v>
      </c>
      <c r="AKP18" s="31" t="s">
        <v>551</v>
      </c>
      <c r="AKQ18" s="33">
        <f t="shared" si="79"/>
        <v>100</v>
      </c>
      <c r="AKR18" s="34">
        <f t="shared" si="557"/>
        <v>1</v>
      </c>
      <c r="AKS18" s="31" t="s">
        <v>551</v>
      </c>
      <c r="AKT18" s="33">
        <f t="shared" si="558"/>
        <v>97.195000000000007</v>
      </c>
      <c r="AKU18" s="34">
        <f t="shared" si="80"/>
        <v>7</v>
      </c>
      <c r="AKV18" s="31" t="s">
        <v>551</v>
      </c>
      <c r="AKW18" s="33">
        <f t="shared" si="559"/>
        <v>92.131147540983605</v>
      </c>
      <c r="AKX18" s="34">
        <f t="shared" si="560"/>
        <v>1</v>
      </c>
      <c r="AKY18" s="31" t="s">
        <v>551</v>
      </c>
      <c r="AKZ18" s="33">
        <f t="shared" si="81"/>
        <v>73.973333333333329</v>
      </c>
      <c r="ALA18" s="34">
        <f t="shared" si="561"/>
        <v>27</v>
      </c>
    </row>
    <row r="19" spans="1:989" ht="18" x14ac:dyDescent="0.15">
      <c r="A19" s="31" t="s">
        <v>1048</v>
      </c>
      <c r="B19" s="32" t="str">
        <f t="shared" si="82"/>
        <v>海南</v>
      </c>
      <c r="C19" s="33">
        <f t="shared" si="83"/>
        <v>76.478211400344094</v>
      </c>
      <c r="D19" s="34">
        <f t="shared" si="84"/>
        <v>21</v>
      </c>
      <c r="E19" s="54">
        <v>78.98</v>
      </c>
      <c r="F19" s="54">
        <f t="shared" si="85"/>
        <v>0</v>
      </c>
      <c r="G19" s="54">
        <f t="shared" si="6"/>
        <v>0.7</v>
      </c>
      <c r="H19" s="35">
        <f t="shared" si="86"/>
        <v>27</v>
      </c>
      <c r="I19" s="54">
        <v>78.31</v>
      </c>
      <c r="J19" s="54">
        <f t="shared" si="87"/>
        <v>0</v>
      </c>
      <c r="K19" s="36">
        <f t="shared" si="7"/>
        <v>0.7</v>
      </c>
      <c r="L19" s="35">
        <f t="shared" si="88"/>
        <v>26</v>
      </c>
      <c r="M19" s="54">
        <v>77.05</v>
      </c>
      <c r="N19" s="54">
        <f t="shared" si="89"/>
        <v>0.36299999999999982</v>
      </c>
      <c r="O19" s="36">
        <f t="shared" si="8"/>
        <v>0.6</v>
      </c>
      <c r="P19" s="35">
        <f t="shared" si="90"/>
        <v>24</v>
      </c>
      <c r="Q19" s="54">
        <v>83.23</v>
      </c>
      <c r="R19" s="54">
        <f t="shared" si="91"/>
        <v>0</v>
      </c>
      <c r="S19" s="36">
        <f t="shared" si="9"/>
        <v>0.6</v>
      </c>
      <c r="T19" s="35">
        <f t="shared" si="92"/>
        <v>29</v>
      </c>
      <c r="U19" s="54"/>
      <c r="V19" s="54">
        <f t="shared" si="93"/>
        <v>0.3</v>
      </c>
      <c r="W19" s="54">
        <f t="shared" si="94"/>
        <v>0.5</v>
      </c>
      <c r="X19" s="34"/>
      <c r="Y19" s="36">
        <v>1.3292766342411787E-2</v>
      </c>
      <c r="Z19" s="54">
        <f t="shared" si="95"/>
        <v>0.3</v>
      </c>
      <c r="AA19" s="36">
        <f t="shared" si="10"/>
        <v>0.3</v>
      </c>
      <c r="AB19" s="35">
        <f t="shared" si="96"/>
        <v>2</v>
      </c>
      <c r="AC19" s="36">
        <v>3.1311971610479071E-2</v>
      </c>
      <c r="AD19" s="54">
        <f t="shared" si="97"/>
        <v>0.5</v>
      </c>
      <c r="AE19" s="36">
        <f t="shared" si="11"/>
        <v>0.5</v>
      </c>
      <c r="AF19" s="35">
        <f t="shared" si="98"/>
        <v>10</v>
      </c>
      <c r="AG19" s="36">
        <v>2.6093309675399228E-2</v>
      </c>
      <c r="AH19" s="54">
        <f t="shared" si="99"/>
        <v>0.3</v>
      </c>
      <c r="AI19" s="36">
        <f t="shared" si="12"/>
        <v>0.3</v>
      </c>
      <c r="AJ19" s="35">
        <f t="shared" si="100"/>
        <v>13</v>
      </c>
      <c r="AK19" s="36">
        <v>13.392010188588621</v>
      </c>
      <c r="AL19" s="54">
        <f t="shared" si="101"/>
        <v>0.5</v>
      </c>
      <c r="AM19" s="36">
        <f t="shared" si="13"/>
        <v>0.5</v>
      </c>
      <c r="AN19" s="35">
        <f t="shared" si="102"/>
        <v>18</v>
      </c>
      <c r="AO19" s="53">
        <v>0.96721665710435678</v>
      </c>
      <c r="AP19" s="54">
        <f t="shared" si="103"/>
        <v>0.3</v>
      </c>
      <c r="AQ19" s="36">
        <f t="shared" si="14"/>
        <v>0.3</v>
      </c>
      <c r="AR19" s="35">
        <f t="shared" si="104"/>
        <v>4</v>
      </c>
      <c r="AS19" s="54">
        <v>99.86</v>
      </c>
      <c r="AT19" s="54">
        <f t="shared" si="105"/>
        <v>1</v>
      </c>
      <c r="AU19" s="36">
        <f t="shared" si="15"/>
        <v>1</v>
      </c>
      <c r="AV19" s="35">
        <f t="shared" si="106"/>
        <v>8</v>
      </c>
      <c r="AW19" s="54">
        <v>0.02</v>
      </c>
      <c r="AX19" s="54">
        <f t="shared" si="107"/>
        <v>1</v>
      </c>
      <c r="AY19" s="36">
        <f t="shared" si="16"/>
        <v>1</v>
      </c>
      <c r="AZ19" s="35">
        <f t="shared" si="108"/>
        <v>4</v>
      </c>
      <c r="BA19" s="54">
        <v>2.4780000000000002</v>
      </c>
      <c r="BB19" s="54">
        <f t="shared" si="109"/>
        <v>1</v>
      </c>
      <c r="BC19" s="36">
        <f t="shared" si="17"/>
        <v>1</v>
      </c>
      <c r="BD19" s="35">
        <f t="shared" si="110"/>
        <v>17</v>
      </c>
      <c r="BE19" s="37">
        <v>0.11</v>
      </c>
      <c r="BF19" s="54">
        <f t="shared" si="111"/>
        <v>1</v>
      </c>
      <c r="BG19" s="36">
        <f t="shared" si="18"/>
        <v>1</v>
      </c>
      <c r="BH19" s="35">
        <f t="shared" si="112"/>
        <v>10</v>
      </c>
      <c r="BI19" s="54">
        <v>98.81</v>
      </c>
      <c r="BJ19" s="54">
        <f t="shared" si="113"/>
        <v>0.2</v>
      </c>
      <c r="BK19" s="36">
        <f t="shared" si="19"/>
        <v>0.2</v>
      </c>
      <c r="BL19" s="35">
        <f t="shared" si="114"/>
        <v>22</v>
      </c>
      <c r="BM19" s="54">
        <v>0.28999999999999998</v>
      </c>
      <c r="BN19" s="54">
        <f t="shared" si="115"/>
        <v>0.2</v>
      </c>
      <c r="BO19" s="36">
        <f t="shared" si="20"/>
        <v>0.2</v>
      </c>
      <c r="BP19" s="35">
        <f t="shared" si="116"/>
        <v>21</v>
      </c>
      <c r="BQ19" s="54">
        <v>99.47</v>
      </c>
      <c r="BR19" s="54">
        <f t="shared" si="117"/>
        <v>0.19759999999999991</v>
      </c>
      <c r="BS19" s="36">
        <f t="shared" si="21"/>
        <v>0.2</v>
      </c>
      <c r="BT19" s="35">
        <f t="shared" si="118"/>
        <v>5</v>
      </c>
      <c r="BU19" s="54">
        <v>1.7483679995863355</v>
      </c>
      <c r="BV19" s="54">
        <f t="shared" si="119"/>
        <v>0.28026112006618631</v>
      </c>
      <c r="BW19" s="36">
        <f t="shared" si="22"/>
        <v>0.4</v>
      </c>
      <c r="BX19" s="35">
        <f t="shared" si="120"/>
        <v>15</v>
      </c>
      <c r="BY19" s="54">
        <v>97.9</v>
      </c>
      <c r="BZ19" s="54">
        <f t="shared" si="121"/>
        <v>0.3840000000000009</v>
      </c>
      <c r="CA19" s="36">
        <f t="shared" si="23"/>
        <v>0.4</v>
      </c>
      <c r="CB19" s="35">
        <f t="shared" si="122"/>
        <v>11</v>
      </c>
      <c r="CC19" s="54">
        <v>99.537199999999999</v>
      </c>
      <c r="CD19" s="54">
        <f t="shared" si="123"/>
        <v>0.5</v>
      </c>
      <c r="CE19" s="36">
        <f t="shared" si="24"/>
        <v>0.5</v>
      </c>
      <c r="CF19" s="35">
        <f t="shared" si="124"/>
        <v>3</v>
      </c>
      <c r="CG19" s="54">
        <v>65</v>
      </c>
      <c r="CH19" s="54">
        <f t="shared" si="125"/>
        <v>0.4</v>
      </c>
      <c r="CI19" s="36">
        <f t="shared" si="25"/>
        <v>0.4</v>
      </c>
      <c r="CJ19" s="35">
        <f t="shared" si="126"/>
        <v>15</v>
      </c>
      <c r="CK19" s="54"/>
      <c r="CL19" s="54">
        <f t="shared" si="127"/>
        <v>0.18</v>
      </c>
      <c r="CM19" s="54">
        <f t="shared" si="128"/>
        <v>0.3</v>
      </c>
      <c r="CN19" s="34"/>
      <c r="CO19" s="54">
        <v>99.527000000000001</v>
      </c>
      <c r="CP19" s="54">
        <f t="shared" si="129"/>
        <v>0.5</v>
      </c>
      <c r="CQ19" s="36">
        <f t="shared" si="26"/>
        <v>0.5</v>
      </c>
      <c r="CR19" s="35">
        <f t="shared" si="130"/>
        <v>4</v>
      </c>
      <c r="CS19" s="54">
        <v>46</v>
      </c>
      <c r="CT19" s="54">
        <f t="shared" si="131"/>
        <v>0.4</v>
      </c>
      <c r="CU19" s="36">
        <f t="shared" si="27"/>
        <v>0.4</v>
      </c>
      <c r="CV19" s="35">
        <f t="shared" si="132"/>
        <v>10</v>
      </c>
      <c r="CW19" s="54"/>
      <c r="CX19" s="54">
        <f t="shared" si="133"/>
        <v>0.18</v>
      </c>
      <c r="CY19" s="54">
        <f t="shared" si="134"/>
        <v>0.3</v>
      </c>
      <c r="CZ19" s="34"/>
      <c r="DA19" s="54">
        <v>99.8476</v>
      </c>
      <c r="DB19" s="54">
        <f t="shared" si="135"/>
        <v>0.3</v>
      </c>
      <c r="DC19" s="36">
        <f t="shared" si="28"/>
        <v>0.3</v>
      </c>
      <c r="DD19" s="35">
        <f t="shared" si="136"/>
        <v>2</v>
      </c>
      <c r="DE19" s="54">
        <v>62</v>
      </c>
      <c r="DF19" s="54">
        <f t="shared" si="137"/>
        <v>0.5</v>
      </c>
      <c r="DG19" s="36">
        <f t="shared" si="29"/>
        <v>0.5</v>
      </c>
      <c r="DH19" s="35">
        <f t="shared" si="138"/>
        <v>15</v>
      </c>
      <c r="DI19" s="54">
        <v>99.885100000000008</v>
      </c>
      <c r="DJ19" s="54">
        <f t="shared" si="139"/>
        <v>0.5</v>
      </c>
      <c r="DK19" s="36">
        <f t="shared" si="30"/>
        <v>0.5</v>
      </c>
      <c r="DL19" s="35">
        <f t="shared" si="140"/>
        <v>1</v>
      </c>
      <c r="DM19" s="54">
        <v>80</v>
      </c>
      <c r="DN19" s="54">
        <f t="shared" si="141"/>
        <v>0.3</v>
      </c>
      <c r="DO19" s="36">
        <f t="shared" si="31"/>
        <v>0.3</v>
      </c>
      <c r="DP19" s="35">
        <f t="shared" si="142"/>
        <v>20</v>
      </c>
      <c r="DQ19" s="54">
        <v>4.1821999999999999</v>
      </c>
      <c r="DR19" s="54">
        <f t="shared" si="143"/>
        <v>0.3</v>
      </c>
      <c r="DS19" s="36">
        <f t="shared" si="32"/>
        <v>0.3</v>
      </c>
      <c r="DT19" s="35">
        <f t="shared" si="144"/>
        <v>16</v>
      </c>
      <c r="DU19" s="54">
        <v>99.85</v>
      </c>
      <c r="DV19" s="54">
        <f t="shared" si="145"/>
        <v>0.3</v>
      </c>
      <c r="DW19" s="36">
        <f t="shared" si="33"/>
        <v>0.3</v>
      </c>
      <c r="DX19" s="35">
        <f t="shared" si="146"/>
        <v>6</v>
      </c>
      <c r="DY19" s="54"/>
      <c r="DZ19" s="54">
        <f t="shared" si="147"/>
        <v>0.3</v>
      </c>
      <c r="EA19" s="54">
        <f t="shared" si="148"/>
        <v>0.5</v>
      </c>
      <c r="EB19" s="34"/>
      <c r="EC19" s="54">
        <v>78.31</v>
      </c>
      <c r="ED19" s="94">
        <v>78.77</v>
      </c>
      <c r="EE19" s="54">
        <f t="shared" si="149"/>
        <v>0</v>
      </c>
      <c r="EF19" s="51">
        <f t="shared" si="150"/>
        <v>0.3</v>
      </c>
      <c r="EG19" s="24">
        <f t="shared" si="151"/>
        <v>23</v>
      </c>
      <c r="EH19" s="54">
        <v>78.31</v>
      </c>
      <c r="EI19" s="54">
        <v>72.47</v>
      </c>
      <c r="EJ19" s="54">
        <f t="shared" si="152"/>
        <v>0.16638176638176644</v>
      </c>
      <c r="EK19" s="51">
        <f t="shared" si="153"/>
        <v>0.3</v>
      </c>
      <c r="EL19" s="24">
        <f t="shared" si="154"/>
        <v>24</v>
      </c>
      <c r="EM19" s="69">
        <v>77.05</v>
      </c>
      <c r="EN19" s="70">
        <v>78.180000000000007</v>
      </c>
      <c r="EO19" s="54">
        <f t="shared" si="155"/>
        <v>0</v>
      </c>
      <c r="EP19" s="51">
        <f t="shared" si="156"/>
        <v>0.3</v>
      </c>
      <c r="EQ19" s="24">
        <f t="shared" si="157"/>
        <v>16</v>
      </c>
      <c r="ER19" s="69">
        <v>77.05</v>
      </c>
      <c r="ES19" s="70">
        <v>74.930000000000007</v>
      </c>
      <c r="ET19" s="54">
        <f t="shared" si="158"/>
        <v>0.10477759472817097</v>
      </c>
      <c r="EU19" s="51">
        <f t="shared" si="159"/>
        <v>0.3</v>
      </c>
      <c r="EV19" s="24">
        <f t="shared" si="160"/>
        <v>25</v>
      </c>
      <c r="EW19" s="54">
        <v>83.23</v>
      </c>
      <c r="EX19" s="54">
        <v>84.19</v>
      </c>
      <c r="EY19" s="54">
        <f t="shared" si="161"/>
        <v>0</v>
      </c>
      <c r="EZ19" s="51">
        <f t="shared" si="162"/>
        <v>0.3</v>
      </c>
      <c r="FA19" s="24">
        <f t="shared" si="163"/>
        <v>27</v>
      </c>
      <c r="FB19" s="54">
        <v>83.23</v>
      </c>
      <c r="FC19" s="54">
        <v>78.13</v>
      </c>
      <c r="FD19" s="54">
        <f t="shared" si="164"/>
        <v>0.15501519756838922</v>
      </c>
      <c r="FE19" s="51">
        <f t="shared" si="165"/>
        <v>0.3</v>
      </c>
      <c r="FF19" s="24">
        <f t="shared" si="166"/>
        <v>29</v>
      </c>
      <c r="FG19" s="54">
        <v>4.47</v>
      </c>
      <c r="FH19" s="54">
        <f t="shared" si="34"/>
        <v>0.3</v>
      </c>
      <c r="FI19" s="36">
        <f t="shared" si="35"/>
        <v>0.3</v>
      </c>
      <c r="FJ19" s="35">
        <f t="shared" si="36"/>
        <v>15</v>
      </c>
      <c r="FK19" s="54">
        <v>7.0000000000000009</v>
      </c>
      <c r="FL19" s="54">
        <f t="shared" si="167"/>
        <v>0.252</v>
      </c>
      <c r="FM19" s="36">
        <f t="shared" si="37"/>
        <v>0.3</v>
      </c>
      <c r="FN19" s="35">
        <f t="shared" si="168"/>
        <v>27</v>
      </c>
      <c r="FO19" s="54">
        <v>95.36</v>
      </c>
      <c r="FP19" s="54">
        <v>89.52</v>
      </c>
      <c r="FQ19" s="54">
        <f t="shared" si="169"/>
        <v>0.46844919786096256</v>
      </c>
      <c r="FR19" s="51">
        <f t="shared" si="170"/>
        <v>0.6</v>
      </c>
      <c r="FS19" s="24">
        <f t="shared" si="171"/>
        <v>28</v>
      </c>
      <c r="FT19" s="54">
        <v>95.36</v>
      </c>
      <c r="FU19" s="54">
        <v>89.710000000000008</v>
      </c>
      <c r="FV19" s="54">
        <f t="shared" si="172"/>
        <v>0.46502057613168701</v>
      </c>
      <c r="FW19" s="51">
        <f t="shared" si="173"/>
        <v>0.6</v>
      </c>
      <c r="FX19" s="24">
        <f t="shared" si="174"/>
        <v>26</v>
      </c>
      <c r="FY19" s="54">
        <v>93.17</v>
      </c>
      <c r="FZ19" s="54">
        <v>76.92</v>
      </c>
      <c r="GA19" s="54">
        <f t="shared" si="175"/>
        <v>0.1</v>
      </c>
      <c r="GB19" s="51">
        <f t="shared" si="176"/>
        <v>0.1</v>
      </c>
      <c r="GC19" s="24">
        <f t="shared" si="177"/>
        <v>1</v>
      </c>
      <c r="GD19" s="57">
        <v>93.17</v>
      </c>
      <c r="GE19" s="57">
        <v>80.28</v>
      </c>
      <c r="GF19" s="54">
        <f t="shared" si="178"/>
        <v>0.1</v>
      </c>
      <c r="GG19" s="51">
        <f t="shared" si="179"/>
        <v>0.1</v>
      </c>
      <c r="GH19" s="24">
        <f t="shared" si="180"/>
        <v>1</v>
      </c>
      <c r="GI19" s="57">
        <v>96.78</v>
      </c>
      <c r="GJ19" s="57">
        <v>90.25</v>
      </c>
      <c r="GK19" s="54">
        <f t="shared" si="181"/>
        <v>9.6740740740740766E-2</v>
      </c>
      <c r="GL19" s="51">
        <f t="shared" si="182"/>
        <v>0.1</v>
      </c>
      <c r="GM19" s="24">
        <f t="shared" si="183"/>
        <v>26</v>
      </c>
      <c r="GN19" s="57">
        <v>96.78</v>
      </c>
      <c r="GO19" s="57">
        <v>94.13</v>
      </c>
      <c r="GP19" s="54">
        <f t="shared" si="184"/>
        <v>9.2334494773519224E-2</v>
      </c>
      <c r="GQ19" s="51">
        <f t="shared" si="185"/>
        <v>0.1</v>
      </c>
      <c r="GR19" s="24">
        <f t="shared" si="186"/>
        <v>26</v>
      </c>
      <c r="GS19" s="57">
        <v>6.0699999999999994</v>
      </c>
      <c r="GT19" s="57">
        <f t="shared" si="38"/>
        <v>0</v>
      </c>
      <c r="GU19" s="51">
        <f t="shared" si="39"/>
        <v>0.1</v>
      </c>
      <c r="GV19" s="24">
        <f t="shared" si="40"/>
        <v>24</v>
      </c>
      <c r="GW19" s="57">
        <v>4.4799999999999995</v>
      </c>
      <c r="GX19" s="57">
        <f t="shared" si="187"/>
        <v>6.6933333333333345E-2</v>
      </c>
      <c r="GY19" s="51">
        <f t="shared" si="41"/>
        <v>0.1</v>
      </c>
      <c r="GZ19" s="24">
        <f t="shared" si="42"/>
        <v>19</v>
      </c>
      <c r="HA19" s="56"/>
      <c r="HB19" s="56"/>
      <c r="HC19" s="54">
        <f t="shared" si="188"/>
        <v>0.06</v>
      </c>
      <c r="HD19" s="54">
        <f t="shared" si="189"/>
        <v>0.1</v>
      </c>
      <c r="HE19" s="56"/>
      <c r="HF19" s="56"/>
      <c r="HG19" s="56"/>
      <c r="HH19" s="54">
        <f t="shared" si="190"/>
        <v>0.06</v>
      </c>
      <c r="HI19" s="54">
        <f t="shared" si="191"/>
        <v>0.1</v>
      </c>
      <c r="HJ19" s="56"/>
      <c r="HK19" s="57">
        <v>96.89</v>
      </c>
      <c r="HL19" s="57">
        <v>85.31</v>
      </c>
      <c r="HM19" s="54">
        <f t="shared" si="192"/>
        <v>9.9059024807527818E-2</v>
      </c>
      <c r="HN19" s="51">
        <f t="shared" si="193"/>
        <v>0.1</v>
      </c>
      <c r="HO19" s="24">
        <f t="shared" si="194"/>
        <v>5</v>
      </c>
      <c r="HP19" s="57">
        <v>96.89</v>
      </c>
      <c r="HQ19" s="57">
        <v>87.649999999999991</v>
      </c>
      <c r="HR19" s="54">
        <f t="shared" si="195"/>
        <v>9.8823529411764713E-2</v>
      </c>
      <c r="HS19" s="51">
        <f t="shared" si="196"/>
        <v>0.1</v>
      </c>
      <c r="HT19" s="24">
        <f t="shared" si="197"/>
        <v>5</v>
      </c>
      <c r="HU19" s="54">
        <v>96.12</v>
      </c>
      <c r="HV19" s="54">
        <v>88.9</v>
      </c>
      <c r="HW19" s="54">
        <f t="shared" si="198"/>
        <v>8.9135802469135855E-2</v>
      </c>
      <c r="HX19" s="54">
        <f t="shared" si="199"/>
        <v>0.1</v>
      </c>
      <c r="HY19" s="24">
        <f t="shared" si="200"/>
        <v>26</v>
      </c>
      <c r="HZ19" s="54">
        <v>96.12</v>
      </c>
      <c r="IA19" s="54">
        <v>93.52000000000001</v>
      </c>
      <c r="IB19" s="54">
        <f t="shared" si="201"/>
        <v>7.4712643678160981E-2</v>
      </c>
      <c r="IC19" s="54">
        <f t="shared" si="202"/>
        <v>0.1</v>
      </c>
      <c r="ID19" s="24">
        <f t="shared" si="203"/>
        <v>26</v>
      </c>
      <c r="IE19" s="56"/>
      <c r="IF19" s="56"/>
      <c r="IG19" s="54">
        <f t="shared" si="204"/>
        <v>0.06</v>
      </c>
      <c r="IH19" s="54">
        <f t="shared" si="205"/>
        <v>0.1</v>
      </c>
      <c r="II19" s="56"/>
      <c r="IJ19" s="56"/>
      <c r="IK19" s="56"/>
      <c r="IL19" s="54">
        <f t="shared" si="206"/>
        <v>0.06</v>
      </c>
      <c r="IM19" s="54">
        <f t="shared" si="207"/>
        <v>0.1</v>
      </c>
      <c r="IN19" s="56"/>
      <c r="IO19" s="56"/>
      <c r="IP19" s="56"/>
      <c r="IQ19" s="54">
        <f t="shared" si="208"/>
        <v>0.12</v>
      </c>
      <c r="IR19" s="54">
        <f t="shared" si="209"/>
        <v>0.2</v>
      </c>
      <c r="IS19" s="56"/>
      <c r="IT19" s="56"/>
      <c r="IU19" s="56"/>
      <c r="IV19" s="54">
        <f t="shared" si="210"/>
        <v>0.12</v>
      </c>
      <c r="IW19" s="54">
        <f t="shared" si="211"/>
        <v>0.2</v>
      </c>
      <c r="IX19" s="56"/>
      <c r="IY19" s="56"/>
      <c r="IZ19" s="56"/>
      <c r="JA19" s="54">
        <f t="shared" si="212"/>
        <v>0.12</v>
      </c>
      <c r="JB19" s="54">
        <f t="shared" si="213"/>
        <v>0.2</v>
      </c>
      <c r="JC19" s="56"/>
      <c r="JD19" s="56"/>
      <c r="JE19" s="56"/>
      <c r="JF19" s="54">
        <f t="shared" si="214"/>
        <v>0.12</v>
      </c>
      <c r="JG19" s="54">
        <f t="shared" si="215"/>
        <v>0.2</v>
      </c>
      <c r="JH19" s="56"/>
      <c r="JI19" s="56"/>
      <c r="JJ19" s="56"/>
      <c r="JK19" s="54">
        <f t="shared" si="216"/>
        <v>0.06</v>
      </c>
      <c r="JL19" s="54">
        <f t="shared" si="217"/>
        <v>0.1</v>
      </c>
      <c r="JM19" s="56"/>
      <c r="JN19" s="56"/>
      <c r="JO19" s="56"/>
      <c r="JP19" s="54">
        <f t="shared" si="218"/>
        <v>0.06</v>
      </c>
      <c r="JQ19" s="54">
        <f t="shared" si="219"/>
        <v>0.1</v>
      </c>
      <c r="JR19" s="56"/>
      <c r="JS19" s="56"/>
      <c r="JT19" s="56"/>
      <c r="JU19" s="54">
        <f t="shared" si="220"/>
        <v>0.03</v>
      </c>
      <c r="JV19" s="54">
        <f t="shared" si="221"/>
        <v>0.05</v>
      </c>
      <c r="JW19" s="56"/>
      <c r="JX19" s="56"/>
      <c r="JY19" s="56"/>
      <c r="JZ19" s="54">
        <f t="shared" si="222"/>
        <v>0.03</v>
      </c>
      <c r="KA19" s="54">
        <f t="shared" si="223"/>
        <v>0.05</v>
      </c>
      <c r="KB19" s="56"/>
      <c r="KC19" s="56"/>
      <c r="KD19" s="56"/>
      <c r="KE19" s="54">
        <f t="shared" si="224"/>
        <v>0.03</v>
      </c>
      <c r="KF19" s="54">
        <f t="shared" si="225"/>
        <v>0.05</v>
      </c>
      <c r="KG19" s="56"/>
      <c r="KH19" s="56"/>
      <c r="KI19" s="56"/>
      <c r="KJ19" s="54">
        <f t="shared" si="226"/>
        <v>0.03</v>
      </c>
      <c r="KK19" s="54">
        <f t="shared" si="227"/>
        <v>0.05</v>
      </c>
      <c r="KL19" s="56"/>
      <c r="KM19" s="57">
        <v>92.709766000000002</v>
      </c>
      <c r="KN19" s="57"/>
      <c r="KO19" s="54">
        <f t="shared" si="228"/>
        <v>0</v>
      </c>
      <c r="KP19" s="51">
        <f t="shared" si="229"/>
        <v>0</v>
      </c>
      <c r="KQ19" s="24">
        <f t="shared" si="230"/>
        <v>1</v>
      </c>
      <c r="KR19" s="57">
        <v>92.709766000000002</v>
      </c>
      <c r="KS19" s="57"/>
      <c r="KT19" s="54">
        <f t="shared" si="231"/>
        <v>0</v>
      </c>
      <c r="KU19" s="51">
        <f t="shared" si="232"/>
        <v>0</v>
      </c>
      <c r="KV19" s="24">
        <f t="shared" si="233"/>
        <v>1</v>
      </c>
      <c r="KW19" s="57">
        <v>98.33</v>
      </c>
      <c r="KX19" s="57"/>
      <c r="KY19" s="54">
        <f t="shared" si="234"/>
        <v>0</v>
      </c>
      <c r="KZ19" s="51">
        <f t="shared" si="235"/>
        <v>0</v>
      </c>
      <c r="LA19" s="24">
        <f t="shared" si="236"/>
        <v>1</v>
      </c>
      <c r="LB19" s="57">
        <v>98.33</v>
      </c>
      <c r="LC19" s="57"/>
      <c r="LD19" s="54">
        <f t="shared" si="237"/>
        <v>0</v>
      </c>
      <c r="LE19" s="51">
        <f t="shared" si="238"/>
        <v>0</v>
      </c>
      <c r="LF19" s="24">
        <f t="shared" si="239"/>
        <v>1</v>
      </c>
      <c r="LG19" s="56"/>
      <c r="LH19" s="56"/>
      <c r="LI19" s="54">
        <f t="shared" si="240"/>
        <v>0.06</v>
      </c>
      <c r="LJ19" s="54">
        <f t="shared" si="241"/>
        <v>0.1</v>
      </c>
      <c r="LK19" s="56"/>
      <c r="LL19" s="56"/>
      <c r="LM19" s="56"/>
      <c r="LN19" s="54">
        <f t="shared" si="242"/>
        <v>0.06</v>
      </c>
      <c r="LO19" s="54">
        <f t="shared" si="243"/>
        <v>0.1</v>
      </c>
      <c r="LP19" s="56"/>
      <c r="LQ19" s="54">
        <v>1.208212890625</v>
      </c>
      <c r="LR19" s="56"/>
      <c r="LS19" s="54">
        <f t="shared" si="244"/>
        <v>0</v>
      </c>
      <c r="LT19" s="51">
        <f t="shared" si="245"/>
        <v>0</v>
      </c>
      <c r="LU19" s="24">
        <f t="shared" si="246"/>
        <v>1</v>
      </c>
      <c r="LV19" s="54">
        <v>1.208212890625</v>
      </c>
      <c r="LW19" s="56"/>
      <c r="LX19" s="54">
        <f t="shared" si="247"/>
        <v>0</v>
      </c>
      <c r="LY19" s="51">
        <f t="shared" si="248"/>
        <v>0</v>
      </c>
      <c r="LZ19" s="24">
        <f t="shared" si="249"/>
        <v>1</v>
      </c>
      <c r="MA19" s="54">
        <v>10.9248046875</v>
      </c>
      <c r="MB19" s="56"/>
      <c r="MC19" s="54">
        <f t="shared" si="250"/>
        <v>0</v>
      </c>
      <c r="MD19" s="51">
        <f t="shared" si="251"/>
        <v>0</v>
      </c>
      <c r="ME19" s="24">
        <f t="shared" si="252"/>
        <v>1</v>
      </c>
      <c r="MF19" s="54">
        <v>10.9248046875</v>
      </c>
      <c r="MG19" s="56"/>
      <c r="MH19" s="54">
        <f t="shared" si="253"/>
        <v>0</v>
      </c>
      <c r="MI19" s="51">
        <f t="shared" si="254"/>
        <v>0</v>
      </c>
      <c r="MJ19" s="24">
        <f t="shared" si="255"/>
        <v>1</v>
      </c>
      <c r="MK19" s="56"/>
      <c r="ML19" s="56"/>
      <c r="MM19" s="54">
        <f t="shared" si="256"/>
        <v>0.12</v>
      </c>
      <c r="MN19" s="54">
        <f t="shared" si="257"/>
        <v>0.2</v>
      </c>
      <c r="MO19" s="56"/>
      <c r="MP19" s="56"/>
      <c r="MQ19" s="56"/>
      <c r="MR19" s="54">
        <f t="shared" si="258"/>
        <v>0.12</v>
      </c>
      <c r="MS19" s="54">
        <f t="shared" si="259"/>
        <v>0.2</v>
      </c>
      <c r="MT19" s="56"/>
      <c r="MU19" s="56"/>
      <c r="MV19" s="56"/>
      <c r="MW19" s="54">
        <f t="shared" si="260"/>
        <v>0.12</v>
      </c>
      <c r="MX19" s="54">
        <f t="shared" si="261"/>
        <v>0.2</v>
      </c>
      <c r="MY19" s="56"/>
      <c r="MZ19" s="56"/>
      <c r="NA19" s="56"/>
      <c r="NB19" s="54">
        <f t="shared" si="262"/>
        <v>0.12</v>
      </c>
      <c r="NC19" s="54">
        <f t="shared" si="263"/>
        <v>0.2</v>
      </c>
      <c r="ND19" s="56"/>
      <c r="NE19" s="56"/>
      <c r="NF19" s="56"/>
      <c r="NG19" s="54">
        <f t="shared" si="264"/>
        <v>0.06</v>
      </c>
      <c r="NH19" s="54">
        <f t="shared" si="265"/>
        <v>0.1</v>
      </c>
      <c r="NI19" s="56"/>
      <c r="NJ19" s="56"/>
      <c r="NK19" s="56"/>
      <c r="NL19" s="54">
        <f t="shared" si="266"/>
        <v>0.06</v>
      </c>
      <c r="NM19" s="54">
        <f t="shared" si="267"/>
        <v>0.1</v>
      </c>
      <c r="NN19" s="56"/>
      <c r="NO19" s="56"/>
      <c r="NP19" s="56"/>
      <c r="NQ19" s="54">
        <f t="shared" si="268"/>
        <v>0.03</v>
      </c>
      <c r="NR19" s="54">
        <f t="shared" si="269"/>
        <v>0.05</v>
      </c>
      <c r="NS19" s="56"/>
      <c r="NT19" s="56"/>
      <c r="NU19" s="56"/>
      <c r="NV19" s="54">
        <f t="shared" si="270"/>
        <v>0.03</v>
      </c>
      <c r="NW19" s="54">
        <f t="shared" si="271"/>
        <v>0.05</v>
      </c>
      <c r="NX19" s="56"/>
      <c r="NY19" s="56"/>
      <c r="NZ19" s="56"/>
      <c r="OA19" s="54">
        <f t="shared" si="272"/>
        <v>0.03</v>
      </c>
      <c r="OB19" s="54">
        <f t="shared" si="273"/>
        <v>0.05</v>
      </c>
      <c r="OC19" s="56"/>
      <c r="OD19" s="56"/>
      <c r="OE19" s="56"/>
      <c r="OF19" s="54">
        <f t="shared" si="274"/>
        <v>0.03</v>
      </c>
      <c r="OG19" s="54">
        <f t="shared" si="275"/>
        <v>0.05</v>
      </c>
      <c r="OH19" s="56"/>
      <c r="OI19" s="56"/>
      <c r="OJ19" s="56"/>
      <c r="OK19" s="54">
        <f t="shared" si="276"/>
        <v>0.06</v>
      </c>
      <c r="OL19" s="54">
        <f t="shared" si="277"/>
        <v>0.1</v>
      </c>
      <c r="OM19" s="56"/>
      <c r="ON19" s="56"/>
      <c r="OO19" s="56"/>
      <c r="OP19" s="54">
        <f t="shared" si="278"/>
        <v>0.06</v>
      </c>
      <c r="OQ19" s="54">
        <f t="shared" si="279"/>
        <v>0.1</v>
      </c>
      <c r="OR19" s="56"/>
      <c r="OS19" s="56"/>
      <c r="OT19" s="56"/>
      <c r="OU19" s="54">
        <f t="shared" si="280"/>
        <v>0.12</v>
      </c>
      <c r="OV19" s="54">
        <f t="shared" si="281"/>
        <v>0.2</v>
      </c>
      <c r="OW19" s="56"/>
      <c r="OX19" s="56"/>
      <c r="OY19" s="56"/>
      <c r="OZ19" s="54">
        <f t="shared" si="282"/>
        <v>0.12</v>
      </c>
      <c r="PA19" s="54">
        <f t="shared" si="283"/>
        <v>0.2</v>
      </c>
      <c r="PB19" s="56"/>
      <c r="PC19" s="56"/>
      <c r="PD19" s="56"/>
      <c r="PE19" s="54">
        <f t="shared" si="284"/>
        <v>0.12</v>
      </c>
      <c r="PF19" s="54">
        <f t="shared" si="285"/>
        <v>0.2</v>
      </c>
      <c r="PG19" s="56"/>
      <c r="PH19" s="56"/>
      <c r="PI19" s="56"/>
      <c r="PJ19" s="54">
        <f t="shared" si="286"/>
        <v>0.12</v>
      </c>
      <c r="PK19" s="54">
        <f t="shared" si="287"/>
        <v>0.2</v>
      </c>
      <c r="PL19" s="56"/>
      <c r="PM19" s="56"/>
      <c r="PN19" s="56"/>
      <c r="PO19" s="54">
        <f t="shared" si="288"/>
        <v>0.06</v>
      </c>
      <c r="PP19" s="54">
        <f t="shared" si="289"/>
        <v>0.1</v>
      </c>
      <c r="PQ19" s="56"/>
      <c r="PR19" s="56"/>
      <c r="PS19" s="56"/>
      <c r="PT19" s="54">
        <f t="shared" si="290"/>
        <v>0.06</v>
      </c>
      <c r="PU19" s="54">
        <f t="shared" si="291"/>
        <v>0.1</v>
      </c>
      <c r="PV19" s="56"/>
      <c r="PW19" s="56"/>
      <c r="PX19" s="56"/>
      <c r="PY19" s="54">
        <f t="shared" si="292"/>
        <v>0.03</v>
      </c>
      <c r="PZ19" s="54">
        <f t="shared" si="293"/>
        <v>0.05</v>
      </c>
      <c r="QA19" s="56"/>
      <c r="QB19" s="56"/>
      <c r="QC19" s="56"/>
      <c r="QD19" s="54">
        <f t="shared" si="294"/>
        <v>0.03</v>
      </c>
      <c r="QE19" s="54">
        <f t="shared" si="295"/>
        <v>0.05</v>
      </c>
      <c r="QF19" s="56"/>
      <c r="QG19" s="56"/>
      <c r="QH19" s="56"/>
      <c r="QI19" s="54">
        <f t="shared" si="296"/>
        <v>0.03</v>
      </c>
      <c r="QJ19" s="54">
        <f t="shared" si="297"/>
        <v>0.05</v>
      </c>
      <c r="QK19" s="56"/>
      <c r="QL19" s="56"/>
      <c r="QM19" s="56"/>
      <c r="QN19" s="54">
        <f t="shared" si="298"/>
        <v>0.03</v>
      </c>
      <c r="QO19" s="54">
        <f t="shared" si="299"/>
        <v>0.05</v>
      </c>
      <c r="QP19" s="56"/>
      <c r="QQ19" s="54"/>
      <c r="QR19" s="54">
        <f t="shared" si="300"/>
        <v>0.12</v>
      </c>
      <c r="QS19" s="54">
        <f t="shared" si="301"/>
        <v>0.2</v>
      </c>
      <c r="QT19" s="34"/>
      <c r="QU19" s="54"/>
      <c r="QV19" s="54">
        <f t="shared" si="302"/>
        <v>0.12</v>
      </c>
      <c r="QW19" s="54">
        <f t="shared" si="303"/>
        <v>0.2</v>
      </c>
      <c r="QX19" s="34"/>
      <c r="QY19" s="54"/>
      <c r="QZ19" s="54">
        <f t="shared" si="304"/>
        <v>0.12</v>
      </c>
      <c r="RA19" s="54">
        <f t="shared" si="305"/>
        <v>0.2</v>
      </c>
      <c r="RB19" s="34"/>
      <c r="RC19" s="54"/>
      <c r="RD19" s="54">
        <f t="shared" si="306"/>
        <v>0.12</v>
      </c>
      <c r="RE19" s="54">
        <f t="shared" si="307"/>
        <v>0.2</v>
      </c>
      <c r="RF19" s="34"/>
      <c r="RG19" s="54"/>
      <c r="RH19" s="54">
        <f t="shared" si="308"/>
        <v>0.12</v>
      </c>
      <c r="RI19" s="54">
        <f t="shared" si="309"/>
        <v>0.2</v>
      </c>
      <c r="RJ19" s="34"/>
      <c r="RK19" s="57">
        <v>95.36</v>
      </c>
      <c r="RL19" s="57">
        <f t="shared" si="310"/>
        <v>0</v>
      </c>
      <c r="RM19" s="51">
        <f t="shared" si="43"/>
        <v>0.2</v>
      </c>
      <c r="RN19" s="24">
        <f t="shared" si="311"/>
        <v>29</v>
      </c>
      <c r="RO19" s="54"/>
      <c r="RP19" s="54">
        <f t="shared" si="312"/>
        <v>0.06</v>
      </c>
      <c r="RQ19" s="54">
        <f t="shared" si="313"/>
        <v>0.1</v>
      </c>
      <c r="RR19" s="34"/>
      <c r="RS19" s="54"/>
      <c r="RT19" s="54">
        <f t="shared" si="314"/>
        <v>0.06</v>
      </c>
      <c r="RU19" s="54">
        <f t="shared" si="315"/>
        <v>0.1</v>
      </c>
      <c r="RV19" s="34"/>
      <c r="RW19" s="54"/>
      <c r="RX19" s="54">
        <f t="shared" si="316"/>
        <v>0.06</v>
      </c>
      <c r="RY19" s="54">
        <f t="shared" si="317"/>
        <v>0.1</v>
      </c>
      <c r="RZ19" s="34"/>
      <c r="SA19" s="54"/>
      <c r="SB19" s="54">
        <f t="shared" si="318"/>
        <v>0.06</v>
      </c>
      <c r="SC19" s="54">
        <f t="shared" si="319"/>
        <v>0.1</v>
      </c>
      <c r="SD19" s="34"/>
      <c r="SE19" s="54"/>
      <c r="SF19" s="54">
        <f t="shared" si="320"/>
        <v>0.06</v>
      </c>
      <c r="SG19" s="54">
        <f t="shared" si="321"/>
        <v>0.1</v>
      </c>
      <c r="SH19" s="34"/>
      <c r="SI19" s="54"/>
      <c r="SJ19" s="54">
        <f t="shared" si="322"/>
        <v>0.06</v>
      </c>
      <c r="SK19" s="54">
        <f t="shared" si="323"/>
        <v>0.1</v>
      </c>
      <c r="SL19" s="34"/>
      <c r="SM19" s="54"/>
      <c r="SN19" s="54">
        <f t="shared" si="324"/>
        <v>0.06</v>
      </c>
      <c r="SO19" s="54">
        <f t="shared" si="325"/>
        <v>0.1</v>
      </c>
      <c r="SP19" s="34"/>
      <c r="SQ19" s="54"/>
      <c r="SR19" s="54">
        <f t="shared" si="326"/>
        <v>0.06</v>
      </c>
      <c r="SS19" s="54">
        <f t="shared" si="327"/>
        <v>0.1</v>
      </c>
      <c r="ST19" s="34"/>
      <c r="SU19" s="54"/>
      <c r="SV19" s="54">
        <f t="shared" si="328"/>
        <v>0.06</v>
      </c>
      <c r="SW19" s="54">
        <f t="shared" si="329"/>
        <v>0.1</v>
      </c>
      <c r="SX19" s="34"/>
      <c r="SY19" s="54"/>
      <c r="SZ19" s="54">
        <f t="shared" si="330"/>
        <v>0.06</v>
      </c>
      <c r="TA19" s="54">
        <f t="shared" si="331"/>
        <v>0.1</v>
      </c>
      <c r="TB19" s="34"/>
      <c r="TC19" s="54"/>
      <c r="TD19" s="54">
        <f t="shared" si="332"/>
        <v>0.06</v>
      </c>
      <c r="TE19" s="54">
        <f t="shared" si="333"/>
        <v>0.1</v>
      </c>
      <c r="TF19" s="34"/>
      <c r="TG19" s="54"/>
      <c r="TH19" s="54">
        <f t="shared" si="334"/>
        <v>0.06</v>
      </c>
      <c r="TI19" s="54">
        <f t="shared" si="335"/>
        <v>0.1</v>
      </c>
      <c r="TJ19" s="34"/>
      <c r="TK19" s="54"/>
      <c r="TL19" s="54">
        <f t="shared" si="336"/>
        <v>0.06</v>
      </c>
      <c r="TM19" s="54">
        <f t="shared" si="337"/>
        <v>0.1</v>
      </c>
      <c r="TN19" s="34"/>
      <c r="TO19" s="57">
        <v>93.17</v>
      </c>
      <c r="TP19" s="57">
        <f t="shared" si="338"/>
        <v>0.1</v>
      </c>
      <c r="TQ19" s="51">
        <f t="shared" si="44"/>
        <v>0.1</v>
      </c>
      <c r="TR19" s="24">
        <f t="shared" si="339"/>
        <v>15</v>
      </c>
      <c r="TS19" s="54"/>
      <c r="TT19" s="54">
        <f t="shared" si="340"/>
        <v>0.06</v>
      </c>
      <c r="TU19" s="54">
        <f t="shared" si="341"/>
        <v>0.1</v>
      </c>
      <c r="TV19" s="34"/>
      <c r="TW19" s="54"/>
      <c r="TX19" s="54">
        <f t="shared" si="342"/>
        <v>0.06</v>
      </c>
      <c r="TY19" s="54">
        <f t="shared" si="343"/>
        <v>0.1</v>
      </c>
      <c r="TZ19" s="34"/>
      <c r="UA19" s="54"/>
      <c r="UB19" s="54">
        <f t="shared" si="344"/>
        <v>0.06</v>
      </c>
      <c r="UC19" s="54">
        <f t="shared" si="345"/>
        <v>0.1</v>
      </c>
      <c r="UD19" s="34"/>
      <c r="UE19" s="54"/>
      <c r="UF19" s="54">
        <f t="shared" si="346"/>
        <v>0.06</v>
      </c>
      <c r="UG19" s="54">
        <f t="shared" si="347"/>
        <v>0.1</v>
      </c>
      <c r="UH19" s="34"/>
      <c r="UI19" s="54"/>
      <c r="UJ19" s="54">
        <f t="shared" si="348"/>
        <v>0.06</v>
      </c>
      <c r="UK19" s="54">
        <f t="shared" si="349"/>
        <v>0.1</v>
      </c>
      <c r="UL19" s="34"/>
      <c r="UM19" s="54"/>
      <c r="UN19" s="54">
        <f t="shared" si="350"/>
        <v>0.06</v>
      </c>
      <c r="UO19" s="54">
        <f t="shared" si="351"/>
        <v>0.1</v>
      </c>
      <c r="UP19" s="34"/>
      <c r="UQ19" s="54"/>
      <c r="UR19" s="54">
        <f t="shared" si="352"/>
        <v>0.06</v>
      </c>
      <c r="US19" s="54">
        <f t="shared" si="353"/>
        <v>0.1</v>
      </c>
      <c r="UT19" s="34"/>
      <c r="UU19" s="54"/>
      <c r="UV19" s="54">
        <f t="shared" si="354"/>
        <v>0.06</v>
      </c>
      <c r="UW19" s="54">
        <f t="shared" si="355"/>
        <v>0.1</v>
      </c>
      <c r="UX19" s="34"/>
      <c r="UY19" s="54"/>
      <c r="UZ19" s="54">
        <f t="shared" si="356"/>
        <v>0.06</v>
      </c>
      <c r="VA19" s="54">
        <f t="shared" si="357"/>
        <v>0.1</v>
      </c>
      <c r="VB19" s="34"/>
      <c r="VC19" s="54"/>
      <c r="VD19" s="54">
        <f t="shared" si="358"/>
        <v>0.06</v>
      </c>
      <c r="VE19" s="54">
        <f t="shared" si="359"/>
        <v>0.1</v>
      </c>
      <c r="VF19" s="34"/>
      <c r="VG19" s="64">
        <v>2.8656790599502813E-2</v>
      </c>
      <c r="VH19" s="57">
        <f t="shared" si="45"/>
        <v>0.1</v>
      </c>
      <c r="VI19" s="51">
        <f t="shared" si="46"/>
        <v>0.1</v>
      </c>
      <c r="VJ19" s="24"/>
      <c r="VK19" s="57">
        <v>92.709766000000002</v>
      </c>
      <c r="VL19" s="57">
        <f t="shared" si="361"/>
        <v>0.16335625600000003</v>
      </c>
      <c r="VM19" s="51">
        <f t="shared" si="47"/>
        <v>0.2</v>
      </c>
      <c r="VN19" s="24">
        <f t="shared" si="362"/>
        <v>21</v>
      </c>
      <c r="VO19" s="57">
        <v>98.33</v>
      </c>
      <c r="VP19" s="57">
        <f t="shared" si="363"/>
        <v>0.2</v>
      </c>
      <c r="VQ19" s="51">
        <f t="shared" si="48"/>
        <v>0.2</v>
      </c>
      <c r="VR19" s="24">
        <f t="shared" si="364"/>
        <v>11</v>
      </c>
      <c r="VS19" s="54"/>
      <c r="VT19" s="54">
        <f t="shared" si="365"/>
        <v>0.06</v>
      </c>
      <c r="VU19" s="54">
        <f t="shared" si="366"/>
        <v>0.1</v>
      </c>
      <c r="VV19" s="34"/>
      <c r="VW19" s="54">
        <v>1.208212890625</v>
      </c>
      <c r="VX19" s="57">
        <f t="shared" si="367"/>
        <v>0</v>
      </c>
      <c r="VY19" s="51">
        <f t="shared" si="49"/>
        <v>0.1</v>
      </c>
      <c r="VZ19" s="24">
        <f t="shared" si="368"/>
        <v>28</v>
      </c>
      <c r="WA19" s="54">
        <v>10.9248046875</v>
      </c>
      <c r="WB19" s="57">
        <f t="shared" si="369"/>
        <v>6.3699218749999995E-2</v>
      </c>
      <c r="WC19" s="51">
        <f t="shared" si="50"/>
        <v>0.1</v>
      </c>
      <c r="WD19" s="24">
        <f t="shared" si="370"/>
        <v>16</v>
      </c>
      <c r="WE19" s="57"/>
      <c r="WF19" s="57">
        <f t="shared" si="371"/>
        <v>0</v>
      </c>
      <c r="WG19" s="51">
        <f t="shared" si="51"/>
        <v>0</v>
      </c>
      <c r="WH19" s="24"/>
      <c r="WI19" s="54"/>
      <c r="WJ19" s="54">
        <f t="shared" si="373"/>
        <v>0.06</v>
      </c>
      <c r="WK19" s="54">
        <f t="shared" si="374"/>
        <v>0.1</v>
      </c>
      <c r="WL19" s="34"/>
      <c r="WM19" s="54"/>
      <c r="WN19" s="54">
        <f t="shared" si="375"/>
        <v>0.06</v>
      </c>
      <c r="WO19" s="54">
        <f t="shared" si="376"/>
        <v>0.1</v>
      </c>
      <c r="WP19" s="34"/>
      <c r="WQ19" s="54"/>
      <c r="WR19" s="54">
        <f t="shared" si="377"/>
        <v>0.06</v>
      </c>
      <c r="WS19" s="54">
        <f t="shared" si="378"/>
        <v>0.1</v>
      </c>
      <c r="WT19" s="34"/>
      <c r="WU19" s="57"/>
      <c r="WV19" s="57">
        <f t="shared" si="379"/>
        <v>0</v>
      </c>
      <c r="WW19" s="51">
        <f t="shared" si="52"/>
        <v>0</v>
      </c>
      <c r="WX19" s="24"/>
      <c r="WY19" s="54"/>
      <c r="WZ19" s="54">
        <f t="shared" si="381"/>
        <v>0.06</v>
      </c>
      <c r="XA19" s="54">
        <f t="shared" si="382"/>
        <v>0.1</v>
      </c>
      <c r="XB19" s="34"/>
      <c r="XC19" s="54"/>
      <c r="XD19" s="54">
        <f t="shared" si="383"/>
        <v>0.06</v>
      </c>
      <c r="XE19" s="54">
        <f t="shared" si="384"/>
        <v>0.1</v>
      </c>
      <c r="XF19" s="34"/>
      <c r="XG19" s="54"/>
      <c r="XH19" s="54">
        <f t="shared" si="385"/>
        <v>0.06</v>
      </c>
      <c r="XI19" s="54">
        <f t="shared" si="386"/>
        <v>0.1</v>
      </c>
      <c r="XJ19" s="34"/>
      <c r="XK19" s="54"/>
      <c r="XL19" s="54">
        <f t="shared" si="387"/>
        <v>0.06</v>
      </c>
      <c r="XM19" s="54">
        <f t="shared" si="388"/>
        <v>0.1</v>
      </c>
      <c r="XN19" s="34"/>
      <c r="XO19" s="54"/>
      <c r="XP19" s="54">
        <f t="shared" si="389"/>
        <v>0.06</v>
      </c>
      <c r="XQ19" s="54">
        <f t="shared" si="390"/>
        <v>0.1</v>
      </c>
      <c r="XR19" s="34"/>
      <c r="XS19" s="54"/>
      <c r="XT19" s="54">
        <f t="shared" si="391"/>
        <v>0.06</v>
      </c>
      <c r="XU19" s="54">
        <f t="shared" si="392"/>
        <v>0.1</v>
      </c>
      <c r="XV19" s="34"/>
      <c r="XW19" s="54"/>
      <c r="XX19" s="54">
        <f t="shared" si="393"/>
        <v>0.06</v>
      </c>
      <c r="XY19" s="54">
        <f t="shared" si="394"/>
        <v>0.1</v>
      </c>
      <c r="XZ19" s="34"/>
      <c r="YA19" s="54"/>
      <c r="YB19" s="54">
        <f t="shared" si="395"/>
        <v>0.06</v>
      </c>
      <c r="YC19" s="54">
        <f t="shared" si="396"/>
        <v>0.1</v>
      </c>
      <c r="YD19" s="34"/>
      <c r="YE19" s="54"/>
      <c r="YF19" s="54">
        <f t="shared" si="397"/>
        <v>0.03</v>
      </c>
      <c r="YG19" s="54">
        <f t="shared" si="398"/>
        <v>0.05</v>
      </c>
      <c r="YH19" s="34"/>
      <c r="YI19" s="54"/>
      <c r="YJ19" s="54">
        <f t="shared" si="399"/>
        <v>0.06</v>
      </c>
      <c r="YK19" s="54">
        <f t="shared" si="400"/>
        <v>0.1</v>
      </c>
      <c r="YL19" s="34"/>
      <c r="YM19" s="54"/>
      <c r="YN19" s="54">
        <f t="shared" si="401"/>
        <v>0.03</v>
      </c>
      <c r="YO19" s="54">
        <f t="shared" si="402"/>
        <v>0.05</v>
      </c>
      <c r="YP19" s="34"/>
      <c r="YQ19" s="57">
        <v>96.78</v>
      </c>
      <c r="YR19" s="57">
        <f t="shared" si="403"/>
        <v>9.5600000000000018E-2</v>
      </c>
      <c r="YS19" s="51">
        <f t="shared" si="53"/>
        <v>0.1</v>
      </c>
      <c r="YT19" s="24">
        <f t="shared" si="404"/>
        <v>26</v>
      </c>
      <c r="YU19" s="54"/>
      <c r="YV19" s="54">
        <f t="shared" si="405"/>
        <v>0.06</v>
      </c>
      <c r="YW19" s="54">
        <f t="shared" si="406"/>
        <v>0.1</v>
      </c>
      <c r="YX19" s="34"/>
      <c r="YY19" s="54"/>
      <c r="YZ19" s="54">
        <f t="shared" si="407"/>
        <v>0.06</v>
      </c>
      <c r="ZA19" s="54">
        <f t="shared" si="408"/>
        <v>0.1</v>
      </c>
      <c r="ZB19" s="34"/>
      <c r="ZC19" s="54"/>
      <c r="ZD19" s="54">
        <f t="shared" si="409"/>
        <v>0.06</v>
      </c>
      <c r="ZE19" s="54">
        <f t="shared" si="410"/>
        <v>0.1</v>
      </c>
      <c r="ZF19" s="34"/>
      <c r="ZG19" s="54"/>
      <c r="ZH19" s="54">
        <f t="shared" si="411"/>
        <v>0.06</v>
      </c>
      <c r="ZI19" s="54">
        <f t="shared" si="412"/>
        <v>0.1</v>
      </c>
      <c r="ZJ19" s="34"/>
      <c r="ZK19" s="54"/>
      <c r="ZL19" s="54">
        <f t="shared" si="413"/>
        <v>0.06</v>
      </c>
      <c r="ZM19" s="54">
        <f t="shared" si="414"/>
        <v>0.1</v>
      </c>
      <c r="ZN19" s="34"/>
      <c r="ZO19" s="54"/>
      <c r="ZP19" s="54">
        <f t="shared" si="415"/>
        <v>0.06</v>
      </c>
      <c r="ZQ19" s="54">
        <f t="shared" si="416"/>
        <v>0.1</v>
      </c>
      <c r="ZR19" s="34"/>
      <c r="ZS19" s="54"/>
      <c r="ZT19" s="54">
        <f t="shared" si="417"/>
        <v>0.06</v>
      </c>
      <c r="ZU19" s="54">
        <f t="shared" si="418"/>
        <v>0.1</v>
      </c>
      <c r="ZV19" s="34"/>
      <c r="ZW19" s="54"/>
      <c r="ZX19" s="54">
        <f t="shared" si="419"/>
        <v>0.06</v>
      </c>
      <c r="ZY19" s="54">
        <f t="shared" si="420"/>
        <v>0.1</v>
      </c>
      <c r="ZZ19" s="34"/>
      <c r="AAA19" s="54"/>
      <c r="AAB19" s="54">
        <f t="shared" si="421"/>
        <v>0.03</v>
      </c>
      <c r="AAC19" s="54">
        <f t="shared" si="422"/>
        <v>0.05</v>
      </c>
      <c r="AAD19" s="34"/>
      <c r="AAE19" s="51">
        <v>0</v>
      </c>
      <c r="AAF19" s="57">
        <f t="shared" si="423"/>
        <v>0.05</v>
      </c>
      <c r="AAG19" s="51">
        <f t="shared" si="54"/>
        <v>0.05</v>
      </c>
      <c r="AAH19" s="24">
        <f t="shared" si="424"/>
        <v>1</v>
      </c>
      <c r="AAI19" s="54"/>
      <c r="AAJ19" s="54">
        <f t="shared" si="425"/>
        <v>0.03</v>
      </c>
      <c r="AAK19" s="54">
        <f t="shared" si="426"/>
        <v>0.05</v>
      </c>
      <c r="AAL19" s="34"/>
      <c r="AAM19" s="54"/>
      <c r="AAN19" s="54">
        <f t="shared" si="427"/>
        <v>0.03</v>
      </c>
      <c r="AAO19" s="54">
        <f t="shared" si="428"/>
        <v>0.05</v>
      </c>
      <c r="AAP19" s="34"/>
      <c r="AAQ19" s="54"/>
      <c r="AAR19" s="54">
        <f t="shared" si="429"/>
        <v>0.03</v>
      </c>
      <c r="AAS19" s="54">
        <f t="shared" si="430"/>
        <v>0.05</v>
      </c>
      <c r="AAT19" s="34"/>
      <c r="AAU19" s="54"/>
      <c r="AAV19" s="54">
        <f t="shared" si="431"/>
        <v>0.03</v>
      </c>
      <c r="AAW19" s="54">
        <f t="shared" si="432"/>
        <v>0.05</v>
      </c>
      <c r="AAX19" s="34"/>
      <c r="AAY19" s="54"/>
      <c r="AAZ19" s="54">
        <f t="shared" si="433"/>
        <v>0.03</v>
      </c>
      <c r="ABA19" s="54">
        <f t="shared" si="434"/>
        <v>0.05</v>
      </c>
      <c r="ABB19" s="34"/>
      <c r="ABC19" s="54"/>
      <c r="ABD19" s="54">
        <f t="shared" si="435"/>
        <v>0.03</v>
      </c>
      <c r="ABE19" s="54">
        <f t="shared" si="436"/>
        <v>0.05</v>
      </c>
      <c r="ABF19" s="34"/>
      <c r="ABG19" s="54"/>
      <c r="ABH19" s="54">
        <f t="shared" si="437"/>
        <v>0.03</v>
      </c>
      <c r="ABI19" s="54">
        <f t="shared" si="438"/>
        <v>0.05</v>
      </c>
      <c r="ABJ19" s="34"/>
      <c r="ABK19" s="54"/>
      <c r="ABL19" s="54">
        <f t="shared" si="439"/>
        <v>0.03</v>
      </c>
      <c r="ABM19" s="54">
        <f t="shared" si="440"/>
        <v>0.05</v>
      </c>
      <c r="ABN19" s="34"/>
      <c r="ABO19" s="54"/>
      <c r="ABP19" s="54">
        <f t="shared" si="441"/>
        <v>0.03</v>
      </c>
      <c r="ABQ19" s="54">
        <f t="shared" si="442"/>
        <v>0.05</v>
      </c>
      <c r="ABR19" s="34"/>
      <c r="ABS19" s="54"/>
      <c r="ABT19" s="54">
        <f t="shared" si="443"/>
        <v>0.03</v>
      </c>
      <c r="ABU19" s="54">
        <f t="shared" si="444"/>
        <v>0.05</v>
      </c>
      <c r="ABV19" s="34"/>
      <c r="ABW19" s="57">
        <v>96.89</v>
      </c>
      <c r="ABX19" s="57">
        <f t="shared" si="445"/>
        <v>0.19706666666666667</v>
      </c>
      <c r="ABY19" s="51">
        <f t="shared" si="55"/>
        <v>0.2</v>
      </c>
      <c r="ABZ19" s="24">
        <f t="shared" si="446"/>
        <v>4</v>
      </c>
      <c r="ACA19" s="54"/>
      <c r="ACB19" s="54">
        <f t="shared" si="447"/>
        <v>0.06</v>
      </c>
      <c r="ACC19" s="54">
        <f t="shared" si="448"/>
        <v>0.1</v>
      </c>
      <c r="ACD19" s="34"/>
      <c r="ACE19" s="54"/>
      <c r="ACF19" s="54">
        <f t="shared" si="449"/>
        <v>0.06</v>
      </c>
      <c r="ACG19" s="54">
        <f t="shared" si="450"/>
        <v>0.1</v>
      </c>
      <c r="ACH19" s="34"/>
      <c r="ACI19" s="54"/>
      <c r="ACJ19" s="54">
        <f t="shared" si="451"/>
        <v>0.06</v>
      </c>
      <c r="ACK19" s="54">
        <f t="shared" si="452"/>
        <v>0.1</v>
      </c>
      <c r="ACL19" s="34"/>
      <c r="ACM19" s="54"/>
      <c r="ACN19" s="54">
        <f t="shared" si="453"/>
        <v>0.06</v>
      </c>
      <c r="ACO19" s="54">
        <f t="shared" si="454"/>
        <v>0.1</v>
      </c>
      <c r="ACP19" s="34"/>
      <c r="ACQ19" s="54"/>
      <c r="ACR19" s="54">
        <f t="shared" si="455"/>
        <v>0.06</v>
      </c>
      <c r="ACS19" s="54">
        <f t="shared" si="456"/>
        <v>0.1</v>
      </c>
      <c r="ACT19" s="34"/>
      <c r="ACU19" s="54"/>
      <c r="ACV19" s="54">
        <f t="shared" si="457"/>
        <v>0.06</v>
      </c>
      <c r="ACW19" s="54">
        <f t="shared" si="458"/>
        <v>0.1</v>
      </c>
      <c r="ACX19" s="34"/>
      <c r="ACY19" s="54"/>
      <c r="ACZ19" s="54">
        <f t="shared" si="459"/>
        <v>0.06</v>
      </c>
      <c r="ADA19" s="54">
        <f t="shared" si="460"/>
        <v>0.1</v>
      </c>
      <c r="ADB19" s="34"/>
      <c r="ADC19" s="54">
        <v>4.09</v>
      </c>
      <c r="ADD19" s="54">
        <f t="shared" si="461"/>
        <v>0.1</v>
      </c>
      <c r="ADE19" s="54">
        <f t="shared" si="56"/>
        <v>0.1</v>
      </c>
      <c r="ADF19" s="24">
        <f t="shared" si="462"/>
        <v>3</v>
      </c>
      <c r="ADG19" s="54">
        <v>96.12</v>
      </c>
      <c r="ADH19" s="54">
        <f t="shared" si="463"/>
        <v>8.2400000000000084E-2</v>
      </c>
      <c r="ADI19" s="54">
        <f t="shared" si="57"/>
        <v>0.1</v>
      </c>
      <c r="ADJ19" s="24">
        <f t="shared" si="464"/>
        <v>27</v>
      </c>
      <c r="ADK19" s="54"/>
      <c r="ADL19" s="54">
        <f t="shared" si="465"/>
        <v>0.06</v>
      </c>
      <c r="ADM19" s="54">
        <f t="shared" si="466"/>
        <v>0.1</v>
      </c>
      <c r="ADN19" s="34"/>
      <c r="ADO19" s="54"/>
      <c r="ADP19" s="54">
        <f t="shared" si="467"/>
        <v>0.03</v>
      </c>
      <c r="ADQ19" s="54">
        <f t="shared" si="468"/>
        <v>0.05</v>
      </c>
      <c r="ADR19" s="34"/>
      <c r="ADS19" s="54"/>
      <c r="ADT19" s="54">
        <f t="shared" si="469"/>
        <v>0.03</v>
      </c>
      <c r="ADU19" s="54">
        <f t="shared" si="470"/>
        <v>0.05</v>
      </c>
      <c r="ADV19" s="34"/>
      <c r="ADW19" s="54"/>
      <c r="ADX19" s="54">
        <f t="shared" si="471"/>
        <v>0.03</v>
      </c>
      <c r="ADY19" s="54">
        <f t="shared" si="472"/>
        <v>0.05</v>
      </c>
      <c r="ADZ19" s="34"/>
      <c r="AEA19" s="54"/>
      <c r="AEB19" s="54">
        <f t="shared" si="473"/>
        <v>0.03</v>
      </c>
      <c r="AEC19" s="54">
        <f t="shared" si="474"/>
        <v>0.05</v>
      </c>
      <c r="AED19" s="34"/>
      <c r="AEE19" s="54"/>
      <c r="AEF19" s="54">
        <f t="shared" si="475"/>
        <v>0.03</v>
      </c>
      <c r="AEG19" s="54">
        <f t="shared" si="476"/>
        <v>0.05</v>
      </c>
      <c r="AEH19" s="34"/>
      <c r="AEI19" s="54"/>
      <c r="AEJ19" s="54">
        <f t="shared" si="477"/>
        <v>0.03</v>
      </c>
      <c r="AEK19" s="54">
        <f t="shared" si="478"/>
        <v>0.05</v>
      </c>
      <c r="AEL19" s="34"/>
      <c r="AEM19" s="54"/>
      <c r="AEN19" s="54">
        <f t="shared" si="479"/>
        <v>0.06</v>
      </c>
      <c r="AEO19" s="54">
        <f t="shared" si="480"/>
        <v>0.1</v>
      </c>
      <c r="AEP19" s="34"/>
      <c r="AEQ19" s="54"/>
      <c r="AER19" s="54">
        <f t="shared" si="481"/>
        <v>0.06</v>
      </c>
      <c r="AES19" s="54">
        <f t="shared" si="482"/>
        <v>0.1</v>
      </c>
      <c r="AET19" s="34"/>
      <c r="AEU19" s="54"/>
      <c r="AEV19" s="54">
        <f t="shared" si="483"/>
        <v>0.06</v>
      </c>
      <c r="AEW19" s="54">
        <f t="shared" si="484"/>
        <v>0.1</v>
      </c>
      <c r="AEX19" s="34"/>
      <c r="AEY19" s="54"/>
      <c r="AEZ19" s="54">
        <f t="shared" si="485"/>
        <v>0.06</v>
      </c>
      <c r="AFA19" s="54">
        <f t="shared" si="486"/>
        <v>0.1</v>
      </c>
      <c r="AFB19" s="34"/>
      <c r="AFC19" s="54"/>
      <c r="AFD19" s="54">
        <f t="shared" si="487"/>
        <v>0.03</v>
      </c>
      <c r="AFE19" s="54">
        <f t="shared" si="488"/>
        <v>0.05</v>
      </c>
      <c r="AFF19" s="34"/>
      <c r="AFG19" s="54"/>
      <c r="AFH19" s="54">
        <f t="shared" si="489"/>
        <v>0.03</v>
      </c>
      <c r="AFI19" s="54">
        <f t="shared" si="490"/>
        <v>0.05</v>
      </c>
      <c r="AFJ19" s="34"/>
      <c r="AFK19" s="54"/>
      <c r="AFL19" s="54">
        <f t="shared" si="491"/>
        <v>0.03</v>
      </c>
      <c r="AFM19" s="54">
        <f t="shared" si="492"/>
        <v>0.05</v>
      </c>
      <c r="AFN19" s="34"/>
      <c r="AFO19" s="54"/>
      <c r="AFP19" s="54">
        <f t="shared" si="493"/>
        <v>0.03</v>
      </c>
      <c r="AFQ19" s="54">
        <f t="shared" si="494"/>
        <v>0.05</v>
      </c>
      <c r="AFR19" s="34"/>
      <c r="AFS19" s="54"/>
      <c r="AFT19" s="54">
        <f t="shared" si="495"/>
        <v>0.03</v>
      </c>
      <c r="AFU19" s="54">
        <f t="shared" si="496"/>
        <v>0.05</v>
      </c>
      <c r="AFV19" s="34"/>
      <c r="AFW19" s="54"/>
      <c r="AFX19" s="54">
        <f t="shared" si="497"/>
        <v>0.03</v>
      </c>
      <c r="AFY19" s="54">
        <f t="shared" si="498"/>
        <v>0.05</v>
      </c>
      <c r="AFZ19" s="34"/>
      <c r="AGA19" s="54"/>
      <c r="AGB19" s="54">
        <f t="shared" si="499"/>
        <v>0.06</v>
      </c>
      <c r="AGC19" s="54">
        <f t="shared" si="500"/>
        <v>0.1</v>
      </c>
      <c r="AGD19" s="34"/>
      <c r="AGE19" s="54"/>
      <c r="AGF19" s="54">
        <f t="shared" si="501"/>
        <v>0.03</v>
      </c>
      <c r="AGG19" s="54">
        <f t="shared" si="502"/>
        <v>0.05</v>
      </c>
      <c r="AGH19" s="34"/>
      <c r="AGI19" s="54"/>
      <c r="AGJ19" s="54">
        <f t="shared" si="503"/>
        <v>0.03</v>
      </c>
      <c r="AGK19" s="54">
        <f t="shared" si="504"/>
        <v>0.05</v>
      </c>
      <c r="AGL19" s="34"/>
      <c r="AGM19" s="54"/>
      <c r="AGN19" s="54">
        <f t="shared" si="505"/>
        <v>0.03</v>
      </c>
      <c r="AGO19" s="54">
        <f t="shared" si="506"/>
        <v>0.05</v>
      </c>
      <c r="AGP19" s="34"/>
      <c r="AGQ19" s="54"/>
      <c r="AGR19" s="54">
        <f t="shared" si="507"/>
        <v>0.03</v>
      </c>
      <c r="AGS19" s="54">
        <f t="shared" si="508"/>
        <v>0.05</v>
      </c>
      <c r="AGT19" s="34"/>
      <c r="AGU19" s="57">
        <v>0.17</v>
      </c>
      <c r="AGV19" s="57">
        <f t="shared" si="509"/>
        <v>1.5</v>
      </c>
      <c r="AGW19" s="51">
        <f t="shared" si="58"/>
        <v>1.5</v>
      </c>
      <c r="AGX19" s="24">
        <f t="shared" si="510"/>
        <v>11</v>
      </c>
      <c r="AGY19" s="57">
        <v>0.1</v>
      </c>
      <c r="AGZ19" s="57">
        <f t="shared" si="511"/>
        <v>1.5</v>
      </c>
      <c r="AHA19" s="51">
        <f t="shared" si="59"/>
        <v>1.5</v>
      </c>
      <c r="AHB19" s="24">
        <f t="shared" si="512"/>
        <v>6</v>
      </c>
      <c r="AHC19" s="57">
        <v>96.44</v>
      </c>
      <c r="AHD19" s="57">
        <f t="shared" si="513"/>
        <v>0.77599999999999913</v>
      </c>
      <c r="AHE19" s="51">
        <f t="shared" si="60"/>
        <v>1</v>
      </c>
      <c r="AHF19" s="24">
        <f t="shared" si="514"/>
        <v>29</v>
      </c>
      <c r="AHG19" s="57">
        <v>94.88</v>
      </c>
      <c r="AHH19" s="57">
        <f t="shared" si="515"/>
        <v>0.49519999999999981</v>
      </c>
      <c r="AHI19" s="51">
        <f t="shared" si="61"/>
        <v>0.5</v>
      </c>
      <c r="AHJ19" s="24">
        <f t="shared" si="516"/>
        <v>17</v>
      </c>
      <c r="AHK19" s="57">
        <v>97.240000000000009</v>
      </c>
      <c r="AHL19" s="57">
        <f t="shared" si="517"/>
        <v>0.34800000000000181</v>
      </c>
      <c r="AHM19" s="51">
        <f t="shared" si="62"/>
        <v>0.5</v>
      </c>
      <c r="AHN19" s="24">
        <f t="shared" si="518"/>
        <v>28</v>
      </c>
      <c r="AHO19" s="57">
        <v>3.47</v>
      </c>
      <c r="AHP19" s="57">
        <f t="shared" si="519"/>
        <v>0.49830000000000002</v>
      </c>
      <c r="AHQ19" s="51">
        <f t="shared" si="63"/>
        <v>0.55000000000000004</v>
      </c>
      <c r="AHR19" s="24">
        <f t="shared" si="520"/>
        <v>3</v>
      </c>
      <c r="AHS19" s="57">
        <v>4.47</v>
      </c>
      <c r="AHT19" s="57">
        <f t="shared" si="521"/>
        <v>0.38830000000000003</v>
      </c>
      <c r="AHU19" s="51">
        <f t="shared" si="64"/>
        <v>0.55000000000000004</v>
      </c>
      <c r="AHV19" s="24">
        <f t="shared" si="522"/>
        <v>28</v>
      </c>
      <c r="AHW19" s="57">
        <v>5.3300000000000007E-2</v>
      </c>
      <c r="AHX19" s="57">
        <f t="shared" si="523"/>
        <v>0.45</v>
      </c>
      <c r="AHY19" s="51">
        <f t="shared" si="65"/>
        <v>0.45</v>
      </c>
      <c r="AHZ19" s="24">
        <f t="shared" si="524"/>
        <v>14</v>
      </c>
      <c r="AIA19" s="57">
        <v>2.9000000000000001E-2</v>
      </c>
      <c r="AIB19" s="57">
        <f t="shared" si="525"/>
        <v>0.45</v>
      </c>
      <c r="AIC19" s="51">
        <f t="shared" si="66"/>
        <v>0.45</v>
      </c>
      <c r="AID19" s="24">
        <f t="shared" si="526"/>
        <v>16</v>
      </c>
      <c r="AIE19" s="54"/>
      <c r="AIF19" s="54">
        <f t="shared" si="527"/>
        <v>0.24</v>
      </c>
      <c r="AIG19" s="54">
        <f t="shared" si="528"/>
        <v>0.4</v>
      </c>
      <c r="AIH19" s="34"/>
      <c r="AII19" s="54"/>
      <c r="AIJ19" s="54">
        <f t="shared" si="529"/>
        <v>0.24</v>
      </c>
      <c r="AIK19" s="54">
        <f t="shared" si="530"/>
        <v>0.4</v>
      </c>
      <c r="AIL19" s="34"/>
      <c r="AIM19" s="54"/>
      <c r="AIN19" s="54">
        <f t="shared" si="531"/>
        <v>0.24</v>
      </c>
      <c r="AIO19" s="54">
        <f t="shared" si="532"/>
        <v>0.4</v>
      </c>
      <c r="AIP19" s="34"/>
      <c r="AIQ19" s="57">
        <v>20.16</v>
      </c>
      <c r="AIR19" s="57">
        <f t="shared" si="533"/>
        <v>1.5</v>
      </c>
      <c r="AIS19" s="51">
        <f t="shared" si="67"/>
        <v>1.5</v>
      </c>
      <c r="AIT19" s="24">
        <f t="shared" si="534"/>
        <v>1</v>
      </c>
      <c r="AIU19" s="57">
        <v>2.02</v>
      </c>
      <c r="AIV19" s="57">
        <f t="shared" si="535"/>
        <v>2</v>
      </c>
      <c r="AIW19" s="51">
        <f t="shared" si="68"/>
        <v>2</v>
      </c>
      <c r="AIX19" s="24">
        <f t="shared" si="536"/>
        <v>4</v>
      </c>
      <c r="AIY19" s="51">
        <v>0.1</v>
      </c>
      <c r="AIZ19" s="57">
        <f t="shared" si="537"/>
        <v>1.4</v>
      </c>
      <c r="AJA19" s="51">
        <f t="shared" si="69"/>
        <v>1.4</v>
      </c>
      <c r="AJB19" s="24">
        <f t="shared" si="538"/>
        <v>20</v>
      </c>
      <c r="AJC19" s="57">
        <v>26.753878143399124</v>
      </c>
      <c r="AJD19" s="57">
        <f t="shared" si="539"/>
        <v>0.3</v>
      </c>
      <c r="AJE19" s="51">
        <f t="shared" si="70"/>
        <v>0.3</v>
      </c>
      <c r="AJF19" s="24">
        <f t="shared" si="540"/>
        <v>10</v>
      </c>
      <c r="AJG19" s="54"/>
      <c r="AJH19" s="54">
        <f t="shared" si="541"/>
        <v>0.12</v>
      </c>
      <c r="AJI19" s="54">
        <f t="shared" si="542"/>
        <v>0.2</v>
      </c>
      <c r="AJJ19" s="34"/>
      <c r="AJK19" s="57">
        <v>0.32</v>
      </c>
      <c r="AJL19" s="57">
        <f t="shared" si="543"/>
        <v>0.4</v>
      </c>
      <c r="AJM19" s="51">
        <f t="shared" si="71"/>
        <v>0.4</v>
      </c>
      <c r="AJN19" s="24">
        <f t="shared" si="544"/>
        <v>2</v>
      </c>
      <c r="AJO19" s="57">
        <v>95.7</v>
      </c>
      <c r="AJP19" s="57">
        <f t="shared" si="545"/>
        <v>0.17920000000000003</v>
      </c>
      <c r="AJQ19" s="51">
        <f t="shared" si="72"/>
        <v>0.2</v>
      </c>
      <c r="AJR19" s="24">
        <f t="shared" si="546"/>
        <v>23</v>
      </c>
      <c r="AJS19" s="57">
        <v>100</v>
      </c>
      <c r="AJT19" s="57">
        <f t="shared" si="547"/>
        <v>0.2</v>
      </c>
      <c r="AJU19" s="51">
        <f t="shared" si="73"/>
        <v>0.2</v>
      </c>
      <c r="AJV19" s="24">
        <f t="shared" si="548"/>
        <v>1</v>
      </c>
      <c r="AJW19" s="57">
        <v>95.3</v>
      </c>
      <c r="AJX19" s="54">
        <f t="shared" si="549"/>
        <v>0.2</v>
      </c>
      <c r="AJY19" s="36">
        <f t="shared" si="74"/>
        <v>0.2</v>
      </c>
      <c r="AJZ19" s="35">
        <f t="shared" si="550"/>
        <v>19</v>
      </c>
      <c r="AKA19" s="31" t="s">
        <v>552</v>
      </c>
      <c r="AKB19" s="33">
        <f t="shared" si="75"/>
        <v>51.259999999999991</v>
      </c>
      <c r="AKC19" s="34">
        <f t="shared" si="551"/>
        <v>25</v>
      </c>
      <c r="AKD19" s="31" t="s">
        <v>552</v>
      </c>
      <c r="AKE19" s="33">
        <f t="shared" si="76"/>
        <v>96.218611200661854</v>
      </c>
      <c r="AKF19" s="34">
        <f t="shared" si="552"/>
        <v>7</v>
      </c>
      <c r="AKG19" s="31" t="s">
        <v>552</v>
      </c>
      <c r="AKH19" s="33">
        <f t="shared" si="77"/>
        <v>60</v>
      </c>
      <c r="AKI19" s="34">
        <f t="shared" si="553"/>
        <v>1</v>
      </c>
      <c r="AKJ19" s="31" t="s">
        <v>552</v>
      </c>
      <c r="AKK19" s="33">
        <f t="shared" si="554"/>
        <v>59.659821132057367</v>
      </c>
      <c r="AKL19" s="34">
        <f t="shared" si="555"/>
        <v>29</v>
      </c>
      <c r="AKM19" s="31" t="s">
        <v>552</v>
      </c>
      <c r="AKN19" s="33">
        <f t="shared" si="78"/>
        <v>62.289918983677019</v>
      </c>
      <c r="AKO19" s="34">
        <f t="shared" si="556"/>
        <v>21</v>
      </c>
      <c r="AKP19" s="31" t="s">
        <v>552</v>
      </c>
      <c r="AKQ19" s="33">
        <f t="shared" si="79"/>
        <v>100</v>
      </c>
      <c r="AKR19" s="34">
        <f t="shared" si="557"/>
        <v>1</v>
      </c>
      <c r="AKS19" s="31" t="s">
        <v>552</v>
      </c>
      <c r="AKT19" s="33">
        <f t="shared" si="558"/>
        <v>85.145000000000039</v>
      </c>
      <c r="AKU19" s="34">
        <f t="shared" si="80"/>
        <v>20</v>
      </c>
      <c r="AKV19" s="31" t="s">
        <v>552</v>
      </c>
      <c r="AKW19" s="33">
        <f t="shared" si="559"/>
        <v>92.131147540983605</v>
      </c>
      <c r="AKX19" s="34">
        <f t="shared" si="560"/>
        <v>1</v>
      </c>
      <c r="AKY19" s="31" t="s">
        <v>552</v>
      </c>
      <c r="AKZ19" s="33">
        <f t="shared" si="81"/>
        <v>93.28</v>
      </c>
      <c r="ALA19" s="34">
        <f t="shared" si="561"/>
        <v>17</v>
      </c>
    </row>
    <row r="20" spans="1:989" ht="18" x14ac:dyDescent="0.15">
      <c r="A20" s="31" t="s">
        <v>1049</v>
      </c>
      <c r="B20" s="32" t="str">
        <f t="shared" si="82"/>
        <v>河北</v>
      </c>
      <c r="C20" s="33">
        <f t="shared" si="83"/>
        <v>77.493325834977881</v>
      </c>
      <c r="D20" s="34">
        <f t="shared" si="84"/>
        <v>20</v>
      </c>
      <c r="E20" s="54">
        <v>82.8</v>
      </c>
      <c r="F20" s="54">
        <f t="shared" si="85"/>
        <v>0.68133333333333312</v>
      </c>
      <c r="G20" s="54">
        <f t="shared" si="6"/>
        <v>0.7</v>
      </c>
      <c r="H20" s="35">
        <f t="shared" si="86"/>
        <v>10</v>
      </c>
      <c r="I20" s="54">
        <v>79.22</v>
      </c>
      <c r="J20" s="54">
        <f t="shared" si="87"/>
        <v>0</v>
      </c>
      <c r="K20" s="36">
        <f t="shared" si="7"/>
        <v>0.7</v>
      </c>
      <c r="L20" s="35">
        <f t="shared" si="88"/>
        <v>21</v>
      </c>
      <c r="M20" s="54">
        <v>78.08</v>
      </c>
      <c r="N20" s="54">
        <f t="shared" si="89"/>
        <v>0.4247999999999999</v>
      </c>
      <c r="O20" s="36">
        <f t="shared" si="8"/>
        <v>0.6</v>
      </c>
      <c r="P20" s="35">
        <f t="shared" si="90"/>
        <v>18</v>
      </c>
      <c r="Q20" s="54">
        <v>87.21</v>
      </c>
      <c r="R20" s="54">
        <f t="shared" si="91"/>
        <v>0.5367999999999995</v>
      </c>
      <c r="S20" s="36">
        <f t="shared" si="9"/>
        <v>0.6</v>
      </c>
      <c r="T20" s="35">
        <f t="shared" si="92"/>
        <v>9</v>
      </c>
      <c r="U20" s="54"/>
      <c r="V20" s="54">
        <f t="shared" si="93"/>
        <v>0.3</v>
      </c>
      <c r="W20" s="54">
        <f t="shared" si="94"/>
        <v>0.5</v>
      </c>
      <c r="X20" s="34"/>
      <c r="Y20" s="36">
        <v>1.739718591106296E-2</v>
      </c>
      <c r="Z20" s="54">
        <f t="shared" si="95"/>
        <v>0.3</v>
      </c>
      <c r="AA20" s="36">
        <f t="shared" si="10"/>
        <v>0.3</v>
      </c>
      <c r="AB20" s="35">
        <f t="shared" si="96"/>
        <v>3</v>
      </c>
      <c r="AC20" s="36">
        <v>0.23356660614500521</v>
      </c>
      <c r="AD20" s="54">
        <f t="shared" si="97"/>
        <v>0.49160834846374868</v>
      </c>
      <c r="AE20" s="36">
        <f t="shared" si="11"/>
        <v>0.5</v>
      </c>
      <c r="AF20" s="35">
        <f t="shared" si="98"/>
        <v>21</v>
      </c>
      <c r="AG20" s="36">
        <v>3.0848419679528991E-2</v>
      </c>
      <c r="AH20" s="54">
        <f t="shared" si="99"/>
        <v>0.3</v>
      </c>
      <c r="AI20" s="36">
        <f t="shared" si="12"/>
        <v>0.3</v>
      </c>
      <c r="AJ20" s="35">
        <f t="shared" si="100"/>
        <v>16</v>
      </c>
      <c r="AK20" s="36">
        <v>2.8876561932356344</v>
      </c>
      <c r="AL20" s="54">
        <f t="shared" si="101"/>
        <v>0.5</v>
      </c>
      <c r="AM20" s="36">
        <f t="shared" si="13"/>
        <v>0.5</v>
      </c>
      <c r="AN20" s="35">
        <f t="shared" si="102"/>
        <v>3</v>
      </c>
      <c r="AO20" s="53">
        <v>1.9026940271852231</v>
      </c>
      <c r="AP20" s="54">
        <f t="shared" si="103"/>
        <v>0.3</v>
      </c>
      <c r="AQ20" s="36">
        <f t="shared" si="14"/>
        <v>0.3</v>
      </c>
      <c r="AR20" s="35">
        <f t="shared" ref="AR20:AR42" si="562">IF(AO$6=0,RANK(AO20,AO$12:AO$42,0),RANK(AO20,AO$12:AO$42,1))</f>
        <v>10</v>
      </c>
      <c r="AS20" s="54">
        <v>99.850000000000009</v>
      </c>
      <c r="AT20" s="54">
        <f t="shared" si="105"/>
        <v>1</v>
      </c>
      <c r="AU20" s="36">
        <f t="shared" si="15"/>
        <v>1</v>
      </c>
      <c r="AV20" s="35">
        <f t="shared" si="106"/>
        <v>10</v>
      </c>
      <c r="AW20" s="54">
        <v>0.03</v>
      </c>
      <c r="AX20" s="54">
        <f t="shared" si="107"/>
        <v>1</v>
      </c>
      <c r="AY20" s="36">
        <f t="shared" si="16"/>
        <v>1</v>
      </c>
      <c r="AZ20" s="35">
        <f t="shared" si="108"/>
        <v>12</v>
      </c>
      <c r="BA20" s="54">
        <v>2.5129999999999999</v>
      </c>
      <c r="BB20" s="54">
        <f t="shared" si="109"/>
        <v>1</v>
      </c>
      <c r="BC20" s="36">
        <f t="shared" si="17"/>
        <v>1</v>
      </c>
      <c r="BD20" s="35">
        <f t="shared" si="110"/>
        <v>19</v>
      </c>
      <c r="BE20" s="37">
        <v>0.12</v>
      </c>
      <c r="BF20" s="54">
        <f t="shared" si="111"/>
        <v>1</v>
      </c>
      <c r="BG20" s="36">
        <f t="shared" si="18"/>
        <v>1</v>
      </c>
      <c r="BH20" s="35">
        <f t="shared" si="112"/>
        <v>13</v>
      </c>
      <c r="BI20" s="54">
        <v>99.21</v>
      </c>
      <c r="BJ20" s="54">
        <f t="shared" si="113"/>
        <v>0.2</v>
      </c>
      <c r="BK20" s="36">
        <f t="shared" si="19"/>
        <v>0.2</v>
      </c>
      <c r="BL20" s="35">
        <f t="shared" si="114"/>
        <v>20</v>
      </c>
      <c r="BM20" s="54">
        <v>2.5100000000000002</v>
      </c>
      <c r="BN20" s="54">
        <f t="shared" si="115"/>
        <v>0</v>
      </c>
      <c r="BO20" s="36">
        <f t="shared" si="20"/>
        <v>0.2</v>
      </c>
      <c r="BP20" s="35">
        <f t="shared" si="116"/>
        <v>29</v>
      </c>
      <c r="BQ20" s="54">
        <v>99.35</v>
      </c>
      <c r="BR20" s="54">
        <f t="shared" si="117"/>
        <v>0.18799999999999956</v>
      </c>
      <c r="BS20" s="36">
        <f t="shared" si="21"/>
        <v>0.2</v>
      </c>
      <c r="BT20" s="35">
        <f t="shared" si="118"/>
        <v>18</v>
      </c>
      <c r="BU20" s="54">
        <v>2.0014121045766853</v>
      </c>
      <c r="BV20" s="54">
        <f t="shared" si="119"/>
        <v>0</v>
      </c>
      <c r="BW20" s="36">
        <f t="shared" si="22"/>
        <v>0.4</v>
      </c>
      <c r="BX20" s="35">
        <f t="shared" si="120"/>
        <v>19</v>
      </c>
      <c r="BY20" s="54">
        <v>98.05</v>
      </c>
      <c r="BZ20" s="54">
        <f t="shared" si="121"/>
        <v>0.4</v>
      </c>
      <c r="CA20" s="36">
        <f t="shared" si="23"/>
        <v>0.4</v>
      </c>
      <c r="CB20" s="35">
        <f t="shared" si="122"/>
        <v>7</v>
      </c>
      <c r="CC20" s="54">
        <v>98.714399999999998</v>
      </c>
      <c r="CD20" s="54">
        <f t="shared" si="123"/>
        <v>0.5</v>
      </c>
      <c r="CE20" s="36">
        <f t="shared" si="24"/>
        <v>0.5</v>
      </c>
      <c r="CF20" s="35">
        <f t="shared" si="124"/>
        <v>11</v>
      </c>
      <c r="CG20" s="54">
        <v>68</v>
      </c>
      <c r="CH20" s="54">
        <f t="shared" si="125"/>
        <v>0.4</v>
      </c>
      <c r="CI20" s="36">
        <f t="shared" si="25"/>
        <v>0.4</v>
      </c>
      <c r="CJ20" s="35">
        <f t="shared" si="126"/>
        <v>17</v>
      </c>
      <c r="CK20" s="54"/>
      <c r="CL20" s="54">
        <f t="shared" si="127"/>
        <v>0.18</v>
      </c>
      <c r="CM20" s="54">
        <f t="shared" si="128"/>
        <v>0.3</v>
      </c>
      <c r="CN20" s="34"/>
      <c r="CO20" s="54">
        <v>98.863799999999998</v>
      </c>
      <c r="CP20" s="54">
        <f t="shared" si="129"/>
        <v>0.5</v>
      </c>
      <c r="CQ20" s="36">
        <f t="shared" si="26"/>
        <v>0.5</v>
      </c>
      <c r="CR20" s="35">
        <f t="shared" si="130"/>
        <v>14</v>
      </c>
      <c r="CS20" s="54">
        <v>47</v>
      </c>
      <c r="CT20" s="54">
        <f t="shared" si="131"/>
        <v>0.4</v>
      </c>
      <c r="CU20" s="36">
        <f t="shared" si="27"/>
        <v>0.4</v>
      </c>
      <c r="CV20" s="35">
        <f t="shared" si="132"/>
        <v>12</v>
      </c>
      <c r="CW20" s="54"/>
      <c r="CX20" s="54">
        <f t="shared" si="133"/>
        <v>0.18</v>
      </c>
      <c r="CY20" s="54">
        <f t="shared" si="134"/>
        <v>0.3</v>
      </c>
      <c r="CZ20" s="34"/>
      <c r="DA20" s="54">
        <v>98.256399999999999</v>
      </c>
      <c r="DB20" s="54">
        <f t="shared" si="135"/>
        <v>0.3</v>
      </c>
      <c r="DC20" s="36">
        <f t="shared" si="28"/>
        <v>0.3</v>
      </c>
      <c r="DD20" s="35">
        <f t="shared" si="136"/>
        <v>23</v>
      </c>
      <c r="DE20" s="54">
        <v>83</v>
      </c>
      <c r="DF20" s="54">
        <f t="shared" si="137"/>
        <v>0.47</v>
      </c>
      <c r="DG20" s="36">
        <f t="shared" si="29"/>
        <v>0.5</v>
      </c>
      <c r="DH20" s="35">
        <f t="shared" si="138"/>
        <v>20</v>
      </c>
      <c r="DI20" s="54">
        <v>98.041299999999993</v>
      </c>
      <c r="DJ20" s="54">
        <f t="shared" si="139"/>
        <v>0.5</v>
      </c>
      <c r="DK20" s="36">
        <f t="shared" si="30"/>
        <v>0.5</v>
      </c>
      <c r="DL20" s="35">
        <f t="shared" si="140"/>
        <v>23</v>
      </c>
      <c r="DM20" s="54">
        <v>52</v>
      </c>
      <c r="DN20" s="54">
        <f t="shared" si="141"/>
        <v>0.3</v>
      </c>
      <c r="DO20" s="36">
        <f t="shared" si="31"/>
        <v>0.3</v>
      </c>
      <c r="DP20" s="35">
        <f t="shared" si="142"/>
        <v>7</v>
      </c>
      <c r="DQ20" s="54">
        <v>2.964</v>
      </c>
      <c r="DR20" s="54">
        <f t="shared" si="143"/>
        <v>0.23784</v>
      </c>
      <c r="DS20" s="36">
        <f t="shared" si="32"/>
        <v>0.3</v>
      </c>
      <c r="DT20" s="35">
        <f t="shared" si="144"/>
        <v>27</v>
      </c>
      <c r="DU20" s="54">
        <v>99.74</v>
      </c>
      <c r="DV20" s="54">
        <f t="shared" si="145"/>
        <v>0.3</v>
      </c>
      <c r="DW20" s="36">
        <f t="shared" si="33"/>
        <v>0.3</v>
      </c>
      <c r="DX20" s="35">
        <f t="shared" si="146"/>
        <v>14</v>
      </c>
      <c r="DY20" s="54"/>
      <c r="DZ20" s="54">
        <f t="shared" si="147"/>
        <v>0.3</v>
      </c>
      <c r="EA20" s="54">
        <f t="shared" si="148"/>
        <v>0.5</v>
      </c>
      <c r="EB20" s="34"/>
      <c r="EC20" s="54">
        <v>79.22</v>
      </c>
      <c r="ED20" s="94">
        <v>82.51</v>
      </c>
      <c r="EE20" s="54">
        <f t="shared" si="149"/>
        <v>0</v>
      </c>
      <c r="EF20" s="51">
        <f t="shared" si="150"/>
        <v>0.3</v>
      </c>
      <c r="EG20" s="24">
        <f t="shared" si="151"/>
        <v>23</v>
      </c>
      <c r="EH20" s="54">
        <v>79.22</v>
      </c>
      <c r="EI20" s="54">
        <v>77.61</v>
      </c>
      <c r="EJ20" s="54">
        <f t="shared" si="152"/>
        <v>8.9610389610389571E-2</v>
      </c>
      <c r="EK20" s="51">
        <f t="shared" si="153"/>
        <v>0.3</v>
      </c>
      <c r="EL20" s="24">
        <f t="shared" si="154"/>
        <v>29</v>
      </c>
      <c r="EM20" s="69">
        <v>78.08</v>
      </c>
      <c r="EN20" s="70">
        <v>81.81</v>
      </c>
      <c r="EO20" s="54">
        <f t="shared" si="155"/>
        <v>0</v>
      </c>
      <c r="EP20" s="51">
        <f t="shared" si="156"/>
        <v>0.3</v>
      </c>
      <c r="EQ20" s="24">
        <f t="shared" si="157"/>
        <v>16</v>
      </c>
      <c r="ER20" s="69">
        <v>78.08</v>
      </c>
      <c r="ES20" s="70">
        <v>77.900000000000006</v>
      </c>
      <c r="ET20" s="54">
        <f t="shared" si="158"/>
        <v>1.7419354838708993E-2</v>
      </c>
      <c r="EU20" s="51">
        <f t="shared" si="159"/>
        <v>0.3</v>
      </c>
      <c r="EV20" s="24">
        <f t="shared" si="160"/>
        <v>26</v>
      </c>
      <c r="EW20" s="54">
        <v>87.21</v>
      </c>
      <c r="EX20" s="54">
        <v>87.22</v>
      </c>
      <c r="EY20" s="54">
        <f t="shared" si="161"/>
        <v>0</v>
      </c>
      <c r="EZ20" s="51">
        <f t="shared" si="162"/>
        <v>0.3</v>
      </c>
      <c r="FA20" s="24">
        <f t="shared" si="163"/>
        <v>27</v>
      </c>
      <c r="FB20" s="54">
        <v>87.21</v>
      </c>
      <c r="FC20" s="54">
        <v>81.45</v>
      </c>
      <c r="FD20" s="54">
        <f t="shared" si="164"/>
        <v>0.26381679389312945</v>
      </c>
      <c r="FE20" s="51">
        <f t="shared" si="165"/>
        <v>0.3</v>
      </c>
      <c r="FF20" s="24">
        <f t="shared" si="166"/>
        <v>10</v>
      </c>
      <c r="FG20" s="54">
        <v>2.86</v>
      </c>
      <c r="FH20" s="54">
        <f t="shared" si="34"/>
        <v>0.3</v>
      </c>
      <c r="FI20" s="36">
        <f t="shared" si="35"/>
        <v>0.3</v>
      </c>
      <c r="FJ20" s="35">
        <f t="shared" si="36"/>
        <v>6</v>
      </c>
      <c r="FK20" s="54">
        <v>2.54</v>
      </c>
      <c r="FL20" s="54">
        <f t="shared" si="167"/>
        <v>0.3</v>
      </c>
      <c r="FM20" s="36">
        <f t="shared" si="37"/>
        <v>0.3</v>
      </c>
      <c r="FN20" s="35">
        <f t="shared" si="168"/>
        <v>6</v>
      </c>
      <c r="FO20" s="54">
        <v>95.94</v>
      </c>
      <c r="FP20" s="54">
        <v>89.21</v>
      </c>
      <c r="FQ20" s="54">
        <f t="shared" si="169"/>
        <v>0.51835686777920398</v>
      </c>
      <c r="FR20" s="51">
        <f t="shared" si="170"/>
        <v>0.6</v>
      </c>
      <c r="FS20" s="24">
        <f t="shared" si="171"/>
        <v>27</v>
      </c>
      <c r="FT20" s="54">
        <v>95.94</v>
      </c>
      <c r="FU20" s="54">
        <v>92.97</v>
      </c>
      <c r="FV20" s="54">
        <f t="shared" si="172"/>
        <v>0.44218362282878382</v>
      </c>
      <c r="FW20" s="51">
        <f t="shared" si="173"/>
        <v>0.6</v>
      </c>
      <c r="FX20" s="24">
        <f t="shared" si="174"/>
        <v>28</v>
      </c>
      <c r="FY20" s="54">
        <v>93.16</v>
      </c>
      <c r="FZ20" s="54">
        <v>88.21</v>
      </c>
      <c r="GA20" s="54">
        <f t="shared" si="175"/>
        <v>0.1</v>
      </c>
      <c r="GB20" s="51">
        <f t="shared" si="176"/>
        <v>0.1</v>
      </c>
      <c r="GC20" s="24">
        <f t="shared" si="177"/>
        <v>1</v>
      </c>
      <c r="GD20" s="57">
        <v>93.16</v>
      </c>
      <c r="GE20" s="57">
        <v>89.9</v>
      </c>
      <c r="GF20" s="54">
        <f t="shared" si="178"/>
        <v>0.1</v>
      </c>
      <c r="GG20" s="51">
        <f t="shared" si="179"/>
        <v>0.1</v>
      </c>
      <c r="GH20" s="24">
        <f t="shared" si="180"/>
        <v>1</v>
      </c>
      <c r="GI20" s="57">
        <v>96.91</v>
      </c>
      <c r="GJ20" s="57">
        <v>92.03</v>
      </c>
      <c r="GK20" s="54">
        <f t="shared" si="181"/>
        <v>9.8189134808853051E-2</v>
      </c>
      <c r="GL20" s="51">
        <f t="shared" si="182"/>
        <v>0.1</v>
      </c>
      <c r="GM20" s="24">
        <f t="shared" si="183"/>
        <v>25</v>
      </c>
      <c r="GN20" s="57">
        <v>96.91</v>
      </c>
      <c r="GO20" s="57">
        <v>94.59</v>
      </c>
      <c r="GP20" s="54">
        <f t="shared" si="184"/>
        <v>9.626556016597497E-2</v>
      </c>
      <c r="GQ20" s="51">
        <f t="shared" si="185"/>
        <v>0.1</v>
      </c>
      <c r="GR20" s="24">
        <f t="shared" si="186"/>
        <v>25</v>
      </c>
      <c r="GS20" s="57">
        <v>2.71</v>
      </c>
      <c r="GT20" s="57">
        <f t="shared" si="38"/>
        <v>9.0533333333333327E-2</v>
      </c>
      <c r="GU20" s="51">
        <f t="shared" si="39"/>
        <v>0.1</v>
      </c>
      <c r="GV20" s="24">
        <f t="shared" si="40"/>
        <v>17</v>
      </c>
      <c r="GW20" s="57">
        <v>2.04</v>
      </c>
      <c r="GX20" s="57">
        <f t="shared" si="187"/>
        <v>9.9466666666666675E-2</v>
      </c>
      <c r="GY20" s="51">
        <f t="shared" si="41"/>
        <v>0.1</v>
      </c>
      <c r="GZ20" s="24">
        <f t="shared" si="42"/>
        <v>8</v>
      </c>
      <c r="HA20" s="56"/>
      <c r="HB20" s="56"/>
      <c r="HC20" s="54">
        <f t="shared" si="188"/>
        <v>0.06</v>
      </c>
      <c r="HD20" s="54">
        <f t="shared" si="189"/>
        <v>0.1</v>
      </c>
      <c r="HE20" s="56"/>
      <c r="HF20" s="56"/>
      <c r="HG20" s="56"/>
      <c r="HH20" s="54">
        <f t="shared" si="190"/>
        <v>0.06</v>
      </c>
      <c r="HI20" s="54">
        <f t="shared" si="191"/>
        <v>0.1</v>
      </c>
      <c r="HJ20" s="56"/>
      <c r="HK20" s="57">
        <v>93.34</v>
      </c>
      <c r="HL20" s="57">
        <v>88.01</v>
      </c>
      <c r="HM20" s="54">
        <f t="shared" si="192"/>
        <v>5.9288097886540617E-2</v>
      </c>
      <c r="HN20" s="51">
        <f t="shared" si="193"/>
        <v>0.1</v>
      </c>
      <c r="HO20" s="24">
        <f t="shared" si="194"/>
        <v>28</v>
      </c>
      <c r="HP20" s="57">
        <v>93.34</v>
      </c>
      <c r="HQ20" s="57">
        <v>92.589999999999989</v>
      </c>
      <c r="HR20" s="54">
        <f t="shared" si="195"/>
        <v>1.7006802721088714E-2</v>
      </c>
      <c r="HS20" s="51">
        <f t="shared" si="196"/>
        <v>0.1</v>
      </c>
      <c r="HT20" s="24">
        <f t="shared" si="197"/>
        <v>29</v>
      </c>
      <c r="HU20" s="54">
        <v>96.27</v>
      </c>
      <c r="HV20" s="54">
        <v>90.45</v>
      </c>
      <c r="HW20" s="54">
        <f t="shared" si="198"/>
        <v>8.8854961832061014E-2</v>
      </c>
      <c r="HX20" s="54">
        <f t="shared" si="199"/>
        <v>0.1</v>
      </c>
      <c r="HY20" s="24">
        <f t="shared" si="200"/>
        <v>27</v>
      </c>
      <c r="HZ20" s="54">
        <v>96.27</v>
      </c>
      <c r="IA20" s="54">
        <v>94.34</v>
      </c>
      <c r="IB20" s="54">
        <f t="shared" si="201"/>
        <v>7.2556390977443416E-2</v>
      </c>
      <c r="IC20" s="54">
        <f t="shared" si="202"/>
        <v>0.1</v>
      </c>
      <c r="ID20" s="24">
        <f t="shared" si="203"/>
        <v>27</v>
      </c>
      <c r="IE20" s="56"/>
      <c r="IF20" s="56"/>
      <c r="IG20" s="54">
        <f t="shared" si="204"/>
        <v>0.06</v>
      </c>
      <c r="IH20" s="54">
        <f t="shared" si="205"/>
        <v>0.1</v>
      </c>
      <c r="II20" s="56"/>
      <c r="IJ20" s="56"/>
      <c r="IK20" s="56"/>
      <c r="IL20" s="54">
        <f t="shared" si="206"/>
        <v>0.06</v>
      </c>
      <c r="IM20" s="54">
        <f t="shared" si="207"/>
        <v>0.1</v>
      </c>
      <c r="IN20" s="56"/>
      <c r="IO20" s="56"/>
      <c r="IP20" s="56"/>
      <c r="IQ20" s="54">
        <f t="shared" si="208"/>
        <v>0.12</v>
      </c>
      <c r="IR20" s="54">
        <f t="shared" si="209"/>
        <v>0.2</v>
      </c>
      <c r="IS20" s="56"/>
      <c r="IT20" s="56"/>
      <c r="IU20" s="56"/>
      <c r="IV20" s="54">
        <f t="shared" si="210"/>
        <v>0.12</v>
      </c>
      <c r="IW20" s="54">
        <f t="shared" si="211"/>
        <v>0.2</v>
      </c>
      <c r="IX20" s="56"/>
      <c r="IY20" s="56"/>
      <c r="IZ20" s="56"/>
      <c r="JA20" s="54">
        <f t="shared" si="212"/>
        <v>0.12</v>
      </c>
      <c r="JB20" s="54">
        <f t="shared" si="213"/>
        <v>0.2</v>
      </c>
      <c r="JC20" s="56"/>
      <c r="JD20" s="56"/>
      <c r="JE20" s="56"/>
      <c r="JF20" s="54">
        <f t="shared" si="214"/>
        <v>0.12</v>
      </c>
      <c r="JG20" s="54">
        <f t="shared" si="215"/>
        <v>0.2</v>
      </c>
      <c r="JH20" s="56"/>
      <c r="JI20" s="56"/>
      <c r="JJ20" s="56"/>
      <c r="JK20" s="54">
        <f t="shared" si="216"/>
        <v>0.06</v>
      </c>
      <c r="JL20" s="54">
        <f t="shared" si="217"/>
        <v>0.1</v>
      </c>
      <c r="JM20" s="56"/>
      <c r="JN20" s="56"/>
      <c r="JO20" s="56"/>
      <c r="JP20" s="54">
        <f t="shared" si="218"/>
        <v>0.06</v>
      </c>
      <c r="JQ20" s="54">
        <f t="shared" si="219"/>
        <v>0.1</v>
      </c>
      <c r="JR20" s="56"/>
      <c r="JS20" s="56"/>
      <c r="JT20" s="56"/>
      <c r="JU20" s="54">
        <f t="shared" si="220"/>
        <v>0.03</v>
      </c>
      <c r="JV20" s="54">
        <f t="shared" si="221"/>
        <v>0.05</v>
      </c>
      <c r="JW20" s="56"/>
      <c r="JX20" s="56"/>
      <c r="JY20" s="56"/>
      <c r="JZ20" s="54">
        <f t="shared" si="222"/>
        <v>0.03</v>
      </c>
      <c r="KA20" s="54">
        <f t="shared" si="223"/>
        <v>0.05</v>
      </c>
      <c r="KB20" s="56"/>
      <c r="KC20" s="56"/>
      <c r="KD20" s="56"/>
      <c r="KE20" s="54">
        <f t="shared" si="224"/>
        <v>0.03</v>
      </c>
      <c r="KF20" s="54">
        <f t="shared" si="225"/>
        <v>0.05</v>
      </c>
      <c r="KG20" s="56"/>
      <c r="KH20" s="56"/>
      <c r="KI20" s="56"/>
      <c r="KJ20" s="54">
        <f t="shared" si="226"/>
        <v>0.03</v>
      </c>
      <c r="KK20" s="54">
        <f t="shared" si="227"/>
        <v>0.05</v>
      </c>
      <c r="KL20" s="56"/>
      <c r="KM20" s="57">
        <v>96.907645974137935</v>
      </c>
      <c r="KN20" s="57"/>
      <c r="KO20" s="54">
        <f t="shared" si="228"/>
        <v>0</v>
      </c>
      <c r="KP20" s="51">
        <f t="shared" si="229"/>
        <v>0</v>
      </c>
      <c r="KQ20" s="24">
        <f t="shared" si="230"/>
        <v>1</v>
      </c>
      <c r="KR20" s="57">
        <v>96.907645974137935</v>
      </c>
      <c r="KS20" s="57"/>
      <c r="KT20" s="54">
        <f t="shared" si="231"/>
        <v>0</v>
      </c>
      <c r="KU20" s="51">
        <f t="shared" si="232"/>
        <v>0</v>
      </c>
      <c r="KV20" s="24">
        <f t="shared" si="233"/>
        <v>1</v>
      </c>
      <c r="KW20" s="57">
        <v>98.079770114942519</v>
      </c>
      <c r="KX20" s="57"/>
      <c r="KY20" s="54">
        <f t="shared" si="234"/>
        <v>0</v>
      </c>
      <c r="KZ20" s="51">
        <f t="shared" si="235"/>
        <v>0</v>
      </c>
      <c r="LA20" s="24">
        <f t="shared" si="236"/>
        <v>1</v>
      </c>
      <c r="LB20" s="57">
        <v>98.079770114942519</v>
      </c>
      <c r="LC20" s="57"/>
      <c r="LD20" s="54">
        <f t="shared" si="237"/>
        <v>0</v>
      </c>
      <c r="LE20" s="51">
        <f t="shared" si="238"/>
        <v>0</v>
      </c>
      <c r="LF20" s="24">
        <f t="shared" si="239"/>
        <v>1</v>
      </c>
      <c r="LG20" s="56"/>
      <c r="LH20" s="56"/>
      <c r="LI20" s="54">
        <f t="shared" si="240"/>
        <v>0.06</v>
      </c>
      <c r="LJ20" s="54">
        <f t="shared" si="241"/>
        <v>0.1</v>
      </c>
      <c r="LK20" s="56"/>
      <c r="LL20" s="56"/>
      <c r="LM20" s="56"/>
      <c r="LN20" s="54">
        <f t="shared" si="242"/>
        <v>0.06</v>
      </c>
      <c r="LO20" s="54">
        <f t="shared" si="243"/>
        <v>0.1</v>
      </c>
      <c r="LP20" s="56"/>
      <c r="LQ20" s="54">
        <v>4.4135033267667936</v>
      </c>
      <c r="LR20" s="56"/>
      <c r="LS20" s="54">
        <f t="shared" si="244"/>
        <v>0</v>
      </c>
      <c r="LT20" s="51">
        <f t="shared" si="245"/>
        <v>0</v>
      </c>
      <c r="LU20" s="24">
        <f t="shared" si="246"/>
        <v>1</v>
      </c>
      <c r="LV20" s="54">
        <v>4.4135033267667936</v>
      </c>
      <c r="LW20" s="56"/>
      <c r="LX20" s="54">
        <f t="shared" si="247"/>
        <v>0</v>
      </c>
      <c r="LY20" s="51">
        <f t="shared" si="248"/>
        <v>0</v>
      </c>
      <c r="LZ20" s="24">
        <f t="shared" si="249"/>
        <v>1</v>
      </c>
      <c r="MA20" s="54">
        <v>21.386770847364406</v>
      </c>
      <c r="MB20" s="56"/>
      <c r="MC20" s="54">
        <f t="shared" si="250"/>
        <v>0</v>
      </c>
      <c r="MD20" s="51">
        <f t="shared" si="251"/>
        <v>0</v>
      </c>
      <c r="ME20" s="24">
        <f t="shared" si="252"/>
        <v>1</v>
      </c>
      <c r="MF20" s="54">
        <v>21.386770847364406</v>
      </c>
      <c r="MG20" s="56"/>
      <c r="MH20" s="54">
        <f t="shared" si="253"/>
        <v>0</v>
      </c>
      <c r="MI20" s="51">
        <f t="shared" si="254"/>
        <v>0</v>
      </c>
      <c r="MJ20" s="24">
        <f t="shared" si="255"/>
        <v>1</v>
      </c>
      <c r="MK20" s="56"/>
      <c r="ML20" s="56"/>
      <c r="MM20" s="54">
        <f t="shared" si="256"/>
        <v>0.12</v>
      </c>
      <c r="MN20" s="54">
        <f t="shared" si="257"/>
        <v>0.2</v>
      </c>
      <c r="MO20" s="56"/>
      <c r="MP20" s="56"/>
      <c r="MQ20" s="56"/>
      <c r="MR20" s="54">
        <f t="shared" si="258"/>
        <v>0.12</v>
      </c>
      <c r="MS20" s="54">
        <f t="shared" si="259"/>
        <v>0.2</v>
      </c>
      <c r="MT20" s="56"/>
      <c r="MU20" s="56"/>
      <c r="MV20" s="56"/>
      <c r="MW20" s="54">
        <f t="shared" si="260"/>
        <v>0.12</v>
      </c>
      <c r="MX20" s="54">
        <f t="shared" si="261"/>
        <v>0.2</v>
      </c>
      <c r="MY20" s="56"/>
      <c r="MZ20" s="56"/>
      <c r="NA20" s="56"/>
      <c r="NB20" s="54">
        <f t="shared" si="262"/>
        <v>0.12</v>
      </c>
      <c r="NC20" s="54">
        <f t="shared" si="263"/>
        <v>0.2</v>
      </c>
      <c r="ND20" s="56"/>
      <c r="NE20" s="56"/>
      <c r="NF20" s="56"/>
      <c r="NG20" s="54">
        <f t="shared" si="264"/>
        <v>0.06</v>
      </c>
      <c r="NH20" s="54">
        <f t="shared" si="265"/>
        <v>0.1</v>
      </c>
      <c r="NI20" s="56"/>
      <c r="NJ20" s="56"/>
      <c r="NK20" s="56"/>
      <c r="NL20" s="54">
        <f t="shared" si="266"/>
        <v>0.06</v>
      </c>
      <c r="NM20" s="54">
        <f t="shared" si="267"/>
        <v>0.1</v>
      </c>
      <c r="NN20" s="56"/>
      <c r="NO20" s="56"/>
      <c r="NP20" s="56"/>
      <c r="NQ20" s="54">
        <f t="shared" si="268"/>
        <v>0.03</v>
      </c>
      <c r="NR20" s="54">
        <f t="shared" si="269"/>
        <v>0.05</v>
      </c>
      <c r="NS20" s="56"/>
      <c r="NT20" s="56"/>
      <c r="NU20" s="56"/>
      <c r="NV20" s="54">
        <f t="shared" si="270"/>
        <v>0.03</v>
      </c>
      <c r="NW20" s="54">
        <f t="shared" si="271"/>
        <v>0.05</v>
      </c>
      <c r="NX20" s="56"/>
      <c r="NY20" s="56"/>
      <c r="NZ20" s="56"/>
      <c r="OA20" s="54">
        <f t="shared" si="272"/>
        <v>0.03</v>
      </c>
      <c r="OB20" s="54">
        <f t="shared" si="273"/>
        <v>0.05</v>
      </c>
      <c r="OC20" s="56"/>
      <c r="OD20" s="56"/>
      <c r="OE20" s="56"/>
      <c r="OF20" s="54">
        <f t="shared" si="274"/>
        <v>0.03</v>
      </c>
      <c r="OG20" s="54">
        <f t="shared" si="275"/>
        <v>0.05</v>
      </c>
      <c r="OH20" s="56"/>
      <c r="OI20" s="56"/>
      <c r="OJ20" s="56"/>
      <c r="OK20" s="54">
        <f t="shared" si="276"/>
        <v>0.06</v>
      </c>
      <c r="OL20" s="54">
        <f t="shared" si="277"/>
        <v>0.1</v>
      </c>
      <c r="OM20" s="56"/>
      <c r="ON20" s="56"/>
      <c r="OO20" s="56"/>
      <c r="OP20" s="54">
        <f t="shared" si="278"/>
        <v>0.06</v>
      </c>
      <c r="OQ20" s="54">
        <f t="shared" si="279"/>
        <v>0.1</v>
      </c>
      <c r="OR20" s="56"/>
      <c r="OS20" s="56"/>
      <c r="OT20" s="56"/>
      <c r="OU20" s="54">
        <f t="shared" si="280"/>
        <v>0.12</v>
      </c>
      <c r="OV20" s="54">
        <f t="shared" si="281"/>
        <v>0.2</v>
      </c>
      <c r="OW20" s="56"/>
      <c r="OX20" s="56"/>
      <c r="OY20" s="56"/>
      <c r="OZ20" s="54">
        <f t="shared" si="282"/>
        <v>0.12</v>
      </c>
      <c r="PA20" s="54">
        <f t="shared" si="283"/>
        <v>0.2</v>
      </c>
      <c r="PB20" s="56"/>
      <c r="PC20" s="56"/>
      <c r="PD20" s="56"/>
      <c r="PE20" s="54">
        <f t="shared" si="284"/>
        <v>0.12</v>
      </c>
      <c r="PF20" s="54">
        <f t="shared" si="285"/>
        <v>0.2</v>
      </c>
      <c r="PG20" s="56"/>
      <c r="PH20" s="56"/>
      <c r="PI20" s="56"/>
      <c r="PJ20" s="54">
        <f t="shared" si="286"/>
        <v>0.12</v>
      </c>
      <c r="PK20" s="54">
        <f t="shared" si="287"/>
        <v>0.2</v>
      </c>
      <c r="PL20" s="56"/>
      <c r="PM20" s="56"/>
      <c r="PN20" s="56"/>
      <c r="PO20" s="54">
        <f t="shared" si="288"/>
        <v>0.06</v>
      </c>
      <c r="PP20" s="54">
        <f t="shared" si="289"/>
        <v>0.1</v>
      </c>
      <c r="PQ20" s="56"/>
      <c r="PR20" s="56"/>
      <c r="PS20" s="56"/>
      <c r="PT20" s="54">
        <f t="shared" si="290"/>
        <v>0.06</v>
      </c>
      <c r="PU20" s="54">
        <f t="shared" si="291"/>
        <v>0.1</v>
      </c>
      <c r="PV20" s="56"/>
      <c r="PW20" s="56"/>
      <c r="PX20" s="56"/>
      <c r="PY20" s="54">
        <f t="shared" si="292"/>
        <v>0.03</v>
      </c>
      <c r="PZ20" s="54">
        <f t="shared" si="293"/>
        <v>0.05</v>
      </c>
      <c r="QA20" s="56"/>
      <c r="QB20" s="56"/>
      <c r="QC20" s="56"/>
      <c r="QD20" s="54">
        <f t="shared" si="294"/>
        <v>0.03</v>
      </c>
      <c r="QE20" s="54">
        <f t="shared" si="295"/>
        <v>0.05</v>
      </c>
      <c r="QF20" s="56"/>
      <c r="QG20" s="56"/>
      <c r="QH20" s="56"/>
      <c r="QI20" s="54">
        <f t="shared" si="296"/>
        <v>0.03</v>
      </c>
      <c r="QJ20" s="54">
        <f t="shared" si="297"/>
        <v>0.05</v>
      </c>
      <c r="QK20" s="56"/>
      <c r="QL20" s="56"/>
      <c r="QM20" s="56"/>
      <c r="QN20" s="54">
        <f t="shared" si="298"/>
        <v>0.03</v>
      </c>
      <c r="QO20" s="54">
        <f t="shared" si="299"/>
        <v>0.05</v>
      </c>
      <c r="QP20" s="56"/>
      <c r="QQ20" s="54"/>
      <c r="QR20" s="54">
        <f t="shared" si="300"/>
        <v>0.12</v>
      </c>
      <c r="QS20" s="54">
        <f t="shared" si="301"/>
        <v>0.2</v>
      </c>
      <c r="QT20" s="34"/>
      <c r="QU20" s="54"/>
      <c r="QV20" s="54">
        <f t="shared" si="302"/>
        <v>0.12</v>
      </c>
      <c r="QW20" s="54">
        <f t="shared" si="303"/>
        <v>0.2</v>
      </c>
      <c r="QX20" s="34"/>
      <c r="QY20" s="54"/>
      <c r="QZ20" s="54">
        <f t="shared" si="304"/>
        <v>0.12</v>
      </c>
      <c r="RA20" s="54">
        <f t="shared" si="305"/>
        <v>0.2</v>
      </c>
      <c r="RB20" s="34"/>
      <c r="RC20" s="54"/>
      <c r="RD20" s="54">
        <f t="shared" si="306"/>
        <v>0.12</v>
      </c>
      <c r="RE20" s="54">
        <f t="shared" si="307"/>
        <v>0.2</v>
      </c>
      <c r="RF20" s="34"/>
      <c r="RG20" s="54"/>
      <c r="RH20" s="54">
        <f t="shared" si="308"/>
        <v>0.12</v>
      </c>
      <c r="RI20" s="54">
        <f t="shared" si="309"/>
        <v>0.2</v>
      </c>
      <c r="RJ20" s="34"/>
      <c r="RK20" s="57">
        <v>95.94</v>
      </c>
      <c r="RL20" s="57">
        <f t="shared" si="310"/>
        <v>0</v>
      </c>
      <c r="RM20" s="51">
        <f t="shared" si="43"/>
        <v>0.2</v>
      </c>
      <c r="RN20" s="24">
        <f t="shared" si="311"/>
        <v>27</v>
      </c>
      <c r="RO20" s="54"/>
      <c r="RP20" s="54">
        <f t="shared" si="312"/>
        <v>0.06</v>
      </c>
      <c r="RQ20" s="54">
        <f t="shared" si="313"/>
        <v>0.1</v>
      </c>
      <c r="RR20" s="34"/>
      <c r="RS20" s="54"/>
      <c r="RT20" s="54">
        <f t="shared" si="314"/>
        <v>0.06</v>
      </c>
      <c r="RU20" s="54">
        <f t="shared" si="315"/>
        <v>0.1</v>
      </c>
      <c r="RV20" s="34"/>
      <c r="RW20" s="54"/>
      <c r="RX20" s="54">
        <f t="shared" si="316"/>
        <v>0.06</v>
      </c>
      <c r="RY20" s="54">
        <f t="shared" si="317"/>
        <v>0.1</v>
      </c>
      <c r="RZ20" s="34"/>
      <c r="SA20" s="54"/>
      <c r="SB20" s="54">
        <f t="shared" si="318"/>
        <v>0.06</v>
      </c>
      <c r="SC20" s="54">
        <f t="shared" si="319"/>
        <v>0.1</v>
      </c>
      <c r="SD20" s="34"/>
      <c r="SE20" s="54"/>
      <c r="SF20" s="54">
        <f t="shared" si="320"/>
        <v>0.06</v>
      </c>
      <c r="SG20" s="54">
        <f t="shared" si="321"/>
        <v>0.1</v>
      </c>
      <c r="SH20" s="34"/>
      <c r="SI20" s="54"/>
      <c r="SJ20" s="54">
        <f t="shared" si="322"/>
        <v>0.06</v>
      </c>
      <c r="SK20" s="54">
        <f t="shared" si="323"/>
        <v>0.1</v>
      </c>
      <c r="SL20" s="34"/>
      <c r="SM20" s="54"/>
      <c r="SN20" s="54">
        <f t="shared" si="324"/>
        <v>0.06</v>
      </c>
      <c r="SO20" s="54">
        <f t="shared" si="325"/>
        <v>0.1</v>
      </c>
      <c r="SP20" s="34"/>
      <c r="SQ20" s="54"/>
      <c r="SR20" s="54">
        <f t="shared" si="326"/>
        <v>0.06</v>
      </c>
      <c r="SS20" s="54">
        <f t="shared" si="327"/>
        <v>0.1</v>
      </c>
      <c r="ST20" s="34"/>
      <c r="SU20" s="54"/>
      <c r="SV20" s="54">
        <f t="shared" si="328"/>
        <v>0.06</v>
      </c>
      <c r="SW20" s="54">
        <f t="shared" si="329"/>
        <v>0.1</v>
      </c>
      <c r="SX20" s="34"/>
      <c r="SY20" s="54"/>
      <c r="SZ20" s="54">
        <f t="shared" si="330"/>
        <v>0.06</v>
      </c>
      <c r="TA20" s="54">
        <f t="shared" si="331"/>
        <v>0.1</v>
      </c>
      <c r="TB20" s="34"/>
      <c r="TC20" s="54"/>
      <c r="TD20" s="54">
        <f t="shared" si="332"/>
        <v>0.06</v>
      </c>
      <c r="TE20" s="54">
        <f t="shared" si="333"/>
        <v>0.1</v>
      </c>
      <c r="TF20" s="34"/>
      <c r="TG20" s="54"/>
      <c r="TH20" s="54">
        <f t="shared" si="334"/>
        <v>0.06</v>
      </c>
      <c r="TI20" s="54">
        <f t="shared" si="335"/>
        <v>0.1</v>
      </c>
      <c r="TJ20" s="34"/>
      <c r="TK20" s="54"/>
      <c r="TL20" s="54">
        <f t="shared" si="336"/>
        <v>0.06</v>
      </c>
      <c r="TM20" s="54">
        <f t="shared" si="337"/>
        <v>0.1</v>
      </c>
      <c r="TN20" s="34"/>
      <c r="TO20" s="57">
        <v>93.16</v>
      </c>
      <c r="TP20" s="57">
        <f t="shared" si="338"/>
        <v>0.1</v>
      </c>
      <c r="TQ20" s="51">
        <f t="shared" si="44"/>
        <v>0.1</v>
      </c>
      <c r="TR20" s="24">
        <f t="shared" si="339"/>
        <v>16</v>
      </c>
      <c r="TS20" s="54"/>
      <c r="TT20" s="54">
        <f t="shared" si="340"/>
        <v>0.06</v>
      </c>
      <c r="TU20" s="54">
        <f t="shared" si="341"/>
        <v>0.1</v>
      </c>
      <c r="TV20" s="34"/>
      <c r="TW20" s="54"/>
      <c r="TX20" s="54">
        <f t="shared" si="342"/>
        <v>0.06</v>
      </c>
      <c r="TY20" s="54">
        <f t="shared" si="343"/>
        <v>0.1</v>
      </c>
      <c r="TZ20" s="34"/>
      <c r="UA20" s="54"/>
      <c r="UB20" s="54">
        <f t="shared" si="344"/>
        <v>0.06</v>
      </c>
      <c r="UC20" s="54">
        <f t="shared" si="345"/>
        <v>0.1</v>
      </c>
      <c r="UD20" s="34"/>
      <c r="UE20" s="54"/>
      <c r="UF20" s="54">
        <f t="shared" si="346"/>
        <v>0.06</v>
      </c>
      <c r="UG20" s="54">
        <f t="shared" si="347"/>
        <v>0.1</v>
      </c>
      <c r="UH20" s="34"/>
      <c r="UI20" s="54"/>
      <c r="UJ20" s="54">
        <f t="shared" si="348"/>
        <v>0.06</v>
      </c>
      <c r="UK20" s="54">
        <f t="shared" si="349"/>
        <v>0.1</v>
      </c>
      <c r="UL20" s="34"/>
      <c r="UM20" s="54"/>
      <c r="UN20" s="54">
        <f t="shared" si="350"/>
        <v>0.06</v>
      </c>
      <c r="UO20" s="54">
        <f t="shared" si="351"/>
        <v>0.1</v>
      </c>
      <c r="UP20" s="34"/>
      <c r="UQ20" s="54"/>
      <c r="UR20" s="54">
        <f t="shared" si="352"/>
        <v>0.06</v>
      </c>
      <c r="US20" s="54">
        <f t="shared" si="353"/>
        <v>0.1</v>
      </c>
      <c r="UT20" s="34"/>
      <c r="UU20" s="54"/>
      <c r="UV20" s="54">
        <f t="shared" si="354"/>
        <v>0.06</v>
      </c>
      <c r="UW20" s="54">
        <f t="shared" si="355"/>
        <v>0.1</v>
      </c>
      <c r="UX20" s="34"/>
      <c r="UY20" s="54"/>
      <c r="UZ20" s="54">
        <f t="shared" si="356"/>
        <v>0.06</v>
      </c>
      <c r="VA20" s="54">
        <f t="shared" si="357"/>
        <v>0.1</v>
      </c>
      <c r="VB20" s="34"/>
      <c r="VC20" s="54"/>
      <c r="VD20" s="54">
        <f t="shared" si="358"/>
        <v>0.06</v>
      </c>
      <c r="VE20" s="54">
        <f t="shared" si="359"/>
        <v>0.1</v>
      </c>
      <c r="VF20" s="34"/>
      <c r="VG20" s="62">
        <v>7.4383842887132358E-4</v>
      </c>
      <c r="VH20" s="57">
        <f t="shared" si="45"/>
        <v>0.1</v>
      </c>
      <c r="VI20" s="51">
        <f t="shared" si="46"/>
        <v>0.1</v>
      </c>
      <c r="VJ20" s="24">
        <f t="shared" si="360"/>
        <v>2</v>
      </c>
      <c r="VK20" s="57">
        <v>96.907645974137935</v>
      </c>
      <c r="VL20" s="57">
        <f t="shared" si="361"/>
        <v>0.2</v>
      </c>
      <c r="VM20" s="51">
        <f t="shared" si="47"/>
        <v>0.2</v>
      </c>
      <c r="VN20" s="24">
        <f t="shared" si="362"/>
        <v>8</v>
      </c>
      <c r="VO20" s="57">
        <v>98.079770114942519</v>
      </c>
      <c r="VP20" s="57">
        <f t="shared" si="363"/>
        <v>0.2</v>
      </c>
      <c r="VQ20" s="51">
        <f t="shared" si="48"/>
        <v>0.2</v>
      </c>
      <c r="VR20" s="24">
        <f t="shared" si="364"/>
        <v>12</v>
      </c>
      <c r="VS20" s="54"/>
      <c r="VT20" s="54">
        <f t="shared" si="365"/>
        <v>0.06</v>
      </c>
      <c r="VU20" s="54">
        <f t="shared" si="366"/>
        <v>0.1</v>
      </c>
      <c r="VV20" s="34"/>
      <c r="VW20" s="54">
        <v>4.4135033267667936</v>
      </c>
      <c r="VX20" s="57">
        <f t="shared" si="367"/>
        <v>0.1</v>
      </c>
      <c r="VY20" s="51">
        <f t="shared" si="49"/>
        <v>0.1</v>
      </c>
      <c r="VZ20" s="24">
        <f t="shared" si="368"/>
        <v>9</v>
      </c>
      <c r="WA20" s="54">
        <v>21.386770847364406</v>
      </c>
      <c r="WB20" s="57">
        <f t="shared" si="369"/>
        <v>0.1</v>
      </c>
      <c r="WC20" s="51">
        <f t="shared" si="50"/>
        <v>0.1</v>
      </c>
      <c r="WD20" s="24">
        <f t="shared" si="370"/>
        <v>8</v>
      </c>
      <c r="WE20" s="57">
        <v>99.13</v>
      </c>
      <c r="WF20" s="57">
        <f t="shared" si="371"/>
        <v>0.1</v>
      </c>
      <c r="WG20" s="51">
        <f t="shared" si="51"/>
        <v>0.1</v>
      </c>
      <c r="WH20" s="24">
        <f t="shared" si="372"/>
        <v>9</v>
      </c>
      <c r="WI20" s="54"/>
      <c r="WJ20" s="54">
        <f t="shared" si="373"/>
        <v>0.06</v>
      </c>
      <c r="WK20" s="54">
        <f t="shared" si="374"/>
        <v>0.1</v>
      </c>
      <c r="WL20" s="34"/>
      <c r="WM20" s="54"/>
      <c r="WN20" s="54">
        <f t="shared" si="375"/>
        <v>0.06</v>
      </c>
      <c r="WO20" s="54">
        <f t="shared" si="376"/>
        <v>0.1</v>
      </c>
      <c r="WP20" s="34"/>
      <c r="WQ20" s="54"/>
      <c r="WR20" s="54">
        <f t="shared" si="377"/>
        <v>0.06</v>
      </c>
      <c r="WS20" s="54">
        <f t="shared" si="378"/>
        <v>0.1</v>
      </c>
      <c r="WT20" s="34"/>
      <c r="WU20" s="57">
        <v>0</v>
      </c>
      <c r="WV20" s="57">
        <f t="shared" si="379"/>
        <v>0.1</v>
      </c>
      <c r="WW20" s="51">
        <f t="shared" si="52"/>
        <v>0.1</v>
      </c>
      <c r="WX20" s="24">
        <f t="shared" si="380"/>
        <v>1</v>
      </c>
      <c r="WY20" s="54"/>
      <c r="WZ20" s="54">
        <f t="shared" si="381"/>
        <v>0.06</v>
      </c>
      <c r="XA20" s="54">
        <f t="shared" si="382"/>
        <v>0.1</v>
      </c>
      <c r="XB20" s="34"/>
      <c r="XC20" s="54"/>
      <c r="XD20" s="54">
        <f t="shared" si="383"/>
        <v>0.06</v>
      </c>
      <c r="XE20" s="54">
        <f t="shared" si="384"/>
        <v>0.1</v>
      </c>
      <c r="XF20" s="34"/>
      <c r="XG20" s="54"/>
      <c r="XH20" s="54">
        <f t="shared" si="385"/>
        <v>0.06</v>
      </c>
      <c r="XI20" s="54">
        <f t="shared" si="386"/>
        <v>0.1</v>
      </c>
      <c r="XJ20" s="34"/>
      <c r="XK20" s="54"/>
      <c r="XL20" s="54">
        <f t="shared" si="387"/>
        <v>0.06</v>
      </c>
      <c r="XM20" s="54">
        <f t="shared" si="388"/>
        <v>0.1</v>
      </c>
      <c r="XN20" s="34"/>
      <c r="XO20" s="54"/>
      <c r="XP20" s="54">
        <f t="shared" si="389"/>
        <v>0.06</v>
      </c>
      <c r="XQ20" s="54">
        <f t="shared" si="390"/>
        <v>0.1</v>
      </c>
      <c r="XR20" s="34"/>
      <c r="XS20" s="54"/>
      <c r="XT20" s="54">
        <f t="shared" si="391"/>
        <v>0.06</v>
      </c>
      <c r="XU20" s="54">
        <f t="shared" si="392"/>
        <v>0.1</v>
      </c>
      <c r="XV20" s="34"/>
      <c r="XW20" s="54"/>
      <c r="XX20" s="54">
        <f t="shared" si="393"/>
        <v>0.06</v>
      </c>
      <c r="XY20" s="54">
        <f t="shared" si="394"/>
        <v>0.1</v>
      </c>
      <c r="XZ20" s="34"/>
      <c r="YA20" s="54"/>
      <c r="YB20" s="54">
        <f t="shared" si="395"/>
        <v>0.06</v>
      </c>
      <c r="YC20" s="54">
        <f t="shared" si="396"/>
        <v>0.1</v>
      </c>
      <c r="YD20" s="34"/>
      <c r="YE20" s="54"/>
      <c r="YF20" s="54">
        <f t="shared" si="397"/>
        <v>0.03</v>
      </c>
      <c r="YG20" s="54">
        <f t="shared" si="398"/>
        <v>0.05</v>
      </c>
      <c r="YH20" s="34"/>
      <c r="YI20" s="54"/>
      <c r="YJ20" s="54">
        <f t="shared" si="399"/>
        <v>0.06</v>
      </c>
      <c r="YK20" s="54">
        <f t="shared" si="400"/>
        <v>0.1</v>
      </c>
      <c r="YL20" s="34"/>
      <c r="YM20" s="54"/>
      <c r="YN20" s="54">
        <f t="shared" si="401"/>
        <v>0.03</v>
      </c>
      <c r="YO20" s="54">
        <f t="shared" si="402"/>
        <v>0.05</v>
      </c>
      <c r="YP20" s="34"/>
      <c r="YQ20" s="57">
        <v>96.91</v>
      </c>
      <c r="YR20" s="57">
        <f t="shared" si="403"/>
        <v>9.8199999999999926E-2</v>
      </c>
      <c r="YS20" s="51">
        <f t="shared" si="53"/>
        <v>0.1</v>
      </c>
      <c r="YT20" s="24">
        <f t="shared" si="404"/>
        <v>25</v>
      </c>
      <c r="YU20" s="54"/>
      <c r="YV20" s="54">
        <f t="shared" si="405"/>
        <v>0.06</v>
      </c>
      <c r="YW20" s="54">
        <f t="shared" si="406"/>
        <v>0.1</v>
      </c>
      <c r="YX20" s="34"/>
      <c r="YY20" s="54"/>
      <c r="YZ20" s="54">
        <f t="shared" si="407"/>
        <v>0.06</v>
      </c>
      <c r="ZA20" s="54">
        <f t="shared" si="408"/>
        <v>0.1</v>
      </c>
      <c r="ZB20" s="34"/>
      <c r="ZC20" s="54"/>
      <c r="ZD20" s="54">
        <f t="shared" si="409"/>
        <v>0.06</v>
      </c>
      <c r="ZE20" s="54">
        <f t="shared" si="410"/>
        <v>0.1</v>
      </c>
      <c r="ZF20" s="34"/>
      <c r="ZG20" s="54"/>
      <c r="ZH20" s="54">
        <f t="shared" si="411"/>
        <v>0.06</v>
      </c>
      <c r="ZI20" s="54">
        <f t="shared" si="412"/>
        <v>0.1</v>
      </c>
      <c r="ZJ20" s="34"/>
      <c r="ZK20" s="54"/>
      <c r="ZL20" s="54">
        <f t="shared" si="413"/>
        <v>0.06</v>
      </c>
      <c r="ZM20" s="54">
        <f t="shared" si="414"/>
        <v>0.1</v>
      </c>
      <c r="ZN20" s="34"/>
      <c r="ZO20" s="54"/>
      <c r="ZP20" s="54">
        <f t="shared" si="415"/>
        <v>0.06</v>
      </c>
      <c r="ZQ20" s="54">
        <f t="shared" si="416"/>
        <v>0.1</v>
      </c>
      <c r="ZR20" s="34"/>
      <c r="ZS20" s="54"/>
      <c r="ZT20" s="54">
        <f t="shared" si="417"/>
        <v>0.06</v>
      </c>
      <c r="ZU20" s="54">
        <f t="shared" si="418"/>
        <v>0.1</v>
      </c>
      <c r="ZV20" s="34"/>
      <c r="ZW20" s="54"/>
      <c r="ZX20" s="54">
        <f t="shared" si="419"/>
        <v>0.06</v>
      </c>
      <c r="ZY20" s="54">
        <f t="shared" si="420"/>
        <v>0.1</v>
      </c>
      <c r="ZZ20" s="34"/>
      <c r="AAA20" s="54"/>
      <c r="AAB20" s="54">
        <f t="shared" si="421"/>
        <v>0.03</v>
      </c>
      <c r="AAC20" s="54">
        <f t="shared" si="422"/>
        <v>0.05</v>
      </c>
      <c r="AAD20" s="34"/>
      <c r="AAE20" s="51">
        <v>1.58</v>
      </c>
      <c r="AAF20" s="57">
        <f t="shared" si="423"/>
        <v>3.8399999999999997E-2</v>
      </c>
      <c r="AAG20" s="51">
        <f t="shared" si="54"/>
        <v>0.05</v>
      </c>
      <c r="AAH20" s="24">
        <f t="shared" si="424"/>
        <v>23</v>
      </c>
      <c r="AAI20" s="54"/>
      <c r="AAJ20" s="54">
        <f t="shared" si="425"/>
        <v>0.03</v>
      </c>
      <c r="AAK20" s="54">
        <f t="shared" si="426"/>
        <v>0.05</v>
      </c>
      <c r="AAL20" s="34"/>
      <c r="AAM20" s="54"/>
      <c r="AAN20" s="54">
        <f t="shared" si="427"/>
        <v>0.03</v>
      </c>
      <c r="AAO20" s="54">
        <f t="shared" si="428"/>
        <v>0.05</v>
      </c>
      <c r="AAP20" s="34"/>
      <c r="AAQ20" s="54"/>
      <c r="AAR20" s="54">
        <f t="shared" si="429"/>
        <v>0.03</v>
      </c>
      <c r="AAS20" s="54">
        <f t="shared" si="430"/>
        <v>0.05</v>
      </c>
      <c r="AAT20" s="34"/>
      <c r="AAU20" s="54"/>
      <c r="AAV20" s="54">
        <f t="shared" si="431"/>
        <v>0.03</v>
      </c>
      <c r="AAW20" s="54">
        <f t="shared" si="432"/>
        <v>0.05</v>
      </c>
      <c r="AAX20" s="34"/>
      <c r="AAY20" s="54"/>
      <c r="AAZ20" s="54">
        <f t="shared" si="433"/>
        <v>0.03</v>
      </c>
      <c r="ABA20" s="54">
        <f t="shared" si="434"/>
        <v>0.05</v>
      </c>
      <c r="ABB20" s="34"/>
      <c r="ABC20" s="54"/>
      <c r="ABD20" s="54">
        <f t="shared" si="435"/>
        <v>0.03</v>
      </c>
      <c r="ABE20" s="54">
        <f t="shared" si="436"/>
        <v>0.05</v>
      </c>
      <c r="ABF20" s="34"/>
      <c r="ABG20" s="54"/>
      <c r="ABH20" s="54">
        <f t="shared" si="437"/>
        <v>0.03</v>
      </c>
      <c r="ABI20" s="54">
        <f t="shared" si="438"/>
        <v>0.05</v>
      </c>
      <c r="ABJ20" s="34"/>
      <c r="ABK20" s="54"/>
      <c r="ABL20" s="54">
        <f t="shared" si="439"/>
        <v>0.03</v>
      </c>
      <c r="ABM20" s="54">
        <f t="shared" si="440"/>
        <v>0.05</v>
      </c>
      <c r="ABN20" s="34"/>
      <c r="ABO20" s="54"/>
      <c r="ABP20" s="54">
        <f t="shared" si="441"/>
        <v>0.03</v>
      </c>
      <c r="ABQ20" s="54">
        <f t="shared" si="442"/>
        <v>0.05</v>
      </c>
      <c r="ABR20" s="34"/>
      <c r="ABS20" s="54"/>
      <c r="ABT20" s="54">
        <f t="shared" si="443"/>
        <v>0.03</v>
      </c>
      <c r="ABU20" s="54">
        <f t="shared" si="444"/>
        <v>0.05</v>
      </c>
      <c r="ABV20" s="34"/>
      <c r="ABW20" s="57">
        <v>93.34</v>
      </c>
      <c r="ABX20" s="57">
        <f t="shared" si="445"/>
        <v>0</v>
      </c>
      <c r="ABY20" s="51">
        <f t="shared" si="55"/>
        <v>0.2</v>
      </c>
      <c r="ABZ20" s="24">
        <f t="shared" si="446"/>
        <v>25</v>
      </c>
      <c r="ACA20" s="54"/>
      <c r="ACB20" s="54">
        <f t="shared" si="447"/>
        <v>0.06</v>
      </c>
      <c r="ACC20" s="54">
        <f t="shared" si="448"/>
        <v>0.1</v>
      </c>
      <c r="ACD20" s="34"/>
      <c r="ACE20" s="54"/>
      <c r="ACF20" s="54">
        <f t="shared" si="449"/>
        <v>0.06</v>
      </c>
      <c r="ACG20" s="54">
        <f t="shared" si="450"/>
        <v>0.1</v>
      </c>
      <c r="ACH20" s="34"/>
      <c r="ACI20" s="54"/>
      <c r="ACJ20" s="54">
        <f t="shared" si="451"/>
        <v>0.06</v>
      </c>
      <c r="ACK20" s="54">
        <f t="shared" si="452"/>
        <v>0.1</v>
      </c>
      <c r="ACL20" s="34"/>
      <c r="ACM20" s="54"/>
      <c r="ACN20" s="54">
        <f t="shared" si="453"/>
        <v>0.06</v>
      </c>
      <c r="ACO20" s="54">
        <f t="shared" si="454"/>
        <v>0.1</v>
      </c>
      <c r="ACP20" s="34"/>
      <c r="ACQ20" s="54"/>
      <c r="ACR20" s="54">
        <f t="shared" si="455"/>
        <v>0.06</v>
      </c>
      <c r="ACS20" s="54">
        <f t="shared" si="456"/>
        <v>0.1</v>
      </c>
      <c r="ACT20" s="34"/>
      <c r="ACU20" s="54"/>
      <c r="ACV20" s="54">
        <f t="shared" si="457"/>
        <v>0.06</v>
      </c>
      <c r="ACW20" s="54">
        <f t="shared" si="458"/>
        <v>0.1</v>
      </c>
      <c r="ACX20" s="34"/>
      <c r="ACY20" s="54"/>
      <c r="ACZ20" s="54">
        <f t="shared" si="459"/>
        <v>0.06</v>
      </c>
      <c r="ADA20" s="54">
        <f t="shared" si="460"/>
        <v>0.1</v>
      </c>
      <c r="ADB20" s="34"/>
      <c r="ADC20" s="54">
        <v>3.52</v>
      </c>
      <c r="ADD20" s="54">
        <f t="shared" si="461"/>
        <v>0.1</v>
      </c>
      <c r="ADE20" s="54">
        <f t="shared" si="56"/>
        <v>0.1</v>
      </c>
      <c r="ADF20" s="24">
        <f t="shared" si="462"/>
        <v>3</v>
      </c>
      <c r="ADG20" s="54">
        <v>96.27</v>
      </c>
      <c r="ADH20" s="54">
        <f t="shared" si="463"/>
        <v>8.539999999999992E-2</v>
      </c>
      <c r="ADI20" s="54">
        <f t="shared" si="57"/>
        <v>0.1</v>
      </c>
      <c r="ADJ20" s="24">
        <f t="shared" si="464"/>
        <v>26</v>
      </c>
      <c r="ADK20" s="54"/>
      <c r="ADL20" s="54">
        <f t="shared" si="465"/>
        <v>0.06</v>
      </c>
      <c r="ADM20" s="54">
        <f t="shared" si="466"/>
        <v>0.1</v>
      </c>
      <c r="ADN20" s="34"/>
      <c r="ADO20" s="54"/>
      <c r="ADP20" s="54">
        <f t="shared" si="467"/>
        <v>0.03</v>
      </c>
      <c r="ADQ20" s="54">
        <f t="shared" si="468"/>
        <v>0.05</v>
      </c>
      <c r="ADR20" s="34"/>
      <c r="ADS20" s="54"/>
      <c r="ADT20" s="54">
        <f t="shared" si="469"/>
        <v>0.03</v>
      </c>
      <c r="ADU20" s="54">
        <f t="shared" si="470"/>
        <v>0.05</v>
      </c>
      <c r="ADV20" s="34"/>
      <c r="ADW20" s="54"/>
      <c r="ADX20" s="54">
        <f t="shared" si="471"/>
        <v>0.03</v>
      </c>
      <c r="ADY20" s="54">
        <f t="shared" si="472"/>
        <v>0.05</v>
      </c>
      <c r="ADZ20" s="34"/>
      <c r="AEA20" s="54"/>
      <c r="AEB20" s="54">
        <f t="shared" si="473"/>
        <v>0.03</v>
      </c>
      <c r="AEC20" s="54">
        <f t="shared" si="474"/>
        <v>0.05</v>
      </c>
      <c r="AED20" s="34"/>
      <c r="AEE20" s="54"/>
      <c r="AEF20" s="54">
        <f t="shared" si="475"/>
        <v>0.03</v>
      </c>
      <c r="AEG20" s="54">
        <f t="shared" si="476"/>
        <v>0.05</v>
      </c>
      <c r="AEH20" s="34"/>
      <c r="AEI20" s="54"/>
      <c r="AEJ20" s="54">
        <f t="shared" si="477"/>
        <v>0.03</v>
      </c>
      <c r="AEK20" s="54">
        <f t="shared" si="478"/>
        <v>0.05</v>
      </c>
      <c r="AEL20" s="34"/>
      <c r="AEM20" s="54"/>
      <c r="AEN20" s="54">
        <f t="shared" si="479"/>
        <v>0.06</v>
      </c>
      <c r="AEO20" s="54">
        <f t="shared" si="480"/>
        <v>0.1</v>
      </c>
      <c r="AEP20" s="34"/>
      <c r="AEQ20" s="54"/>
      <c r="AER20" s="54">
        <f t="shared" si="481"/>
        <v>0.06</v>
      </c>
      <c r="AES20" s="54">
        <f t="shared" si="482"/>
        <v>0.1</v>
      </c>
      <c r="AET20" s="34"/>
      <c r="AEU20" s="54"/>
      <c r="AEV20" s="54">
        <f t="shared" si="483"/>
        <v>0.06</v>
      </c>
      <c r="AEW20" s="54">
        <f t="shared" si="484"/>
        <v>0.1</v>
      </c>
      <c r="AEX20" s="34"/>
      <c r="AEY20" s="54"/>
      <c r="AEZ20" s="54">
        <f t="shared" si="485"/>
        <v>0.06</v>
      </c>
      <c r="AFA20" s="54">
        <f t="shared" si="486"/>
        <v>0.1</v>
      </c>
      <c r="AFB20" s="34"/>
      <c r="AFC20" s="54"/>
      <c r="AFD20" s="54">
        <f t="shared" si="487"/>
        <v>0.03</v>
      </c>
      <c r="AFE20" s="54">
        <f t="shared" si="488"/>
        <v>0.05</v>
      </c>
      <c r="AFF20" s="34"/>
      <c r="AFG20" s="54"/>
      <c r="AFH20" s="54">
        <f t="shared" si="489"/>
        <v>0.03</v>
      </c>
      <c r="AFI20" s="54">
        <f t="shared" si="490"/>
        <v>0.05</v>
      </c>
      <c r="AFJ20" s="34"/>
      <c r="AFK20" s="54"/>
      <c r="AFL20" s="54">
        <f t="shared" si="491"/>
        <v>0.03</v>
      </c>
      <c r="AFM20" s="54">
        <f t="shared" si="492"/>
        <v>0.05</v>
      </c>
      <c r="AFN20" s="34"/>
      <c r="AFO20" s="54"/>
      <c r="AFP20" s="54">
        <f t="shared" si="493"/>
        <v>0.03</v>
      </c>
      <c r="AFQ20" s="54">
        <f t="shared" si="494"/>
        <v>0.05</v>
      </c>
      <c r="AFR20" s="34"/>
      <c r="AFS20" s="54"/>
      <c r="AFT20" s="54">
        <f t="shared" si="495"/>
        <v>0.03</v>
      </c>
      <c r="AFU20" s="54">
        <f t="shared" si="496"/>
        <v>0.05</v>
      </c>
      <c r="AFV20" s="34"/>
      <c r="AFW20" s="54"/>
      <c r="AFX20" s="54">
        <f t="shared" si="497"/>
        <v>0.03</v>
      </c>
      <c r="AFY20" s="54">
        <f t="shared" si="498"/>
        <v>0.05</v>
      </c>
      <c r="AFZ20" s="34"/>
      <c r="AGA20" s="54"/>
      <c r="AGB20" s="54">
        <f t="shared" si="499"/>
        <v>0.06</v>
      </c>
      <c r="AGC20" s="54">
        <f t="shared" si="500"/>
        <v>0.1</v>
      </c>
      <c r="AGD20" s="34"/>
      <c r="AGE20" s="54"/>
      <c r="AGF20" s="54">
        <f t="shared" si="501"/>
        <v>0.03</v>
      </c>
      <c r="AGG20" s="54">
        <f t="shared" si="502"/>
        <v>0.05</v>
      </c>
      <c r="AGH20" s="34"/>
      <c r="AGI20" s="54"/>
      <c r="AGJ20" s="54">
        <f t="shared" si="503"/>
        <v>0.03</v>
      </c>
      <c r="AGK20" s="54">
        <f t="shared" si="504"/>
        <v>0.05</v>
      </c>
      <c r="AGL20" s="34"/>
      <c r="AGM20" s="54"/>
      <c r="AGN20" s="54">
        <f t="shared" si="505"/>
        <v>0.03</v>
      </c>
      <c r="AGO20" s="54">
        <f t="shared" si="506"/>
        <v>0.05</v>
      </c>
      <c r="AGP20" s="34"/>
      <c r="AGQ20" s="54"/>
      <c r="AGR20" s="54">
        <f t="shared" si="507"/>
        <v>0.03</v>
      </c>
      <c r="AGS20" s="54">
        <f t="shared" si="508"/>
        <v>0.05</v>
      </c>
      <c r="AGT20" s="34"/>
      <c r="AGU20" s="57">
        <v>0.32</v>
      </c>
      <c r="AGV20" s="57">
        <f t="shared" si="509"/>
        <v>1.3319999999999999</v>
      </c>
      <c r="AGW20" s="51">
        <f t="shared" si="58"/>
        <v>1.5</v>
      </c>
      <c r="AGX20" s="24">
        <f t="shared" si="510"/>
        <v>25</v>
      </c>
      <c r="AGY20" s="57">
        <v>0.21999999999999997</v>
      </c>
      <c r="AGZ20" s="57">
        <f t="shared" si="511"/>
        <v>1.46</v>
      </c>
      <c r="AHA20" s="51">
        <f t="shared" si="59"/>
        <v>1.5</v>
      </c>
      <c r="AHB20" s="24">
        <f t="shared" si="512"/>
        <v>26</v>
      </c>
      <c r="AHC20" s="57">
        <v>97.51</v>
      </c>
      <c r="AHD20" s="57">
        <f t="shared" si="513"/>
        <v>1</v>
      </c>
      <c r="AHE20" s="51">
        <f t="shared" si="60"/>
        <v>1</v>
      </c>
      <c r="AHF20" s="24">
        <f t="shared" si="514"/>
        <v>23</v>
      </c>
      <c r="AHG20" s="57">
        <v>94.06</v>
      </c>
      <c r="AHH20" s="57">
        <f t="shared" si="515"/>
        <v>0.46240000000000009</v>
      </c>
      <c r="AHI20" s="51">
        <f t="shared" si="61"/>
        <v>0.5</v>
      </c>
      <c r="AHJ20" s="24">
        <f t="shared" si="516"/>
        <v>23</v>
      </c>
      <c r="AHK20" s="57">
        <v>97.8</v>
      </c>
      <c r="AHL20" s="57">
        <f t="shared" si="517"/>
        <v>0.45999999999999941</v>
      </c>
      <c r="AHM20" s="51">
        <f t="shared" si="62"/>
        <v>0.5</v>
      </c>
      <c r="AHN20" s="24">
        <f t="shared" si="518"/>
        <v>24</v>
      </c>
      <c r="AHO20" s="57">
        <v>5.19</v>
      </c>
      <c r="AHP20" s="57">
        <f t="shared" si="519"/>
        <v>0</v>
      </c>
      <c r="AHQ20" s="51">
        <f t="shared" si="63"/>
        <v>0.55000000000000004</v>
      </c>
      <c r="AHR20" s="24">
        <f t="shared" si="520"/>
        <v>15</v>
      </c>
      <c r="AHS20" s="57">
        <v>3.26</v>
      </c>
      <c r="AHT20" s="57">
        <f t="shared" si="521"/>
        <v>0.52140000000000009</v>
      </c>
      <c r="AHU20" s="51">
        <f t="shared" si="64"/>
        <v>0.55000000000000004</v>
      </c>
      <c r="AHV20" s="24">
        <f t="shared" si="522"/>
        <v>22</v>
      </c>
      <c r="AHW20" s="57">
        <v>8.5300000000000001E-2</v>
      </c>
      <c r="AHX20" s="57">
        <f t="shared" si="523"/>
        <v>0.45</v>
      </c>
      <c r="AHY20" s="51">
        <f t="shared" si="65"/>
        <v>0.45</v>
      </c>
      <c r="AHZ20" s="24">
        <f t="shared" si="524"/>
        <v>17</v>
      </c>
      <c r="AIA20" s="57">
        <v>2.1499999999999998E-2</v>
      </c>
      <c r="AIB20" s="57">
        <f t="shared" si="525"/>
        <v>0.45</v>
      </c>
      <c r="AIC20" s="51">
        <f t="shared" si="66"/>
        <v>0.45</v>
      </c>
      <c r="AID20" s="24">
        <f t="shared" si="526"/>
        <v>12</v>
      </c>
      <c r="AIE20" s="54"/>
      <c r="AIF20" s="54">
        <f t="shared" si="527"/>
        <v>0.24</v>
      </c>
      <c r="AIG20" s="54">
        <f t="shared" si="528"/>
        <v>0.4</v>
      </c>
      <c r="AIH20" s="34"/>
      <c r="AII20" s="54"/>
      <c r="AIJ20" s="54">
        <f t="shared" si="529"/>
        <v>0.24</v>
      </c>
      <c r="AIK20" s="54">
        <f t="shared" si="530"/>
        <v>0.4</v>
      </c>
      <c r="AIL20" s="34"/>
      <c r="AIM20" s="54"/>
      <c r="AIN20" s="54">
        <f t="shared" si="531"/>
        <v>0.24</v>
      </c>
      <c r="AIO20" s="54">
        <f t="shared" si="532"/>
        <v>0.4</v>
      </c>
      <c r="AIP20" s="34"/>
      <c r="AIQ20" s="57">
        <v>18.149999999999999</v>
      </c>
      <c r="AIR20" s="57">
        <f t="shared" si="533"/>
        <v>1.5</v>
      </c>
      <c r="AIS20" s="51">
        <f t="shared" si="67"/>
        <v>1.5</v>
      </c>
      <c r="AIT20" s="24">
        <f t="shared" si="534"/>
        <v>1</v>
      </c>
      <c r="AIU20" s="57">
        <v>4.3</v>
      </c>
      <c r="AIV20" s="57">
        <f t="shared" si="535"/>
        <v>2</v>
      </c>
      <c r="AIW20" s="51">
        <f t="shared" si="68"/>
        <v>2</v>
      </c>
      <c r="AIX20" s="24">
        <f t="shared" si="536"/>
        <v>20</v>
      </c>
      <c r="AIY20" s="51">
        <v>0</v>
      </c>
      <c r="AIZ20" s="57">
        <f t="shared" si="537"/>
        <v>1.4</v>
      </c>
      <c r="AJA20" s="51">
        <f t="shared" si="69"/>
        <v>1.4</v>
      </c>
      <c r="AJB20" s="24">
        <f t="shared" si="538"/>
        <v>1</v>
      </c>
      <c r="AJC20" s="57">
        <v>21.555187010112288</v>
      </c>
      <c r="AJD20" s="57">
        <f t="shared" si="539"/>
        <v>0.3</v>
      </c>
      <c r="AJE20" s="51">
        <f t="shared" si="70"/>
        <v>0.3</v>
      </c>
      <c r="AJF20" s="24">
        <f t="shared" si="540"/>
        <v>22</v>
      </c>
      <c r="AJG20" s="54"/>
      <c r="AJH20" s="54">
        <f t="shared" si="541"/>
        <v>0.12</v>
      </c>
      <c r="AJI20" s="54">
        <f t="shared" si="542"/>
        <v>0.2</v>
      </c>
      <c r="AJJ20" s="34"/>
      <c r="AJK20" s="57">
        <v>0.57000000000000006</v>
      </c>
      <c r="AJL20" s="57">
        <f t="shared" si="543"/>
        <v>0.4</v>
      </c>
      <c r="AJM20" s="51">
        <f t="shared" si="71"/>
        <v>0.4</v>
      </c>
      <c r="AJN20" s="24">
        <f t="shared" si="544"/>
        <v>11</v>
      </c>
      <c r="AJO20" s="57">
        <v>99</v>
      </c>
      <c r="AJP20" s="57">
        <f t="shared" si="545"/>
        <v>0.2</v>
      </c>
      <c r="AJQ20" s="51">
        <f t="shared" si="72"/>
        <v>0.2</v>
      </c>
      <c r="AJR20" s="24">
        <f t="shared" si="546"/>
        <v>6</v>
      </c>
      <c r="AJS20" s="57">
        <v>100</v>
      </c>
      <c r="AJT20" s="57">
        <f t="shared" si="547"/>
        <v>0.2</v>
      </c>
      <c r="AJU20" s="51">
        <f t="shared" si="73"/>
        <v>0.2</v>
      </c>
      <c r="AJV20" s="24">
        <f t="shared" si="548"/>
        <v>1</v>
      </c>
      <c r="AJW20" s="57">
        <v>98.9</v>
      </c>
      <c r="AJX20" s="54">
        <f t="shared" si="549"/>
        <v>0.2</v>
      </c>
      <c r="AJY20" s="36">
        <f t="shared" si="74"/>
        <v>0.2</v>
      </c>
      <c r="AJZ20" s="35">
        <f t="shared" si="550"/>
        <v>4</v>
      </c>
      <c r="AKA20" s="31" t="s">
        <v>553</v>
      </c>
      <c r="AKB20" s="33">
        <f t="shared" si="75"/>
        <v>76.690833635941615</v>
      </c>
      <c r="AKC20" s="34">
        <f t="shared" si="551"/>
        <v>12</v>
      </c>
      <c r="AKD20" s="31" t="s">
        <v>553</v>
      </c>
      <c r="AKE20" s="33">
        <f t="shared" si="76"/>
        <v>90.558399999999978</v>
      </c>
      <c r="AKF20" s="34">
        <f t="shared" si="552"/>
        <v>19</v>
      </c>
      <c r="AKG20" s="31" t="s">
        <v>553</v>
      </c>
      <c r="AKH20" s="33">
        <f t="shared" si="77"/>
        <v>60</v>
      </c>
      <c r="AKI20" s="34">
        <f t="shared" si="553"/>
        <v>1</v>
      </c>
      <c r="AKJ20" s="31" t="s">
        <v>553</v>
      </c>
      <c r="AKK20" s="33">
        <f t="shared" si="554"/>
        <v>59.928310859357566</v>
      </c>
      <c r="AKL20" s="34">
        <f t="shared" si="555"/>
        <v>28</v>
      </c>
      <c r="AKM20" s="31" t="s">
        <v>553</v>
      </c>
      <c r="AKN20" s="33">
        <f t="shared" si="78"/>
        <v>62.747474747474776</v>
      </c>
      <c r="AKO20" s="34">
        <f t="shared" si="556"/>
        <v>19</v>
      </c>
      <c r="AKP20" s="31" t="s">
        <v>553</v>
      </c>
      <c r="AKQ20" s="33">
        <f t="shared" si="79"/>
        <v>93.066666666666663</v>
      </c>
      <c r="AKR20" s="34">
        <f t="shared" si="557"/>
        <v>24</v>
      </c>
      <c r="AKS20" s="31" t="s">
        <v>553</v>
      </c>
      <c r="AKT20" s="33">
        <f t="shared" si="558"/>
        <v>83.594999999999999</v>
      </c>
      <c r="AKU20" s="34">
        <f t="shared" si="80"/>
        <v>22</v>
      </c>
      <c r="AKV20" s="31" t="s">
        <v>553</v>
      </c>
      <c r="AKW20" s="33">
        <f t="shared" si="559"/>
        <v>92.131147540983605</v>
      </c>
      <c r="AKX20" s="34">
        <f t="shared" si="560"/>
        <v>1</v>
      </c>
      <c r="AKY20" s="31" t="s">
        <v>553</v>
      </c>
      <c r="AKZ20" s="33">
        <f t="shared" si="81"/>
        <v>94.666666666666671</v>
      </c>
      <c r="ALA20" s="34">
        <f t="shared" si="561"/>
        <v>1</v>
      </c>
    </row>
    <row r="21" spans="1:989" ht="18" x14ac:dyDescent="0.15">
      <c r="A21" s="31" t="s">
        <v>554</v>
      </c>
      <c r="B21" s="32" t="str">
        <f t="shared" si="82"/>
        <v>河南</v>
      </c>
      <c r="C21" s="33">
        <f t="shared" si="83"/>
        <v>79.182368432082455</v>
      </c>
      <c r="D21" s="34">
        <f t="shared" si="84"/>
        <v>12</v>
      </c>
      <c r="E21" s="54">
        <v>80.88</v>
      </c>
      <c r="F21" s="54">
        <f t="shared" si="85"/>
        <v>0.50213333333333288</v>
      </c>
      <c r="G21" s="54">
        <f t="shared" si="6"/>
        <v>0.7</v>
      </c>
      <c r="H21" s="35">
        <f t="shared" si="86"/>
        <v>17</v>
      </c>
      <c r="I21" s="54">
        <v>79.84</v>
      </c>
      <c r="J21" s="54">
        <f t="shared" si="87"/>
        <v>0</v>
      </c>
      <c r="K21" s="36">
        <f t="shared" si="7"/>
        <v>0.7</v>
      </c>
      <c r="L21" s="35">
        <f t="shared" si="88"/>
        <v>16</v>
      </c>
      <c r="M21" s="54">
        <v>78.069999999999993</v>
      </c>
      <c r="N21" s="54">
        <f t="shared" si="89"/>
        <v>0.42419999999999958</v>
      </c>
      <c r="O21" s="36">
        <f t="shared" si="8"/>
        <v>0.6</v>
      </c>
      <c r="P21" s="35">
        <f t="shared" si="90"/>
        <v>19</v>
      </c>
      <c r="Q21" s="54">
        <v>85.51</v>
      </c>
      <c r="R21" s="54">
        <f t="shared" si="91"/>
        <v>0.40080000000000038</v>
      </c>
      <c r="S21" s="36">
        <f t="shared" si="9"/>
        <v>0.6</v>
      </c>
      <c r="T21" s="35">
        <f t="shared" si="92"/>
        <v>18</v>
      </c>
      <c r="U21" s="54"/>
      <c r="V21" s="54">
        <f t="shared" si="93"/>
        <v>0.3</v>
      </c>
      <c r="W21" s="54">
        <f t="shared" si="94"/>
        <v>0.5</v>
      </c>
      <c r="X21" s="34"/>
      <c r="Y21" s="36">
        <v>1.7420325016810612E-2</v>
      </c>
      <c r="Z21" s="54">
        <f t="shared" si="95"/>
        <v>0.3</v>
      </c>
      <c r="AA21" s="36">
        <f t="shared" si="10"/>
        <v>0.3</v>
      </c>
      <c r="AB21" s="35">
        <f t="shared" si="96"/>
        <v>4</v>
      </c>
      <c r="AC21" s="36">
        <v>5.3421340044636501E-3</v>
      </c>
      <c r="AD21" s="54">
        <f t="shared" si="97"/>
        <v>0.5</v>
      </c>
      <c r="AE21" s="36">
        <f t="shared" si="11"/>
        <v>0.5</v>
      </c>
      <c r="AF21" s="35">
        <f t="shared" si="98"/>
        <v>2</v>
      </c>
      <c r="AG21" s="36">
        <v>3.5614226696424329E-3</v>
      </c>
      <c r="AH21" s="54">
        <f t="shared" si="99"/>
        <v>0.3</v>
      </c>
      <c r="AI21" s="36">
        <f t="shared" si="12"/>
        <v>0.3</v>
      </c>
      <c r="AJ21" s="35">
        <f t="shared" si="100"/>
        <v>1</v>
      </c>
      <c r="AK21" s="36">
        <v>10.869651176543197</v>
      </c>
      <c r="AL21" s="54">
        <f t="shared" si="101"/>
        <v>0.5</v>
      </c>
      <c r="AM21" s="36">
        <f t="shared" si="13"/>
        <v>0.5</v>
      </c>
      <c r="AN21" s="35">
        <f t="shared" si="102"/>
        <v>16</v>
      </c>
      <c r="AO21" s="53">
        <v>0.8053495398202799</v>
      </c>
      <c r="AP21" s="54">
        <f t="shared" si="103"/>
        <v>0.3</v>
      </c>
      <c r="AQ21" s="36">
        <f t="shared" si="14"/>
        <v>0.3</v>
      </c>
      <c r="AR21" s="35">
        <f t="shared" si="562"/>
        <v>1</v>
      </c>
      <c r="AS21" s="54">
        <v>99.82</v>
      </c>
      <c r="AT21" s="54">
        <f t="shared" si="105"/>
        <v>1</v>
      </c>
      <c r="AU21" s="36">
        <f t="shared" si="15"/>
        <v>1</v>
      </c>
      <c r="AV21" s="35">
        <f t="shared" si="106"/>
        <v>15</v>
      </c>
      <c r="AW21" s="54">
        <v>0.04</v>
      </c>
      <c r="AX21" s="54">
        <f t="shared" si="107"/>
        <v>1</v>
      </c>
      <c r="AY21" s="36">
        <f t="shared" si="16"/>
        <v>1</v>
      </c>
      <c r="AZ21" s="35">
        <f t="shared" si="108"/>
        <v>18</v>
      </c>
      <c r="BA21" s="54">
        <v>2.75</v>
      </c>
      <c r="BB21" s="54">
        <f t="shared" si="109"/>
        <v>0.85000000000000009</v>
      </c>
      <c r="BC21" s="36">
        <f t="shared" si="17"/>
        <v>1</v>
      </c>
      <c r="BD21" s="35">
        <f t="shared" si="110"/>
        <v>28</v>
      </c>
      <c r="BE21" s="37">
        <v>0.16999999999999998</v>
      </c>
      <c r="BF21" s="54">
        <f t="shared" si="111"/>
        <v>1</v>
      </c>
      <c r="BG21" s="36">
        <f t="shared" si="18"/>
        <v>1</v>
      </c>
      <c r="BH21" s="35">
        <f t="shared" si="112"/>
        <v>26</v>
      </c>
      <c r="BI21" s="54">
        <v>99.99</v>
      </c>
      <c r="BJ21" s="54">
        <f t="shared" si="113"/>
        <v>0.2</v>
      </c>
      <c r="BK21" s="36">
        <f t="shared" si="19"/>
        <v>0.2</v>
      </c>
      <c r="BL21" s="35">
        <f t="shared" si="114"/>
        <v>1</v>
      </c>
      <c r="BM21" s="54">
        <v>1.1599999999999999</v>
      </c>
      <c r="BN21" s="54">
        <f t="shared" si="115"/>
        <v>0.18720000000000003</v>
      </c>
      <c r="BO21" s="36">
        <f t="shared" si="20"/>
        <v>0.2</v>
      </c>
      <c r="BP21" s="35">
        <f t="shared" si="116"/>
        <v>28</v>
      </c>
      <c r="BQ21" s="54">
        <v>99.4</v>
      </c>
      <c r="BR21" s="54">
        <f t="shared" si="117"/>
        <v>0.19200000000000045</v>
      </c>
      <c r="BS21" s="36">
        <f t="shared" si="21"/>
        <v>0.2</v>
      </c>
      <c r="BT21" s="35">
        <f t="shared" si="118"/>
        <v>14</v>
      </c>
      <c r="BU21" s="54">
        <v>2.9384928741172369</v>
      </c>
      <c r="BV21" s="54">
        <f t="shared" si="119"/>
        <v>0</v>
      </c>
      <c r="BW21" s="36">
        <f t="shared" si="22"/>
        <v>0.4</v>
      </c>
      <c r="BX21" s="35">
        <f t="shared" si="120"/>
        <v>26</v>
      </c>
      <c r="BY21" s="54">
        <v>98.65</v>
      </c>
      <c r="BZ21" s="54">
        <f t="shared" si="121"/>
        <v>0.4</v>
      </c>
      <c r="CA21" s="36">
        <f t="shared" si="23"/>
        <v>0.4</v>
      </c>
      <c r="CB21" s="35">
        <f t="shared" si="122"/>
        <v>2</v>
      </c>
      <c r="CC21" s="54">
        <v>98.757499999999993</v>
      </c>
      <c r="CD21" s="54">
        <f t="shared" si="123"/>
        <v>0.5</v>
      </c>
      <c r="CE21" s="36">
        <f t="shared" si="24"/>
        <v>0.5</v>
      </c>
      <c r="CF21" s="35">
        <f t="shared" si="124"/>
        <v>10</v>
      </c>
      <c r="CG21" s="54">
        <v>70</v>
      </c>
      <c r="CH21" s="54">
        <f t="shared" si="125"/>
        <v>0.4</v>
      </c>
      <c r="CI21" s="36">
        <f t="shared" si="25"/>
        <v>0.4</v>
      </c>
      <c r="CJ21" s="35">
        <f t="shared" si="126"/>
        <v>18</v>
      </c>
      <c r="CK21" s="54"/>
      <c r="CL21" s="54">
        <f t="shared" si="127"/>
        <v>0.18</v>
      </c>
      <c r="CM21" s="54">
        <f t="shared" si="128"/>
        <v>0.3</v>
      </c>
      <c r="CN21" s="34"/>
      <c r="CO21" s="54">
        <v>98.435699999999997</v>
      </c>
      <c r="CP21" s="54">
        <f t="shared" si="129"/>
        <v>0.5</v>
      </c>
      <c r="CQ21" s="36">
        <f t="shared" si="26"/>
        <v>0.5</v>
      </c>
      <c r="CR21" s="35">
        <f t="shared" si="130"/>
        <v>21</v>
      </c>
      <c r="CS21" s="54">
        <v>37</v>
      </c>
      <c r="CT21" s="54">
        <f t="shared" si="131"/>
        <v>0.4</v>
      </c>
      <c r="CU21" s="36">
        <f t="shared" si="27"/>
        <v>0.4</v>
      </c>
      <c r="CV21" s="35">
        <f t="shared" si="132"/>
        <v>2</v>
      </c>
      <c r="CW21" s="54"/>
      <c r="CX21" s="54">
        <f t="shared" si="133"/>
        <v>0.18</v>
      </c>
      <c r="CY21" s="54">
        <f t="shared" si="134"/>
        <v>0.3</v>
      </c>
      <c r="CZ21" s="34"/>
      <c r="DA21" s="54">
        <v>98.620099999999994</v>
      </c>
      <c r="DB21" s="54">
        <f t="shared" si="135"/>
        <v>0.3</v>
      </c>
      <c r="DC21" s="36">
        <f t="shared" si="28"/>
        <v>0.3</v>
      </c>
      <c r="DD21" s="35">
        <f t="shared" si="136"/>
        <v>17</v>
      </c>
      <c r="DE21" s="54">
        <v>60</v>
      </c>
      <c r="DF21" s="54">
        <f t="shared" si="137"/>
        <v>0.5</v>
      </c>
      <c r="DG21" s="36">
        <f t="shared" si="29"/>
        <v>0.5</v>
      </c>
      <c r="DH21" s="35">
        <f t="shared" si="138"/>
        <v>13</v>
      </c>
      <c r="DI21" s="54">
        <v>99.026800000000009</v>
      </c>
      <c r="DJ21" s="54">
        <f t="shared" si="139"/>
        <v>0.5</v>
      </c>
      <c r="DK21" s="36">
        <f t="shared" si="30"/>
        <v>0.5</v>
      </c>
      <c r="DL21" s="35">
        <f t="shared" si="140"/>
        <v>15</v>
      </c>
      <c r="DM21" s="54">
        <v>63</v>
      </c>
      <c r="DN21" s="54">
        <f t="shared" si="141"/>
        <v>0.3</v>
      </c>
      <c r="DO21" s="36">
        <f t="shared" si="31"/>
        <v>0.3</v>
      </c>
      <c r="DP21" s="35">
        <f t="shared" si="142"/>
        <v>12</v>
      </c>
      <c r="DQ21" s="54">
        <v>4.2004999999999999</v>
      </c>
      <c r="DR21" s="54">
        <f t="shared" si="143"/>
        <v>0.3</v>
      </c>
      <c r="DS21" s="36">
        <f t="shared" si="32"/>
        <v>0.3</v>
      </c>
      <c r="DT21" s="35">
        <f t="shared" si="144"/>
        <v>15</v>
      </c>
      <c r="DU21" s="54">
        <v>99.65</v>
      </c>
      <c r="DV21" s="54">
        <f t="shared" si="145"/>
        <v>0.3</v>
      </c>
      <c r="DW21" s="36">
        <f t="shared" si="33"/>
        <v>0.3</v>
      </c>
      <c r="DX21" s="35">
        <f t="shared" si="146"/>
        <v>17</v>
      </c>
      <c r="DY21" s="54"/>
      <c r="DZ21" s="54">
        <f t="shared" si="147"/>
        <v>0.3</v>
      </c>
      <c r="EA21" s="54">
        <f t="shared" si="148"/>
        <v>0.5</v>
      </c>
      <c r="EB21" s="34"/>
      <c r="EC21" s="54">
        <v>79.84</v>
      </c>
      <c r="ED21" s="94">
        <v>78.849999999999994</v>
      </c>
      <c r="EE21" s="54">
        <f t="shared" si="149"/>
        <v>7.1566265060241524E-2</v>
      </c>
      <c r="EF21" s="51">
        <f t="shared" si="150"/>
        <v>0.3</v>
      </c>
      <c r="EG21" s="24">
        <f t="shared" si="151"/>
        <v>17</v>
      </c>
      <c r="EH21" s="54">
        <v>79.84</v>
      </c>
      <c r="EI21" s="54">
        <v>78.010000000000005</v>
      </c>
      <c r="EJ21" s="54">
        <f t="shared" si="152"/>
        <v>0.11002004008016032</v>
      </c>
      <c r="EK21" s="51">
        <f t="shared" si="153"/>
        <v>0.3</v>
      </c>
      <c r="EL21" s="24">
        <f t="shared" si="154"/>
        <v>28</v>
      </c>
      <c r="EM21" s="69">
        <v>78.069999999999993</v>
      </c>
      <c r="EN21" s="70">
        <v>78.569999999999993</v>
      </c>
      <c r="EO21" s="54">
        <f t="shared" si="155"/>
        <v>0</v>
      </c>
      <c r="EP21" s="51">
        <f t="shared" si="156"/>
        <v>0.3</v>
      </c>
      <c r="EQ21" s="24">
        <f t="shared" si="157"/>
        <v>16</v>
      </c>
      <c r="ER21" s="69">
        <v>78.069999999999993</v>
      </c>
      <c r="ES21" s="70">
        <v>79.150000000000006</v>
      </c>
      <c r="ET21" s="54">
        <f t="shared" si="158"/>
        <v>0</v>
      </c>
      <c r="EU21" s="51">
        <f t="shared" si="159"/>
        <v>0.3</v>
      </c>
      <c r="EV21" s="24">
        <f t="shared" si="160"/>
        <v>28</v>
      </c>
      <c r="EW21" s="54">
        <v>85.51</v>
      </c>
      <c r="EX21" s="54">
        <v>84.89</v>
      </c>
      <c r="EY21" s="54">
        <f t="shared" si="161"/>
        <v>5.9807073954984372E-2</v>
      </c>
      <c r="EZ21" s="51">
        <f t="shared" si="162"/>
        <v>0.3</v>
      </c>
      <c r="FA21" s="24">
        <f t="shared" si="163"/>
        <v>25</v>
      </c>
      <c r="FB21" s="54">
        <v>85.51</v>
      </c>
      <c r="FC21" s="54">
        <v>81.7</v>
      </c>
      <c r="FD21" s="54">
        <f t="shared" si="164"/>
        <v>0.18142857142857161</v>
      </c>
      <c r="FE21" s="51">
        <f t="shared" si="165"/>
        <v>0.3</v>
      </c>
      <c r="FF21" s="24">
        <f t="shared" si="166"/>
        <v>26</v>
      </c>
      <c r="FG21" s="54">
        <v>3.08</v>
      </c>
      <c r="FH21" s="54">
        <f t="shared" si="34"/>
        <v>0.3</v>
      </c>
      <c r="FI21" s="36">
        <f t="shared" si="35"/>
        <v>0.3</v>
      </c>
      <c r="FJ21" s="35">
        <f t="shared" si="36"/>
        <v>8</v>
      </c>
      <c r="FK21" s="54">
        <v>2.2599999999999998</v>
      </c>
      <c r="FL21" s="54">
        <f t="shared" si="167"/>
        <v>0.3</v>
      </c>
      <c r="FM21" s="36">
        <f t="shared" si="37"/>
        <v>0.3</v>
      </c>
      <c r="FN21" s="35">
        <f t="shared" si="168"/>
        <v>4</v>
      </c>
      <c r="FO21" s="54">
        <v>96.899999999999991</v>
      </c>
      <c r="FP21" s="54">
        <v>86.2</v>
      </c>
      <c r="FQ21" s="54">
        <f t="shared" si="169"/>
        <v>0.59444444444444389</v>
      </c>
      <c r="FR21" s="51">
        <f t="shared" si="170"/>
        <v>0.6</v>
      </c>
      <c r="FS21" s="24">
        <f t="shared" si="171"/>
        <v>16</v>
      </c>
      <c r="FT21" s="54">
        <v>96.899999999999991</v>
      </c>
      <c r="FU21" s="54">
        <v>82.53</v>
      </c>
      <c r="FV21" s="54">
        <f t="shared" si="172"/>
        <v>0.59585348997926713</v>
      </c>
      <c r="FW21" s="51">
        <f t="shared" si="173"/>
        <v>0.6</v>
      </c>
      <c r="FX21" s="24">
        <f t="shared" si="174"/>
        <v>16</v>
      </c>
      <c r="FY21" s="54">
        <v>92.83</v>
      </c>
      <c r="FZ21" s="54">
        <v>76.08</v>
      </c>
      <c r="GA21" s="54">
        <f t="shared" si="175"/>
        <v>0.1</v>
      </c>
      <c r="GB21" s="51">
        <f t="shared" si="176"/>
        <v>0.1</v>
      </c>
      <c r="GC21" s="24">
        <f t="shared" si="177"/>
        <v>1</v>
      </c>
      <c r="GD21" s="57">
        <v>92.83</v>
      </c>
      <c r="GE21" s="57">
        <v>78.239999999999995</v>
      </c>
      <c r="GF21" s="54">
        <f t="shared" si="178"/>
        <v>0.1</v>
      </c>
      <c r="GG21" s="51">
        <f t="shared" si="179"/>
        <v>0.1</v>
      </c>
      <c r="GH21" s="24">
        <f t="shared" si="180"/>
        <v>1</v>
      </c>
      <c r="GI21" s="57">
        <v>98.850000000000009</v>
      </c>
      <c r="GJ21" s="57">
        <v>90.66</v>
      </c>
      <c r="GK21" s="54">
        <f t="shared" si="181"/>
        <v>0.1</v>
      </c>
      <c r="GL21" s="51">
        <f t="shared" si="182"/>
        <v>0.1</v>
      </c>
      <c r="GM21" s="24">
        <f t="shared" si="183"/>
        <v>1</v>
      </c>
      <c r="GN21" s="57">
        <v>98.850000000000009</v>
      </c>
      <c r="GO21" s="57">
        <v>94.820000000000007</v>
      </c>
      <c r="GP21" s="54">
        <f t="shared" si="184"/>
        <v>0.1</v>
      </c>
      <c r="GQ21" s="51">
        <f t="shared" si="185"/>
        <v>0.1</v>
      </c>
      <c r="GR21" s="24">
        <f t="shared" si="186"/>
        <v>1</v>
      </c>
      <c r="GS21" s="57">
        <v>1.71</v>
      </c>
      <c r="GT21" s="57">
        <f t="shared" si="38"/>
        <v>0.1</v>
      </c>
      <c r="GU21" s="51">
        <f t="shared" si="39"/>
        <v>0.1</v>
      </c>
      <c r="GV21" s="24">
        <f t="shared" si="40"/>
        <v>9</v>
      </c>
      <c r="GW21" s="57">
        <v>2.0099999999999998</v>
      </c>
      <c r="GX21" s="57">
        <f t="shared" si="187"/>
        <v>9.9866666666666673E-2</v>
      </c>
      <c r="GY21" s="51">
        <f t="shared" si="41"/>
        <v>0.1</v>
      </c>
      <c r="GZ21" s="24">
        <f t="shared" si="42"/>
        <v>6</v>
      </c>
      <c r="HA21" s="56"/>
      <c r="HB21" s="56"/>
      <c r="HC21" s="54">
        <f t="shared" si="188"/>
        <v>0.06</v>
      </c>
      <c r="HD21" s="54">
        <f t="shared" si="189"/>
        <v>0.1</v>
      </c>
      <c r="HE21" s="56"/>
      <c r="HF21" s="56"/>
      <c r="HG21" s="56"/>
      <c r="HH21" s="54">
        <f t="shared" si="190"/>
        <v>0.06</v>
      </c>
      <c r="HI21" s="54">
        <f t="shared" si="191"/>
        <v>0.1</v>
      </c>
      <c r="HJ21" s="56"/>
      <c r="HK21" s="57">
        <v>95.59</v>
      </c>
      <c r="HL21" s="57">
        <v>85.22</v>
      </c>
      <c r="HM21" s="54">
        <f t="shared" si="192"/>
        <v>8.8030560271646893E-2</v>
      </c>
      <c r="HN21" s="51">
        <f t="shared" si="193"/>
        <v>0.1</v>
      </c>
      <c r="HO21" s="24">
        <f t="shared" si="194"/>
        <v>17</v>
      </c>
      <c r="HP21" s="57">
        <v>95.59</v>
      </c>
      <c r="HQ21" s="57">
        <v>86.44</v>
      </c>
      <c r="HR21" s="54">
        <f t="shared" si="195"/>
        <v>8.6647727272727307E-2</v>
      </c>
      <c r="HS21" s="51">
        <f t="shared" si="196"/>
        <v>0.1</v>
      </c>
      <c r="HT21" s="24">
        <f t="shared" si="197"/>
        <v>18</v>
      </c>
      <c r="HU21" s="54">
        <v>99.2</v>
      </c>
      <c r="HV21" s="54">
        <v>84.53</v>
      </c>
      <c r="HW21" s="54">
        <f t="shared" si="198"/>
        <v>0.1</v>
      </c>
      <c r="HX21" s="54">
        <f t="shared" si="199"/>
        <v>0.1</v>
      </c>
      <c r="HY21" s="24">
        <f t="shared" si="200"/>
        <v>1</v>
      </c>
      <c r="HZ21" s="54">
        <v>99.2</v>
      </c>
      <c r="IA21" s="54">
        <v>92.490000000000009</v>
      </c>
      <c r="IB21" s="54">
        <f t="shared" si="201"/>
        <v>0.1</v>
      </c>
      <c r="IC21" s="54">
        <f t="shared" si="202"/>
        <v>0.1</v>
      </c>
      <c r="ID21" s="24">
        <f t="shared" si="203"/>
        <v>1</v>
      </c>
      <c r="IE21" s="56"/>
      <c r="IF21" s="56"/>
      <c r="IG21" s="54">
        <f t="shared" si="204"/>
        <v>0.06</v>
      </c>
      <c r="IH21" s="54">
        <f t="shared" si="205"/>
        <v>0.1</v>
      </c>
      <c r="II21" s="56"/>
      <c r="IJ21" s="56"/>
      <c r="IK21" s="56"/>
      <c r="IL21" s="54">
        <f t="shared" si="206"/>
        <v>0.06</v>
      </c>
      <c r="IM21" s="54">
        <f t="shared" si="207"/>
        <v>0.1</v>
      </c>
      <c r="IN21" s="56"/>
      <c r="IO21" s="56"/>
      <c r="IP21" s="56"/>
      <c r="IQ21" s="54">
        <f t="shared" si="208"/>
        <v>0.12</v>
      </c>
      <c r="IR21" s="54">
        <f t="shared" si="209"/>
        <v>0.2</v>
      </c>
      <c r="IS21" s="56"/>
      <c r="IT21" s="56"/>
      <c r="IU21" s="56"/>
      <c r="IV21" s="54">
        <f t="shared" si="210"/>
        <v>0.12</v>
      </c>
      <c r="IW21" s="54">
        <f t="shared" si="211"/>
        <v>0.2</v>
      </c>
      <c r="IX21" s="56"/>
      <c r="IY21" s="56"/>
      <c r="IZ21" s="56"/>
      <c r="JA21" s="54">
        <f t="shared" si="212"/>
        <v>0.12</v>
      </c>
      <c r="JB21" s="54">
        <f t="shared" si="213"/>
        <v>0.2</v>
      </c>
      <c r="JC21" s="56"/>
      <c r="JD21" s="56"/>
      <c r="JE21" s="56"/>
      <c r="JF21" s="54">
        <f t="shared" si="214"/>
        <v>0.12</v>
      </c>
      <c r="JG21" s="54">
        <f t="shared" si="215"/>
        <v>0.2</v>
      </c>
      <c r="JH21" s="56"/>
      <c r="JI21" s="56"/>
      <c r="JJ21" s="56"/>
      <c r="JK21" s="54">
        <f t="shared" si="216"/>
        <v>0.06</v>
      </c>
      <c r="JL21" s="54">
        <f t="shared" si="217"/>
        <v>0.1</v>
      </c>
      <c r="JM21" s="56"/>
      <c r="JN21" s="56"/>
      <c r="JO21" s="56"/>
      <c r="JP21" s="54">
        <f t="shared" si="218"/>
        <v>0.06</v>
      </c>
      <c r="JQ21" s="54">
        <f t="shared" si="219"/>
        <v>0.1</v>
      </c>
      <c r="JR21" s="56"/>
      <c r="JS21" s="56"/>
      <c r="JT21" s="56"/>
      <c r="JU21" s="54">
        <f t="shared" si="220"/>
        <v>0.03</v>
      </c>
      <c r="JV21" s="54">
        <f t="shared" si="221"/>
        <v>0.05</v>
      </c>
      <c r="JW21" s="56"/>
      <c r="JX21" s="56"/>
      <c r="JY21" s="56"/>
      <c r="JZ21" s="54">
        <f t="shared" si="222"/>
        <v>0.03</v>
      </c>
      <c r="KA21" s="54">
        <f t="shared" si="223"/>
        <v>0.05</v>
      </c>
      <c r="KB21" s="56"/>
      <c r="KC21" s="56"/>
      <c r="KD21" s="56"/>
      <c r="KE21" s="54">
        <f t="shared" si="224"/>
        <v>0.03</v>
      </c>
      <c r="KF21" s="54">
        <f t="shared" si="225"/>
        <v>0.05</v>
      </c>
      <c r="KG21" s="56"/>
      <c r="KH21" s="56"/>
      <c r="KI21" s="56"/>
      <c r="KJ21" s="54">
        <f t="shared" si="226"/>
        <v>0.03</v>
      </c>
      <c r="KK21" s="54">
        <f t="shared" si="227"/>
        <v>0.05</v>
      </c>
      <c r="KL21" s="56"/>
      <c r="KM21" s="57">
        <v>93.833896628867677</v>
      </c>
      <c r="KN21" s="57"/>
      <c r="KO21" s="54">
        <f t="shared" si="228"/>
        <v>0</v>
      </c>
      <c r="KP21" s="51">
        <f t="shared" si="229"/>
        <v>0</v>
      </c>
      <c r="KQ21" s="24">
        <f t="shared" si="230"/>
        <v>1</v>
      </c>
      <c r="KR21" s="57">
        <v>93.833896628867677</v>
      </c>
      <c r="KS21" s="57"/>
      <c r="KT21" s="54">
        <f t="shared" si="231"/>
        <v>0</v>
      </c>
      <c r="KU21" s="51">
        <f t="shared" si="232"/>
        <v>0</v>
      </c>
      <c r="KV21" s="24">
        <f t="shared" si="233"/>
        <v>1</v>
      </c>
      <c r="KW21" s="57">
        <v>94.651250822909816</v>
      </c>
      <c r="KX21" s="57"/>
      <c r="KY21" s="54">
        <f t="shared" si="234"/>
        <v>0</v>
      </c>
      <c r="KZ21" s="51">
        <f t="shared" si="235"/>
        <v>0</v>
      </c>
      <c r="LA21" s="24">
        <f t="shared" si="236"/>
        <v>1</v>
      </c>
      <c r="LB21" s="57">
        <v>94.651250822909816</v>
      </c>
      <c r="LC21" s="57"/>
      <c r="LD21" s="54">
        <f t="shared" si="237"/>
        <v>0</v>
      </c>
      <c r="LE21" s="51">
        <f t="shared" si="238"/>
        <v>0</v>
      </c>
      <c r="LF21" s="24">
        <f t="shared" si="239"/>
        <v>1</v>
      </c>
      <c r="LG21" s="56"/>
      <c r="LH21" s="56"/>
      <c r="LI21" s="54">
        <f t="shared" si="240"/>
        <v>0.06</v>
      </c>
      <c r="LJ21" s="54">
        <f t="shared" si="241"/>
        <v>0.1</v>
      </c>
      <c r="LK21" s="56"/>
      <c r="LL21" s="56"/>
      <c r="LM21" s="56"/>
      <c r="LN21" s="54">
        <f t="shared" si="242"/>
        <v>0.06</v>
      </c>
      <c r="LO21" s="54">
        <f t="shared" si="243"/>
        <v>0.1</v>
      </c>
      <c r="LP21" s="56"/>
      <c r="LQ21" s="54">
        <v>6.0089856215498783</v>
      </c>
      <c r="LR21" s="56"/>
      <c r="LS21" s="54">
        <f t="shared" si="244"/>
        <v>0</v>
      </c>
      <c r="LT21" s="51">
        <f t="shared" si="245"/>
        <v>0</v>
      </c>
      <c r="LU21" s="24">
        <f t="shared" si="246"/>
        <v>1</v>
      </c>
      <c r="LV21" s="54">
        <v>6.0089856215498783</v>
      </c>
      <c r="LW21" s="56"/>
      <c r="LX21" s="54">
        <f t="shared" si="247"/>
        <v>0</v>
      </c>
      <c r="LY21" s="51">
        <f t="shared" si="248"/>
        <v>0</v>
      </c>
      <c r="LZ21" s="24">
        <f t="shared" si="249"/>
        <v>1</v>
      </c>
      <c r="MA21" s="54">
        <v>22.218704481193935</v>
      </c>
      <c r="MB21" s="56"/>
      <c r="MC21" s="54">
        <f t="shared" si="250"/>
        <v>0</v>
      </c>
      <c r="MD21" s="51">
        <f t="shared" si="251"/>
        <v>0</v>
      </c>
      <c r="ME21" s="24">
        <f t="shared" si="252"/>
        <v>1</v>
      </c>
      <c r="MF21" s="54">
        <v>22.218704481193935</v>
      </c>
      <c r="MG21" s="56"/>
      <c r="MH21" s="54">
        <f t="shared" si="253"/>
        <v>0</v>
      </c>
      <c r="MI21" s="51">
        <f t="shared" si="254"/>
        <v>0</v>
      </c>
      <c r="MJ21" s="24">
        <f t="shared" si="255"/>
        <v>1</v>
      </c>
      <c r="MK21" s="56"/>
      <c r="ML21" s="56"/>
      <c r="MM21" s="54">
        <f t="shared" si="256"/>
        <v>0.12</v>
      </c>
      <c r="MN21" s="54">
        <f t="shared" si="257"/>
        <v>0.2</v>
      </c>
      <c r="MO21" s="56"/>
      <c r="MP21" s="56"/>
      <c r="MQ21" s="56"/>
      <c r="MR21" s="54">
        <f t="shared" si="258"/>
        <v>0.12</v>
      </c>
      <c r="MS21" s="54">
        <f t="shared" si="259"/>
        <v>0.2</v>
      </c>
      <c r="MT21" s="56"/>
      <c r="MU21" s="56"/>
      <c r="MV21" s="56"/>
      <c r="MW21" s="54">
        <f t="shared" si="260"/>
        <v>0.12</v>
      </c>
      <c r="MX21" s="54">
        <f t="shared" si="261"/>
        <v>0.2</v>
      </c>
      <c r="MY21" s="56"/>
      <c r="MZ21" s="56"/>
      <c r="NA21" s="56"/>
      <c r="NB21" s="54">
        <f t="shared" si="262"/>
        <v>0.12</v>
      </c>
      <c r="NC21" s="54">
        <f t="shared" si="263"/>
        <v>0.2</v>
      </c>
      <c r="ND21" s="56"/>
      <c r="NE21" s="56"/>
      <c r="NF21" s="56"/>
      <c r="NG21" s="54">
        <f t="shared" si="264"/>
        <v>0.06</v>
      </c>
      <c r="NH21" s="54">
        <f t="shared" si="265"/>
        <v>0.1</v>
      </c>
      <c r="NI21" s="56"/>
      <c r="NJ21" s="56"/>
      <c r="NK21" s="56"/>
      <c r="NL21" s="54">
        <f t="shared" si="266"/>
        <v>0.06</v>
      </c>
      <c r="NM21" s="54">
        <f t="shared" si="267"/>
        <v>0.1</v>
      </c>
      <c r="NN21" s="56"/>
      <c r="NO21" s="56"/>
      <c r="NP21" s="56"/>
      <c r="NQ21" s="54">
        <f t="shared" si="268"/>
        <v>0.03</v>
      </c>
      <c r="NR21" s="54">
        <f t="shared" si="269"/>
        <v>0.05</v>
      </c>
      <c r="NS21" s="56"/>
      <c r="NT21" s="56"/>
      <c r="NU21" s="56"/>
      <c r="NV21" s="54">
        <f t="shared" si="270"/>
        <v>0.03</v>
      </c>
      <c r="NW21" s="54">
        <f t="shared" si="271"/>
        <v>0.05</v>
      </c>
      <c r="NX21" s="56"/>
      <c r="NY21" s="56"/>
      <c r="NZ21" s="56"/>
      <c r="OA21" s="54">
        <f t="shared" si="272"/>
        <v>0.03</v>
      </c>
      <c r="OB21" s="54">
        <f t="shared" si="273"/>
        <v>0.05</v>
      </c>
      <c r="OC21" s="56"/>
      <c r="OD21" s="56"/>
      <c r="OE21" s="56"/>
      <c r="OF21" s="54">
        <f t="shared" si="274"/>
        <v>0.03</v>
      </c>
      <c r="OG21" s="54">
        <f t="shared" si="275"/>
        <v>0.05</v>
      </c>
      <c r="OH21" s="56"/>
      <c r="OI21" s="56"/>
      <c r="OJ21" s="56"/>
      <c r="OK21" s="54">
        <f t="shared" si="276"/>
        <v>0.06</v>
      </c>
      <c r="OL21" s="54">
        <f t="shared" si="277"/>
        <v>0.1</v>
      </c>
      <c r="OM21" s="56"/>
      <c r="ON21" s="56"/>
      <c r="OO21" s="56"/>
      <c r="OP21" s="54">
        <f t="shared" si="278"/>
        <v>0.06</v>
      </c>
      <c r="OQ21" s="54">
        <f t="shared" si="279"/>
        <v>0.1</v>
      </c>
      <c r="OR21" s="56"/>
      <c r="OS21" s="56"/>
      <c r="OT21" s="56"/>
      <c r="OU21" s="54">
        <f t="shared" si="280"/>
        <v>0.12</v>
      </c>
      <c r="OV21" s="54">
        <f t="shared" si="281"/>
        <v>0.2</v>
      </c>
      <c r="OW21" s="56"/>
      <c r="OX21" s="56"/>
      <c r="OY21" s="56"/>
      <c r="OZ21" s="54">
        <f t="shared" si="282"/>
        <v>0.12</v>
      </c>
      <c r="PA21" s="54">
        <f t="shared" si="283"/>
        <v>0.2</v>
      </c>
      <c r="PB21" s="56"/>
      <c r="PC21" s="56"/>
      <c r="PD21" s="56"/>
      <c r="PE21" s="54">
        <f t="shared" si="284"/>
        <v>0.12</v>
      </c>
      <c r="PF21" s="54">
        <f t="shared" si="285"/>
        <v>0.2</v>
      </c>
      <c r="PG21" s="56"/>
      <c r="PH21" s="56"/>
      <c r="PI21" s="56"/>
      <c r="PJ21" s="54">
        <f t="shared" si="286"/>
        <v>0.12</v>
      </c>
      <c r="PK21" s="54">
        <f t="shared" si="287"/>
        <v>0.2</v>
      </c>
      <c r="PL21" s="56"/>
      <c r="PM21" s="56"/>
      <c r="PN21" s="56"/>
      <c r="PO21" s="54">
        <f t="shared" si="288"/>
        <v>0.06</v>
      </c>
      <c r="PP21" s="54">
        <f t="shared" si="289"/>
        <v>0.1</v>
      </c>
      <c r="PQ21" s="56"/>
      <c r="PR21" s="56"/>
      <c r="PS21" s="56"/>
      <c r="PT21" s="54">
        <f t="shared" si="290"/>
        <v>0.06</v>
      </c>
      <c r="PU21" s="54">
        <f t="shared" si="291"/>
        <v>0.1</v>
      </c>
      <c r="PV21" s="56"/>
      <c r="PW21" s="56"/>
      <c r="PX21" s="56"/>
      <c r="PY21" s="54">
        <f t="shared" si="292"/>
        <v>0.03</v>
      </c>
      <c r="PZ21" s="54">
        <f t="shared" si="293"/>
        <v>0.05</v>
      </c>
      <c r="QA21" s="56"/>
      <c r="QB21" s="56"/>
      <c r="QC21" s="56"/>
      <c r="QD21" s="54">
        <f t="shared" si="294"/>
        <v>0.03</v>
      </c>
      <c r="QE21" s="54">
        <f t="shared" si="295"/>
        <v>0.05</v>
      </c>
      <c r="QF21" s="56"/>
      <c r="QG21" s="56"/>
      <c r="QH21" s="56"/>
      <c r="QI21" s="54">
        <f t="shared" si="296"/>
        <v>0.03</v>
      </c>
      <c r="QJ21" s="54">
        <f t="shared" si="297"/>
        <v>0.05</v>
      </c>
      <c r="QK21" s="56"/>
      <c r="QL21" s="56"/>
      <c r="QM21" s="56"/>
      <c r="QN21" s="54">
        <f t="shared" si="298"/>
        <v>0.03</v>
      </c>
      <c r="QO21" s="54">
        <f t="shared" si="299"/>
        <v>0.05</v>
      </c>
      <c r="QP21" s="56"/>
      <c r="QQ21" s="54"/>
      <c r="QR21" s="54">
        <f t="shared" si="300"/>
        <v>0.12</v>
      </c>
      <c r="QS21" s="54">
        <f t="shared" si="301"/>
        <v>0.2</v>
      </c>
      <c r="QT21" s="34"/>
      <c r="QU21" s="54"/>
      <c r="QV21" s="54">
        <f t="shared" si="302"/>
        <v>0.12</v>
      </c>
      <c r="QW21" s="54">
        <f t="shared" si="303"/>
        <v>0.2</v>
      </c>
      <c r="QX21" s="34"/>
      <c r="QY21" s="54"/>
      <c r="QZ21" s="54">
        <f t="shared" si="304"/>
        <v>0.12</v>
      </c>
      <c r="RA21" s="54">
        <f t="shared" si="305"/>
        <v>0.2</v>
      </c>
      <c r="RB21" s="34"/>
      <c r="RC21" s="54"/>
      <c r="RD21" s="54">
        <f t="shared" si="306"/>
        <v>0.12</v>
      </c>
      <c r="RE21" s="54">
        <f t="shared" si="307"/>
        <v>0.2</v>
      </c>
      <c r="RF21" s="34"/>
      <c r="RG21" s="54"/>
      <c r="RH21" s="54">
        <f t="shared" si="308"/>
        <v>0.12</v>
      </c>
      <c r="RI21" s="54">
        <f t="shared" si="309"/>
        <v>0.2</v>
      </c>
      <c r="RJ21" s="34"/>
      <c r="RK21" s="57">
        <v>96.899999999999991</v>
      </c>
      <c r="RL21" s="57">
        <f t="shared" si="310"/>
        <v>0.19199999999999934</v>
      </c>
      <c r="RM21" s="51">
        <f t="shared" si="43"/>
        <v>0.2</v>
      </c>
      <c r="RN21" s="24">
        <f t="shared" si="311"/>
        <v>17</v>
      </c>
      <c r="RO21" s="54"/>
      <c r="RP21" s="54">
        <f t="shared" si="312"/>
        <v>0.06</v>
      </c>
      <c r="RQ21" s="54">
        <f t="shared" si="313"/>
        <v>0.1</v>
      </c>
      <c r="RR21" s="34"/>
      <c r="RS21" s="54"/>
      <c r="RT21" s="54">
        <f t="shared" si="314"/>
        <v>0.06</v>
      </c>
      <c r="RU21" s="54">
        <f t="shared" si="315"/>
        <v>0.1</v>
      </c>
      <c r="RV21" s="34"/>
      <c r="RW21" s="54"/>
      <c r="RX21" s="54">
        <f t="shared" si="316"/>
        <v>0.06</v>
      </c>
      <c r="RY21" s="54">
        <f t="shared" si="317"/>
        <v>0.1</v>
      </c>
      <c r="RZ21" s="34"/>
      <c r="SA21" s="54"/>
      <c r="SB21" s="54">
        <f t="shared" si="318"/>
        <v>0.06</v>
      </c>
      <c r="SC21" s="54">
        <f t="shared" si="319"/>
        <v>0.1</v>
      </c>
      <c r="SD21" s="34"/>
      <c r="SE21" s="54"/>
      <c r="SF21" s="54">
        <f t="shared" si="320"/>
        <v>0.06</v>
      </c>
      <c r="SG21" s="54">
        <f t="shared" si="321"/>
        <v>0.1</v>
      </c>
      <c r="SH21" s="34"/>
      <c r="SI21" s="54"/>
      <c r="SJ21" s="54">
        <f t="shared" si="322"/>
        <v>0.06</v>
      </c>
      <c r="SK21" s="54">
        <f t="shared" si="323"/>
        <v>0.1</v>
      </c>
      <c r="SL21" s="34"/>
      <c r="SM21" s="54"/>
      <c r="SN21" s="54">
        <f t="shared" si="324"/>
        <v>0.06</v>
      </c>
      <c r="SO21" s="54">
        <f t="shared" si="325"/>
        <v>0.1</v>
      </c>
      <c r="SP21" s="34"/>
      <c r="SQ21" s="54"/>
      <c r="SR21" s="54">
        <f t="shared" si="326"/>
        <v>0.06</v>
      </c>
      <c r="SS21" s="54">
        <f t="shared" si="327"/>
        <v>0.1</v>
      </c>
      <c r="ST21" s="34"/>
      <c r="SU21" s="54"/>
      <c r="SV21" s="54">
        <f t="shared" si="328"/>
        <v>0.06</v>
      </c>
      <c r="SW21" s="54">
        <f t="shared" si="329"/>
        <v>0.1</v>
      </c>
      <c r="SX21" s="34"/>
      <c r="SY21" s="54"/>
      <c r="SZ21" s="54">
        <f t="shared" si="330"/>
        <v>0.06</v>
      </c>
      <c r="TA21" s="54">
        <f t="shared" si="331"/>
        <v>0.1</v>
      </c>
      <c r="TB21" s="34"/>
      <c r="TC21" s="54"/>
      <c r="TD21" s="54">
        <f t="shared" si="332"/>
        <v>0.06</v>
      </c>
      <c r="TE21" s="54">
        <f t="shared" si="333"/>
        <v>0.1</v>
      </c>
      <c r="TF21" s="34"/>
      <c r="TG21" s="54"/>
      <c r="TH21" s="54">
        <f t="shared" si="334"/>
        <v>0.06</v>
      </c>
      <c r="TI21" s="54">
        <f t="shared" si="335"/>
        <v>0.1</v>
      </c>
      <c r="TJ21" s="34"/>
      <c r="TK21" s="54"/>
      <c r="TL21" s="54">
        <f t="shared" si="336"/>
        <v>0.06</v>
      </c>
      <c r="TM21" s="54">
        <f t="shared" si="337"/>
        <v>0.1</v>
      </c>
      <c r="TN21" s="34"/>
      <c r="TO21" s="57">
        <v>92.83</v>
      </c>
      <c r="TP21" s="57">
        <f t="shared" si="338"/>
        <v>0.1</v>
      </c>
      <c r="TQ21" s="51">
        <f t="shared" si="44"/>
        <v>0.1</v>
      </c>
      <c r="TR21" s="24">
        <f t="shared" si="339"/>
        <v>18</v>
      </c>
      <c r="TS21" s="54"/>
      <c r="TT21" s="54">
        <f t="shared" si="340"/>
        <v>0.06</v>
      </c>
      <c r="TU21" s="54">
        <f t="shared" si="341"/>
        <v>0.1</v>
      </c>
      <c r="TV21" s="34"/>
      <c r="TW21" s="54"/>
      <c r="TX21" s="54">
        <f t="shared" si="342"/>
        <v>0.06</v>
      </c>
      <c r="TY21" s="54">
        <f t="shared" si="343"/>
        <v>0.1</v>
      </c>
      <c r="TZ21" s="34"/>
      <c r="UA21" s="54"/>
      <c r="UB21" s="54">
        <f t="shared" si="344"/>
        <v>0.06</v>
      </c>
      <c r="UC21" s="54">
        <f t="shared" si="345"/>
        <v>0.1</v>
      </c>
      <c r="UD21" s="34"/>
      <c r="UE21" s="54"/>
      <c r="UF21" s="54">
        <f t="shared" si="346"/>
        <v>0.06</v>
      </c>
      <c r="UG21" s="54">
        <f t="shared" si="347"/>
        <v>0.1</v>
      </c>
      <c r="UH21" s="34"/>
      <c r="UI21" s="54"/>
      <c r="UJ21" s="54">
        <f t="shared" si="348"/>
        <v>0.06</v>
      </c>
      <c r="UK21" s="54">
        <f t="shared" si="349"/>
        <v>0.1</v>
      </c>
      <c r="UL21" s="34"/>
      <c r="UM21" s="54"/>
      <c r="UN21" s="54">
        <f t="shared" si="350"/>
        <v>0.06</v>
      </c>
      <c r="UO21" s="54">
        <f t="shared" si="351"/>
        <v>0.1</v>
      </c>
      <c r="UP21" s="34"/>
      <c r="UQ21" s="54"/>
      <c r="UR21" s="54">
        <f t="shared" si="352"/>
        <v>0.06</v>
      </c>
      <c r="US21" s="54">
        <f t="shared" si="353"/>
        <v>0.1</v>
      </c>
      <c r="UT21" s="34"/>
      <c r="UU21" s="54"/>
      <c r="UV21" s="54">
        <f t="shared" si="354"/>
        <v>0.06</v>
      </c>
      <c r="UW21" s="54">
        <f t="shared" si="355"/>
        <v>0.1</v>
      </c>
      <c r="UX21" s="34"/>
      <c r="UY21" s="54"/>
      <c r="UZ21" s="54">
        <f t="shared" si="356"/>
        <v>0.06</v>
      </c>
      <c r="VA21" s="54">
        <f t="shared" si="357"/>
        <v>0.1</v>
      </c>
      <c r="VB21" s="34"/>
      <c r="VC21" s="54"/>
      <c r="VD21" s="54">
        <f t="shared" si="358"/>
        <v>0.06</v>
      </c>
      <c r="VE21" s="54">
        <f t="shared" si="359"/>
        <v>0.1</v>
      </c>
      <c r="VF21" s="34"/>
      <c r="VG21" s="64">
        <v>3.4230260277193489E-2</v>
      </c>
      <c r="VH21" s="57">
        <f t="shared" si="45"/>
        <v>0.1</v>
      </c>
      <c r="VI21" s="51">
        <f t="shared" si="46"/>
        <v>0.1</v>
      </c>
      <c r="VJ21" s="24">
        <f t="shared" si="360"/>
        <v>16</v>
      </c>
      <c r="VK21" s="57">
        <v>93.833896628867677</v>
      </c>
      <c r="VL21" s="57">
        <f t="shared" si="361"/>
        <v>0.18134234606188285</v>
      </c>
      <c r="VM21" s="51">
        <f t="shared" si="47"/>
        <v>0.2</v>
      </c>
      <c r="VN21" s="24">
        <f t="shared" si="362"/>
        <v>18</v>
      </c>
      <c r="VO21" s="57">
        <v>94.651250822909816</v>
      </c>
      <c r="VP21" s="57">
        <f t="shared" si="363"/>
        <v>0.19442001316655705</v>
      </c>
      <c r="VQ21" s="51">
        <f t="shared" si="48"/>
        <v>0.2</v>
      </c>
      <c r="VR21" s="24">
        <f t="shared" si="364"/>
        <v>18</v>
      </c>
      <c r="VS21" s="54"/>
      <c r="VT21" s="54">
        <f t="shared" si="365"/>
        <v>0.06</v>
      </c>
      <c r="VU21" s="54">
        <f t="shared" si="366"/>
        <v>0.1</v>
      </c>
      <c r="VV21" s="34"/>
      <c r="VW21" s="54">
        <v>6.0089856215498783</v>
      </c>
      <c r="VX21" s="57">
        <f t="shared" si="367"/>
        <v>0.1</v>
      </c>
      <c r="VY21" s="51">
        <f t="shared" si="49"/>
        <v>0.1</v>
      </c>
      <c r="VZ21" s="24">
        <f t="shared" si="368"/>
        <v>5</v>
      </c>
      <c r="WA21" s="54">
        <v>22.218704481193935</v>
      </c>
      <c r="WB21" s="57">
        <f t="shared" si="369"/>
        <v>0.1</v>
      </c>
      <c r="WC21" s="51">
        <f t="shared" si="50"/>
        <v>0.1</v>
      </c>
      <c r="WD21" s="24">
        <f t="shared" si="370"/>
        <v>6</v>
      </c>
      <c r="WE21" s="57">
        <v>99.850000000000009</v>
      </c>
      <c r="WF21" s="57">
        <f t="shared" si="371"/>
        <v>0.1</v>
      </c>
      <c r="WG21" s="51">
        <f t="shared" si="51"/>
        <v>0.1</v>
      </c>
      <c r="WH21" s="24">
        <f t="shared" si="372"/>
        <v>1</v>
      </c>
      <c r="WI21" s="54"/>
      <c r="WJ21" s="54">
        <f t="shared" si="373"/>
        <v>0.06</v>
      </c>
      <c r="WK21" s="54">
        <f t="shared" si="374"/>
        <v>0.1</v>
      </c>
      <c r="WL21" s="34"/>
      <c r="WM21" s="54"/>
      <c r="WN21" s="54">
        <f t="shared" si="375"/>
        <v>0.06</v>
      </c>
      <c r="WO21" s="54">
        <f t="shared" si="376"/>
        <v>0.1</v>
      </c>
      <c r="WP21" s="34"/>
      <c r="WQ21" s="54"/>
      <c r="WR21" s="54">
        <f t="shared" si="377"/>
        <v>0.06</v>
      </c>
      <c r="WS21" s="54">
        <f t="shared" si="378"/>
        <v>0.1</v>
      </c>
      <c r="WT21" s="34"/>
      <c r="WU21" s="57">
        <v>0</v>
      </c>
      <c r="WV21" s="57">
        <f t="shared" si="379"/>
        <v>0.1</v>
      </c>
      <c r="WW21" s="51">
        <f t="shared" si="52"/>
        <v>0.1</v>
      </c>
      <c r="WX21" s="24">
        <f t="shared" si="380"/>
        <v>1</v>
      </c>
      <c r="WY21" s="54"/>
      <c r="WZ21" s="54">
        <f t="shared" si="381"/>
        <v>0.06</v>
      </c>
      <c r="XA21" s="54">
        <f t="shared" si="382"/>
        <v>0.1</v>
      </c>
      <c r="XB21" s="34"/>
      <c r="XC21" s="54"/>
      <c r="XD21" s="54">
        <f t="shared" si="383"/>
        <v>0.06</v>
      </c>
      <c r="XE21" s="54">
        <f t="shared" si="384"/>
        <v>0.1</v>
      </c>
      <c r="XF21" s="34"/>
      <c r="XG21" s="54"/>
      <c r="XH21" s="54">
        <f t="shared" si="385"/>
        <v>0.06</v>
      </c>
      <c r="XI21" s="54">
        <f t="shared" si="386"/>
        <v>0.1</v>
      </c>
      <c r="XJ21" s="34"/>
      <c r="XK21" s="54"/>
      <c r="XL21" s="54">
        <f t="shared" si="387"/>
        <v>0.06</v>
      </c>
      <c r="XM21" s="54">
        <f t="shared" si="388"/>
        <v>0.1</v>
      </c>
      <c r="XN21" s="34"/>
      <c r="XO21" s="54"/>
      <c r="XP21" s="54">
        <f t="shared" si="389"/>
        <v>0.06</v>
      </c>
      <c r="XQ21" s="54">
        <f t="shared" si="390"/>
        <v>0.1</v>
      </c>
      <c r="XR21" s="34"/>
      <c r="XS21" s="54"/>
      <c r="XT21" s="54">
        <f t="shared" si="391"/>
        <v>0.06</v>
      </c>
      <c r="XU21" s="54">
        <f t="shared" si="392"/>
        <v>0.1</v>
      </c>
      <c r="XV21" s="34"/>
      <c r="XW21" s="54"/>
      <c r="XX21" s="54">
        <f t="shared" si="393"/>
        <v>0.06</v>
      </c>
      <c r="XY21" s="54">
        <f t="shared" si="394"/>
        <v>0.1</v>
      </c>
      <c r="XZ21" s="34"/>
      <c r="YA21" s="54"/>
      <c r="YB21" s="54">
        <f t="shared" si="395"/>
        <v>0.06</v>
      </c>
      <c r="YC21" s="54">
        <f t="shared" si="396"/>
        <v>0.1</v>
      </c>
      <c r="YD21" s="34"/>
      <c r="YE21" s="54"/>
      <c r="YF21" s="54">
        <f t="shared" si="397"/>
        <v>0.03</v>
      </c>
      <c r="YG21" s="54">
        <f t="shared" si="398"/>
        <v>0.05</v>
      </c>
      <c r="YH21" s="34"/>
      <c r="YI21" s="54"/>
      <c r="YJ21" s="54">
        <f t="shared" si="399"/>
        <v>0.06</v>
      </c>
      <c r="YK21" s="54">
        <f t="shared" si="400"/>
        <v>0.1</v>
      </c>
      <c r="YL21" s="34"/>
      <c r="YM21" s="54"/>
      <c r="YN21" s="54">
        <f t="shared" si="401"/>
        <v>0.03</v>
      </c>
      <c r="YO21" s="54">
        <f t="shared" si="402"/>
        <v>0.05</v>
      </c>
      <c r="YP21" s="34"/>
      <c r="YQ21" s="57">
        <v>98.850000000000009</v>
      </c>
      <c r="YR21" s="57">
        <f t="shared" si="403"/>
        <v>0.1</v>
      </c>
      <c r="YS21" s="51">
        <f t="shared" si="53"/>
        <v>0.1</v>
      </c>
      <c r="YT21" s="24">
        <f t="shared" si="404"/>
        <v>2</v>
      </c>
      <c r="YU21" s="54"/>
      <c r="YV21" s="54">
        <f t="shared" si="405"/>
        <v>0.06</v>
      </c>
      <c r="YW21" s="54">
        <f t="shared" si="406"/>
        <v>0.1</v>
      </c>
      <c r="YX21" s="34"/>
      <c r="YY21" s="54"/>
      <c r="YZ21" s="54">
        <f t="shared" si="407"/>
        <v>0.06</v>
      </c>
      <c r="ZA21" s="54">
        <f t="shared" si="408"/>
        <v>0.1</v>
      </c>
      <c r="ZB21" s="34"/>
      <c r="ZC21" s="54"/>
      <c r="ZD21" s="54">
        <f t="shared" si="409"/>
        <v>0.06</v>
      </c>
      <c r="ZE21" s="54">
        <f t="shared" si="410"/>
        <v>0.1</v>
      </c>
      <c r="ZF21" s="34"/>
      <c r="ZG21" s="54"/>
      <c r="ZH21" s="54">
        <f t="shared" si="411"/>
        <v>0.06</v>
      </c>
      <c r="ZI21" s="54">
        <f t="shared" si="412"/>
        <v>0.1</v>
      </c>
      <c r="ZJ21" s="34"/>
      <c r="ZK21" s="54"/>
      <c r="ZL21" s="54">
        <f t="shared" si="413"/>
        <v>0.06</v>
      </c>
      <c r="ZM21" s="54">
        <f t="shared" si="414"/>
        <v>0.1</v>
      </c>
      <c r="ZN21" s="34"/>
      <c r="ZO21" s="54"/>
      <c r="ZP21" s="54">
        <f t="shared" si="415"/>
        <v>0.06</v>
      </c>
      <c r="ZQ21" s="54">
        <f t="shared" si="416"/>
        <v>0.1</v>
      </c>
      <c r="ZR21" s="34"/>
      <c r="ZS21" s="54"/>
      <c r="ZT21" s="54">
        <f t="shared" si="417"/>
        <v>0.06</v>
      </c>
      <c r="ZU21" s="54">
        <f t="shared" si="418"/>
        <v>0.1</v>
      </c>
      <c r="ZV21" s="34"/>
      <c r="ZW21" s="54"/>
      <c r="ZX21" s="54">
        <f t="shared" si="419"/>
        <v>0.06</v>
      </c>
      <c r="ZY21" s="54">
        <f t="shared" si="420"/>
        <v>0.1</v>
      </c>
      <c r="ZZ21" s="34"/>
      <c r="AAA21" s="54"/>
      <c r="AAB21" s="54">
        <f t="shared" si="421"/>
        <v>0.03</v>
      </c>
      <c r="AAC21" s="54">
        <f t="shared" si="422"/>
        <v>0.05</v>
      </c>
      <c r="AAD21" s="34"/>
      <c r="AAE21" s="51">
        <v>1.32</v>
      </c>
      <c r="AAF21" s="57">
        <f t="shared" si="423"/>
        <v>4.36E-2</v>
      </c>
      <c r="AAG21" s="51">
        <f t="shared" si="54"/>
        <v>0.05</v>
      </c>
      <c r="AAH21" s="24">
        <f t="shared" si="424"/>
        <v>21</v>
      </c>
      <c r="AAI21" s="54"/>
      <c r="AAJ21" s="54">
        <f t="shared" si="425"/>
        <v>0.03</v>
      </c>
      <c r="AAK21" s="54">
        <f t="shared" si="426"/>
        <v>0.05</v>
      </c>
      <c r="AAL21" s="34"/>
      <c r="AAM21" s="54"/>
      <c r="AAN21" s="54">
        <f t="shared" si="427"/>
        <v>0.03</v>
      </c>
      <c r="AAO21" s="54">
        <f t="shared" si="428"/>
        <v>0.05</v>
      </c>
      <c r="AAP21" s="34"/>
      <c r="AAQ21" s="54"/>
      <c r="AAR21" s="54">
        <f t="shared" si="429"/>
        <v>0.03</v>
      </c>
      <c r="AAS21" s="54">
        <f t="shared" si="430"/>
        <v>0.05</v>
      </c>
      <c r="AAT21" s="34"/>
      <c r="AAU21" s="54"/>
      <c r="AAV21" s="54">
        <f t="shared" si="431"/>
        <v>0.03</v>
      </c>
      <c r="AAW21" s="54">
        <f t="shared" si="432"/>
        <v>0.05</v>
      </c>
      <c r="AAX21" s="34"/>
      <c r="AAY21" s="54"/>
      <c r="AAZ21" s="54">
        <f t="shared" si="433"/>
        <v>0.03</v>
      </c>
      <c r="ABA21" s="54">
        <f t="shared" si="434"/>
        <v>0.05</v>
      </c>
      <c r="ABB21" s="34"/>
      <c r="ABC21" s="54"/>
      <c r="ABD21" s="54">
        <f t="shared" si="435"/>
        <v>0.03</v>
      </c>
      <c r="ABE21" s="54">
        <f t="shared" si="436"/>
        <v>0.05</v>
      </c>
      <c r="ABF21" s="34"/>
      <c r="ABG21" s="54"/>
      <c r="ABH21" s="54">
        <f t="shared" si="437"/>
        <v>0.03</v>
      </c>
      <c r="ABI21" s="54">
        <f t="shared" si="438"/>
        <v>0.05</v>
      </c>
      <c r="ABJ21" s="34"/>
      <c r="ABK21" s="54"/>
      <c r="ABL21" s="54">
        <f t="shared" si="439"/>
        <v>0.03</v>
      </c>
      <c r="ABM21" s="54">
        <f t="shared" si="440"/>
        <v>0.05</v>
      </c>
      <c r="ABN21" s="34"/>
      <c r="ABO21" s="54"/>
      <c r="ABP21" s="54">
        <f t="shared" si="441"/>
        <v>0.03</v>
      </c>
      <c r="ABQ21" s="54">
        <f t="shared" si="442"/>
        <v>0.05</v>
      </c>
      <c r="ABR21" s="34"/>
      <c r="ABS21" s="54"/>
      <c r="ABT21" s="54">
        <f t="shared" si="443"/>
        <v>0.03</v>
      </c>
      <c r="ABU21" s="54">
        <f t="shared" si="444"/>
        <v>0.05</v>
      </c>
      <c r="ABV21" s="34"/>
      <c r="ABW21" s="57">
        <v>95.59</v>
      </c>
      <c r="ABX21" s="57">
        <f t="shared" si="445"/>
        <v>0.1624000000000001</v>
      </c>
      <c r="ABY21" s="51">
        <f t="shared" si="55"/>
        <v>0.2</v>
      </c>
      <c r="ABZ21" s="24">
        <f t="shared" si="446"/>
        <v>20</v>
      </c>
      <c r="ACA21" s="54"/>
      <c r="ACB21" s="54">
        <f t="shared" si="447"/>
        <v>0.06</v>
      </c>
      <c r="ACC21" s="54">
        <f t="shared" si="448"/>
        <v>0.1</v>
      </c>
      <c r="ACD21" s="34"/>
      <c r="ACE21" s="54"/>
      <c r="ACF21" s="54">
        <f t="shared" si="449"/>
        <v>0.06</v>
      </c>
      <c r="ACG21" s="54">
        <f t="shared" si="450"/>
        <v>0.1</v>
      </c>
      <c r="ACH21" s="34"/>
      <c r="ACI21" s="54"/>
      <c r="ACJ21" s="54">
        <f t="shared" si="451"/>
        <v>0.06</v>
      </c>
      <c r="ACK21" s="54">
        <f t="shared" si="452"/>
        <v>0.1</v>
      </c>
      <c r="ACL21" s="34"/>
      <c r="ACM21" s="54"/>
      <c r="ACN21" s="54">
        <f t="shared" si="453"/>
        <v>0.06</v>
      </c>
      <c r="ACO21" s="54">
        <f t="shared" si="454"/>
        <v>0.1</v>
      </c>
      <c r="ACP21" s="34"/>
      <c r="ACQ21" s="54"/>
      <c r="ACR21" s="54">
        <f t="shared" si="455"/>
        <v>0.06</v>
      </c>
      <c r="ACS21" s="54">
        <f t="shared" si="456"/>
        <v>0.1</v>
      </c>
      <c r="ACT21" s="34"/>
      <c r="ACU21" s="54"/>
      <c r="ACV21" s="54">
        <f t="shared" si="457"/>
        <v>0.06</v>
      </c>
      <c r="ACW21" s="54">
        <f t="shared" si="458"/>
        <v>0.1</v>
      </c>
      <c r="ACX21" s="34"/>
      <c r="ACY21" s="54"/>
      <c r="ACZ21" s="54">
        <f t="shared" si="459"/>
        <v>0.06</v>
      </c>
      <c r="ADA21" s="54">
        <f t="shared" si="460"/>
        <v>0.1</v>
      </c>
      <c r="ADB21" s="34"/>
      <c r="ADC21" s="54">
        <v>4.8099999999999996</v>
      </c>
      <c r="ADD21" s="54">
        <f t="shared" si="461"/>
        <v>0.1</v>
      </c>
      <c r="ADE21" s="54">
        <f t="shared" si="56"/>
        <v>0.1</v>
      </c>
      <c r="ADF21" s="24">
        <f t="shared" si="462"/>
        <v>3</v>
      </c>
      <c r="ADG21" s="54">
        <v>99.2</v>
      </c>
      <c r="ADH21" s="54">
        <f t="shared" si="463"/>
        <v>0.1</v>
      </c>
      <c r="ADI21" s="54">
        <f t="shared" si="57"/>
        <v>0.1</v>
      </c>
      <c r="ADJ21" s="24">
        <f t="shared" si="464"/>
        <v>1</v>
      </c>
      <c r="ADK21" s="54"/>
      <c r="ADL21" s="54">
        <f t="shared" si="465"/>
        <v>0.06</v>
      </c>
      <c r="ADM21" s="54">
        <f t="shared" si="466"/>
        <v>0.1</v>
      </c>
      <c r="ADN21" s="34"/>
      <c r="ADO21" s="54"/>
      <c r="ADP21" s="54">
        <f t="shared" si="467"/>
        <v>0.03</v>
      </c>
      <c r="ADQ21" s="54">
        <f t="shared" si="468"/>
        <v>0.05</v>
      </c>
      <c r="ADR21" s="34"/>
      <c r="ADS21" s="54"/>
      <c r="ADT21" s="54">
        <f t="shared" si="469"/>
        <v>0.03</v>
      </c>
      <c r="ADU21" s="54">
        <f t="shared" si="470"/>
        <v>0.05</v>
      </c>
      <c r="ADV21" s="34"/>
      <c r="ADW21" s="54"/>
      <c r="ADX21" s="54">
        <f t="shared" si="471"/>
        <v>0.03</v>
      </c>
      <c r="ADY21" s="54">
        <f t="shared" si="472"/>
        <v>0.05</v>
      </c>
      <c r="ADZ21" s="34"/>
      <c r="AEA21" s="54"/>
      <c r="AEB21" s="54">
        <f t="shared" si="473"/>
        <v>0.03</v>
      </c>
      <c r="AEC21" s="54">
        <f t="shared" si="474"/>
        <v>0.05</v>
      </c>
      <c r="AED21" s="34"/>
      <c r="AEE21" s="54"/>
      <c r="AEF21" s="54">
        <f t="shared" si="475"/>
        <v>0.03</v>
      </c>
      <c r="AEG21" s="54">
        <f t="shared" si="476"/>
        <v>0.05</v>
      </c>
      <c r="AEH21" s="34"/>
      <c r="AEI21" s="54"/>
      <c r="AEJ21" s="54">
        <f t="shared" si="477"/>
        <v>0.03</v>
      </c>
      <c r="AEK21" s="54">
        <f t="shared" si="478"/>
        <v>0.05</v>
      </c>
      <c r="AEL21" s="34"/>
      <c r="AEM21" s="54"/>
      <c r="AEN21" s="54">
        <f t="shared" si="479"/>
        <v>0.06</v>
      </c>
      <c r="AEO21" s="54">
        <f t="shared" si="480"/>
        <v>0.1</v>
      </c>
      <c r="AEP21" s="34"/>
      <c r="AEQ21" s="54"/>
      <c r="AER21" s="54">
        <f t="shared" si="481"/>
        <v>0.06</v>
      </c>
      <c r="AES21" s="54">
        <f t="shared" si="482"/>
        <v>0.1</v>
      </c>
      <c r="AET21" s="34"/>
      <c r="AEU21" s="54"/>
      <c r="AEV21" s="54">
        <f t="shared" si="483"/>
        <v>0.06</v>
      </c>
      <c r="AEW21" s="54">
        <f t="shared" si="484"/>
        <v>0.1</v>
      </c>
      <c r="AEX21" s="34"/>
      <c r="AEY21" s="54"/>
      <c r="AEZ21" s="54">
        <f t="shared" si="485"/>
        <v>0.06</v>
      </c>
      <c r="AFA21" s="54">
        <f t="shared" si="486"/>
        <v>0.1</v>
      </c>
      <c r="AFB21" s="34"/>
      <c r="AFC21" s="54"/>
      <c r="AFD21" s="54">
        <f t="shared" si="487"/>
        <v>0.03</v>
      </c>
      <c r="AFE21" s="54">
        <f t="shared" si="488"/>
        <v>0.05</v>
      </c>
      <c r="AFF21" s="34"/>
      <c r="AFG21" s="54"/>
      <c r="AFH21" s="54">
        <f t="shared" si="489"/>
        <v>0.03</v>
      </c>
      <c r="AFI21" s="54">
        <f t="shared" si="490"/>
        <v>0.05</v>
      </c>
      <c r="AFJ21" s="34"/>
      <c r="AFK21" s="54"/>
      <c r="AFL21" s="54">
        <f t="shared" si="491"/>
        <v>0.03</v>
      </c>
      <c r="AFM21" s="54">
        <f t="shared" si="492"/>
        <v>0.05</v>
      </c>
      <c r="AFN21" s="34"/>
      <c r="AFO21" s="54"/>
      <c r="AFP21" s="54">
        <f t="shared" si="493"/>
        <v>0.03</v>
      </c>
      <c r="AFQ21" s="54">
        <f t="shared" si="494"/>
        <v>0.05</v>
      </c>
      <c r="AFR21" s="34"/>
      <c r="AFS21" s="54"/>
      <c r="AFT21" s="54">
        <f t="shared" si="495"/>
        <v>0.03</v>
      </c>
      <c r="AFU21" s="54">
        <f t="shared" si="496"/>
        <v>0.05</v>
      </c>
      <c r="AFV21" s="34"/>
      <c r="AFW21" s="54"/>
      <c r="AFX21" s="54">
        <f t="shared" si="497"/>
        <v>0.03</v>
      </c>
      <c r="AFY21" s="54">
        <f t="shared" si="498"/>
        <v>0.05</v>
      </c>
      <c r="AFZ21" s="34"/>
      <c r="AGA21" s="54"/>
      <c r="AGB21" s="54">
        <f t="shared" si="499"/>
        <v>0.06</v>
      </c>
      <c r="AGC21" s="54">
        <f t="shared" si="500"/>
        <v>0.1</v>
      </c>
      <c r="AGD21" s="34"/>
      <c r="AGE21" s="54"/>
      <c r="AGF21" s="54">
        <f t="shared" si="501"/>
        <v>0.03</v>
      </c>
      <c r="AGG21" s="54">
        <f t="shared" si="502"/>
        <v>0.05</v>
      </c>
      <c r="AGH21" s="34"/>
      <c r="AGI21" s="54"/>
      <c r="AGJ21" s="54">
        <f t="shared" si="503"/>
        <v>0.03</v>
      </c>
      <c r="AGK21" s="54">
        <f t="shared" si="504"/>
        <v>0.05</v>
      </c>
      <c r="AGL21" s="34"/>
      <c r="AGM21" s="54"/>
      <c r="AGN21" s="54">
        <f t="shared" si="505"/>
        <v>0.03</v>
      </c>
      <c r="AGO21" s="54">
        <f t="shared" si="506"/>
        <v>0.05</v>
      </c>
      <c r="AGP21" s="34"/>
      <c r="AGQ21" s="54"/>
      <c r="AGR21" s="54">
        <f t="shared" si="507"/>
        <v>0.03</v>
      </c>
      <c r="AGS21" s="54">
        <f t="shared" si="508"/>
        <v>0.05</v>
      </c>
      <c r="AGT21" s="34"/>
      <c r="AGU21" s="57">
        <v>0.27999999999999997</v>
      </c>
      <c r="AGV21" s="57">
        <f t="shared" si="509"/>
        <v>1.4279999999999999</v>
      </c>
      <c r="AGW21" s="51">
        <f t="shared" si="58"/>
        <v>1.5</v>
      </c>
      <c r="AGX21" s="24">
        <f t="shared" si="510"/>
        <v>22</v>
      </c>
      <c r="AGY21" s="57">
        <v>0.15</v>
      </c>
      <c r="AGZ21" s="57">
        <f t="shared" si="511"/>
        <v>1.5</v>
      </c>
      <c r="AHA21" s="51">
        <f t="shared" si="59"/>
        <v>1.5</v>
      </c>
      <c r="AHB21" s="24">
        <f t="shared" si="512"/>
        <v>20</v>
      </c>
      <c r="AHC21" s="57">
        <v>97.58</v>
      </c>
      <c r="AHD21" s="57">
        <f t="shared" si="513"/>
        <v>1</v>
      </c>
      <c r="AHE21" s="51">
        <f t="shared" si="60"/>
        <v>1</v>
      </c>
      <c r="AHF21" s="24">
        <f t="shared" si="514"/>
        <v>21</v>
      </c>
      <c r="AHG21" s="57">
        <v>94.899999999999991</v>
      </c>
      <c r="AHH21" s="57">
        <f t="shared" si="515"/>
        <v>0.49599999999999966</v>
      </c>
      <c r="AHI21" s="51">
        <f t="shared" si="61"/>
        <v>0.5</v>
      </c>
      <c r="AHJ21" s="24">
        <f t="shared" si="516"/>
        <v>16</v>
      </c>
      <c r="AHK21" s="57">
        <v>99.25</v>
      </c>
      <c r="AHL21" s="57">
        <f t="shared" si="517"/>
        <v>0.5</v>
      </c>
      <c r="AHM21" s="51">
        <f t="shared" si="62"/>
        <v>0.5</v>
      </c>
      <c r="AHN21" s="24">
        <f t="shared" si="518"/>
        <v>1</v>
      </c>
      <c r="AHO21" s="57">
        <v>6.12</v>
      </c>
      <c r="AHP21" s="57">
        <f t="shared" si="519"/>
        <v>0</v>
      </c>
      <c r="AHQ21" s="51">
        <f t="shared" si="63"/>
        <v>0.55000000000000004</v>
      </c>
      <c r="AHR21" s="24">
        <f t="shared" si="520"/>
        <v>17</v>
      </c>
      <c r="AHS21" s="57">
        <v>1.6400000000000001</v>
      </c>
      <c r="AHT21" s="57">
        <f t="shared" si="521"/>
        <v>0.55000000000000004</v>
      </c>
      <c r="AHU21" s="51">
        <f t="shared" si="64"/>
        <v>0.55000000000000004</v>
      </c>
      <c r="AHV21" s="24">
        <f t="shared" si="522"/>
        <v>11</v>
      </c>
      <c r="AHW21" s="57">
        <v>4.9000000000000002E-2</v>
      </c>
      <c r="AHX21" s="57">
        <f t="shared" si="523"/>
        <v>0.45</v>
      </c>
      <c r="AHY21" s="51">
        <f t="shared" si="65"/>
        <v>0.45</v>
      </c>
      <c r="AHZ21" s="24">
        <f t="shared" si="524"/>
        <v>13</v>
      </c>
      <c r="AIA21" s="57">
        <v>3.2700000000000007E-2</v>
      </c>
      <c r="AIB21" s="57">
        <f t="shared" si="525"/>
        <v>0.45</v>
      </c>
      <c r="AIC21" s="51">
        <f t="shared" si="66"/>
        <v>0.45</v>
      </c>
      <c r="AID21" s="24">
        <f t="shared" si="526"/>
        <v>17</v>
      </c>
      <c r="AIE21" s="54"/>
      <c r="AIF21" s="54">
        <f t="shared" si="527"/>
        <v>0.24</v>
      </c>
      <c r="AIG21" s="54">
        <f t="shared" si="528"/>
        <v>0.4</v>
      </c>
      <c r="AIH21" s="34"/>
      <c r="AII21" s="54"/>
      <c r="AIJ21" s="54">
        <f t="shared" si="529"/>
        <v>0.24</v>
      </c>
      <c r="AIK21" s="54">
        <f t="shared" si="530"/>
        <v>0.4</v>
      </c>
      <c r="AIL21" s="34"/>
      <c r="AIM21" s="54"/>
      <c r="AIN21" s="54">
        <f t="shared" si="531"/>
        <v>0.24</v>
      </c>
      <c r="AIO21" s="54">
        <f t="shared" si="532"/>
        <v>0.4</v>
      </c>
      <c r="AIP21" s="34"/>
      <c r="AIQ21" s="57">
        <v>22.3</v>
      </c>
      <c r="AIR21" s="57">
        <f t="shared" si="533"/>
        <v>1.5</v>
      </c>
      <c r="AIS21" s="51">
        <f t="shared" si="67"/>
        <v>1.5</v>
      </c>
      <c r="AIT21" s="24">
        <f t="shared" si="534"/>
        <v>1</v>
      </c>
      <c r="AIU21" s="57">
        <v>2.7199999999999998</v>
      </c>
      <c r="AIV21" s="57">
        <f t="shared" si="535"/>
        <v>2</v>
      </c>
      <c r="AIW21" s="51">
        <f t="shared" si="68"/>
        <v>2</v>
      </c>
      <c r="AIX21" s="24">
        <f t="shared" si="536"/>
        <v>14</v>
      </c>
      <c r="AIY21" s="51">
        <v>0</v>
      </c>
      <c r="AIZ21" s="57">
        <f t="shared" si="537"/>
        <v>1.4</v>
      </c>
      <c r="AJA21" s="51">
        <f t="shared" si="69"/>
        <v>1.4</v>
      </c>
      <c r="AJB21" s="24">
        <f t="shared" si="538"/>
        <v>1</v>
      </c>
      <c r="AJC21" s="57">
        <v>26.391129829561905</v>
      </c>
      <c r="AJD21" s="57">
        <f t="shared" si="539"/>
        <v>0.3</v>
      </c>
      <c r="AJE21" s="51">
        <f t="shared" si="70"/>
        <v>0.3</v>
      </c>
      <c r="AJF21" s="24">
        <f t="shared" si="540"/>
        <v>12</v>
      </c>
      <c r="AJG21" s="54"/>
      <c r="AJH21" s="54">
        <f t="shared" si="541"/>
        <v>0.12</v>
      </c>
      <c r="AJI21" s="54">
        <f t="shared" si="542"/>
        <v>0.2</v>
      </c>
      <c r="AJJ21" s="34"/>
      <c r="AJK21" s="57">
        <v>0.65</v>
      </c>
      <c r="AJL21" s="57">
        <f t="shared" si="543"/>
        <v>0.4</v>
      </c>
      <c r="AJM21" s="51">
        <f t="shared" si="71"/>
        <v>0.4</v>
      </c>
      <c r="AJN21" s="24">
        <f t="shared" si="544"/>
        <v>15</v>
      </c>
      <c r="AJO21" s="57">
        <v>95.6</v>
      </c>
      <c r="AJP21" s="57">
        <f t="shared" si="545"/>
        <v>0.1775999999999999</v>
      </c>
      <c r="AJQ21" s="51">
        <f t="shared" si="72"/>
        <v>0.2</v>
      </c>
      <c r="AJR21" s="24">
        <f t="shared" si="546"/>
        <v>24</v>
      </c>
      <c r="AJS21" s="57">
        <v>100</v>
      </c>
      <c r="AJT21" s="57">
        <f t="shared" si="547"/>
        <v>0.2</v>
      </c>
      <c r="AJU21" s="51">
        <f t="shared" si="73"/>
        <v>0.2</v>
      </c>
      <c r="AJV21" s="24">
        <f t="shared" si="548"/>
        <v>1</v>
      </c>
      <c r="AJW21" s="57">
        <v>95.899999999999991</v>
      </c>
      <c r="AJX21" s="54">
        <f t="shared" si="549"/>
        <v>0.2</v>
      </c>
      <c r="AJY21" s="36">
        <f t="shared" si="74"/>
        <v>0.2</v>
      </c>
      <c r="AJZ21" s="35">
        <f t="shared" si="550"/>
        <v>17</v>
      </c>
      <c r="AKA21" s="31" t="s">
        <v>554</v>
      </c>
      <c r="AKB21" s="33">
        <f t="shared" si="75"/>
        <v>70.542666666666648</v>
      </c>
      <c r="AKC21" s="34">
        <f t="shared" si="551"/>
        <v>17</v>
      </c>
      <c r="AKD21" s="31" t="s">
        <v>554</v>
      </c>
      <c r="AKE21" s="33">
        <f t="shared" si="76"/>
        <v>91.891999999999996</v>
      </c>
      <c r="AKF21" s="34">
        <f t="shared" si="552"/>
        <v>16</v>
      </c>
      <c r="AKG21" s="31" t="s">
        <v>554</v>
      </c>
      <c r="AKH21" s="33">
        <f t="shared" si="77"/>
        <v>60</v>
      </c>
      <c r="AKI21" s="34">
        <f t="shared" si="553"/>
        <v>1</v>
      </c>
      <c r="AKJ21" s="31" t="s">
        <v>554</v>
      </c>
      <c r="AKK21" s="33">
        <f t="shared" si="554"/>
        <v>64.751831546207953</v>
      </c>
      <c r="AKL21" s="34">
        <f t="shared" si="555"/>
        <v>23</v>
      </c>
      <c r="AKM21" s="31" t="s">
        <v>554</v>
      </c>
      <c r="AKN21" s="33">
        <f t="shared" si="78"/>
        <v>66.300629891196365</v>
      </c>
      <c r="AKO21" s="34">
        <f t="shared" si="556"/>
        <v>5</v>
      </c>
      <c r="AKP21" s="31" t="s">
        <v>554</v>
      </c>
      <c r="AKQ21" s="33">
        <f t="shared" si="79"/>
        <v>97.6</v>
      </c>
      <c r="AKR21" s="34">
        <f t="shared" si="557"/>
        <v>21</v>
      </c>
      <c r="AKS21" s="31" t="s">
        <v>554</v>
      </c>
      <c r="AKT21" s="33">
        <f t="shared" si="558"/>
        <v>86.149999999999991</v>
      </c>
      <c r="AKU21" s="34">
        <f t="shared" si="80"/>
        <v>17</v>
      </c>
      <c r="AKV21" s="31" t="s">
        <v>554</v>
      </c>
      <c r="AKW21" s="33">
        <f t="shared" si="559"/>
        <v>92.131147540983605</v>
      </c>
      <c r="AKX21" s="34">
        <f t="shared" si="560"/>
        <v>1</v>
      </c>
      <c r="AKY21" s="31" t="s">
        <v>554</v>
      </c>
      <c r="AKZ21" s="33">
        <f t="shared" si="81"/>
        <v>93.173333333333332</v>
      </c>
      <c r="ALA21" s="34">
        <f t="shared" si="561"/>
        <v>19</v>
      </c>
    </row>
    <row r="22" spans="1:989" ht="18" x14ac:dyDescent="0.15">
      <c r="A22" s="31" t="s">
        <v>555</v>
      </c>
      <c r="B22" s="32" t="str">
        <f t="shared" si="82"/>
        <v>黑龙江</v>
      </c>
      <c r="C22" s="33">
        <f t="shared" si="83"/>
        <v>75.472676623508121</v>
      </c>
      <c r="D22" s="34">
        <f t="shared" si="84"/>
        <v>23</v>
      </c>
      <c r="E22" s="54">
        <v>82.39</v>
      </c>
      <c r="F22" s="54">
        <f t="shared" si="85"/>
        <v>0.64306666666666668</v>
      </c>
      <c r="G22" s="54">
        <f t="shared" si="6"/>
        <v>0.7</v>
      </c>
      <c r="H22" s="35">
        <f t="shared" si="86"/>
        <v>11</v>
      </c>
      <c r="I22" s="54">
        <v>81.09</v>
      </c>
      <c r="J22" s="54">
        <f t="shared" si="87"/>
        <v>0.5217333333333336</v>
      </c>
      <c r="K22" s="36">
        <f t="shared" si="7"/>
        <v>0.7</v>
      </c>
      <c r="L22" s="35">
        <f t="shared" si="88"/>
        <v>9</v>
      </c>
      <c r="M22" s="54">
        <v>79.13</v>
      </c>
      <c r="N22" s="54">
        <f t="shared" si="89"/>
        <v>0.48779999999999968</v>
      </c>
      <c r="O22" s="36">
        <f t="shared" si="8"/>
        <v>0.6</v>
      </c>
      <c r="P22" s="35">
        <f t="shared" si="90"/>
        <v>12</v>
      </c>
      <c r="Q22" s="54">
        <v>86.55</v>
      </c>
      <c r="R22" s="54">
        <f t="shared" si="91"/>
        <v>0.48399999999999976</v>
      </c>
      <c r="S22" s="36">
        <f t="shared" si="9"/>
        <v>0.6</v>
      </c>
      <c r="T22" s="35">
        <f t="shared" si="92"/>
        <v>11</v>
      </c>
      <c r="U22" s="54"/>
      <c r="V22" s="54">
        <f t="shared" si="93"/>
        <v>0.3</v>
      </c>
      <c r="W22" s="54">
        <f t="shared" si="94"/>
        <v>0.5</v>
      </c>
      <c r="X22" s="34"/>
      <c r="Y22" s="36">
        <v>7.5907711843984788E-2</v>
      </c>
      <c r="Z22" s="54">
        <f t="shared" si="95"/>
        <v>0.23782149157443652</v>
      </c>
      <c r="AA22" s="36">
        <f t="shared" si="10"/>
        <v>0.3</v>
      </c>
      <c r="AB22" s="35">
        <f t="shared" si="96"/>
        <v>18</v>
      </c>
      <c r="AC22" s="36">
        <v>3.0235458634113158E-2</v>
      </c>
      <c r="AD22" s="54">
        <f t="shared" si="97"/>
        <v>0.5</v>
      </c>
      <c r="AE22" s="36">
        <f t="shared" si="11"/>
        <v>0.5</v>
      </c>
      <c r="AF22" s="35">
        <f t="shared" si="98"/>
        <v>9</v>
      </c>
      <c r="AG22" s="36">
        <v>3.0235458634113158E-2</v>
      </c>
      <c r="AH22" s="54">
        <f t="shared" si="99"/>
        <v>0.3</v>
      </c>
      <c r="AI22" s="36">
        <f t="shared" si="12"/>
        <v>0.3</v>
      </c>
      <c r="AJ22" s="35">
        <f t="shared" si="100"/>
        <v>15</v>
      </c>
      <c r="AK22" s="36">
        <v>34.292596160583834</v>
      </c>
      <c r="AL22" s="54">
        <f t="shared" si="101"/>
        <v>0.40471602559610775</v>
      </c>
      <c r="AM22" s="36">
        <f t="shared" si="13"/>
        <v>0.5</v>
      </c>
      <c r="AN22" s="35">
        <f t="shared" si="102"/>
        <v>27</v>
      </c>
      <c r="AO22" s="53">
        <v>4.5223463848226695</v>
      </c>
      <c r="AP22" s="54">
        <f t="shared" si="103"/>
        <v>0.19910614460709322</v>
      </c>
      <c r="AQ22" s="36">
        <f t="shared" si="14"/>
        <v>0.3</v>
      </c>
      <c r="AR22" s="35">
        <f t="shared" si="562"/>
        <v>28</v>
      </c>
      <c r="AS22" s="54">
        <v>99.83</v>
      </c>
      <c r="AT22" s="54">
        <f t="shared" si="105"/>
        <v>1</v>
      </c>
      <c r="AU22" s="36">
        <f t="shared" si="15"/>
        <v>1</v>
      </c>
      <c r="AV22" s="35">
        <f t="shared" si="106"/>
        <v>14</v>
      </c>
      <c r="AW22" s="54">
        <v>0.02</v>
      </c>
      <c r="AX22" s="54">
        <f t="shared" si="107"/>
        <v>1</v>
      </c>
      <c r="AY22" s="36">
        <f t="shared" si="16"/>
        <v>1</v>
      </c>
      <c r="AZ22" s="35">
        <f t="shared" si="108"/>
        <v>4</v>
      </c>
      <c r="BA22" s="54">
        <v>2.4380000000000002</v>
      </c>
      <c r="BB22" s="54">
        <f t="shared" si="109"/>
        <v>1</v>
      </c>
      <c r="BC22" s="36">
        <f t="shared" si="17"/>
        <v>1</v>
      </c>
      <c r="BD22" s="35">
        <f t="shared" si="110"/>
        <v>14</v>
      </c>
      <c r="BE22" s="37">
        <v>0.12</v>
      </c>
      <c r="BF22" s="54">
        <f t="shared" si="111"/>
        <v>1</v>
      </c>
      <c r="BG22" s="36">
        <f t="shared" si="18"/>
        <v>1</v>
      </c>
      <c r="BH22" s="35">
        <f t="shared" si="112"/>
        <v>13</v>
      </c>
      <c r="BI22" s="54">
        <v>98.16</v>
      </c>
      <c r="BJ22" s="54">
        <f t="shared" si="113"/>
        <v>0.2</v>
      </c>
      <c r="BK22" s="36">
        <f t="shared" si="19"/>
        <v>0.2</v>
      </c>
      <c r="BL22" s="35">
        <f t="shared" si="114"/>
        <v>23</v>
      </c>
      <c r="BM22" s="54">
        <v>0.08</v>
      </c>
      <c r="BN22" s="54">
        <f t="shared" si="115"/>
        <v>0.2</v>
      </c>
      <c r="BO22" s="36">
        <f t="shared" si="20"/>
        <v>0.2</v>
      </c>
      <c r="BP22" s="35">
        <f t="shared" si="116"/>
        <v>9</v>
      </c>
      <c r="BQ22" s="54">
        <v>99.04</v>
      </c>
      <c r="BR22" s="54">
        <f t="shared" si="117"/>
        <v>0.16320000000000051</v>
      </c>
      <c r="BS22" s="36">
        <f t="shared" si="21"/>
        <v>0.2</v>
      </c>
      <c r="BT22" s="35">
        <f t="shared" si="118"/>
        <v>28</v>
      </c>
      <c r="BU22" s="54">
        <v>0.60636749743880247</v>
      </c>
      <c r="BV22" s="54">
        <f t="shared" si="119"/>
        <v>0.4</v>
      </c>
      <c r="BW22" s="36">
        <f t="shared" si="22"/>
        <v>0.4</v>
      </c>
      <c r="BX22" s="35">
        <f t="shared" si="120"/>
        <v>1</v>
      </c>
      <c r="BY22" s="54">
        <v>97.05</v>
      </c>
      <c r="BZ22" s="54">
        <f t="shared" si="121"/>
        <v>0.24799999999999953</v>
      </c>
      <c r="CA22" s="36">
        <f t="shared" si="23"/>
        <v>0.4</v>
      </c>
      <c r="CB22" s="35">
        <f t="shared" si="122"/>
        <v>27</v>
      </c>
      <c r="CC22" s="54">
        <v>97.16</v>
      </c>
      <c r="CD22" s="54">
        <f t="shared" si="123"/>
        <v>0.41599999999999965</v>
      </c>
      <c r="CE22" s="36">
        <f t="shared" si="24"/>
        <v>0.5</v>
      </c>
      <c r="CF22" s="35">
        <f t="shared" si="124"/>
        <v>28</v>
      </c>
      <c r="CG22" s="54">
        <v>81</v>
      </c>
      <c r="CH22" s="54">
        <f t="shared" si="125"/>
        <v>0.39200000000000002</v>
      </c>
      <c r="CI22" s="36">
        <f t="shared" si="25"/>
        <v>0.4</v>
      </c>
      <c r="CJ22" s="35">
        <f t="shared" si="126"/>
        <v>23</v>
      </c>
      <c r="CK22" s="54"/>
      <c r="CL22" s="54">
        <f t="shared" si="127"/>
        <v>0.18</v>
      </c>
      <c r="CM22" s="54">
        <f t="shared" si="128"/>
        <v>0.3</v>
      </c>
      <c r="CN22" s="34"/>
      <c r="CO22" s="54">
        <v>96.57</v>
      </c>
      <c r="CP22" s="54">
        <f t="shared" si="129"/>
        <v>0.35699999999999932</v>
      </c>
      <c r="CQ22" s="36">
        <f t="shared" si="26"/>
        <v>0.5</v>
      </c>
      <c r="CR22" s="35">
        <f t="shared" si="130"/>
        <v>27</v>
      </c>
      <c r="CS22" s="54">
        <v>58</v>
      </c>
      <c r="CT22" s="54">
        <f t="shared" si="131"/>
        <v>0.4</v>
      </c>
      <c r="CU22" s="36">
        <f t="shared" si="27"/>
        <v>0.4</v>
      </c>
      <c r="CV22" s="35">
        <f t="shared" si="132"/>
        <v>19</v>
      </c>
      <c r="CW22" s="54"/>
      <c r="CX22" s="54">
        <f t="shared" si="133"/>
        <v>0.18</v>
      </c>
      <c r="CY22" s="54">
        <f t="shared" si="134"/>
        <v>0.3</v>
      </c>
      <c r="CZ22" s="34"/>
      <c r="DA22" s="54">
        <v>96.350000000000009</v>
      </c>
      <c r="DB22" s="54">
        <f t="shared" si="135"/>
        <v>0.20100000000000051</v>
      </c>
      <c r="DC22" s="36">
        <f t="shared" si="28"/>
        <v>0.3</v>
      </c>
      <c r="DD22" s="35">
        <f t="shared" si="136"/>
        <v>28</v>
      </c>
      <c r="DE22" s="54">
        <v>91</v>
      </c>
      <c r="DF22" s="54">
        <f t="shared" si="137"/>
        <v>0.39</v>
      </c>
      <c r="DG22" s="36">
        <f t="shared" si="29"/>
        <v>0.5</v>
      </c>
      <c r="DH22" s="35">
        <f t="shared" si="138"/>
        <v>24</v>
      </c>
      <c r="DI22" s="54">
        <v>97.399999999999991</v>
      </c>
      <c r="DJ22" s="54">
        <f t="shared" si="139"/>
        <v>0.43999999999999917</v>
      </c>
      <c r="DK22" s="36">
        <f t="shared" si="30"/>
        <v>0.5</v>
      </c>
      <c r="DL22" s="35">
        <f t="shared" si="140"/>
        <v>28</v>
      </c>
      <c r="DM22" s="54">
        <v>93</v>
      </c>
      <c r="DN22" s="54">
        <f t="shared" si="141"/>
        <v>0.222</v>
      </c>
      <c r="DO22" s="36">
        <f t="shared" si="31"/>
        <v>0.3</v>
      </c>
      <c r="DP22" s="35">
        <f t="shared" si="142"/>
        <v>28</v>
      </c>
      <c r="DQ22" s="54">
        <v>4.3747999999999996</v>
      </c>
      <c r="DR22" s="54">
        <f t="shared" si="143"/>
        <v>0.3</v>
      </c>
      <c r="DS22" s="36">
        <f t="shared" si="32"/>
        <v>0.3</v>
      </c>
      <c r="DT22" s="35">
        <f t="shared" si="144"/>
        <v>14</v>
      </c>
      <c r="DU22" s="54">
        <v>99.35</v>
      </c>
      <c r="DV22" s="54">
        <f t="shared" si="145"/>
        <v>0.3</v>
      </c>
      <c r="DW22" s="36">
        <f t="shared" si="33"/>
        <v>0.3</v>
      </c>
      <c r="DX22" s="35">
        <f t="shared" si="146"/>
        <v>22</v>
      </c>
      <c r="DY22" s="54"/>
      <c r="DZ22" s="54">
        <f t="shared" si="147"/>
        <v>0.3</v>
      </c>
      <c r="EA22" s="54">
        <f t="shared" si="148"/>
        <v>0.5</v>
      </c>
      <c r="EB22" s="34"/>
      <c r="EC22" s="54">
        <v>81.09</v>
      </c>
      <c r="ED22" s="94">
        <v>79.39</v>
      </c>
      <c r="EE22" s="54">
        <f t="shared" si="149"/>
        <v>0.14127423822714708</v>
      </c>
      <c r="EF22" s="51">
        <f t="shared" si="150"/>
        <v>0.3</v>
      </c>
      <c r="EG22" s="24">
        <f t="shared" si="151"/>
        <v>13</v>
      </c>
      <c r="EH22" s="54">
        <v>81.09</v>
      </c>
      <c r="EI22" s="54">
        <v>75.61</v>
      </c>
      <c r="EJ22" s="54">
        <f t="shared" si="152"/>
        <v>0.22246278755074436</v>
      </c>
      <c r="EK22" s="51">
        <f t="shared" si="153"/>
        <v>0.3</v>
      </c>
      <c r="EL22" s="24">
        <f t="shared" si="154"/>
        <v>12</v>
      </c>
      <c r="EM22" s="69">
        <v>79.13</v>
      </c>
      <c r="EN22" s="70">
        <v>80.58</v>
      </c>
      <c r="EO22" s="54">
        <f t="shared" si="155"/>
        <v>0</v>
      </c>
      <c r="EP22" s="51">
        <f t="shared" si="156"/>
        <v>0.3</v>
      </c>
      <c r="EQ22" s="24">
        <f t="shared" si="157"/>
        <v>16</v>
      </c>
      <c r="ER22" s="69">
        <v>79.13</v>
      </c>
      <c r="ES22" s="70">
        <v>75.97</v>
      </c>
      <c r="ET22" s="54">
        <f t="shared" si="158"/>
        <v>0.18846918489065581</v>
      </c>
      <c r="EU22" s="51">
        <f t="shared" si="159"/>
        <v>0.3</v>
      </c>
      <c r="EV22" s="24">
        <f t="shared" si="160"/>
        <v>12</v>
      </c>
      <c r="EW22" s="54">
        <v>86.55</v>
      </c>
      <c r="EX22" s="54">
        <v>84.65</v>
      </c>
      <c r="EY22" s="54">
        <f t="shared" si="161"/>
        <v>0.17014925373134279</v>
      </c>
      <c r="EZ22" s="51">
        <f t="shared" si="162"/>
        <v>0.3</v>
      </c>
      <c r="FA22" s="24">
        <f t="shared" si="163"/>
        <v>13</v>
      </c>
      <c r="FB22" s="54">
        <v>86.55</v>
      </c>
      <c r="FC22" s="54">
        <v>80.83</v>
      </c>
      <c r="FD22" s="54">
        <f t="shared" si="164"/>
        <v>0.23933054393305428</v>
      </c>
      <c r="FE22" s="51">
        <f t="shared" si="165"/>
        <v>0.3</v>
      </c>
      <c r="FF22" s="24">
        <f t="shared" si="166"/>
        <v>13</v>
      </c>
      <c r="FG22" s="54">
        <v>7.5399999999999991</v>
      </c>
      <c r="FH22" s="54">
        <f t="shared" si="34"/>
        <v>0.23904</v>
      </c>
      <c r="FI22" s="36">
        <f t="shared" si="35"/>
        <v>0.3</v>
      </c>
      <c r="FJ22" s="35">
        <f t="shared" si="36"/>
        <v>25</v>
      </c>
      <c r="FK22" s="54">
        <v>3.9800000000000004</v>
      </c>
      <c r="FL22" s="54">
        <f t="shared" si="167"/>
        <v>0.3</v>
      </c>
      <c r="FM22" s="36">
        <f t="shared" si="37"/>
        <v>0.3</v>
      </c>
      <c r="FN22" s="35">
        <f t="shared" si="168"/>
        <v>20</v>
      </c>
      <c r="FO22" s="54">
        <v>96.36</v>
      </c>
      <c r="FP22" s="54">
        <v>89.39</v>
      </c>
      <c r="FQ22" s="54">
        <f t="shared" si="169"/>
        <v>0.54954007884362677</v>
      </c>
      <c r="FR22" s="51">
        <f t="shared" si="170"/>
        <v>0.6</v>
      </c>
      <c r="FS22" s="24">
        <f t="shared" si="171"/>
        <v>24</v>
      </c>
      <c r="FT22" s="54">
        <v>96.36</v>
      </c>
      <c r="FU22" s="54">
        <v>94.48</v>
      </c>
      <c r="FV22" s="54">
        <f t="shared" si="172"/>
        <v>0.44761904761904719</v>
      </c>
      <c r="FW22" s="51">
        <f t="shared" si="173"/>
        <v>0.6</v>
      </c>
      <c r="FX22" s="24">
        <f t="shared" si="174"/>
        <v>27</v>
      </c>
      <c r="FY22" s="54">
        <v>90.24</v>
      </c>
      <c r="FZ22" s="54">
        <v>61.240000000000009</v>
      </c>
      <c r="GA22" s="54">
        <f t="shared" si="175"/>
        <v>9.7446236559139768E-2</v>
      </c>
      <c r="GB22" s="51">
        <f t="shared" si="176"/>
        <v>0.1</v>
      </c>
      <c r="GC22" s="24">
        <f t="shared" si="177"/>
        <v>26</v>
      </c>
      <c r="GD22" s="57">
        <v>90.24</v>
      </c>
      <c r="GE22" s="57">
        <v>55.66</v>
      </c>
      <c r="GF22" s="54">
        <f t="shared" si="178"/>
        <v>9.7849462365591389E-2</v>
      </c>
      <c r="GG22" s="51">
        <f t="shared" si="179"/>
        <v>0.1</v>
      </c>
      <c r="GH22" s="24">
        <f t="shared" si="180"/>
        <v>25</v>
      </c>
      <c r="GI22" s="57">
        <v>98.32</v>
      </c>
      <c r="GJ22" s="57">
        <v>93.04</v>
      </c>
      <c r="GK22" s="54">
        <f t="shared" si="181"/>
        <v>0.1</v>
      </c>
      <c r="GL22" s="51">
        <f t="shared" si="182"/>
        <v>0.1</v>
      </c>
      <c r="GM22" s="24">
        <f t="shared" si="183"/>
        <v>1</v>
      </c>
      <c r="GN22" s="57">
        <v>98.32</v>
      </c>
      <c r="GO22" s="57">
        <v>96.509999999999991</v>
      </c>
      <c r="GP22" s="54">
        <f t="shared" si="184"/>
        <v>0.1</v>
      </c>
      <c r="GQ22" s="51">
        <f t="shared" si="185"/>
        <v>0.1</v>
      </c>
      <c r="GR22" s="24">
        <f t="shared" si="186"/>
        <v>1</v>
      </c>
      <c r="GS22" s="57">
        <v>3.9899999999999998</v>
      </c>
      <c r="GT22" s="57">
        <f t="shared" si="38"/>
        <v>7.3466666666666666E-2</v>
      </c>
      <c r="GU22" s="51">
        <f t="shared" si="39"/>
        <v>0.1</v>
      </c>
      <c r="GV22" s="24">
        <f t="shared" si="40"/>
        <v>19</v>
      </c>
      <c r="GW22" s="57">
        <v>2.4500000000000002</v>
      </c>
      <c r="GX22" s="57">
        <f t="shared" si="187"/>
        <v>9.4E-2</v>
      </c>
      <c r="GY22" s="51">
        <f t="shared" si="41"/>
        <v>0.1</v>
      </c>
      <c r="GZ22" s="24">
        <f t="shared" si="42"/>
        <v>14</v>
      </c>
      <c r="HA22" s="56"/>
      <c r="HB22" s="56"/>
      <c r="HC22" s="54">
        <f t="shared" si="188"/>
        <v>0.06</v>
      </c>
      <c r="HD22" s="54">
        <f t="shared" si="189"/>
        <v>0.1</v>
      </c>
      <c r="HE22" s="56"/>
      <c r="HF22" s="56"/>
      <c r="HG22" s="56"/>
      <c r="HH22" s="54">
        <f t="shared" si="190"/>
        <v>0.06</v>
      </c>
      <c r="HI22" s="54">
        <f t="shared" si="191"/>
        <v>0.1</v>
      </c>
      <c r="HJ22" s="56"/>
      <c r="HK22" s="57">
        <v>92.07</v>
      </c>
      <c r="HL22" s="57">
        <v>83.17</v>
      </c>
      <c r="HM22" s="54">
        <f t="shared" si="192"/>
        <v>6.4352856109905945E-2</v>
      </c>
      <c r="HN22" s="51">
        <f t="shared" si="193"/>
        <v>0.1</v>
      </c>
      <c r="HO22" s="24">
        <f t="shared" si="194"/>
        <v>27</v>
      </c>
      <c r="HP22" s="57">
        <v>92.07</v>
      </c>
      <c r="HQ22" s="57">
        <v>85.89</v>
      </c>
      <c r="HR22" s="54">
        <f t="shared" si="195"/>
        <v>5.5625562556255559E-2</v>
      </c>
      <c r="HS22" s="51">
        <f t="shared" si="196"/>
        <v>0.1</v>
      </c>
      <c r="HT22" s="24">
        <f t="shared" si="197"/>
        <v>27</v>
      </c>
      <c r="HU22" s="54">
        <v>96.86</v>
      </c>
      <c r="HV22" s="54">
        <v>90.05</v>
      </c>
      <c r="HW22" s="54">
        <f t="shared" si="198"/>
        <v>9.7985611510791368E-2</v>
      </c>
      <c r="HX22" s="54">
        <f t="shared" si="199"/>
        <v>0.1</v>
      </c>
      <c r="HY22" s="24">
        <f t="shared" si="200"/>
        <v>24</v>
      </c>
      <c r="HZ22" s="54">
        <v>96.86</v>
      </c>
      <c r="IA22" s="54">
        <v>96.14</v>
      </c>
      <c r="IB22" s="54">
        <f t="shared" si="201"/>
        <v>8.3720930232558069E-2</v>
      </c>
      <c r="IC22" s="54">
        <f t="shared" si="202"/>
        <v>0.1</v>
      </c>
      <c r="ID22" s="24">
        <f t="shared" si="203"/>
        <v>25</v>
      </c>
      <c r="IE22" s="56"/>
      <c r="IF22" s="56"/>
      <c r="IG22" s="54">
        <f t="shared" si="204"/>
        <v>0.06</v>
      </c>
      <c r="IH22" s="54">
        <f t="shared" si="205"/>
        <v>0.1</v>
      </c>
      <c r="II22" s="56"/>
      <c r="IJ22" s="56"/>
      <c r="IK22" s="56"/>
      <c r="IL22" s="54">
        <f t="shared" si="206"/>
        <v>0.06</v>
      </c>
      <c r="IM22" s="54">
        <f t="shared" si="207"/>
        <v>0.1</v>
      </c>
      <c r="IN22" s="56"/>
      <c r="IO22" s="56"/>
      <c r="IP22" s="56"/>
      <c r="IQ22" s="54">
        <f t="shared" si="208"/>
        <v>0.12</v>
      </c>
      <c r="IR22" s="54">
        <f t="shared" si="209"/>
        <v>0.2</v>
      </c>
      <c r="IS22" s="56"/>
      <c r="IT22" s="56"/>
      <c r="IU22" s="56"/>
      <c r="IV22" s="54">
        <f t="shared" si="210"/>
        <v>0.12</v>
      </c>
      <c r="IW22" s="54">
        <f t="shared" si="211"/>
        <v>0.2</v>
      </c>
      <c r="IX22" s="56"/>
      <c r="IY22" s="56"/>
      <c r="IZ22" s="56"/>
      <c r="JA22" s="54">
        <f t="shared" si="212"/>
        <v>0.12</v>
      </c>
      <c r="JB22" s="54">
        <f t="shared" si="213"/>
        <v>0.2</v>
      </c>
      <c r="JC22" s="56"/>
      <c r="JD22" s="56"/>
      <c r="JE22" s="56"/>
      <c r="JF22" s="54">
        <f t="shared" si="214"/>
        <v>0.12</v>
      </c>
      <c r="JG22" s="54">
        <f t="shared" si="215"/>
        <v>0.2</v>
      </c>
      <c r="JH22" s="56"/>
      <c r="JI22" s="56"/>
      <c r="JJ22" s="56"/>
      <c r="JK22" s="54">
        <f t="shared" si="216"/>
        <v>0.06</v>
      </c>
      <c r="JL22" s="54">
        <f t="shared" si="217"/>
        <v>0.1</v>
      </c>
      <c r="JM22" s="56"/>
      <c r="JN22" s="56"/>
      <c r="JO22" s="56"/>
      <c r="JP22" s="54">
        <f t="shared" si="218"/>
        <v>0.06</v>
      </c>
      <c r="JQ22" s="54">
        <f t="shared" si="219"/>
        <v>0.1</v>
      </c>
      <c r="JR22" s="56"/>
      <c r="JS22" s="56"/>
      <c r="JT22" s="56"/>
      <c r="JU22" s="54">
        <f t="shared" si="220"/>
        <v>0.03</v>
      </c>
      <c r="JV22" s="54">
        <f t="shared" si="221"/>
        <v>0.05</v>
      </c>
      <c r="JW22" s="56"/>
      <c r="JX22" s="56"/>
      <c r="JY22" s="56"/>
      <c r="JZ22" s="54">
        <f t="shared" si="222"/>
        <v>0.03</v>
      </c>
      <c r="KA22" s="54">
        <f t="shared" si="223"/>
        <v>0.05</v>
      </c>
      <c r="KB22" s="56"/>
      <c r="KC22" s="56"/>
      <c r="KD22" s="56"/>
      <c r="KE22" s="54">
        <f t="shared" si="224"/>
        <v>0.03</v>
      </c>
      <c r="KF22" s="54">
        <f t="shared" si="225"/>
        <v>0.05</v>
      </c>
      <c r="KG22" s="56"/>
      <c r="KH22" s="56"/>
      <c r="KI22" s="56"/>
      <c r="KJ22" s="54">
        <f t="shared" si="226"/>
        <v>0.03</v>
      </c>
      <c r="KK22" s="54">
        <f t="shared" si="227"/>
        <v>0.05</v>
      </c>
      <c r="KL22" s="56"/>
      <c r="KM22" s="57">
        <v>94.752999999999986</v>
      </c>
      <c r="KN22" s="57"/>
      <c r="KO22" s="54">
        <f t="shared" si="228"/>
        <v>0</v>
      </c>
      <c r="KP22" s="51">
        <f t="shared" si="229"/>
        <v>0</v>
      </c>
      <c r="KQ22" s="24">
        <f t="shared" si="230"/>
        <v>1</v>
      </c>
      <c r="KR22" s="57">
        <v>94.752999999999986</v>
      </c>
      <c r="KS22" s="57"/>
      <c r="KT22" s="54">
        <f t="shared" si="231"/>
        <v>0</v>
      </c>
      <c r="KU22" s="51">
        <f t="shared" si="232"/>
        <v>0</v>
      </c>
      <c r="KV22" s="24">
        <f t="shared" si="233"/>
        <v>1</v>
      </c>
      <c r="KW22" s="57">
        <v>100</v>
      </c>
      <c r="KX22" s="57"/>
      <c r="KY22" s="54">
        <f t="shared" si="234"/>
        <v>0</v>
      </c>
      <c r="KZ22" s="51">
        <f t="shared" si="235"/>
        <v>0</v>
      </c>
      <c r="LA22" s="24">
        <f t="shared" si="236"/>
        <v>1</v>
      </c>
      <c r="LB22" s="57">
        <v>100</v>
      </c>
      <c r="LC22" s="57"/>
      <c r="LD22" s="54">
        <f t="shared" si="237"/>
        <v>0</v>
      </c>
      <c r="LE22" s="51">
        <f t="shared" si="238"/>
        <v>0</v>
      </c>
      <c r="LF22" s="24">
        <f t="shared" si="239"/>
        <v>1</v>
      </c>
      <c r="LG22" s="56"/>
      <c r="LH22" s="56"/>
      <c r="LI22" s="54">
        <f t="shared" si="240"/>
        <v>0.06</v>
      </c>
      <c r="LJ22" s="54">
        <f t="shared" si="241"/>
        <v>0.1</v>
      </c>
      <c r="LK22" s="56"/>
      <c r="LL22" s="56"/>
      <c r="LM22" s="56"/>
      <c r="LN22" s="54">
        <f t="shared" si="242"/>
        <v>0.06</v>
      </c>
      <c r="LO22" s="54">
        <f t="shared" si="243"/>
        <v>0.1</v>
      </c>
      <c r="LP22" s="56"/>
      <c r="LQ22" s="54">
        <v>2.1787011718749998</v>
      </c>
      <c r="LR22" s="56"/>
      <c r="LS22" s="54">
        <f t="shared" si="244"/>
        <v>0</v>
      </c>
      <c r="LT22" s="51">
        <f t="shared" si="245"/>
        <v>0</v>
      </c>
      <c r="LU22" s="24">
        <f t="shared" si="246"/>
        <v>1</v>
      </c>
      <c r="LV22" s="54">
        <v>2.1787011718749998</v>
      </c>
      <c r="LW22" s="56"/>
      <c r="LX22" s="54">
        <f t="shared" si="247"/>
        <v>0</v>
      </c>
      <c r="LY22" s="51">
        <f t="shared" si="248"/>
        <v>0</v>
      </c>
      <c r="LZ22" s="24">
        <f t="shared" si="249"/>
        <v>1</v>
      </c>
      <c r="MA22" s="54">
        <v>2.080078125</v>
      </c>
      <c r="MB22" s="56"/>
      <c r="MC22" s="54">
        <f t="shared" si="250"/>
        <v>0</v>
      </c>
      <c r="MD22" s="51">
        <f t="shared" si="251"/>
        <v>0</v>
      </c>
      <c r="ME22" s="24">
        <f t="shared" si="252"/>
        <v>1</v>
      </c>
      <c r="MF22" s="54">
        <v>2.080078125</v>
      </c>
      <c r="MG22" s="56"/>
      <c r="MH22" s="54">
        <f t="shared" si="253"/>
        <v>0</v>
      </c>
      <c r="MI22" s="51">
        <f t="shared" si="254"/>
        <v>0</v>
      </c>
      <c r="MJ22" s="24">
        <f t="shared" si="255"/>
        <v>1</v>
      </c>
      <c r="MK22" s="56"/>
      <c r="ML22" s="56"/>
      <c r="MM22" s="54">
        <f t="shared" si="256"/>
        <v>0.12</v>
      </c>
      <c r="MN22" s="54">
        <f t="shared" si="257"/>
        <v>0.2</v>
      </c>
      <c r="MO22" s="56"/>
      <c r="MP22" s="56"/>
      <c r="MQ22" s="56"/>
      <c r="MR22" s="54">
        <f t="shared" si="258"/>
        <v>0.12</v>
      </c>
      <c r="MS22" s="54">
        <f t="shared" si="259"/>
        <v>0.2</v>
      </c>
      <c r="MT22" s="56"/>
      <c r="MU22" s="56"/>
      <c r="MV22" s="56"/>
      <c r="MW22" s="54">
        <f t="shared" si="260"/>
        <v>0.12</v>
      </c>
      <c r="MX22" s="54">
        <f t="shared" si="261"/>
        <v>0.2</v>
      </c>
      <c r="MY22" s="56"/>
      <c r="MZ22" s="56"/>
      <c r="NA22" s="56"/>
      <c r="NB22" s="54">
        <f t="shared" si="262"/>
        <v>0.12</v>
      </c>
      <c r="NC22" s="54">
        <f t="shared" si="263"/>
        <v>0.2</v>
      </c>
      <c r="ND22" s="56"/>
      <c r="NE22" s="56"/>
      <c r="NF22" s="56"/>
      <c r="NG22" s="54">
        <f t="shared" si="264"/>
        <v>0.06</v>
      </c>
      <c r="NH22" s="54">
        <f t="shared" si="265"/>
        <v>0.1</v>
      </c>
      <c r="NI22" s="56"/>
      <c r="NJ22" s="56"/>
      <c r="NK22" s="56"/>
      <c r="NL22" s="54">
        <f t="shared" si="266"/>
        <v>0.06</v>
      </c>
      <c r="NM22" s="54">
        <f t="shared" si="267"/>
        <v>0.1</v>
      </c>
      <c r="NN22" s="56"/>
      <c r="NO22" s="56"/>
      <c r="NP22" s="56"/>
      <c r="NQ22" s="54">
        <f t="shared" si="268"/>
        <v>0.03</v>
      </c>
      <c r="NR22" s="54">
        <f t="shared" si="269"/>
        <v>0.05</v>
      </c>
      <c r="NS22" s="56"/>
      <c r="NT22" s="56"/>
      <c r="NU22" s="56"/>
      <c r="NV22" s="54">
        <f t="shared" si="270"/>
        <v>0.03</v>
      </c>
      <c r="NW22" s="54">
        <f t="shared" si="271"/>
        <v>0.05</v>
      </c>
      <c r="NX22" s="56"/>
      <c r="NY22" s="56"/>
      <c r="NZ22" s="56"/>
      <c r="OA22" s="54">
        <f t="shared" si="272"/>
        <v>0.03</v>
      </c>
      <c r="OB22" s="54">
        <f t="shared" si="273"/>
        <v>0.05</v>
      </c>
      <c r="OC22" s="56"/>
      <c r="OD22" s="56"/>
      <c r="OE22" s="56"/>
      <c r="OF22" s="54">
        <f t="shared" si="274"/>
        <v>0.03</v>
      </c>
      <c r="OG22" s="54">
        <f t="shared" si="275"/>
        <v>0.05</v>
      </c>
      <c r="OH22" s="56"/>
      <c r="OI22" s="56"/>
      <c r="OJ22" s="56"/>
      <c r="OK22" s="54">
        <f t="shared" si="276"/>
        <v>0.06</v>
      </c>
      <c r="OL22" s="54">
        <f t="shared" si="277"/>
        <v>0.1</v>
      </c>
      <c r="OM22" s="56"/>
      <c r="ON22" s="56"/>
      <c r="OO22" s="56"/>
      <c r="OP22" s="54">
        <f t="shared" si="278"/>
        <v>0.06</v>
      </c>
      <c r="OQ22" s="54">
        <f t="shared" si="279"/>
        <v>0.1</v>
      </c>
      <c r="OR22" s="56"/>
      <c r="OS22" s="56"/>
      <c r="OT22" s="56"/>
      <c r="OU22" s="54">
        <f t="shared" si="280"/>
        <v>0.12</v>
      </c>
      <c r="OV22" s="54">
        <f t="shared" si="281"/>
        <v>0.2</v>
      </c>
      <c r="OW22" s="56"/>
      <c r="OX22" s="56"/>
      <c r="OY22" s="56"/>
      <c r="OZ22" s="54">
        <f t="shared" si="282"/>
        <v>0.12</v>
      </c>
      <c r="PA22" s="54">
        <f t="shared" si="283"/>
        <v>0.2</v>
      </c>
      <c r="PB22" s="56"/>
      <c r="PC22" s="56"/>
      <c r="PD22" s="56"/>
      <c r="PE22" s="54">
        <f t="shared" si="284"/>
        <v>0.12</v>
      </c>
      <c r="PF22" s="54">
        <f t="shared" si="285"/>
        <v>0.2</v>
      </c>
      <c r="PG22" s="56"/>
      <c r="PH22" s="56"/>
      <c r="PI22" s="56"/>
      <c r="PJ22" s="54">
        <f t="shared" si="286"/>
        <v>0.12</v>
      </c>
      <c r="PK22" s="54">
        <f t="shared" si="287"/>
        <v>0.2</v>
      </c>
      <c r="PL22" s="56"/>
      <c r="PM22" s="56"/>
      <c r="PN22" s="56"/>
      <c r="PO22" s="54">
        <f t="shared" si="288"/>
        <v>0.06</v>
      </c>
      <c r="PP22" s="54">
        <f t="shared" si="289"/>
        <v>0.1</v>
      </c>
      <c r="PQ22" s="56"/>
      <c r="PR22" s="56"/>
      <c r="PS22" s="56"/>
      <c r="PT22" s="54">
        <f t="shared" si="290"/>
        <v>0.06</v>
      </c>
      <c r="PU22" s="54">
        <f t="shared" si="291"/>
        <v>0.1</v>
      </c>
      <c r="PV22" s="56"/>
      <c r="PW22" s="56"/>
      <c r="PX22" s="56"/>
      <c r="PY22" s="54">
        <f t="shared" si="292"/>
        <v>0.03</v>
      </c>
      <c r="PZ22" s="54">
        <f t="shared" si="293"/>
        <v>0.05</v>
      </c>
      <c r="QA22" s="56"/>
      <c r="QB22" s="56"/>
      <c r="QC22" s="56"/>
      <c r="QD22" s="54">
        <f t="shared" si="294"/>
        <v>0.03</v>
      </c>
      <c r="QE22" s="54">
        <f t="shared" si="295"/>
        <v>0.05</v>
      </c>
      <c r="QF22" s="56"/>
      <c r="QG22" s="56"/>
      <c r="QH22" s="56"/>
      <c r="QI22" s="54">
        <f t="shared" si="296"/>
        <v>0.03</v>
      </c>
      <c r="QJ22" s="54">
        <f t="shared" si="297"/>
        <v>0.05</v>
      </c>
      <c r="QK22" s="56"/>
      <c r="QL22" s="56"/>
      <c r="QM22" s="56"/>
      <c r="QN22" s="54">
        <f t="shared" si="298"/>
        <v>0.03</v>
      </c>
      <c r="QO22" s="54">
        <f t="shared" si="299"/>
        <v>0.05</v>
      </c>
      <c r="QP22" s="56"/>
      <c r="QQ22" s="54"/>
      <c r="QR22" s="54">
        <f t="shared" si="300"/>
        <v>0.12</v>
      </c>
      <c r="QS22" s="54">
        <f t="shared" si="301"/>
        <v>0.2</v>
      </c>
      <c r="QT22" s="34"/>
      <c r="QU22" s="54"/>
      <c r="QV22" s="54">
        <f t="shared" si="302"/>
        <v>0.12</v>
      </c>
      <c r="QW22" s="54">
        <f t="shared" si="303"/>
        <v>0.2</v>
      </c>
      <c r="QX22" s="34"/>
      <c r="QY22" s="54"/>
      <c r="QZ22" s="54">
        <f t="shared" si="304"/>
        <v>0.12</v>
      </c>
      <c r="RA22" s="54">
        <f t="shared" si="305"/>
        <v>0.2</v>
      </c>
      <c r="RB22" s="34"/>
      <c r="RC22" s="54"/>
      <c r="RD22" s="54">
        <f t="shared" si="306"/>
        <v>0.12</v>
      </c>
      <c r="RE22" s="54">
        <f t="shared" si="307"/>
        <v>0.2</v>
      </c>
      <c r="RF22" s="34"/>
      <c r="RG22" s="54"/>
      <c r="RH22" s="54">
        <f t="shared" si="308"/>
        <v>0.12</v>
      </c>
      <c r="RI22" s="54">
        <f t="shared" si="309"/>
        <v>0.2</v>
      </c>
      <c r="RJ22" s="34"/>
      <c r="RK22" s="57">
        <v>96.36</v>
      </c>
      <c r="RL22" s="57">
        <f t="shared" si="310"/>
        <v>0.14879999999999996</v>
      </c>
      <c r="RM22" s="51">
        <f t="shared" si="43"/>
        <v>0.2</v>
      </c>
      <c r="RN22" s="24">
        <f t="shared" si="311"/>
        <v>23</v>
      </c>
      <c r="RO22" s="54"/>
      <c r="RP22" s="54">
        <f t="shared" si="312"/>
        <v>0.06</v>
      </c>
      <c r="RQ22" s="54">
        <f t="shared" si="313"/>
        <v>0.1</v>
      </c>
      <c r="RR22" s="34"/>
      <c r="RS22" s="54"/>
      <c r="RT22" s="54">
        <f t="shared" si="314"/>
        <v>0.06</v>
      </c>
      <c r="RU22" s="54">
        <f t="shared" si="315"/>
        <v>0.1</v>
      </c>
      <c r="RV22" s="34"/>
      <c r="RW22" s="54"/>
      <c r="RX22" s="54">
        <f t="shared" si="316"/>
        <v>0.06</v>
      </c>
      <c r="RY22" s="54">
        <f t="shared" si="317"/>
        <v>0.1</v>
      </c>
      <c r="RZ22" s="34"/>
      <c r="SA22" s="54"/>
      <c r="SB22" s="54">
        <f t="shared" si="318"/>
        <v>0.06</v>
      </c>
      <c r="SC22" s="54">
        <f t="shared" si="319"/>
        <v>0.1</v>
      </c>
      <c r="SD22" s="34"/>
      <c r="SE22" s="54"/>
      <c r="SF22" s="54">
        <f t="shared" si="320"/>
        <v>0.06</v>
      </c>
      <c r="SG22" s="54">
        <f t="shared" si="321"/>
        <v>0.1</v>
      </c>
      <c r="SH22" s="34"/>
      <c r="SI22" s="54"/>
      <c r="SJ22" s="54">
        <f t="shared" si="322"/>
        <v>0.06</v>
      </c>
      <c r="SK22" s="54">
        <f t="shared" si="323"/>
        <v>0.1</v>
      </c>
      <c r="SL22" s="34"/>
      <c r="SM22" s="54"/>
      <c r="SN22" s="54">
        <f t="shared" si="324"/>
        <v>0.06</v>
      </c>
      <c r="SO22" s="54">
        <f t="shared" si="325"/>
        <v>0.1</v>
      </c>
      <c r="SP22" s="34"/>
      <c r="SQ22" s="54"/>
      <c r="SR22" s="54">
        <f t="shared" si="326"/>
        <v>0.06</v>
      </c>
      <c r="SS22" s="54">
        <f t="shared" si="327"/>
        <v>0.1</v>
      </c>
      <c r="ST22" s="34"/>
      <c r="SU22" s="54"/>
      <c r="SV22" s="54">
        <f t="shared" si="328"/>
        <v>0.06</v>
      </c>
      <c r="SW22" s="54">
        <f t="shared" si="329"/>
        <v>0.1</v>
      </c>
      <c r="SX22" s="34"/>
      <c r="SY22" s="54"/>
      <c r="SZ22" s="54">
        <f t="shared" si="330"/>
        <v>0.06</v>
      </c>
      <c r="TA22" s="54">
        <f t="shared" si="331"/>
        <v>0.1</v>
      </c>
      <c r="TB22" s="34"/>
      <c r="TC22" s="54"/>
      <c r="TD22" s="54">
        <f t="shared" si="332"/>
        <v>0.06</v>
      </c>
      <c r="TE22" s="54">
        <f t="shared" si="333"/>
        <v>0.1</v>
      </c>
      <c r="TF22" s="34"/>
      <c r="TG22" s="54"/>
      <c r="TH22" s="54">
        <f t="shared" si="334"/>
        <v>0.06</v>
      </c>
      <c r="TI22" s="54">
        <f t="shared" si="335"/>
        <v>0.1</v>
      </c>
      <c r="TJ22" s="34"/>
      <c r="TK22" s="54"/>
      <c r="TL22" s="54">
        <f t="shared" si="336"/>
        <v>0.06</v>
      </c>
      <c r="TM22" s="54">
        <f t="shared" si="337"/>
        <v>0.1</v>
      </c>
      <c r="TN22" s="34"/>
      <c r="TO22" s="57">
        <v>90.24</v>
      </c>
      <c r="TP22" s="57">
        <f t="shared" si="338"/>
        <v>8.9866666666666595E-2</v>
      </c>
      <c r="TQ22" s="51">
        <f t="shared" si="44"/>
        <v>0.1</v>
      </c>
      <c r="TR22" s="24">
        <f t="shared" si="339"/>
        <v>26</v>
      </c>
      <c r="TS22" s="54"/>
      <c r="TT22" s="54">
        <f t="shared" si="340"/>
        <v>0.06</v>
      </c>
      <c r="TU22" s="54">
        <f t="shared" si="341"/>
        <v>0.1</v>
      </c>
      <c r="TV22" s="34"/>
      <c r="TW22" s="54"/>
      <c r="TX22" s="54">
        <f t="shared" si="342"/>
        <v>0.06</v>
      </c>
      <c r="TY22" s="54">
        <f t="shared" si="343"/>
        <v>0.1</v>
      </c>
      <c r="TZ22" s="34"/>
      <c r="UA22" s="54"/>
      <c r="UB22" s="54">
        <f t="shared" si="344"/>
        <v>0.06</v>
      </c>
      <c r="UC22" s="54">
        <f t="shared" si="345"/>
        <v>0.1</v>
      </c>
      <c r="UD22" s="34"/>
      <c r="UE22" s="54"/>
      <c r="UF22" s="54">
        <f t="shared" si="346"/>
        <v>0.06</v>
      </c>
      <c r="UG22" s="54">
        <f t="shared" si="347"/>
        <v>0.1</v>
      </c>
      <c r="UH22" s="34"/>
      <c r="UI22" s="54"/>
      <c r="UJ22" s="54">
        <f t="shared" si="348"/>
        <v>0.06</v>
      </c>
      <c r="UK22" s="54">
        <f t="shared" si="349"/>
        <v>0.1</v>
      </c>
      <c r="UL22" s="34"/>
      <c r="UM22" s="54"/>
      <c r="UN22" s="54">
        <f t="shared" si="350"/>
        <v>0.06</v>
      </c>
      <c r="UO22" s="54">
        <f t="shared" si="351"/>
        <v>0.1</v>
      </c>
      <c r="UP22" s="34"/>
      <c r="UQ22" s="54"/>
      <c r="UR22" s="54">
        <f t="shared" si="352"/>
        <v>0.06</v>
      </c>
      <c r="US22" s="54">
        <f t="shared" si="353"/>
        <v>0.1</v>
      </c>
      <c r="UT22" s="34"/>
      <c r="UU22" s="54"/>
      <c r="UV22" s="54">
        <f t="shared" si="354"/>
        <v>0.06</v>
      </c>
      <c r="UW22" s="54">
        <f t="shared" si="355"/>
        <v>0.1</v>
      </c>
      <c r="UX22" s="34"/>
      <c r="UY22" s="54"/>
      <c r="UZ22" s="54">
        <f t="shared" si="356"/>
        <v>0.06</v>
      </c>
      <c r="VA22" s="54">
        <f t="shared" si="357"/>
        <v>0.1</v>
      </c>
      <c r="VB22" s="34"/>
      <c r="VC22" s="54"/>
      <c r="VD22" s="54">
        <f t="shared" si="358"/>
        <v>0.06</v>
      </c>
      <c r="VE22" s="54">
        <f t="shared" si="359"/>
        <v>0.1</v>
      </c>
      <c r="VF22" s="34"/>
      <c r="VG22" s="64">
        <v>2.3852636061303216E-3</v>
      </c>
      <c r="VH22" s="57">
        <f t="shared" si="45"/>
        <v>0.1</v>
      </c>
      <c r="VI22" s="51">
        <f t="shared" si="46"/>
        <v>0.1</v>
      </c>
      <c r="VJ22" s="24"/>
      <c r="VK22" s="57">
        <v>94.752999999999986</v>
      </c>
      <c r="VL22" s="57">
        <f t="shared" si="361"/>
        <v>0.19604799999999978</v>
      </c>
      <c r="VM22" s="51">
        <f t="shared" si="47"/>
        <v>0.2</v>
      </c>
      <c r="VN22" s="24">
        <f t="shared" si="362"/>
        <v>14</v>
      </c>
      <c r="VO22" s="57">
        <v>100</v>
      </c>
      <c r="VP22" s="57">
        <f t="shared" si="363"/>
        <v>0.2</v>
      </c>
      <c r="VQ22" s="51">
        <f t="shared" si="48"/>
        <v>0.2</v>
      </c>
      <c r="VR22" s="24">
        <f t="shared" si="364"/>
        <v>1</v>
      </c>
      <c r="VS22" s="54"/>
      <c r="VT22" s="54">
        <f t="shared" si="365"/>
        <v>0.06</v>
      </c>
      <c r="VU22" s="54">
        <f t="shared" si="366"/>
        <v>0.1</v>
      </c>
      <c r="VV22" s="34"/>
      <c r="VW22" s="54">
        <v>2.1787011718749998</v>
      </c>
      <c r="VX22" s="57">
        <f t="shared" si="367"/>
        <v>0</v>
      </c>
      <c r="VY22" s="51">
        <f t="shared" si="49"/>
        <v>0.1</v>
      </c>
      <c r="VZ22" s="24">
        <f t="shared" si="368"/>
        <v>23</v>
      </c>
      <c r="WA22" s="54">
        <v>2.080078125</v>
      </c>
      <c r="WB22" s="57">
        <f t="shared" si="369"/>
        <v>0</v>
      </c>
      <c r="WC22" s="51">
        <f t="shared" si="50"/>
        <v>0.1</v>
      </c>
      <c r="WD22" s="24">
        <f t="shared" si="370"/>
        <v>27</v>
      </c>
      <c r="WE22" s="57">
        <v>97.37</v>
      </c>
      <c r="WF22" s="57">
        <f t="shared" si="371"/>
        <v>7.8266666666666734E-2</v>
      </c>
      <c r="WG22" s="51">
        <f t="shared" si="51"/>
        <v>0.1</v>
      </c>
      <c r="WH22" s="24">
        <f t="shared" si="372"/>
        <v>18</v>
      </c>
      <c r="WI22" s="54"/>
      <c r="WJ22" s="54">
        <f t="shared" si="373"/>
        <v>0.06</v>
      </c>
      <c r="WK22" s="54">
        <f t="shared" si="374"/>
        <v>0.1</v>
      </c>
      <c r="WL22" s="34"/>
      <c r="WM22" s="54"/>
      <c r="WN22" s="54">
        <f t="shared" si="375"/>
        <v>0.06</v>
      </c>
      <c r="WO22" s="54">
        <f t="shared" si="376"/>
        <v>0.1</v>
      </c>
      <c r="WP22" s="34"/>
      <c r="WQ22" s="54"/>
      <c r="WR22" s="54">
        <f t="shared" si="377"/>
        <v>0.06</v>
      </c>
      <c r="WS22" s="54">
        <f t="shared" si="378"/>
        <v>0.1</v>
      </c>
      <c r="WT22" s="34"/>
      <c r="WU22" s="57">
        <v>0</v>
      </c>
      <c r="WV22" s="57">
        <f t="shared" si="379"/>
        <v>0.1</v>
      </c>
      <c r="WW22" s="51">
        <f t="shared" si="52"/>
        <v>0.1</v>
      </c>
      <c r="WX22" s="24">
        <f t="shared" si="380"/>
        <v>1</v>
      </c>
      <c r="WY22" s="54"/>
      <c r="WZ22" s="54">
        <f t="shared" si="381"/>
        <v>0.06</v>
      </c>
      <c r="XA22" s="54">
        <f t="shared" si="382"/>
        <v>0.1</v>
      </c>
      <c r="XB22" s="34"/>
      <c r="XC22" s="54"/>
      <c r="XD22" s="54">
        <f t="shared" si="383"/>
        <v>0.06</v>
      </c>
      <c r="XE22" s="54">
        <f t="shared" si="384"/>
        <v>0.1</v>
      </c>
      <c r="XF22" s="34"/>
      <c r="XG22" s="54"/>
      <c r="XH22" s="54">
        <f t="shared" si="385"/>
        <v>0.06</v>
      </c>
      <c r="XI22" s="54">
        <f t="shared" si="386"/>
        <v>0.1</v>
      </c>
      <c r="XJ22" s="34"/>
      <c r="XK22" s="54"/>
      <c r="XL22" s="54">
        <f t="shared" si="387"/>
        <v>0.06</v>
      </c>
      <c r="XM22" s="54">
        <f t="shared" si="388"/>
        <v>0.1</v>
      </c>
      <c r="XN22" s="34"/>
      <c r="XO22" s="54"/>
      <c r="XP22" s="54">
        <f t="shared" si="389"/>
        <v>0.06</v>
      </c>
      <c r="XQ22" s="54">
        <f t="shared" si="390"/>
        <v>0.1</v>
      </c>
      <c r="XR22" s="34"/>
      <c r="XS22" s="54"/>
      <c r="XT22" s="54">
        <f t="shared" si="391"/>
        <v>0.06</v>
      </c>
      <c r="XU22" s="54">
        <f t="shared" si="392"/>
        <v>0.1</v>
      </c>
      <c r="XV22" s="34"/>
      <c r="XW22" s="54"/>
      <c r="XX22" s="54">
        <f t="shared" si="393"/>
        <v>0.06</v>
      </c>
      <c r="XY22" s="54">
        <f t="shared" si="394"/>
        <v>0.1</v>
      </c>
      <c r="XZ22" s="34"/>
      <c r="YA22" s="54"/>
      <c r="YB22" s="54">
        <f t="shared" si="395"/>
        <v>0.06</v>
      </c>
      <c r="YC22" s="54">
        <f t="shared" si="396"/>
        <v>0.1</v>
      </c>
      <c r="YD22" s="34"/>
      <c r="YE22" s="54"/>
      <c r="YF22" s="54">
        <f t="shared" si="397"/>
        <v>0.03</v>
      </c>
      <c r="YG22" s="54">
        <f t="shared" si="398"/>
        <v>0.05</v>
      </c>
      <c r="YH22" s="34"/>
      <c r="YI22" s="54"/>
      <c r="YJ22" s="54">
        <f t="shared" si="399"/>
        <v>0.06</v>
      </c>
      <c r="YK22" s="54">
        <f t="shared" si="400"/>
        <v>0.1</v>
      </c>
      <c r="YL22" s="34"/>
      <c r="YM22" s="54"/>
      <c r="YN22" s="54">
        <f t="shared" si="401"/>
        <v>0.03</v>
      </c>
      <c r="YO22" s="54">
        <f t="shared" si="402"/>
        <v>0.05</v>
      </c>
      <c r="YP22" s="34"/>
      <c r="YQ22" s="57">
        <v>98.32</v>
      </c>
      <c r="YR22" s="57">
        <f t="shared" si="403"/>
        <v>0.1</v>
      </c>
      <c r="YS22" s="51">
        <f t="shared" si="53"/>
        <v>0.1</v>
      </c>
      <c r="YT22" s="24">
        <f t="shared" si="404"/>
        <v>12</v>
      </c>
      <c r="YU22" s="54"/>
      <c r="YV22" s="54">
        <f t="shared" si="405"/>
        <v>0.06</v>
      </c>
      <c r="YW22" s="54">
        <f t="shared" si="406"/>
        <v>0.1</v>
      </c>
      <c r="YX22" s="34"/>
      <c r="YY22" s="54"/>
      <c r="YZ22" s="54">
        <f t="shared" si="407"/>
        <v>0.06</v>
      </c>
      <c r="ZA22" s="54">
        <f t="shared" si="408"/>
        <v>0.1</v>
      </c>
      <c r="ZB22" s="34"/>
      <c r="ZC22" s="54"/>
      <c r="ZD22" s="54">
        <f t="shared" si="409"/>
        <v>0.06</v>
      </c>
      <c r="ZE22" s="54">
        <f t="shared" si="410"/>
        <v>0.1</v>
      </c>
      <c r="ZF22" s="34"/>
      <c r="ZG22" s="54"/>
      <c r="ZH22" s="54">
        <f t="shared" si="411"/>
        <v>0.06</v>
      </c>
      <c r="ZI22" s="54">
        <f t="shared" si="412"/>
        <v>0.1</v>
      </c>
      <c r="ZJ22" s="34"/>
      <c r="ZK22" s="54"/>
      <c r="ZL22" s="54">
        <f t="shared" si="413"/>
        <v>0.06</v>
      </c>
      <c r="ZM22" s="54">
        <f t="shared" si="414"/>
        <v>0.1</v>
      </c>
      <c r="ZN22" s="34"/>
      <c r="ZO22" s="54"/>
      <c r="ZP22" s="54">
        <f t="shared" si="415"/>
        <v>0.06</v>
      </c>
      <c r="ZQ22" s="54">
        <f t="shared" si="416"/>
        <v>0.1</v>
      </c>
      <c r="ZR22" s="34"/>
      <c r="ZS22" s="54"/>
      <c r="ZT22" s="54">
        <f t="shared" si="417"/>
        <v>0.06</v>
      </c>
      <c r="ZU22" s="54">
        <f t="shared" si="418"/>
        <v>0.1</v>
      </c>
      <c r="ZV22" s="34"/>
      <c r="ZW22" s="54"/>
      <c r="ZX22" s="54">
        <f t="shared" si="419"/>
        <v>0.06</v>
      </c>
      <c r="ZY22" s="54">
        <f t="shared" si="420"/>
        <v>0.1</v>
      </c>
      <c r="ZZ22" s="34"/>
      <c r="AAA22" s="54"/>
      <c r="AAB22" s="54">
        <f t="shared" si="421"/>
        <v>0.03</v>
      </c>
      <c r="AAC22" s="54">
        <f t="shared" si="422"/>
        <v>0.05</v>
      </c>
      <c r="AAD22" s="34"/>
      <c r="AAE22" s="51">
        <v>0.64</v>
      </c>
      <c r="AAF22" s="57">
        <f t="shared" si="423"/>
        <v>0.05</v>
      </c>
      <c r="AAG22" s="51">
        <f t="shared" si="54"/>
        <v>0.05</v>
      </c>
      <c r="AAH22" s="24">
        <f t="shared" si="424"/>
        <v>16</v>
      </c>
      <c r="AAI22" s="54"/>
      <c r="AAJ22" s="54">
        <f t="shared" si="425"/>
        <v>0.03</v>
      </c>
      <c r="AAK22" s="54">
        <f t="shared" si="426"/>
        <v>0.05</v>
      </c>
      <c r="AAL22" s="34"/>
      <c r="AAM22" s="54"/>
      <c r="AAN22" s="54">
        <f t="shared" si="427"/>
        <v>0.03</v>
      </c>
      <c r="AAO22" s="54">
        <f t="shared" si="428"/>
        <v>0.05</v>
      </c>
      <c r="AAP22" s="34"/>
      <c r="AAQ22" s="54"/>
      <c r="AAR22" s="54">
        <f t="shared" si="429"/>
        <v>0.03</v>
      </c>
      <c r="AAS22" s="54">
        <f t="shared" si="430"/>
        <v>0.05</v>
      </c>
      <c r="AAT22" s="34"/>
      <c r="AAU22" s="54"/>
      <c r="AAV22" s="54">
        <f t="shared" si="431"/>
        <v>0.03</v>
      </c>
      <c r="AAW22" s="54">
        <f t="shared" si="432"/>
        <v>0.05</v>
      </c>
      <c r="AAX22" s="34"/>
      <c r="AAY22" s="54"/>
      <c r="AAZ22" s="54">
        <f t="shared" si="433"/>
        <v>0.03</v>
      </c>
      <c r="ABA22" s="54">
        <f t="shared" si="434"/>
        <v>0.05</v>
      </c>
      <c r="ABB22" s="34"/>
      <c r="ABC22" s="54"/>
      <c r="ABD22" s="54">
        <f t="shared" si="435"/>
        <v>0.03</v>
      </c>
      <c r="ABE22" s="54">
        <f t="shared" si="436"/>
        <v>0.05</v>
      </c>
      <c r="ABF22" s="34"/>
      <c r="ABG22" s="54"/>
      <c r="ABH22" s="54">
        <f t="shared" si="437"/>
        <v>0.03</v>
      </c>
      <c r="ABI22" s="54">
        <f t="shared" si="438"/>
        <v>0.05</v>
      </c>
      <c r="ABJ22" s="34"/>
      <c r="ABK22" s="54"/>
      <c r="ABL22" s="54">
        <f t="shared" si="439"/>
        <v>0.03</v>
      </c>
      <c r="ABM22" s="54">
        <f t="shared" si="440"/>
        <v>0.05</v>
      </c>
      <c r="ABN22" s="34"/>
      <c r="ABO22" s="54"/>
      <c r="ABP22" s="54">
        <f t="shared" si="441"/>
        <v>0.03</v>
      </c>
      <c r="ABQ22" s="54">
        <f t="shared" si="442"/>
        <v>0.05</v>
      </c>
      <c r="ABR22" s="34"/>
      <c r="ABS22" s="54"/>
      <c r="ABT22" s="54">
        <f t="shared" si="443"/>
        <v>0.03</v>
      </c>
      <c r="ABU22" s="54">
        <f t="shared" si="444"/>
        <v>0.05</v>
      </c>
      <c r="ABV22" s="34"/>
      <c r="ABW22" s="57">
        <v>92.07</v>
      </c>
      <c r="ABX22" s="57">
        <f t="shared" si="445"/>
        <v>0</v>
      </c>
      <c r="ABY22" s="51">
        <f t="shared" si="55"/>
        <v>0.2</v>
      </c>
      <c r="ABZ22" s="24">
        <f t="shared" si="446"/>
        <v>27</v>
      </c>
      <c r="ACA22" s="54"/>
      <c r="ACB22" s="54">
        <f t="shared" si="447"/>
        <v>0.06</v>
      </c>
      <c r="ACC22" s="54">
        <f t="shared" si="448"/>
        <v>0.1</v>
      </c>
      <c r="ACD22" s="34"/>
      <c r="ACE22" s="54"/>
      <c r="ACF22" s="54">
        <f t="shared" si="449"/>
        <v>0.06</v>
      </c>
      <c r="ACG22" s="54">
        <f t="shared" si="450"/>
        <v>0.1</v>
      </c>
      <c r="ACH22" s="34"/>
      <c r="ACI22" s="54"/>
      <c r="ACJ22" s="54">
        <f t="shared" si="451"/>
        <v>0.06</v>
      </c>
      <c r="ACK22" s="54">
        <f t="shared" si="452"/>
        <v>0.1</v>
      </c>
      <c r="ACL22" s="34"/>
      <c r="ACM22" s="54"/>
      <c r="ACN22" s="54">
        <f t="shared" si="453"/>
        <v>0.06</v>
      </c>
      <c r="ACO22" s="54">
        <f t="shared" si="454"/>
        <v>0.1</v>
      </c>
      <c r="ACP22" s="34"/>
      <c r="ACQ22" s="54"/>
      <c r="ACR22" s="54">
        <f t="shared" si="455"/>
        <v>0.06</v>
      </c>
      <c r="ACS22" s="54">
        <f t="shared" si="456"/>
        <v>0.1</v>
      </c>
      <c r="ACT22" s="34"/>
      <c r="ACU22" s="54"/>
      <c r="ACV22" s="54">
        <f t="shared" si="457"/>
        <v>0.06</v>
      </c>
      <c r="ACW22" s="54">
        <f t="shared" si="458"/>
        <v>0.1</v>
      </c>
      <c r="ACX22" s="34"/>
      <c r="ACY22" s="54"/>
      <c r="ACZ22" s="54">
        <f t="shared" si="459"/>
        <v>0.06</v>
      </c>
      <c r="ADA22" s="54">
        <f t="shared" si="460"/>
        <v>0.1</v>
      </c>
      <c r="ADB22" s="34"/>
      <c r="ADC22" s="54">
        <v>2.98</v>
      </c>
      <c r="ADD22" s="54">
        <f t="shared" si="461"/>
        <v>0.1</v>
      </c>
      <c r="ADE22" s="54">
        <f t="shared" si="56"/>
        <v>0.1</v>
      </c>
      <c r="ADF22" s="24">
        <f t="shared" si="462"/>
        <v>3</v>
      </c>
      <c r="ADG22" s="54">
        <v>96.86</v>
      </c>
      <c r="ADH22" s="54">
        <f t="shared" si="463"/>
        <v>9.7199999999999981E-2</v>
      </c>
      <c r="ADI22" s="54">
        <f t="shared" si="57"/>
        <v>0.1</v>
      </c>
      <c r="ADJ22" s="24">
        <f t="shared" si="464"/>
        <v>24</v>
      </c>
      <c r="ADK22" s="54"/>
      <c r="ADL22" s="54">
        <f t="shared" si="465"/>
        <v>0.06</v>
      </c>
      <c r="ADM22" s="54">
        <f t="shared" si="466"/>
        <v>0.1</v>
      </c>
      <c r="ADN22" s="34"/>
      <c r="ADO22" s="54"/>
      <c r="ADP22" s="54">
        <f t="shared" si="467"/>
        <v>0.03</v>
      </c>
      <c r="ADQ22" s="54">
        <f t="shared" si="468"/>
        <v>0.05</v>
      </c>
      <c r="ADR22" s="34"/>
      <c r="ADS22" s="54"/>
      <c r="ADT22" s="54">
        <f t="shared" si="469"/>
        <v>0.03</v>
      </c>
      <c r="ADU22" s="54">
        <f t="shared" si="470"/>
        <v>0.05</v>
      </c>
      <c r="ADV22" s="34"/>
      <c r="ADW22" s="54"/>
      <c r="ADX22" s="54">
        <f t="shared" si="471"/>
        <v>0.03</v>
      </c>
      <c r="ADY22" s="54">
        <f t="shared" si="472"/>
        <v>0.05</v>
      </c>
      <c r="ADZ22" s="34"/>
      <c r="AEA22" s="54"/>
      <c r="AEB22" s="54">
        <f t="shared" si="473"/>
        <v>0.03</v>
      </c>
      <c r="AEC22" s="54">
        <f t="shared" si="474"/>
        <v>0.05</v>
      </c>
      <c r="AED22" s="34"/>
      <c r="AEE22" s="54"/>
      <c r="AEF22" s="54">
        <f t="shared" si="475"/>
        <v>0.03</v>
      </c>
      <c r="AEG22" s="54">
        <f t="shared" si="476"/>
        <v>0.05</v>
      </c>
      <c r="AEH22" s="34"/>
      <c r="AEI22" s="54"/>
      <c r="AEJ22" s="54">
        <f t="shared" si="477"/>
        <v>0.03</v>
      </c>
      <c r="AEK22" s="54">
        <f t="shared" si="478"/>
        <v>0.05</v>
      </c>
      <c r="AEL22" s="34"/>
      <c r="AEM22" s="54"/>
      <c r="AEN22" s="54">
        <f t="shared" si="479"/>
        <v>0.06</v>
      </c>
      <c r="AEO22" s="54">
        <f t="shared" si="480"/>
        <v>0.1</v>
      </c>
      <c r="AEP22" s="34"/>
      <c r="AEQ22" s="54"/>
      <c r="AER22" s="54">
        <f t="shared" si="481"/>
        <v>0.06</v>
      </c>
      <c r="AES22" s="54">
        <f t="shared" si="482"/>
        <v>0.1</v>
      </c>
      <c r="AET22" s="34"/>
      <c r="AEU22" s="54"/>
      <c r="AEV22" s="54">
        <f t="shared" si="483"/>
        <v>0.06</v>
      </c>
      <c r="AEW22" s="54">
        <f t="shared" si="484"/>
        <v>0.1</v>
      </c>
      <c r="AEX22" s="34"/>
      <c r="AEY22" s="54"/>
      <c r="AEZ22" s="54">
        <f t="shared" si="485"/>
        <v>0.06</v>
      </c>
      <c r="AFA22" s="54">
        <f t="shared" si="486"/>
        <v>0.1</v>
      </c>
      <c r="AFB22" s="34"/>
      <c r="AFC22" s="54"/>
      <c r="AFD22" s="54">
        <f t="shared" si="487"/>
        <v>0.03</v>
      </c>
      <c r="AFE22" s="54">
        <f t="shared" si="488"/>
        <v>0.05</v>
      </c>
      <c r="AFF22" s="34"/>
      <c r="AFG22" s="54"/>
      <c r="AFH22" s="54">
        <f t="shared" si="489"/>
        <v>0.03</v>
      </c>
      <c r="AFI22" s="54">
        <f t="shared" si="490"/>
        <v>0.05</v>
      </c>
      <c r="AFJ22" s="34"/>
      <c r="AFK22" s="54"/>
      <c r="AFL22" s="54">
        <f t="shared" si="491"/>
        <v>0.03</v>
      </c>
      <c r="AFM22" s="54">
        <f t="shared" si="492"/>
        <v>0.05</v>
      </c>
      <c r="AFN22" s="34"/>
      <c r="AFO22" s="54"/>
      <c r="AFP22" s="54">
        <f t="shared" si="493"/>
        <v>0.03</v>
      </c>
      <c r="AFQ22" s="54">
        <f t="shared" si="494"/>
        <v>0.05</v>
      </c>
      <c r="AFR22" s="34"/>
      <c r="AFS22" s="54"/>
      <c r="AFT22" s="54">
        <f t="shared" si="495"/>
        <v>0.03</v>
      </c>
      <c r="AFU22" s="54">
        <f t="shared" si="496"/>
        <v>0.05</v>
      </c>
      <c r="AFV22" s="34"/>
      <c r="AFW22" s="54"/>
      <c r="AFX22" s="54">
        <f t="shared" si="497"/>
        <v>0.03</v>
      </c>
      <c r="AFY22" s="54">
        <f t="shared" si="498"/>
        <v>0.05</v>
      </c>
      <c r="AFZ22" s="34"/>
      <c r="AGA22" s="54"/>
      <c r="AGB22" s="54">
        <f t="shared" si="499"/>
        <v>0.06</v>
      </c>
      <c r="AGC22" s="54">
        <f t="shared" si="500"/>
        <v>0.1</v>
      </c>
      <c r="AGD22" s="34"/>
      <c r="AGE22" s="54"/>
      <c r="AGF22" s="54">
        <f t="shared" si="501"/>
        <v>0.03</v>
      </c>
      <c r="AGG22" s="54">
        <f t="shared" si="502"/>
        <v>0.05</v>
      </c>
      <c r="AGH22" s="34"/>
      <c r="AGI22" s="54"/>
      <c r="AGJ22" s="54">
        <f t="shared" si="503"/>
        <v>0.03</v>
      </c>
      <c r="AGK22" s="54">
        <f t="shared" si="504"/>
        <v>0.05</v>
      </c>
      <c r="AGL22" s="34"/>
      <c r="AGM22" s="54"/>
      <c r="AGN22" s="54">
        <f t="shared" si="505"/>
        <v>0.03</v>
      </c>
      <c r="AGO22" s="54">
        <f t="shared" si="506"/>
        <v>0.05</v>
      </c>
      <c r="AGP22" s="34"/>
      <c r="AGQ22" s="54"/>
      <c r="AGR22" s="54">
        <f t="shared" si="507"/>
        <v>0.03</v>
      </c>
      <c r="AGS22" s="54">
        <f t="shared" si="508"/>
        <v>0.05</v>
      </c>
      <c r="AGT22" s="34"/>
      <c r="AGU22" s="57">
        <v>0.24</v>
      </c>
      <c r="AGV22" s="57">
        <f t="shared" si="509"/>
        <v>1.5</v>
      </c>
      <c r="AGW22" s="51">
        <f t="shared" si="58"/>
        <v>1.5</v>
      </c>
      <c r="AGX22" s="24">
        <f t="shared" si="510"/>
        <v>18</v>
      </c>
      <c r="AGY22" s="57">
        <v>0.54</v>
      </c>
      <c r="AGZ22" s="57">
        <f t="shared" si="511"/>
        <v>0</v>
      </c>
      <c r="AHA22" s="51">
        <f t="shared" si="59"/>
        <v>1.5</v>
      </c>
      <c r="AHB22" s="24">
        <f t="shared" si="512"/>
        <v>29</v>
      </c>
      <c r="AHC22" s="57">
        <v>97.89</v>
      </c>
      <c r="AHD22" s="57">
        <f t="shared" si="513"/>
        <v>1</v>
      </c>
      <c r="AHE22" s="51">
        <f t="shared" si="60"/>
        <v>1</v>
      </c>
      <c r="AHF22" s="24">
        <f t="shared" si="514"/>
        <v>16</v>
      </c>
      <c r="AHG22" s="57">
        <v>93.65</v>
      </c>
      <c r="AHH22" s="57">
        <f t="shared" si="515"/>
        <v>0.44600000000000017</v>
      </c>
      <c r="AHI22" s="51">
        <f t="shared" si="61"/>
        <v>0.5</v>
      </c>
      <c r="AHJ22" s="24">
        <f t="shared" si="516"/>
        <v>24</v>
      </c>
      <c r="AHK22" s="57">
        <v>98</v>
      </c>
      <c r="AHL22" s="57">
        <f t="shared" si="517"/>
        <v>0.5</v>
      </c>
      <c r="AHM22" s="51">
        <f t="shared" si="62"/>
        <v>0.5</v>
      </c>
      <c r="AHN22" s="24">
        <f t="shared" si="518"/>
        <v>21</v>
      </c>
      <c r="AHO22" s="57">
        <v>10.190000000000001</v>
      </c>
      <c r="AHP22" s="57">
        <f t="shared" si="519"/>
        <v>0</v>
      </c>
      <c r="AHQ22" s="51">
        <f t="shared" si="63"/>
        <v>0.55000000000000004</v>
      </c>
      <c r="AHR22" s="24">
        <f t="shared" si="520"/>
        <v>24</v>
      </c>
      <c r="AHS22" s="57">
        <v>3.4000000000000004</v>
      </c>
      <c r="AHT22" s="57">
        <f t="shared" si="521"/>
        <v>0.50600000000000001</v>
      </c>
      <c r="AHU22" s="51">
        <f t="shared" si="64"/>
        <v>0.55000000000000004</v>
      </c>
      <c r="AHV22" s="24">
        <f t="shared" si="522"/>
        <v>24</v>
      </c>
      <c r="AHW22" s="57"/>
      <c r="AHX22" s="57">
        <f t="shared" si="523"/>
        <v>0</v>
      </c>
      <c r="AHY22" s="51">
        <f t="shared" si="65"/>
        <v>0</v>
      </c>
      <c r="AHZ22" s="24"/>
      <c r="AIA22" s="57"/>
      <c r="AIB22" s="57">
        <f t="shared" si="525"/>
        <v>0</v>
      </c>
      <c r="AIC22" s="51">
        <f t="shared" si="66"/>
        <v>0</v>
      </c>
      <c r="AID22" s="24"/>
      <c r="AIE22" s="54"/>
      <c r="AIF22" s="54">
        <f t="shared" si="527"/>
        <v>0.24</v>
      </c>
      <c r="AIG22" s="54">
        <f t="shared" si="528"/>
        <v>0.4</v>
      </c>
      <c r="AIH22" s="34"/>
      <c r="AII22" s="54"/>
      <c r="AIJ22" s="54">
        <f t="shared" si="529"/>
        <v>0.24</v>
      </c>
      <c r="AIK22" s="54">
        <f t="shared" si="530"/>
        <v>0.4</v>
      </c>
      <c r="AIL22" s="34"/>
      <c r="AIM22" s="54"/>
      <c r="AIN22" s="54">
        <f t="shared" si="531"/>
        <v>0.24</v>
      </c>
      <c r="AIO22" s="54">
        <f t="shared" si="532"/>
        <v>0.4</v>
      </c>
      <c r="AIP22" s="34"/>
      <c r="AIQ22" s="57">
        <v>19.220000000000002</v>
      </c>
      <c r="AIR22" s="57">
        <f t="shared" si="533"/>
        <v>1.5</v>
      </c>
      <c r="AIS22" s="51">
        <f t="shared" si="67"/>
        <v>1.5</v>
      </c>
      <c r="AIT22" s="24">
        <f t="shared" si="534"/>
        <v>1</v>
      </c>
      <c r="AIU22" s="57">
        <v>3.51</v>
      </c>
      <c r="AIV22" s="57">
        <f t="shared" si="535"/>
        <v>2</v>
      </c>
      <c r="AIW22" s="51">
        <f t="shared" si="68"/>
        <v>2</v>
      </c>
      <c r="AIX22" s="24">
        <f t="shared" si="536"/>
        <v>17</v>
      </c>
      <c r="AIY22" s="51">
        <v>0.1</v>
      </c>
      <c r="AIZ22" s="57">
        <f t="shared" si="537"/>
        <v>1.4</v>
      </c>
      <c r="AJA22" s="51">
        <f t="shared" si="69"/>
        <v>1.4</v>
      </c>
      <c r="AJB22" s="24">
        <f t="shared" si="538"/>
        <v>20</v>
      </c>
      <c r="AJC22" s="57">
        <v>11.376097747997308</v>
      </c>
      <c r="AJD22" s="57">
        <f t="shared" si="539"/>
        <v>0.3</v>
      </c>
      <c r="AJE22" s="51">
        <f t="shared" si="70"/>
        <v>0.3</v>
      </c>
      <c r="AJF22" s="24">
        <f t="shared" si="540"/>
        <v>29</v>
      </c>
      <c r="AJG22" s="54"/>
      <c r="AJH22" s="54">
        <f t="shared" si="541"/>
        <v>0.12</v>
      </c>
      <c r="AJI22" s="54">
        <f t="shared" si="542"/>
        <v>0.2</v>
      </c>
      <c r="AJJ22" s="34"/>
      <c r="AJK22" s="57">
        <v>0.51</v>
      </c>
      <c r="AJL22" s="57">
        <f t="shared" si="543"/>
        <v>0.4</v>
      </c>
      <c r="AJM22" s="51">
        <f t="shared" si="71"/>
        <v>0.4</v>
      </c>
      <c r="AJN22" s="24">
        <f t="shared" si="544"/>
        <v>4</v>
      </c>
      <c r="AJO22" s="57">
        <v>96.399999999999991</v>
      </c>
      <c r="AJP22" s="57">
        <f t="shared" si="545"/>
        <v>0.19039999999999987</v>
      </c>
      <c r="AJQ22" s="51">
        <f t="shared" si="72"/>
        <v>0.2</v>
      </c>
      <c r="AJR22" s="24">
        <f t="shared" si="546"/>
        <v>21</v>
      </c>
      <c r="AJS22" s="57">
        <v>100</v>
      </c>
      <c r="AJT22" s="57">
        <f t="shared" si="547"/>
        <v>0.2</v>
      </c>
      <c r="AJU22" s="51">
        <f t="shared" si="73"/>
        <v>0.2</v>
      </c>
      <c r="AJV22" s="24">
        <f t="shared" si="548"/>
        <v>1</v>
      </c>
      <c r="AJW22" s="57">
        <v>82</v>
      </c>
      <c r="AJX22" s="54">
        <f t="shared" si="549"/>
        <v>0</v>
      </c>
      <c r="AJY22" s="36">
        <f t="shared" si="74"/>
        <v>0.2</v>
      </c>
      <c r="AJZ22" s="35">
        <f t="shared" si="550"/>
        <v>30</v>
      </c>
      <c r="AKA22" s="31" t="s">
        <v>1063</v>
      </c>
      <c r="AKB22" s="33">
        <f t="shared" si="75"/>
        <v>81.564873235552739</v>
      </c>
      <c r="AKC22" s="34">
        <f t="shared" si="551"/>
        <v>10</v>
      </c>
      <c r="AKD22" s="31" t="s">
        <v>555</v>
      </c>
      <c r="AKE22" s="33">
        <f t="shared" si="76"/>
        <v>89.891999999999967</v>
      </c>
      <c r="AKF22" s="34">
        <f t="shared" si="552"/>
        <v>20</v>
      </c>
      <c r="AKG22" s="31" t="s">
        <v>555</v>
      </c>
      <c r="AKH22" s="33">
        <f t="shared" si="77"/>
        <v>60</v>
      </c>
      <c r="AKI22" s="34">
        <f t="shared" si="553"/>
        <v>1</v>
      </c>
      <c r="AKJ22" s="31" t="s">
        <v>555</v>
      </c>
      <c r="AKK22" s="33">
        <f t="shared" si="554"/>
        <v>66.692582897739229</v>
      </c>
      <c r="AKL22" s="34">
        <f t="shared" si="555"/>
        <v>20</v>
      </c>
      <c r="AKM22" s="31" t="s">
        <v>555</v>
      </c>
      <c r="AKN22" s="33">
        <f t="shared" si="78"/>
        <v>62.123043771043797</v>
      </c>
      <c r="AKO22" s="34">
        <f t="shared" si="556"/>
        <v>22</v>
      </c>
      <c r="AKP22" s="31" t="s">
        <v>555</v>
      </c>
      <c r="AKQ22" s="33">
        <f t="shared" si="79"/>
        <v>50</v>
      </c>
      <c r="AKR22" s="34">
        <f t="shared" si="557"/>
        <v>27</v>
      </c>
      <c r="AKS22" s="31" t="s">
        <v>555</v>
      </c>
      <c r="AKT22" s="33">
        <f t="shared" si="558"/>
        <v>79.096774193548384</v>
      </c>
      <c r="AKU22" s="34">
        <f t="shared" si="80"/>
        <v>28</v>
      </c>
      <c r="AKV22" s="31" t="s">
        <v>555</v>
      </c>
      <c r="AKW22" s="33">
        <f t="shared" si="559"/>
        <v>92.131147540983605</v>
      </c>
      <c r="AKX22" s="34">
        <f t="shared" si="560"/>
        <v>1</v>
      </c>
      <c r="AKY22" s="31" t="s">
        <v>555</v>
      </c>
      <c r="AKZ22" s="33">
        <f t="shared" si="81"/>
        <v>80.693333333333328</v>
      </c>
      <c r="ALA22" s="34">
        <f t="shared" si="561"/>
        <v>26</v>
      </c>
    </row>
    <row r="23" spans="1:989" ht="18" x14ac:dyDescent="0.15">
      <c r="A23" s="31" t="s">
        <v>1062</v>
      </c>
      <c r="B23" s="32" t="str">
        <f t="shared" si="82"/>
        <v>湖北</v>
      </c>
      <c r="C23" s="33">
        <f t="shared" si="83"/>
        <v>73.778020416495039</v>
      </c>
      <c r="D23" s="34">
        <f t="shared" si="84"/>
        <v>26</v>
      </c>
      <c r="E23" s="54">
        <v>78.5</v>
      </c>
      <c r="F23" s="54">
        <f t="shared" si="85"/>
        <v>0</v>
      </c>
      <c r="G23" s="54">
        <f t="shared" si="6"/>
        <v>0.7</v>
      </c>
      <c r="H23" s="35">
        <f t="shared" si="86"/>
        <v>29</v>
      </c>
      <c r="I23" s="54">
        <v>77.540000000000006</v>
      </c>
      <c r="J23" s="54">
        <f t="shared" si="87"/>
        <v>0</v>
      </c>
      <c r="K23" s="36">
        <f t="shared" si="7"/>
        <v>0.7</v>
      </c>
      <c r="L23" s="35">
        <f t="shared" si="88"/>
        <v>29</v>
      </c>
      <c r="M23" s="54">
        <v>75.02</v>
      </c>
      <c r="N23" s="54">
        <f t="shared" si="89"/>
        <v>0</v>
      </c>
      <c r="O23" s="36">
        <f t="shared" si="8"/>
        <v>0.6</v>
      </c>
      <c r="P23" s="35">
        <f t="shared" si="90"/>
        <v>29</v>
      </c>
      <c r="Q23" s="54">
        <v>83.89</v>
      </c>
      <c r="R23" s="54">
        <f t="shared" si="91"/>
        <v>0</v>
      </c>
      <c r="S23" s="36">
        <f t="shared" si="9"/>
        <v>0.6</v>
      </c>
      <c r="T23" s="35">
        <f t="shared" si="92"/>
        <v>27</v>
      </c>
      <c r="U23" s="54"/>
      <c r="V23" s="54">
        <f t="shared" si="93"/>
        <v>0.3</v>
      </c>
      <c r="W23" s="54">
        <f t="shared" ref="W23:W42" si="563">U$5</f>
        <v>0.5</v>
      </c>
      <c r="X23" s="34"/>
      <c r="Y23" s="36">
        <v>0.11213169520213101</v>
      </c>
      <c r="Z23" s="54">
        <f t="shared" si="95"/>
        <v>0</v>
      </c>
      <c r="AA23" s="36">
        <f t="shared" si="10"/>
        <v>0.3</v>
      </c>
      <c r="AB23" s="35">
        <f t="shared" si="96"/>
        <v>21</v>
      </c>
      <c r="AC23" s="36">
        <v>1.2986731888920154E-2</v>
      </c>
      <c r="AD23" s="54">
        <f t="shared" si="97"/>
        <v>0.5</v>
      </c>
      <c r="AE23" s="36">
        <f t="shared" si="11"/>
        <v>0.5</v>
      </c>
      <c r="AF23" s="35">
        <f t="shared" si="98"/>
        <v>6</v>
      </c>
      <c r="AG23" s="36">
        <v>1.2986731888920154E-2</v>
      </c>
      <c r="AH23" s="54">
        <f t="shared" si="99"/>
        <v>0.3</v>
      </c>
      <c r="AI23" s="36">
        <f t="shared" si="12"/>
        <v>0.3</v>
      </c>
      <c r="AJ23" s="35">
        <f t="shared" si="100"/>
        <v>7</v>
      </c>
      <c r="AK23" s="36">
        <v>45.142657431430706</v>
      </c>
      <c r="AL23" s="54">
        <f t="shared" si="101"/>
        <v>0.33238228379046197</v>
      </c>
      <c r="AM23" s="36">
        <f t="shared" si="13"/>
        <v>0.5</v>
      </c>
      <c r="AN23" s="35">
        <f t="shared" si="102"/>
        <v>30</v>
      </c>
      <c r="AO23" s="53">
        <v>3.4228144474521911</v>
      </c>
      <c r="AP23" s="54">
        <f t="shared" si="103"/>
        <v>0.24308742210191236</v>
      </c>
      <c r="AQ23" s="36">
        <f t="shared" si="14"/>
        <v>0.3</v>
      </c>
      <c r="AR23" s="35">
        <f t="shared" si="562"/>
        <v>23</v>
      </c>
      <c r="AS23" s="54">
        <v>99.64</v>
      </c>
      <c r="AT23" s="54">
        <f t="shared" si="105"/>
        <v>1</v>
      </c>
      <c r="AU23" s="36">
        <f t="shared" si="15"/>
        <v>1</v>
      </c>
      <c r="AV23" s="35">
        <f t="shared" si="106"/>
        <v>26</v>
      </c>
      <c r="AW23" s="54">
        <v>0.13999999999999999</v>
      </c>
      <c r="AX23" s="54">
        <f t="shared" si="107"/>
        <v>0.96</v>
      </c>
      <c r="AY23" s="36">
        <f t="shared" si="16"/>
        <v>1</v>
      </c>
      <c r="AZ23" s="35">
        <f t="shared" si="108"/>
        <v>28</v>
      </c>
      <c r="BA23" s="54">
        <v>2.3439999999999999</v>
      </c>
      <c r="BB23" s="54">
        <f t="shared" si="109"/>
        <v>1</v>
      </c>
      <c r="BC23" s="36">
        <f t="shared" si="17"/>
        <v>1</v>
      </c>
      <c r="BD23" s="35">
        <f t="shared" si="110"/>
        <v>8</v>
      </c>
      <c r="BE23" s="37">
        <v>0.22</v>
      </c>
      <c r="BF23" s="54">
        <f t="shared" si="111"/>
        <v>0.92</v>
      </c>
      <c r="BG23" s="36">
        <f t="shared" si="18"/>
        <v>1</v>
      </c>
      <c r="BH23" s="35">
        <f t="shared" si="112"/>
        <v>27</v>
      </c>
      <c r="BI23" s="54">
        <v>99.42</v>
      </c>
      <c r="BJ23" s="54">
        <f t="shared" si="113"/>
        <v>0.2</v>
      </c>
      <c r="BK23" s="36">
        <f t="shared" si="19"/>
        <v>0.2</v>
      </c>
      <c r="BL23" s="35">
        <f t="shared" si="114"/>
        <v>15</v>
      </c>
      <c r="BM23" s="54">
        <v>0.27999999999999997</v>
      </c>
      <c r="BN23" s="54">
        <f t="shared" si="115"/>
        <v>0.2</v>
      </c>
      <c r="BO23" s="36">
        <f t="shared" si="20"/>
        <v>0.2</v>
      </c>
      <c r="BP23" s="35">
        <f t="shared" si="116"/>
        <v>20</v>
      </c>
      <c r="BQ23" s="54">
        <v>99.36</v>
      </c>
      <c r="BR23" s="54">
        <f t="shared" si="117"/>
        <v>0.18879999999999997</v>
      </c>
      <c r="BS23" s="36">
        <f t="shared" si="21"/>
        <v>0.2</v>
      </c>
      <c r="BT23" s="35">
        <f t="shared" si="118"/>
        <v>16</v>
      </c>
      <c r="BU23" s="54">
        <v>3.8571011387508651</v>
      </c>
      <c r="BV23" s="54">
        <f t="shared" si="119"/>
        <v>0</v>
      </c>
      <c r="BW23" s="36">
        <f t="shared" si="22"/>
        <v>0.4</v>
      </c>
      <c r="BX23" s="35">
        <f t="shared" si="120"/>
        <v>28</v>
      </c>
      <c r="BY23" s="54">
        <v>98</v>
      </c>
      <c r="BZ23" s="54">
        <f t="shared" si="121"/>
        <v>0.4</v>
      </c>
      <c r="CA23" s="36">
        <f t="shared" si="23"/>
        <v>0.4</v>
      </c>
      <c r="CB23" s="35">
        <f t="shared" si="122"/>
        <v>8</v>
      </c>
      <c r="CC23" s="54">
        <v>98.597300000000004</v>
      </c>
      <c r="CD23" s="54">
        <f t="shared" si="123"/>
        <v>0.5</v>
      </c>
      <c r="CE23" s="36">
        <f t="shared" si="24"/>
        <v>0.5</v>
      </c>
      <c r="CF23" s="35">
        <f t="shared" si="124"/>
        <v>13</v>
      </c>
      <c r="CG23" s="54">
        <v>51</v>
      </c>
      <c r="CH23" s="54">
        <f t="shared" si="125"/>
        <v>0.4</v>
      </c>
      <c r="CI23" s="36">
        <f t="shared" si="25"/>
        <v>0.4</v>
      </c>
      <c r="CJ23" s="35">
        <f t="shared" si="126"/>
        <v>8</v>
      </c>
      <c r="CK23" s="54"/>
      <c r="CL23" s="54">
        <f t="shared" si="127"/>
        <v>0.18</v>
      </c>
      <c r="CM23" s="54">
        <f t="shared" si="128"/>
        <v>0.3</v>
      </c>
      <c r="CN23" s="34"/>
      <c r="CO23" s="54">
        <v>99.431100000000001</v>
      </c>
      <c r="CP23" s="54">
        <f t="shared" si="129"/>
        <v>0.5</v>
      </c>
      <c r="CQ23" s="36">
        <f t="shared" si="26"/>
        <v>0.5</v>
      </c>
      <c r="CR23" s="35">
        <f t="shared" si="130"/>
        <v>6</v>
      </c>
      <c r="CS23" s="54">
        <v>77</v>
      </c>
      <c r="CT23" s="54">
        <f t="shared" si="131"/>
        <v>0.4</v>
      </c>
      <c r="CU23" s="36">
        <f t="shared" si="27"/>
        <v>0.4</v>
      </c>
      <c r="CV23" s="35">
        <f t="shared" si="132"/>
        <v>24</v>
      </c>
      <c r="CW23" s="54"/>
      <c r="CX23" s="54">
        <f t="shared" si="133"/>
        <v>0.18</v>
      </c>
      <c r="CY23" s="54">
        <f t="shared" si="134"/>
        <v>0.3</v>
      </c>
      <c r="CZ23" s="34"/>
      <c r="DA23" s="54">
        <v>97.768600000000006</v>
      </c>
      <c r="DB23" s="54">
        <f t="shared" si="135"/>
        <v>0.28611600000000037</v>
      </c>
      <c r="DC23" s="36">
        <f t="shared" si="28"/>
        <v>0.3</v>
      </c>
      <c r="DD23" s="35">
        <f t="shared" si="136"/>
        <v>26</v>
      </c>
      <c r="DE23" s="54">
        <v>49</v>
      </c>
      <c r="DF23" s="54">
        <f t="shared" si="137"/>
        <v>0.5</v>
      </c>
      <c r="DG23" s="36">
        <f t="shared" si="29"/>
        <v>0.5</v>
      </c>
      <c r="DH23" s="35">
        <f t="shared" si="138"/>
        <v>6</v>
      </c>
      <c r="DI23" s="54">
        <v>99.212599999999995</v>
      </c>
      <c r="DJ23" s="54">
        <f t="shared" si="139"/>
        <v>0.5</v>
      </c>
      <c r="DK23" s="36">
        <f t="shared" si="30"/>
        <v>0.5</v>
      </c>
      <c r="DL23" s="35">
        <f t="shared" si="140"/>
        <v>11</v>
      </c>
      <c r="DM23" s="54">
        <v>45</v>
      </c>
      <c r="DN23" s="54">
        <f t="shared" si="141"/>
        <v>0.3</v>
      </c>
      <c r="DO23" s="36">
        <f t="shared" si="31"/>
        <v>0.3</v>
      </c>
      <c r="DP23" s="35">
        <f t="shared" si="142"/>
        <v>4</v>
      </c>
      <c r="DQ23" s="54">
        <v>6.8777999999999997</v>
      </c>
      <c r="DR23" s="54">
        <f t="shared" si="143"/>
        <v>0.3</v>
      </c>
      <c r="DS23" s="36">
        <f t="shared" si="32"/>
        <v>0.3</v>
      </c>
      <c r="DT23" s="35">
        <f t="shared" si="144"/>
        <v>1</v>
      </c>
      <c r="DU23" s="54">
        <v>99.9</v>
      </c>
      <c r="DV23" s="54">
        <f t="shared" si="145"/>
        <v>0.3</v>
      </c>
      <c r="DW23" s="36">
        <f t="shared" si="33"/>
        <v>0.3</v>
      </c>
      <c r="DX23" s="35">
        <f t="shared" si="146"/>
        <v>1</v>
      </c>
      <c r="DY23" s="54"/>
      <c r="DZ23" s="54">
        <f t="shared" si="147"/>
        <v>0.3</v>
      </c>
      <c r="EA23" s="54">
        <f t="shared" si="148"/>
        <v>0.5</v>
      </c>
      <c r="EB23" s="34"/>
      <c r="EC23" s="54">
        <v>77.540000000000006</v>
      </c>
      <c r="ED23" s="94">
        <v>76.58</v>
      </c>
      <c r="EE23" s="54">
        <f t="shared" si="149"/>
        <v>4.4859813084112514E-2</v>
      </c>
      <c r="EF23" s="51">
        <f t="shared" si="150"/>
        <v>0.3</v>
      </c>
      <c r="EG23" s="24">
        <f t="shared" si="151"/>
        <v>21</v>
      </c>
      <c r="EH23" s="54">
        <v>77.540000000000006</v>
      </c>
      <c r="EI23" s="54">
        <v>74.02</v>
      </c>
      <c r="EJ23" s="54">
        <f t="shared" si="152"/>
        <v>0.11759465478841899</v>
      </c>
      <c r="EK23" s="51">
        <f t="shared" si="153"/>
        <v>0.3</v>
      </c>
      <c r="EL23" s="24">
        <f t="shared" si="154"/>
        <v>27</v>
      </c>
      <c r="EM23" s="69">
        <v>75.02</v>
      </c>
      <c r="EN23" s="70">
        <v>76.819999999999993</v>
      </c>
      <c r="EO23" s="54">
        <f t="shared" si="155"/>
        <v>0</v>
      </c>
      <c r="EP23" s="51">
        <f t="shared" si="156"/>
        <v>0.3</v>
      </c>
      <c r="EQ23" s="24">
        <f t="shared" si="157"/>
        <v>16</v>
      </c>
      <c r="ER23" s="69">
        <v>75.02</v>
      </c>
      <c r="ES23" s="70">
        <v>74.67</v>
      </c>
      <c r="ET23" s="54">
        <f t="shared" si="158"/>
        <v>1.6587677725118218E-2</v>
      </c>
      <c r="EU23" s="51">
        <f t="shared" si="159"/>
        <v>0.3</v>
      </c>
      <c r="EV23" s="24">
        <f t="shared" si="160"/>
        <v>27</v>
      </c>
      <c r="EW23" s="54">
        <v>83.89</v>
      </c>
      <c r="EX23" s="54">
        <v>82.05</v>
      </c>
      <c r="EY23" s="54">
        <f t="shared" si="161"/>
        <v>9.2773109243697596E-2</v>
      </c>
      <c r="EZ23" s="51">
        <f t="shared" si="162"/>
        <v>0.3</v>
      </c>
      <c r="FA23" s="24">
        <f t="shared" si="163"/>
        <v>22</v>
      </c>
      <c r="FB23" s="54">
        <v>83.89</v>
      </c>
      <c r="FC23" s="54">
        <v>78.97</v>
      </c>
      <c r="FD23" s="54">
        <f t="shared" si="164"/>
        <v>0.16345514950166115</v>
      </c>
      <c r="FE23" s="51">
        <f t="shared" si="165"/>
        <v>0.3</v>
      </c>
      <c r="FF23" s="24">
        <f t="shared" si="166"/>
        <v>28</v>
      </c>
      <c r="FG23" s="54">
        <v>7.1400000000000006</v>
      </c>
      <c r="FH23" s="54">
        <f t="shared" si="34"/>
        <v>0.24863999999999997</v>
      </c>
      <c r="FI23" s="36">
        <f t="shared" si="35"/>
        <v>0.3</v>
      </c>
      <c r="FJ23" s="35">
        <f t="shared" si="36"/>
        <v>23</v>
      </c>
      <c r="FK23" s="54">
        <v>4.95</v>
      </c>
      <c r="FL23" s="54">
        <f t="shared" si="167"/>
        <v>0.3</v>
      </c>
      <c r="FM23" s="36">
        <f t="shared" si="37"/>
        <v>0.3</v>
      </c>
      <c r="FN23" s="35">
        <f t="shared" si="168"/>
        <v>23</v>
      </c>
      <c r="FO23" s="54">
        <v>96.789999999999992</v>
      </c>
      <c r="FP23" s="54">
        <v>88.42</v>
      </c>
      <c r="FQ23" s="54">
        <f t="shared" si="169"/>
        <v>0.58531468531468478</v>
      </c>
      <c r="FR23" s="51">
        <f t="shared" si="170"/>
        <v>0.6</v>
      </c>
      <c r="FS23" s="24">
        <f t="shared" si="171"/>
        <v>20</v>
      </c>
      <c r="FT23" s="54">
        <v>96.789999999999992</v>
      </c>
      <c r="FU23" s="54">
        <v>86.050000000000011</v>
      </c>
      <c r="FV23" s="54">
        <f t="shared" si="172"/>
        <v>0.58849315068493102</v>
      </c>
      <c r="FW23" s="51">
        <f t="shared" si="173"/>
        <v>0.6</v>
      </c>
      <c r="FX23" s="24">
        <f t="shared" si="174"/>
        <v>19</v>
      </c>
      <c r="FY23" s="54">
        <v>85.83</v>
      </c>
      <c r="FZ23" s="54">
        <v>70.58</v>
      </c>
      <c r="GA23" s="54">
        <f t="shared" si="175"/>
        <v>7.4681684622918701E-2</v>
      </c>
      <c r="GB23" s="51">
        <f t="shared" si="176"/>
        <v>0.1</v>
      </c>
      <c r="GC23" s="24">
        <f t="shared" si="177"/>
        <v>29</v>
      </c>
      <c r="GD23" s="57">
        <v>85.83</v>
      </c>
      <c r="GE23" s="57">
        <v>65.55</v>
      </c>
      <c r="GF23" s="54">
        <f t="shared" si="178"/>
        <v>7.9685658153241648E-2</v>
      </c>
      <c r="GG23" s="51">
        <f t="shared" si="179"/>
        <v>0.1</v>
      </c>
      <c r="GH23" s="24">
        <f t="shared" si="180"/>
        <v>29</v>
      </c>
      <c r="GI23" s="57">
        <v>97.08</v>
      </c>
      <c r="GJ23" s="57">
        <v>90.149999999999991</v>
      </c>
      <c r="GK23" s="54">
        <f t="shared" si="181"/>
        <v>0.1</v>
      </c>
      <c r="GL23" s="51">
        <f t="shared" si="182"/>
        <v>0.1</v>
      </c>
      <c r="GM23" s="24">
        <f t="shared" si="183"/>
        <v>1</v>
      </c>
      <c r="GN23" s="57">
        <v>97.08</v>
      </c>
      <c r="GO23" s="57">
        <v>89.79</v>
      </c>
      <c r="GP23" s="54">
        <f t="shared" si="184"/>
        <v>0.1</v>
      </c>
      <c r="GQ23" s="51">
        <f t="shared" si="185"/>
        <v>0.1</v>
      </c>
      <c r="GR23" s="24">
        <f t="shared" si="186"/>
        <v>1</v>
      </c>
      <c r="GS23" s="57">
        <v>6.660000000000001</v>
      </c>
      <c r="GT23" s="57">
        <f t="shared" si="38"/>
        <v>0</v>
      </c>
      <c r="GU23" s="51">
        <f t="shared" si="39"/>
        <v>0.1</v>
      </c>
      <c r="GV23" s="24">
        <f t="shared" si="40"/>
        <v>25</v>
      </c>
      <c r="GW23" s="57">
        <v>11.12</v>
      </c>
      <c r="GX23" s="57">
        <f t="shared" si="187"/>
        <v>0</v>
      </c>
      <c r="GY23" s="51">
        <f t="shared" si="41"/>
        <v>0.1</v>
      </c>
      <c r="GZ23" s="24">
        <f t="shared" si="42"/>
        <v>27</v>
      </c>
      <c r="HA23" s="56"/>
      <c r="HB23" s="56"/>
      <c r="HC23" s="54">
        <f t="shared" si="188"/>
        <v>0.06</v>
      </c>
      <c r="HD23" s="54">
        <f t="shared" si="189"/>
        <v>0.1</v>
      </c>
      <c r="HE23" s="56"/>
      <c r="HF23" s="56"/>
      <c r="HG23" s="56"/>
      <c r="HH23" s="54">
        <f t="shared" si="190"/>
        <v>0.06</v>
      </c>
      <c r="HI23" s="54">
        <f t="shared" si="191"/>
        <v>0.1</v>
      </c>
      <c r="HJ23" s="56"/>
      <c r="HK23" s="57">
        <v>88.759999999999991</v>
      </c>
      <c r="HL23" s="57">
        <v>80.540000000000006</v>
      </c>
      <c r="HM23" s="54">
        <f t="shared" si="192"/>
        <v>4.9939246658566146E-2</v>
      </c>
      <c r="HN23" s="51">
        <f t="shared" si="193"/>
        <v>0.1</v>
      </c>
      <c r="HO23" s="24">
        <f t="shared" si="194"/>
        <v>29</v>
      </c>
      <c r="HP23" s="57">
        <v>88.759999999999991</v>
      </c>
      <c r="HQ23" s="57">
        <v>75.25</v>
      </c>
      <c r="HR23" s="54">
        <f t="shared" si="195"/>
        <v>6.2114942528735596E-2</v>
      </c>
      <c r="HS23" s="51">
        <f t="shared" si="196"/>
        <v>0.1</v>
      </c>
      <c r="HT23" s="24">
        <f t="shared" si="197"/>
        <v>26</v>
      </c>
      <c r="HU23" s="54">
        <v>97.84</v>
      </c>
      <c r="HV23" s="54">
        <v>89.14</v>
      </c>
      <c r="HW23" s="54">
        <f t="shared" si="198"/>
        <v>0.1</v>
      </c>
      <c r="HX23" s="54">
        <f t="shared" si="199"/>
        <v>0.1</v>
      </c>
      <c r="HY23" s="24">
        <f t="shared" si="200"/>
        <v>1</v>
      </c>
      <c r="HZ23" s="54">
        <v>97.84</v>
      </c>
      <c r="IA23" s="54">
        <v>87.94</v>
      </c>
      <c r="IB23" s="54">
        <f t="shared" si="201"/>
        <v>0.1</v>
      </c>
      <c r="IC23" s="54">
        <f t="shared" si="202"/>
        <v>0.1</v>
      </c>
      <c r="ID23" s="24">
        <f t="shared" si="203"/>
        <v>1</v>
      </c>
      <c r="IE23" s="56"/>
      <c r="IF23" s="56"/>
      <c r="IG23" s="54">
        <f t="shared" si="204"/>
        <v>0.06</v>
      </c>
      <c r="IH23" s="54">
        <f t="shared" si="205"/>
        <v>0.1</v>
      </c>
      <c r="II23" s="56"/>
      <c r="IJ23" s="56"/>
      <c r="IK23" s="56"/>
      <c r="IL23" s="54">
        <f t="shared" si="206"/>
        <v>0.06</v>
      </c>
      <c r="IM23" s="54">
        <f t="shared" si="207"/>
        <v>0.1</v>
      </c>
      <c r="IN23" s="56"/>
      <c r="IO23" s="56"/>
      <c r="IP23" s="56"/>
      <c r="IQ23" s="54">
        <f t="shared" si="208"/>
        <v>0.12</v>
      </c>
      <c r="IR23" s="54">
        <f t="shared" si="209"/>
        <v>0.2</v>
      </c>
      <c r="IS23" s="56"/>
      <c r="IT23" s="56"/>
      <c r="IU23" s="56"/>
      <c r="IV23" s="54">
        <f t="shared" si="210"/>
        <v>0.12</v>
      </c>
      <c r="IW23" s="54">
        <f t="shared" si="211"/>
        <v>0.2</v>
      </c>
      <c r="IX23" s="56"/>
      <c r="IY23" s="56"/>
      <c r="IZ23" s="56"/>
      <c r="JA23" s="54">
        <f t="shared" si="212"/>
        <v>0.12</v>
      </c>
      <c r="JB23" s="54">
        <f t="shared" si="213"/>
        <v>0.2</v>
      </c>
      <c r="JC23" s="56"/>
      <c r="JD23" s="56"/>
      <c r="JE23" s="56"/>
      <c r="JF23" s="54">
        <f t="shared" si="214"/>
        <v>0.12</v>
      </c>
      <c r="JG23" s="54">
        <f t="shared" si="215"/>
        <v>0.2</v>
      </c>
      <c r="JH23" s="56"/>
      <c r="JI23" s="56"/>
      <c r="JJ23" s="56"/>
      <c r="JK23" s="54">
        <f t="shared" si="216"/>
        <v>0.06</v>
      </c>
      <c r="JL23" s="54">
        <f t="shared" si="217"/>
        <v>0.1</v>
      </c>
      <c r="JM23" s="56"/>
      <c r="JN23" s="56"/>
      <c r="JO23" s="56"/>
      <c r="JP23" s="54">
        <f t="shared" si="218"/>
        <v>0.06</v>
      </c>
      <c r="JQ23" s="54">
        <f t="shared" si="219"/>
        <v>0.1</v>
      </c>
      <c r="JR23" s="56"/>
      <c r="JS23" s="56"/>
      <c r="JT23" s="56"/>
      <c r="JU23" s="54">
        <f t="shared" si="220"/>
        <v>0.03</v>
      </c>
      <c r="JV23" s="54">
        <f t="shared" si="221"/>
        <v>0.05</v>
      </c>
      <c r="JW23" s="56"/>
      <c r="JX23" s="56"/>
      <c r="JY23" s="56"/>
      <c r="JZ23" s="54">
        <f t="shared" si="222"/>
        <v>0.03</v>
      </c>
      <c r="KA23" s="54">
        <f t="shared" si="223"/>
        <v>0.05</v>
      </c>
      <c r="KB23" s="56"/>
      <c r="KC23" s="56"/>
      <c r="KD23" s="56"/>
      <c r="KE23" s="54">
        <f t="shared" si="224"/>
        <v>0.03</v>
      </c>
      <c r="KF23" s="54">
        <f t="shared" si="225"/>
        <v>0.05</v>
      </c>
      <c r="KG23" s="56"/>
      <c r="KH23" s="56"/>
      <c r="KI23" s="56"/>
      <c r="KJ23" s="54">
        <f t="shared" si="226"/>
        <v>0.03</v>
      </c>
      <c r="KK23" s="54">
        <f t="shared" si="227"/>
        <v>0.05</v>
      </c>
      <c r="KL23" s="56"/>
      <c r="KM23" s="57">
        <v>94.552442196618657</v>
      </c>
      <c r="KN23" s="57"/>
      <c r="KO23" s="54">
        <f t="shared" si="228"/>
        <v>0</v>
      </c>
      <c r="KP23" s="51">
        <f t="shared" si="229"/>
        <v>0</v>
      </c>
      <c r="KQ23" s="24">
        <f t="shared" si="230"/>
        <v>1</v>
      </c>
      <c r="KR23" s="57">
        <v>94.552442196618657</v>
      </c>
      <c r="KS23" s="57"/>
      <c r="KT23" s="54">
        <f t="shared" si="231"/>
        <v>0</v>
      </c>
      <c r="KU23" s="51">
        <f t="shared" si="232"/>
        <v>0</v>
      </c>
      <c r="KV23" s="24">
        <f t="shared" si="233"/>
        <v>1</v>
      </c>
      <c r="KW23" s="57">
        <v>92.167670632435815</v>
      </c>
      <c r="KX23" s="57"/>
      <c r="KY23" s="54">
        <f t="shared" si="234"/>
        <v>0</v>
      </c>
      <c r="KZ23" s="51">
        <f t="shared" si="235"/>
        <v>0</v>
      </c>
      <c r="LA23" s="24">
        <f t="shared" si="236"/>
        <v>1</v>
      </c>
      <c r="LB23" s="57">
        <v>92.167670632435815</v>
      </c>
      <c r="LC23" s="57"/>
      <c r="LD23" s="54">
        <f t="shared" si="237"/>
        <v>0</v>
      </c>
      <c r="LE23" s="51">
        <f t="shared" si="238"/>
        <v>0</v>
      </c>
      <c r="LF23" s="24">
        <f t="shared" si="239"/>
        <v>1</v>
      </c>
      <c r="LG23" s="56"/>
      <c r="LH23" s="56"/>
      <c r="LI23" s="54">
        <f t="shared" si="240"/>
        <v>0.06</v>
      </c>
      <c r="LJ23" s="54">
        <f t="shared" si="241"/>
        <v>0.1</v>
      </c>
      <c r="LK23" s="56"/>
      <c r="LL23" s="56"/>
      <c r="LM23" s="56"/>
      <c r="LN23" s="54">
        <f t="shared" si="242"/>
        <v>0.06</v>
      </c>
      <c r="LO23" s="54">
        <f t="shared" si="243"/>
        <v>0.1</v>
      </c>
      <c r="LP23" s="56"/>
      <c r="LQ23" s="54">
        <v>2.5209704230588601</v>
      </c>
      <c r="LR23" s="56"/>
      <c r="LS23" s="54">
        <f t="shared" si="244"/>
        <v>0</v>
      </c>
      <c r="LT23" s="51">
        <f t="shared" si="245"/>
        <v>0</v>
      </c>
      <c r="LU23" s="24">
        <f t="shared" si="246"/>
        <v>1</v>
      </c>
      <c r="LV23" s="54">
        <v>2.5209704230588601</v>
      </c>
      <c r="LW23" s="56"/>
      <c r="LX23" s="54">
        <f t="shared" si="247"/>
        <v>0</v>
      </c>
      <c r="LY23" s="51">
        <f t="shared" si="248"/>
        <v>0</v>
      </c>
      <c r="LZ23" s="24">
        <f t="shared" si="249"/>
        <v>1</v>
      </c>
      <c r="MA23" s="54">
        <v>13.944705563654509</v>
      </c>
      <c r="MB23" s="56"/>
      <c r="MC23" s="54">
        <f t="shared" si="250"/>
        <v>0</v>
      </c>
      <c r="MD23" s="51">
        <f t="shared" si="251"/>
        <v>0</v>
      </c>
      <c r="ME23" s="24">
        <f t="shared" si="252"/>
        <v>1</v>
      </c>
      <c r="MF23" s="54">
        <v>13.944705563654509</v>
      </c>
      <c r="MG23" s="56"/>
      <c r="MH23" s="54">
        <f t="shared" si="253"/>
        <v>0</v>
      </c>
      <c r="MI23" s="51">
        <f t="shared" si="254"/>
        <v>0</v>
      </c>
      <c r="MJ23" s="24">
        <f t="shared" si="255"/>
        <v>1</v>
      </c>
      <c r="MK23" s="56"/>
      <c r="ML23" s="56"/>
      <c r="MM23" s="54">
        <f t="shared" si="256"/>
        <v>0.12</v>
      </c>
      <c r="MN23" s="54">
        <f t="shared" si="257"/>
        <v>0.2</v>
      </c>
      <c r="MO23" s="56"/>
      <c r="MP23" s="56"/>
      <c r="MQ23" s="56"/>
      <c r="MR23" s="54">
        <f t="shared" si="258"/>
        <v>0.12</v>
      </c>
      <c r="MS23" s="54">
        <f t="shared" si="259"/>
        <v>0.2</v>
      </c>
      <c r="MT23" s="56"/>
      <c r="MU23" s="56"/>
      <c r="MV23" s="56"/>
      <c r="MW23" s="54">
        <f t="shared" si="260"/>
        <v>0.12</v>
      </c>
      <c r="MX23" s="54">
        <f t="shared" si="261"/>
        <v>0.2</v>
      </c>
      <c r="MY23" s="56"/>
      <c r="MZ23" s="56"/>
      <c r="NA23" s="56"/>
      <c r="NB23" s="54">
        <f t="shared" si="262"/>
        <v>0.12</v>
      </c>
      <c r="NC23" s="54">
        <f t="shared" si="263"/>
        <v>0.2</v>
      </c>
      <c r="ND23" s="56"/>
      <c r="NE23" s="56"/>
      <c r="NF23" s="56"/>
      <c r="NG23" s="54">
        <f t="shared" si="264"/>
        <v>0.06</v>
      </c>
      <c r="NH23" s="54">
        <f t="shared" si="265"/>
        <v>0.1</v>
      </c>
      <c r="NI23" s="56"/>
      <c r="NJ23" s="56"/>
      <c r="NK23" s="56"/>
      <c r="NL23" s="54">
        <f t="shared" si="266"/>
        <v>0.06</v>
      </c>
      <c r="NM23" s="54">
        <f t="shared" si="267"/>
        <v>0.1</v>
      </c>
      <c r="NN23" s="56"/>
      <c r="NO23" s="56"/>
      <c r="NP23" s="56"/>
      <c r="NQ23" s="54">
        <f t="shared" si="268"/>
        <v>0.03</v>
      </c>
      <c r="NR23" s="54">
        <f t="shared" si="269"/>
        <v>0.05</v>
      </c>
      <c r="NS23" s="56"/>
      <c r="NT23" s="56"/>
      <c r="NU23" s="56"/>
      <c r="NV23" s="54">
        <f t="shared" si="270"/>
        <v>0.03</v>
      </c>
      <c r="NW23" s="54">
        <f t="shared" si="271"/>
        <v>0.05</v>
      </c>
      <c r="NX23" s="56"/>
      <c r="NY23" s="56"/>
      <c r="NZ23" s="56"/>
      <c r="OA23" s="54">
        <f t="shared" si="272"/>
        <v>0.03</v>
      </c>
      <c r="OB23" s="54">
        <f t="shared" si="273"/>
        <v>0.05</v>
      </c>
      <c r="OC23" s="56"/>
      <c r="OD23" s="56"/>
      <c r="OE23" s="56"/>
      <c r="OF23" s="54">
        <f t="shared" si="274"/>
        <v>0.03</v>
      </c>
      <c r="OG23" s="54">
        <f t="shared" si="275"/>
        <v>0.05</v>
      </c>
      <c r="OH23" s="56"/>
      <c r="OI23" s="56"/>
      <c r="OJ23" s="56"/>
      <c r="OK23" s="54">
        <f t="shared" si="276"/>
        <v>0.06</v>
      </c>
      <c r="OL23" s="54">
        <f t="shared" si="277"/>
        <v>0.1</v>
      </c>
      <c r="OM23" s="56"/>
      <c r="ON23" s="56"/>
      <c r="OO23" s="56"/>
      <c r="OP23" s="54">
        <f t="shared" si="278"/>
        <v>0.06</v>
      </c>
      <c r="OQ23" s="54">
        <f t="shared" si="279"/>
        <v>0.1</v>
      </c>
      <c r="OR23" s="56"/>
      <c r="OS23" s="56"/>
      <c r="OT23" s="56"/>
      <c r="OU23" s="54">
        <f t="shared" si="280"/>
        <v>0.12</v>
      </c>
      <c r="OV23" s="54">
        <f t="shared" si="281"/>
        <v>0.2</v>
      </c>
      <c r="OW23" s="56"/>
      <c r="OX23" s="56"/>
      <c r="OY23" s="56"/>
      <c r="OZ23" s="54">
        <f t="shared" si="282"/>
        <v>0.12</v>
      </c>
      <c r="PA23" s="54">
        <f t="shared" si="283"/>
        <v>0.2</v>
      </c>
      <c r="PB23" s="56"/>
      <c r="PC23" s="56"/>
      <c r="PD23" s="56"/>
      <c r="PE23" s="54">
        <f t="shared" si="284"/>
        <v>0.12</v>
      </c>
      <c r="PF23" s="54">
        <f t="shared" si="285"/>
        <v>0.2</v>
      </c>
      <c r="PG23" s="56"/>
      <c r="PH23" s="56"/>
      <c r="PI23" s="56"/>
      <c r="PJ23" s="54">
        <f t="shared" si="286"/>
        <v>0.12</v>
      </c>
      <c r="PK23" s="54">
        <f t="shared" si="287"/>
        <v>0.2</v>
      </c>
      <c r="PL23" s="56"/>
      <c r="PM23" s="56"/>
      <c r="PN23" s="56"/>
      <c r="PO23" s="54">
        <f t="shared" si="288"/>
        <v>0.06</v>
      </c>
      <c r="PP23" s="54">
        <f t="shared" si="289"/>
        <v>0.1</v>
      </c>
      <c r="PQ23" s="56"/>
      <c r="PR23" s="56"/>
      <c r="PS23" s="56"/>
      <c r="PT23" s="54">
        <f t="shared" si="290"/>
        <v>0.06</v>
      </c>
      <c r="PU23" s="54">
        <f t="shared" si="291"/>
        <v>0.1</v>
      </c>
      <c r="PV23" s="56"/>
      <c r="PW23" s="56"/>
      <c r="PX23" s="56"/>
      <c r="PY23" s="54">
        <f t="shared" si="292"/>
        <v>0.03</v>
      </c>
      <c r="PZ23" s="54">
        <f t="shared" si="293"/>
        <v>0.05</v>
      </c>
      <c r="QA23" s="56"/>
      <c r="QB23" s="56"/>
      <c r="QC23" s="56"/>
      <c r="QD23" s="54">
        <f t="shared" si="294"/>
        <v>0.03</v>
      </c>
      <c r="QE23" s="54">
        <f t="shared" si="295"/>
        <v>0.05</v>
      </c>
      <c r="QF23" s="56"/>
      <c r="QG23" s="56"/>
      <c r="QH23" s="56"/>
      <c r="QI23" s="54">
        <f t="shared" si="296"/>
        <v>0.03</v>
      </c>
      <c r="QJ23" s="54">
        <f t="shared" si="297"/>
        <v>0.05</v>
      </c>
      <c r="QK23" s="56"/>
      <c r="QL23" s="56"/>
      <c r="QM23" s="56"/>
      <c r="QN23" s="54">
        <f t="shared" si="298"/>
        <v>0.03</v>
      </c>
      <c r="QO23" s="54">
        <f t="shared" si="299"/>
        <v>0.05</v>
      </c>
      <c r="QP23" s="56"/>
      <c r="QQ23" s="54"/>
      <c r="QR23" s="54">
        <f t="shared" si="300"/>
        <v>0.12</v>
      </c>
      <c r="QS23" s="54">
        <f t="shared" si="301"/>
        <v>0.2</v>
      </c>
      <c r="QT23" s="34"/>
      <c r="QU23" s="54"/>
      <c r="QV23" s="54">
        <f t="shared" si="302"/>
        <v>0.12</v>
      </c>
      <c r="QW23" s="54">
        <f t="shared" si="303"/>
        <v>0.2</v>
      </c>
      <c r="QX23" s="34"/>
      <c r="QY23" s="54"/>
      <c r="QZ23" s="54">
        <f t="shared" si="304"/>
        <v>0.12</v>
      </c>
      <c r="RA23" s="54">
        <f t="shared" si="305"/>
        <v>0.2</v>
      </c>
      <c r="RB23" s="34"/>
      <c r="RC23" s="54"/>
      <c r="RD23" s="54">
        <f t="shared" si="306"/>
        <v>0.12</v>
      </c>
      <c r="RE23" s="54">
        <f t="shared" si="307"/>
        <v>0.2</v>
      </c>
      <c r="RF23" s="34"/>
      <c r="RG23" s="54"/>
      <c r="RH23" s="54">
        <f t="shared" si="308"/>
        <v>0.12</v>
      </c>
      <c r="RI23" s="54">
        <f t="shared" si="309"/>
        <v>0.2</v>
      </c>
      <c r="RJ23" s="34"/>
      <c r="RK23" s="57">
        <v>96.789999999999992</v>
      </c>
      <c r="RL23" s="57">
        <f t="shared" si="310"/>
        <v>0.18319999999999936</v>
      </c>
      <c r="RM23" s="51">
        <f t="shared" si="43"/>
        <v>0.2</v>
      </c>
      <c r="RN23" s="24">
        <f t="shared" si="311"/>
        <v>20</v>
      </c>
      <c r="RO23" s="54"/>
      <c r="RP23" s="54">
        <f t="shared" si="312"/>
        <v>0.06</v>
      </c>
      <c r="RQ23" s="54">
        <f t="shared" si="313"/>
        <v>0.1</v>
      </c>
      <c r="RR23" s="34"/>
      <c r="RS23" s="54"/>
      <c r="RT23" s="54">
        <f t="shared" si="314"/>
        <v>0.06</v>
      </c>
      <c r="RU23" s="54">
        <f t="shared" si="315"/>
        <v>0.1</v>
      </c>
      <c r="RV23" s="34"/>
      <c r="RW23" s="54"/>
      <c r="RX23" s="54">
        <f t="shared" si="316"/>
        <v>0.06</v>
      </c>
      <c r="RY23" s="54">
        <f t="shared" si="317"/>
        <v>0.1</v>
      </c>
      <c r="RZ23" s="34"/>
      <c r="SA23" s="54"/>
      <c r="SB23" s="54">
        <f t="shared" si="318"/>
        <v>0.06</v>
      </c>
      <c r="SC23" s="54">
        <f t="shared" si="319"/>
        <v>0.1</v>
      </c>
      <c r="SD23" s="34"/>
      <c r="SE23" s="54"/>
      <c r="SF23" s="54">
        <f t="shared" si="320"/>
        <v>0.06</v>
      </c>
      <c r="SG23" s="54">
        <f t="shared" si="321"/>
        <v>0.1</v>
      </c>
      <c r="SH23" s="34"/>
      <c r="SI23" s="54"/>
      <c r="SJ23" s="54">
        <f t="shared" si="322"/>
        <v>0.06</v>
      </c>
      <c r="SK23" s="54">
        <f t="shared" si="323"/>
        <v>0.1</v>
      </c>
      <c r="SL23" s="34"/>
      <c r="SM23" s="54"/>
      <c r="SN23" s="54">
        <f t="shared" si="324"/>
        <v>0.06</v>
      </c>
      <c r="SO23" s="54">
        <f t="shared" si="325"/>
        <v>0.1</v>
      </c>
      <c r="SP23" s="34"/>
      <c r="SQ23" s="54"/>
      <c r="SR23" s="54">
        <f t="shared" si="326"/>
        <v>0.06</v>
      </c>
      <c r="SS23" s="54">
        <f t="shared" si="327"/>
        <v>0.1</v>
      </c>
      <c r="ST23" s="34"/>
      <c r="SU23" s="54"/>
      <c r="SV23" s="54">
        <f t="shared" si="328"/>
        <v>0.06</v>
      </c>
      <c r="SW23" s="54">
        <f t="shared" si="329"/>
        <v>0.1</v>
      </c>
      <c r="SX23" s="34"/>
      <c r="SY23" s="54"/>
      <c r="SZ23" s="54">
        <f t="shared" si="330"/>
        <v>0.06</v>
      </c>
      <c r="TA23" s="54">
        <f t="shared" si="331"/>
        <v>0.1</v>
      </c>
      <c r="TB23" s="34"/>
      <c r="TC23" s="54"/>
      <c r="TD23" s="54">
        <f t="shared" si="332"/>
        <v>0.06</v>
      </c>
      <c r="TE23" s="54">
        <f t="shared" si="333"/>
        <v>0.1</v>
      </c>
      <c r="TF23" s="34"/>
      <c r="TG23" s="54"/>
      <c r="TH23" s="54">
        <f t="shared" si="334"/>
        <v>0.06</v>
      </c>
      <c r="TI23" s="54">
        <f t="shared" si="335"/>
        <v>0.1</v>
      </c>
      <c r="TJ23" s="34"/>
      <c r="TK23" s="54"/>
      <c r="TL23" s="54">
        <f t="shared" si="336"/>
        <v>0.06</v>
      </c>
      <c r="TM23" s="54">
        <f t="shared" si="337"/>
        <v>0.1</v>
      </c>
      <c r="TN23" s="34"/>
      <c r="TO23" s="57">
        <v>85.83</v>
      </c>
      <c r="TP23" s="57">
        <f t="shared" si="338"/>
        <v>0</v>
      </c>
      <c r="TQ23" s="51">
        <f t="shared" si="44"/>
        <v>0.1</v>
      </c>
      <c r="TR23" s="24">
        <f t="shared" si="339"/>
        <v>29</v>
      </c>
      <c r="TS23" s="54"/>
      <c r="TT23" s="54">
        <f t="shared" si="340"/>
        <v>0.06</v>
      </c>
      <c r="TU23" s="54">
        <f t="shared" si="341"/>
        <v>0.1</v>
      </c>
      <c r="TV23" s="34"/>
      <c r="TW23" s="54"/>
      <c r="TX23" s="54">
        <f t="shared" si="342"/>
        <v>0.06</v>
      </c>
      <c r="TY23" s="54">
        <f t="shared" si="343"/>
        <v>0.1</v>
      </c>
      <c r="TZ23" s="34"/>
      <c r="UA23" s="54"/>
      <c r="UB23" s="54">
        <f t="shared" si="344"/>
        <v>0.06</v>
      </c>
      <c r="UC23" s="54">
        <f t="shared" si="345"/>
        <v>0.1</v>
      </c>
      <c r="UD23" s="34"/>
      <c r="UE23" s="54"/>
      <c r="UF23" s="54">
        <f t="shared" si="346"/>
        <v>0.06</v>
      </c>
      <c r="UG23" s="54">
        <f t="shared" si="347"/>
        <v>0.1</v>
      </c>
      <c r="UH23" s="34"/>
      <c r="UI23" s="54"/>
      <c r="UJ23" s="54">
        <f t="shared" si="348"/>
        <v>0.06</v>
      </c>
      <c r="UK23" s="54">
        <f t="shared" si="349"/>
        <v>0.1</v>
      </c>
      <c r="UL23" s="34"/>
      <c r="UM23" s="54"/>
      <c r="UN23" s="54">
        <f t="shared" si="350"/>
        <v>0.06</v>
      </c>
      <c r="UO23" s="54">
        <f t="shared" si="351"/>
        <v>0.1</v>
      </c>
      <c r="UP23" s="34"/>
      <c r="UQ23" s="54"/>
      <c r="UR23" s="54">
        <f t="shared" si="352"/>
        <v>0.06</v>
      </c>
      <c r="US23" s="54">
        <f t="shared" si="353"/>
        <v>0.1</v>
      </c>
      <c r="UT23" s="34"/>
      <c r="UU23" s="54"/>
      <c r="UV23" s="54">
        <f t="shared" si="354"/>
        <v>0.06</v>
      </c>
      <c r="UW23" s="54">
        <f t="shared" si="355"/>
        <v>0.1</v>
      </c>
      <c r="UX23" s="34"/>
      <c r="UY23" s="54"/>
      <c r="UZ23" s="54">
        <f t="shared" si="356"/>
        <v>0.06</v>
      </c>
      <c r="VA23" s="54">
        <f t="shared" si="357"/>
        <v>0.1</v>
      </c>
      <c r="VB23" s="34"/>
      <c r="VC23" s="54"/>
      <c r="VD23" s="54">
        <f t="shared" si="358"/>
        <v>0.06</v>
      </c>
      <c r="VE23" s="54">
        <f t="shared" si="359"/>
        <v>0.1</v>
      </c>
      <c r="VF23" s="34"/>
      <c r="VG23" s="64"/>
      <c r="VH23" s="57">
        <f t="shared" si="45"/>
        <v>0</v>
      </c>
      <c r="VI23" s="51">
        <f t="shared" si="46"/>
        <v>0</v>
      </c>
      <c r="VJ23" s="24"/>
      <c r="VK23" s="57">
        <v>94.552442196618657</v>
      </c>
      <c r="VL23" s="57">
        <f t="shared" si="361"/>
        <v>0.19283907514589851</v>
      </c>
      <c r="VM23" s="51">
        <f t="shared" si="47"/>
        <v>0.2</v>
      </c>
      <c r="VN23" s="24">
        <f t="shared" si="362"/>
        <v>16</v>
      </c>
      <c r="VO23" s="57">
        <v>92.167670632435815</v>
      </c>
      <c r="VP23" s="57">
        <f t="shared" si="363"/>
        <v>0.15468273011897304</v>
      </c>
      <c r="VQ23" s="51">
        <f t="shared" si="48"/>
        <v>0.2</v>
      </c>
      <c r="VR23" s="24">
        <f t="shared" si="364"/>
        <v>19</v>
      </c>
      <c r="VS23" s="54"/>
      <c r="VT23" s="54">
        <f t="shared" si="365"/>
        <v>0.06</v>
      </c>
      <c r="VU23" s="54">
        <f t="shared" si="366"/>
        <v>0.1</v>
      </c>
      <c r="VV23" s="34"/>
      <c r="VW23" s="54">
        <v>2.5209704230588601</v>
      </c>
      <c r="VX23" s="57">
        <f t="shared" si="367"/>
        <v>6.0559211281569603E-2</v>
      </c>
      <c r="VY23" s="51">
        <f t="shared" si="49"/>
        <v>0.1</v>
      </c>
      <c r="VZ23" s="24">
        <f t="shared" si="368"/>
        <v>20</v>
      </c>
      <c r="WA23" s="54">
        <v>13.944705563654509</v>
      </c>
      <c r="WB23" s="57">
        <f t="shared" si="369"/>
        <v>7.5778822254618031E-2</v>
      </c>
      <c r="WC23" s="51">
        <f t="shared" si="50"/>
        <v>0.1</v>
      </c>
      <c r="WD23" s="24">
        <f t="shared" si="370"/>
        <v>13</v>
      </c>
      <c r="WE23" s="57">
        <v>98.929999999999993</v>
      </c>
      <c r="WF23" s="57">
        <f t="shared" si="371"/>
        <v>9.9066666666666581E-2</v>
      </c>
      <c r="WG23" s="51">
        <f t="shared" si="51"/>
        <v>0.1</v>
      </c>
      <c r="WH23" s="24">
        <f t="shared" si="372"/>
        <v>10</v>
      </c>
      <c r="WI23" s="54"/>
      <c r="WJ23" s="54">
        <f t="shared" si="373"/>
        <v>0.06</v>
      </c>
      <c r="WK23" s="54">
        <f t="shared" si="374"/>
        <v>0.1</v>
      </c>
      <c r="WL23" s="34"/>
      <c r="WM23" s="54"/>
      <c r="WN23" s="54">
        <f t="shared" si="375"/>
        <v>0.06</v>
      </c>
      <c r="WO23" s="54">
        <f t="shared" si="376"/>
        <v>0.1</v>
      </c>
      <c r="WP23" s="34"/>
      <c r="WQ23" s="54"/>
      <c r="WR23" s="54">
        <f t="shared" si="377"/>
        <v>0.06</v>
      </c>
      <c r="WS23" s="54">
        <f t="shared" si="378"/>
        <v>0.1</v>
      </c>
      <c r="WT23" s="34"/>
      <c r="WU23" s="57">
        <v>0.61</v>
      </c>
      <c r="WV23" s="57">
        <f t="shared" si="379"/>
        <v>0.1</v>
      </c>
      <c r="WW23" s="51">
        <f t="shared" si="52"/>
        <v>0.1</v>
      </c>
      <c r="WX23" s="24">
        <f t="shared" si="380"/>
        <v>20</v>
      </c>
      <c r="WY23" s="54"/>
      <c r="WZ23" s="54">
        <f t="shared" si="381"/>
        <v>0.06</v>
      </c>
      <c r="XA23" s="54">
        <f t="shared" si="382"/>
        <v>0.1</v>
      </c>
      <c r="XB23" s="34"/>
      <c r="XC23" s="54"/>
      <c r="XD23" s="54">
        <f t="shared" si="383"/>
        <v>0.06</v>
      </c>
      <c r="XE23" s="54">
        <f t="shared" si="384"/>
        <v>0.1</v>
      </c>
      <c r="XF23" s="34"/>
      <c r="XG23" s="54"/>
      <c r="XH23" s="54">
        <f t="shared" si="385"/>
        <v>0.06</v>
      </c>
      <c r="XI23" s="54">
        <f t="shared" si="386"/>
        <v>0.1</v>
      </c>
      <c r="XJ23" s="34"/>
      <c r="XK23" s="54"/>
      <c r="XL23" s="54">
        <f t="shared" si="387"/>
        <v>0.06</v>
      </c>
      <c r="XM23" s="54">
        <f t="shared" si="388"/>
        <v>0.1</v>
      </c>
      <c r="XN23" s="34"/>
      <c r="XO23" s="54"/>
      <c r="XP23" s="54">
        <f t="shared" si="389"/>
        <v>0.06</v>
      </c>
      <c r="XQ23" s="54">
        <f t="shared" si="390"/>
        <v>0.1</v>
      </c>
      <c r="XR23" s="34"/>
      <c r="XS23" s="54"/>
      <c r="XT23" s="54">
        <f t="shared" si="391"/>
        <v>0.06</v>
      </c>
      <c r="XU23" s="54">
        <f t="shared" si="392"/>
        <v>0.1</v>
      </c>
      <c r="XV23" s="34"/>
      <c r="XW23" s="54"/>
      <c r="XX23" s="54">
        <f t="shared" si="393"/>
        <v>0.06</v>
      </c>
      <c r="XY23" s="54">
        <f t="shared" si="394"/>
        <v>0.1</v>
      </c>
      <c r="XZ23" s="34"/>
      <c r="YA23" s="54"/>
      <c r="YB23" s="54">
        <f t="shared" si="395"/>
        <v>0.06</v>
      </c>
      <c r="YC23" s="54">
        <f t="shared" si="396"/>
        <v>0.1</v>
      </c>
      <c r="YD23" s="34"/>
      <c r="YE23" s="54"/>
      <c r="YF23" s="54">
        <f t="shared" si="397"/>
        <v>0.03</v>
      </c>
      <c r="YG23" s="54">
        <f t="shared" si="398"/>
        <v>0.05</v>
      </c>
      <c r="YH23" s="34"/>
      <c r="YI23" s="54"/>
      <c r="YJ23" s="54">
        <f t="shared" si="399"/>
        <v>0.06</v>
      </c>
      <c r="YK23" s="54">
        <f t="shared" si="400"/>
        <v>0.1</v>
      </c>
      <c r="YL23" s="34"/>
      <c r="YM23" s="54"/>
      <c r="YN23" s="54">
        <f t="shared" si="401"/>
        <v>0.03</v>
      </c>
      <c r="YO23" s="54">
        <f t="shared" si="402"/>
        <v>0.05</v>
      </c>
      <c r="YP23" s="34"/>
      <c r="YQ23" s="57">
        <v>97.08</v>
      </c>
      <c r="YR23" s="57">
        <f t="shared" si="403"/>
        <v>0.1</v>
      </c>
      <c r="YS23" s="51">
        <f t="shared" si="53"/>
        <v>0.1</v>
      </c>
      <c r="YT23" s="24">
        <f t="shared" si="404"/>
        <v>24</v>
      </c>
      <c r="YU23" s="54"/>
      <c r="YV23" s="54">
        <f t="shared" si="405"/>
        <v>0.06</v>
      </c>
      <c r="YW23" s="54">
        <f t="shared" si="406"/>
        <v>0.1</v>
      </c>
      <c r="YX23" s="34"/>
      <c r="YY23" s="54"/>
      <c r="YZ23" s="54">
        <f t="shared" si="407"/>
        <v>0.06</v>
      </c>
      <c r="ZA23" s="54">
        <f t="shared" si="408"/>
        <v>0.1</v>
      </c>
      <c r="ZB23" s="34"/>
      <c r="ZC23" s="54"/>
      <c r="ZD23" s="54">
        <f t="shared" si="409"/>
        <v>0.06</v>
      </c>
      <c r="ZE23" s="54">
        <f t="shared" si="410"/>
        <v>0.1</v>
      </c>
      <c r="ZF23" s="34"/>
      <c r="ZG23" s="54"/>
      <c r="ZH23" s="54">
        <f t="shared" si="411"/>
        <v>0.06</v>
      </c>
      <c r="ZI23" s="54">
        <f t="shared" si="412"/>
        <v>0.1</v>
      </c>
      <c r="ZJ23" s="34"/>
      <c r="ZK23" s="54"/>
      <c r="ZL23" s="54">
        <f t="shared" si="413"/>
        <v>0.06</v>
      </c>
      <c r="ZM23" s="54">
        <f t="shared" si="414"/>
        <v>0.1</v>
      </c>
      <c r="ZN23" s="34"/>
      <c r="ZO23" s="54"/>
      <c r="ZP23" s="54">
        <f t="shared" si="415"/>
        <v>0.06</v>
      </c>
      <c r="ZQ23" s="54">
        <f t="shared" si="416"/>
        <v>0.1</v>
      </c>
      <c r="ZR23" s="34"/>
      <c r="ZS23" s="54"/>
      <c r="ZT23" s="54">
        <f t="shared" si="417"/>
        <v>0.06</v>
      </c>
      <c r="ZU23" s="54">
        <f t="shared" si="418"/>
        <v>0.1</v>
      </c>
      <c r="ZV23" s="34"/>
      <c r="ZW23" s="54"/>
      <c r="ZX23" s="54">
        <f t="shared" si="419"/>
        <v>0.06</v>
      </c>
      <c r="ZY23" s="54">
        <f t="shared" si="420"/>
        <v>0.1</v>
      </c>
      <c r="ZZ23" s="34"/>
      <c r="AAA23" s="54"/>
      <c r="AAB23" s="54">
        <f t="shared" si="421"/>
        <v>0.03</v>
      </c>
      <c r="AAC23" s="54">
        <f t="shared" si="422"/>
        <v>0.05</v>
      </c>
      <c r="AAD23" s="34"/>
      <c r="AAE23" s="51">
        <v>3.52</v>
      </c>
      <c r="AAF23" s="57">
        <f t="shared" si="423"/>
        <v>0</v>
      </c>
      <c r="AAG23" s="51">
        <f t="shared" si="54"/>
        <v>0.05</v>
      </c>
      <c r="AAH23" s="24">
        <f t="shared" si="424"/>
        <v>26</v>
      </c>
      <c r="AAI23" s="54"/>
      <c r="AAJ23" s="54">
        <f t="shared" si="425"/>
        <v>0.03</v>
      </c>
      <c r="AAK23" s="54">
        <f t="shared" si="426"/>
        <v>0.05</v>
      </c>
      <c r="AAL23" s="34"/>
      <c r="AAM23" s="54"/>
      <c r="AAN23" s="54">
        <f t="shared" si="427"/>
        <v>0.03</v>
      </c>
      <c r="AAO23" s="54">
        <f t="shared" si="428"/>
        <v>0.05</v>
      </c>
      <c r="AAP23" s="34"/>
      <c r="AAQ23" s="54"/>
      <c r="AAR23" s="54">
        <f t="shared" si="429"/>
        <v>0.03</v>
      </c>
      <c r="AAS23" s="54">
        <f t="shared" si="430"/>
        <v>0.05</v>
      </c>
      <c r="AAT23" s="34"/>
      <c r="AAU23" s="54"/>
      <c r="AAV23" s="54">
        <f t="shared" si="431"/>
        <v>0.03</v>
      </c>
      <c r="AAW23" s="54">
        <f t="shared" si="432"/>
        <v>0.05</v>
      </c>
      <c r="AAX23" s="34"/>
      <c r="AAY23" s="54"/>
      <c r="AAZ23" s="54">
        <f t="shared" si="433"/>
        <v>0.03</v>
      </c>
      <c r="ABA23" s="54">
        <f t="shared" si="434"/>
        <v>0.05</v>
      </c>
      <c r="ABB23" s="34"/>
      <c r="ABC23" s="54"/>
      <c r="ABD23" s="54">
        <f t="shared" si="435"/>
        <v>0.03</v>
      </c>
      <c r="ABE23" s="54">
        <f t="shared" si="436"/>
        <v>0.05</v>
      </c>
      <c r="ABF23" s="34"/>
      <c r="ABG23" s="54"/>
      <c r="ABH23" s="54">
        <f t="shared" si="437"/>
        <v>0.03</v>
      </c>
      <c r="ABI23" s="54">
        <f t="shared" si="438"/>
        <v>0.05</v>
      </c>
      <c r="ABJ23" s="34"/>
      <c r="ABK23" s="54"/>
      <c r="ABL23" s="54">
        <f t="shared" si="439"/>
        <v>0.03</v>
      </c>
      <c r="ABM23" s="54">
        <f t="shared" si="440"/>
        <v>0.05</v>
      </c>
      <c r="ABN23" s="34"/>
      <c r="ABO23" s="54"/>
      <c r="ABP23" s="54">
        <f t="shared" si="441"/>
        <v>0.03</v>
      </c>
      <c r="ABQ23" s="54">
        <f t="shared" si="442"/>
        <v>0.05</v>
      </c>
      <c r="ABR23" s="34"/>
      <c r="ABS23" s="54"/>
      <c r="ABT23" s="54">
        <f t="shared" si="443"/>
        <v>0.03</v>
      </c>
      <c r="ABU23" s="54">
        <f t="shared" si="444"/>
        <v>0.05</v>
      </c>
      <c r="ABV23" s="34"/>
      <c r="ABW23" s="57">
        <v>88.759999999999991</v>
      </c>
      <c r="ABX23" s="57">
        <f t="shared" si="445"/>
        <v>0</v>
      </c>
      <c r="ABY23" s="51">
        <f t="shared" si="55"/>
        <v>0.2</v>
      </c>
      <c r="ABZ23" s="24">
        <f t="shared" si="446"/>
        <v>29</v>
      </c>
      <c r="ACA23" s="54"/>
      <c r="ACB23" s="54">
        <f t="shared" si="447"/>
        <v>0.06</v>
      </c>
      <c r="ACC23" s="54">
        <f t="shared" si="448"/>
        <v>0.1</v>
      </c>
      <c r="ACD23" s="34"/>
      <c r="ACE23" s="54"/>
      <c r="ACF23" s="54">
        <f t="shared" si="449"/>
        <v>0.06</v>
      </c>
      <c r="ACG23" s="54">
        <f t="shared" si="450"/>
        <v>0.1</v>
      </c>
      <c r="ACH23" s="34"/>
      <c r="ACI23" s="54"/>
      <c r="ACJ23" s="54">
        <f t="shared" si="451"/>
        <v>0.06</v>
      </c>
      <c r="ACK23" s="54">
        <f t="shared" si="452"/>
        <v>0.1</v>
      </c>
      <c r="ACL23" s="34"/>
      <c r="ACM23" s="54"/>
      <c r="ACN23" s="54">
        <f t="shared" si="453"/>
        <v>0.06</v>
      </c>
      <c r="ACO23" s="54">
        <f t="shared" si="454"/>
        <v>0.1</v>
      </c>
      <c r="ACP23" s="34"/>
      <c r="ACQ23" s="54"/>
      <c r="ACR23" s="54">
        <f t="shared" si="455"/>
        <v>0.06</v>
      </c>
      <c r="ACS23" s="54">
        <f t="shared" si="456"/>
        <v>0.1</v>
      </c>
      <c r="ACT23" s="34"/>
      <c r="ACU23" s="54"/>
      <c r="ACV23" s="54">
        <f t="shared" si="457"/>
        <v>0.06</v>
      </c>
      <c r="ACW23" s="54">
        <f t="shared" si="458"/>
        <v>0.1</v>
      </c>
      <c r="ACX23" s="34"/>
      <c r="ACY23" s="54"/>
      <c r="ACZ23" s="54">
        <f t="shared" si="459"/>
        <v>0.06</v>
      </c>
      <c r="ADA23" s="54">
        <f t="shared" si="460"/>
        <v>0.1</v>
      </c>
      <c r="ADB23" s="34"/>
      <c r="ADC23" s="54">
        <v>2.2200000000000002</v>
      </c>
      <c r="ADD23" s="54">
        <f t="shared" si="461"/>
        <v>0.1</v>
      </c>
      <c r="ADE23" s="54">
        <f t="shared" si="56"/>
        <v>0.1</v>
      </c>
      <c r="ADF23" s="24">
        <f t="shared" si="462"/>
        <v>3</v>
      </c>
      <c r="ADG23" s="54">
        <v>97.84</v>
      </c>
      <c r="ADH23" s="54">
        <f t="shared" si="463"/>
        <v>0.1</v>
      </c>
      <c r="ADI23" s="54">
        <f t="shared" si="57"/>
        <v>0.1</v>
      </c>
      <c r="ADJ23" s="24">
        <f t="shared" si="464"/>
        <v>16</v>
      </c>
      <c r="ADK23" s="54"/>
      <c r="ADL23" s="54">
        <f t="shared" si="465"/>
        <v>0.06</v>
      </c>
      <c r="ADM23" s="54">
        <f t="shared" si="466"/>
        <v>0.1</v>
      </c>
      <c r="ADN23" s="34"/>
      <c r="ADO23" s="54"/>
      <c r="ADP23" s="54">
        <f t="shared" si="467"/>
        <v>0.03</v>
      </c>
      <c r="ADQ23" s="54">
        <f t="shared" si="468"/>
        <v>0.05</v>
      </c>
      <c r="ADR23" s="34"/>
      <c r="ADS23" s="54"/>
      <c r="ADT23" s="54">
        <f t="shared" si="469"/>
        <v>0.03</v>
      </c>
      <c r="ADU23" s="54">
        <f t="shared" si="470"/>
        <v>0.05</v>
      </c>
      <c r="ADV23" s="34"/>
      <c r="ADW23" s="54"/>
      <c r="ADX23" s="54">
        <f t="shared" si="471"/>
        <v>0.03</v>
      </c>
      <c r="ADY23" s="54">
        <f t="shared" si="472"/>
        <v>0.05</v>
      </c>
      <c r="ADZ23" s="34"/>
      <c r="AEA23" s="54"/>
      <c r="AEB23" s="54">
        <f t="shared" si="473"/>
        <v>0.03</v>
      </c>
      <c r="AEC23" s="54">
        <f t="shared" si="474"/>
        <v>0.05</v>
      </c>
      <c r="AED23" s="34"/>
      <c r="AEE23" s="54"/>
      <c r="AEF23" s="54">
        <f t="shared" si="475"/>
        <v>0.03</v>
      </c>
      <c r="AEG23" s="54">
        <f t="shared" si="476"/>
        <v>0.05</v>
      </c>
      <c r="AEH23" s="34"/>
      <c r="AEI23" s="54"/>
      <c r="AEJ23" s="54">
        <f t="shared" si="477"/>
        <v>0.03</v>
      </c>
      <c r="AEK23" s="54">
        <f t="shared" si="478"/>
        <v>0.05</v>
      </c>
      <c r="AEL23" s="34"/>
      <c r="AEM23" s="54"/>
      <c r="AEN23" s="54">
        <f t="shared" si="479"/>
        <v>0.06</v>
      </c>
      <c r="AEO23" s="54">
        <f t="shared" si="480"/>
        <v>0.1</v>
      </c>
      <c r="AEP23" s="34"/>
      <c r="AEQ23" s="54"/>
      <c r="AER23" s="54">
        <f t="shared" si="481"/>
        <v>0.06</v>
      </c>
      <c r="AES23" s="54">
        <f t="shared" si="482"/>
        <v>0.1</v>
      </c>
      <c r="AET23" s="34"/>
      <c r="AEU23" s="54"/>
      <c r="AEV23" s="54">
        <f t="shared" si="483"/>
        <v>0.06</v>
      </c>
      <c r="AEW23" s="54">
        <f t="shared" si="484"/>
        <v>0.1</v>
      </c>
      <c r="AEX23" s="34"/>
      <c r="AEY23" s="54"/>
      <c r="AEZ23" s="54">
        <f t="shared" si="485"/>
        <v>0.06</v>
      </c>
      <c r="AFA23" s="54">
        <f t="shared" si="486"/>
        <v>0.1</v>
      </c>
      <c r="AFB23" s="34"/>
      <c r="AFC23" s="54"/>
      <c r="AFD23" s="54">
        <f t="shared" si="487"/>
        <v>0.03</v>
      </c>
      <c r="AFE23" s="54">
        <f t="shared" si="488"/>
        <v>0.05</v>
      </c>
      <c r="AFF23" s="34"/>
      <c r="AFG23" s="54"/>
      <c r="AFH23" s="54">
        <f t="shared" si="489"/>
        <v>0.03</v>
      </c>
      <c r="AFI23" s="54">
        <f t="shared" si="490"/>
        <v>0.05</v>
      </c>
      <c r="AFJ23" s="34"/>
      <c r="AFK23" s="54"/>
      <c r="AFL23" s="54">
        <f t="shared" si="491"/>
        <v>0.03</v>
      </c>
      <c r="AFM23" s="54">
        <f t="shared" si="492"/>
        <v>0.05</v>
      </c>
      <c r="AFN23" s="34"/>
      <c r="AFO23" s="54"/>
      <c r="AFP23" s="54">
        <f t="shared" si="493"/>
        <v>0.03</v>
      </c>
      <c r="AFQ23" s="54">
        <f t="shared" si="494"/>
        <v>0.05</v>
      </c>
      <c r="AFR23" s="34"/>
      <c r="AFS23" s="54"/>
      <c r="AFT23" s="54">
        <f t="shared" si="495"/>
        <v>0.03</v>
      </c>
      <c r="AFU23" s="54">
        <f t="shared" si="496"/>
        <v>0.05</v>
      </c>
      <c r="AFV23" s="34"/>
      <c r="AFW23" s="54"/>
      <c r="AFX23" s="54">
        <f t="shared" si="497"/>
        <v>0.03</v>
      </c>
      <c r="AFY23" s="54">
        <f t="shared" si="498"/>
        <v>0.05</v>
      </c>
      <c r="AFZ23" s="34"/>
      <c r="AGA23" s="54"/>
      <c r="AGB23" s="54">
        <f t="shared" si="499"/>
        <v>0.06</v>
      </c>
      <c r="AGC23" s="54">
        <f t="shared" si="500"/>
        <v>0.1</v>
      </c>
      <c r="AGD23" s="34"/>
      <c r="AGE23" s="54"/>
      <c r="AGF23" s="54">
        <f t="shared" si="501"/>
        <v>0.03</v>
      </c>
      <c r="AGG23" s="54">
        <f t="shared" si="502"/>
        <v>0.05</v>
      </c>
      <c r="AGH23" s="34"/>
      <c r="AGI23" s="54"/>
      <c r="AGJ23" s="54">
        <f t="shared" si="503"/>
        <v>0.03</v>
      </c>
      <c r="AGK23" s="54">
        <f t="shared" si="504"/>
        <v>0.05</v>
      </c>
      <c r="AGL23" s="34"/>
      <c r="AGM23" s="54"/>
      <c r="AGN23" s="54">
        <f t="shared" si="505"/>
        <v>0.03</v>
      </c>
      <c r="AGO23" s="54">
        <f t="shared" si="506"/>
        <v>0.05</v>
      </c>
      <c r="AGP23" s="34"/>
      <c r="AGQ23" s="54"/>
      <c r="AGR23" s="54">
        <f t="shared" si="507"/>
        <v>0.03</v>
      </c>
      <c r="AGS23" s="54">
        <f t="shared" si="508"/>
        <v>0.05</v>
      </c>
      <c r="AGT23" s="34"/>
      <c r="AGU23" s="57">
        <v>0.22</v>
      </c>
      <c r="AGV23" s="57">
        <f t="shared" si="509"/>
        <v>1.5</v>
      </c>
      <c r="AGW23" s="51">
        <f t="shared" si="58"/>
        <v>1.5</v>
      </c>
      <c r="AGX23" s="24">
        <f t="shared" si="510"/>
        <v>17</v>
      </c>
      <c r="AGY23" s="57">
        <v>0.12</v>
      </c>
      <c r="AGZ23" s="57">
        <f t="shared" si="511"/>
        <v>1.5</v>
      </c>
      <c r="AHA23" s="51">
        <f t="shared" si="59"/>
        <v>1.5</v>
      </c>
      <c r="AHB23" s="24">
        <f t="shared" si="512"/>
        <v>12</v>
      </c>
      <c r="AHC23" s="57">
        <v>97.52</v>
      </c>
      <c r="AHD23" s="57">
        <f t="shared" si="513"/>
        <v>1</v>
      </c>
      <c r="AHE23" s="51">
        <f t="shared" si="60"/>
        <v>1</v>
      </c>
      <c r="AHF23" s="24">
        <f t="shared" si="514"/>
        <v>22</v>
      </c>
      <c r="AHG23" s="57">
        <v>92.58</v>
      </c>
      <c r="AHH23" s="57">
        <f t="shared" si="515"/>
        <v>0.40319999999999995</v>
      </c>
      <c r="AHI23" s="51">
        <f t="shared" si="61"/>
        <v>0.5</v>
      </c>
      <c r="AHJ23" s="24">
        <f t="shared" si="516"/>
        <v>27</v>
      </c>
      <c r="AHK23" s="57">
        <v>98.19</v>
      </c>
      <c r="AHL23" s="57">
        <f t="shared" si="517"/>
        <v>0.5</v>
      </c>
      <c r="AHM23" s="51">
        <f t="shared" si="62"/>
        <v>0.5</v>
      </c>
      <c r="AHN23" s="24">
        <f t="shared" si="518"/>
        <v>19</v>
      </c>
      <c r="AHO23" s="57">
        <v>14.13</v>
      </c>
      <c r="AHP23" s="57">
        <f t="shared" si="519"/>
        <v>0</v>
      </c>
      <c r="AHQ23" s="51">
        <f t="shared" si="63"/>
        <v>0.55000000000000004</v>
      </c>
      <c r="AHR23" s="24">
        <f t="shared" si="520"/>
        <v>27</v>
      </c>
      <c r="AHS23" s="57">
        <v>3.2399999999999998</v>
      </c>
      <c r="AHT23" s="57">
        <f t="shared" si="521"/>
        <v>0.52360000000000007</v>
      </c>
      <c r="AHU23" s="51">
        <f t="shared" si="64"/>
        <v>0.55000000000000004</v>
      </c>
      <c r="AHV23" s="24">
        <f t="shared" si="522"/>
        <v>21</v>
      </c>
      <c r="AHW23" s="57">
        <v>0.1724</v>
      </c>
      <c r="AHX23" s="57">
        <f t="shared" si="523"/>
        <v>0.45</v>
      </c>
      <c r="AHY23" s="51">
        <f t="shared" si="65"/>
        <v>0.45</v>
      </c>
      <c r="AHZ23" s="24">
        <f t="shared" si="524"/>
        <v>23</v>
      </c>
      <c r="AIA23" s="57">
        <v>5.6000000000000008E-2</v>
      </c>
      <c r="AIB23" s="57">
        <f t="shared" si="525"/>
        <v>0.45</v>
      </c>
      <c r="AIC23" s="51">
        <f t="shared" si="66"/>
        <v>0.45</v>
      </c>
      <c r="AID23" s="24">
        <f t="shared" si="526"/>
        <v>22</v>
      </c>
      <c r="AIE23" s="54"/>
      <c r="AIF23" s="54">
        <f t="shared" si="527"/>
        <v>0.24</v>
      </c>
      <c r="AIG23" s="54">
        <f t="shared" si="528"/>
        <v>0.4</v>
      </c>
      <c r="AIH23" s="34"/>
      <c r="AII23" s="54"/>
      <c r="AIJ23" s="54">
        <f t="shared" si="529"/>
        <v>0.24</v>
      </c>
      <c r="AIK23" s="54">
        <f t="shared" si="530"/>
        <v>0.4</v>
      </c>
      <c r="AIL23" s="34"/>
      <c r="AIM23" s="54"/>
      <c r="AIN23" s="54">
        <f t="shared" si="531"/>
        <v>0.24</v>
      </c>
      <c r="AIO23" s="54">
        <f t="shared" si="532"/>
        <v>0.4</v>
      </c>
      <c r="AIP23" s="34"/>
      <c r="AIQ23" s="57">
        <v>14.19</v>
      </c>
      <c r="AIR23" s="57">
        <f t="shared" si="533"/>
        <v>1.5</v>
      </c>
      <c r="AIS23" s="51">
        <f t="shared" si="67"/>
        <v>1.5</v>
      </c>
      <c r="AIT23" s="24">
        <f t="shared" si="534"/>
        <v>1</v>
      </c>
      <c r="AIU23" s="57">
        <v>2.39</v>
      </c>
      <c r="AIV23" s="57">
        <f t="shared" si="535"/>
        <v>2</v>
      </c>
      <c r="AIW23" s="51">
        <f t="shared" si="68"/>
        <v>2</v>
      </c>
      <c r="AIX23" s="24">
        <f t="shared" si="536"/>
        <v>11</v>
      </c>
      <c r="AIY23" s="51">
        <v>0.3</v>
      </c>
      <c r="AIZ23" s="57">
        <f t="shared" si="537"/>
        <v>1.4</v>
      </c>
      <c r="AJA23" s="51">
        <f t="shared" si="69"/>
        <v>1.4</v>
      </c>
      <c r="AJB23" s="24">
        <f t="shared" si="538"/>
        <v>30</v>
      </c>
      <c r="AJC23" s="57">
        <v>30.392879101751802</v>
      </c>
      <c r="AJD23" s="57">
        <f t="shared" si="539"/>
        <v>0.3</v>
      </c>
      <c r="AJE23" s="51">
        <f t="shared" si="70"/>
        <v>0.3</v>
      </c>
      <c r="AJF23" s="24">
        <f t="shared" si="540"/>
        <v>7</v>
      </c>
      <c r="AJG23" s="54"/>
      <c r="AJH23" s="54">
        <f t="shared" si="541"/>
        <v>0.12</v>
      </c>
      <c r="AJI23" s="54">
        <f t="shared" si="542"/>
        <v>0.2</v>
      </c>
      <c r="AJJ23" s="34"/>
      <c r="AJK23" s="57">
        <v>0.53</v>
      </c>
      <c r="AJL23" s="57">
        <f t="shared" si="543"/>
        <v>0.4</v>
      </c>
      <c r="AJM23" s="51">
        <f t="shared" si="71"/>
        <v>0.4</v>
      </c>
      <c r="AJN23" s="24">
        <f t="shared" si="544"/>
        <v>6</v>
      </c>
      <c r="AJO23" s="57">
        <v>98.3</v>
      </c>
      <c r="AJP23" s="57">
        <f t="shared" si="545"/>
        <v>0.2</v>
      </c>
      <c r="AJQ23" s="51">
        <f t="shared" si="72"/>
        <v>0.2</v>
      </c>
      <c r="AJR23" s="24">
        <f t="shared" si="546"/>
        <v>15</v>
      </c>
      <c r="AJS23" s="57">
        <v>100</v>
      </c>
      <c r="AJT23" s="57">
        <f t="shared" si="547"/>
        <v>0.2</v>
      </c>
      <c r="AJU23" s="51">
        <f t="shared" si="73"/>
        <v>0.2</v>
      </c>
      <c r="AJV23" s="24">
        <f t="shared" si="548"/>
        <v>1</v>
      </c>
      <c r="AJW23" s="57">
        <v>96.5</v>
      </c>
      <c r="AJX23" s="54">
        <f t="shared" si="549"/>
        <v>0.2</v>
      </c>
      <c r="AJY23" s="36">
        <f t="shared" si="74"/>
        <v>0.2</v>
      </c>
      <c r="AJZ23" s="35">
        <f t="shared" si="550"/>
        <v>16</v>
      </c>
      <c r="AKA23" s="31" t="s">
        <v>1064</v>
      </c>
      <c r="AKB23" s="33">
        <f t="shared" si="75"/>
        <v>33.509394117847492</v>
      </c>
      <c r="AKC23" s="34">
        <f t="shared" si="551"/>
        <v>31</v>
      </c>
      <c r="AKD23" s="31" t="s">
        <v>1064</v>
      </c>
      <c r="AKE23" s="33">
        <f t="shared" si="76"/>
        <v>92.149159999999981</v>
      </c>
      <c r="AKF23" s="34">
        <f t="shared" si="552"/>
        <v>15</v>
      </c>
      <c r="AKG23" s="31" t="s">
        <v>556</v>
      </c>
      <c r="AKH23" s="33">
        <f t="shared" si="77"/>
        <v>60</v>
      </c>
      <c r="AKI23" s="34">
        <f t="shared" si="553"/>
        <v>1</v>
      </c>
      <c r="AKJ23" s="31" t="s">
        <v>556</v>
      </c>
      <c r="AKK23" s="33">
        <f t="shared" si="554"/>
        <v>60.71266413673434</v>
      </c>
      <c r="AKL23" s="34">
        <f t="shared" si="555"/>
        <v>25</v>
      </c>
      <c r="AKM23" s="31" t="s">
        <v>556</v>
      </c>
      <c r="AKN23" s="33">
        <f t="shared" si="78"/>
        <v>61.797209239466596</v>
      </c>
      <c r="AKO23" s="34">
        <f t="shared" si="556"/>
        <v>24</v>
      </c>
      <c r="AKP23" s="31" t="s">
        <v>556</v>
      </c>
      <c r="AKQ23" s="33">
        <f t="shared" si="79"/>
        <v>100</v>
      </c>
      <c r="AKR23" s="34">
        <f t="shared" si="557"/>
        <v>1</v>
      </c>
      <c r="AKS23" s="31" t="s">
        <v>556</v>
      </c>
      <c r="AKT23" s="33">
        <f t="shared" si="558"/>
        <v>83.170000000000016</v>
      </c>
      <c r="AKU23" s="34">
        <f t="shared" si="80"/>
        <v>23</v>
      </c>
      <c r="AKV23" s="31" t="s">
        <v>556</v>
      </c>
      <c r="AKW23" s="33">
        <f t="shared" si="559"/>
        <v>92.131147540983605</v>
      </c>
      <c r="AKX23" s="34">
        <f t="shared" si="560"/>
        <v>1</v>
      </c>
      <c r="AKY23" s="31" t="s">
        <v>556</v>
      </c>
      <c r="AKZ23" s="33">
        <f t="shared" si="81"/>
        <v>94.666666666666671</v>
      </c>
      <c r="ALA23" s="34">
        <f t="shared" si="561"/>
        <v>1</v>
      </c>
    </row>
    <row r="24" spans="1:989" ht="18" x14ac:dyDescent="0.15">
      <c r="A24" s="31" t="s">
        <v>557</v>
      </c>
      <c r="B24" s="32" t="str">
        <f t="shared" si="82"/>
        <v>湖南</v>
      </c>
      <c r="C24" s="33">
        <f t="shared" si="83"/>
        <v>84.656268152214778</v>
      </c>
      <c r="D24" s="34">
        <f t="shared" si="84"/>
        <v>3</v>
      </c>
      <c r="E24" s="54">
        <v>89</v>
      </c>
      <c r="F24" s="54">
        <f t="shared" si="85"/>
        <v>0.7</v>
      </c>
      <c r="G24" s="54">
        <f t="shared" si="6"/>
        <v>0.7</v>
      </c>
      <c r="H24" s="35">
        <f t="shared" si="86"/>
        <v>1</v>
      </c>
      <c r="I24" s="54">
        <v>88.34</v>
      </c>
      <c r="J24" s="54">
        <f t="shared" si="87"/>
        <v>0.7</v>
      </c>
      <c r="K24" s="36">
        <f t="shared" si="7"/>
        <v>0.7</v>
      </c>
      <c r="L24" s="35">
        <f t="shared" si="88"/>
        <v>1</v>
      </c>
      <c r="M24" s="54">
        <v>86.92</v>
      </c>
      <c r="N24" s="54">
        <f t="shared" si="89"/>
        <v>0.6</v>
      </c>
      <c r="O24" s="36">
        <f t="shared" si="8"/>
        <v>0.6</v>
      </c>
      <c r="P24" s="35">
        <f t="shared" si="90"/>
        <v>1</v>
      </c>
      <c r="Q24" s="54">
        <v>91.38</v>
      </c>
      <c r="R24" s="54">
        <f t="shared" si="91"/>
        <v>0.6</v>
      </c>
      <c r="S24" s="36">
        <f t="shared" si="9"/>
        <v>0.6</v>
      </c>
      <c r="T24" s="35">
        <f t="shared" si="92"/>
        <v>1</v>
      </c>
      <c r="U24" s="54"/>
      <c r="V24" s="54">
        <f t="shared" si="93"/>
        <v>0.3</v>
      </c>
      <c r="W24" s="54">
        <f t="shared" si="563"/>
        <v>0.5</v>
      </c>
      <c r="X24" s="34"/>
      <c r="Y24" s="36">
        <v>7.7306827896007957E-2</v>
      </c>
      <c r="Z24" s="54">
        <f t="shared" si="95"/>
        <v>0.23446361304958091</v>
      </c>
      <c r="AA24" s="36">
        <f t="shared" si="10"/>
        <v>0.3</v>
      </c>
      <c r="AB24" s="35">
        <f t="shared" si="96"/>
        <v>19</v>
      </c>
      <c r="AC24" s="36">
        <v>2.5032542304996495E-2</v>
      </c>
      <c r="AD24" s="54">
        <f t="shared" si="97"/>
        <v>0.5</v>
      </c>
      <c r="AE24" s="36">
        <f t="shared" si="11"/>
        <v>0.5</v>
      </c>
      <c r="AF24" s="35">
        <f t="shared" si="98"/>
        <v>8</v>
      </c>
      <c r="AG24" s="36">
        <v>2.5032542304996495E-2</v>
      </c>
      <c r="AH24" s="54">
        <f t="shared" si="99"/>
        <v>0.3</v>
      </c>
      <c r="AI24" s="36">
        <f t="shared" si="12"/>
        <v>0.3</v>
      </c>
      <c r="AJ24" s="35">
        <f t="shared" si="100"/>
        <v>12</v>
      </c>
      <c r="AK24" s="36">
        <v>5.3652429052413346</v>
      </c>
      <c r="AL24" s="54">
        <f t="shared" si="101"/>
        <v>0.5</v>
      </c>
      <c r="AM24" s="36">
        <f t="shared" si="13"/>
        <v>0.5</v>
      </c>
      <c r="AN24" s="35">
        <f t="shared" si="102"/>
        <v>9</v>
      </c>
      <c r="AO24" s="53">
        <v>1.7186415556640346</v>
      </c>
      <c r="AP24" s="54">
        <f t="shared" si="103"/>
        <v>0.3</v>
      </c>
      <c r="AQ24" s="36">
        <f t="shared" si="14"/>
        <v>0.3</v>
      </c>
      <c r="AR24" s="35">
        <f t="shared" si="562"/>
        <v>8</v>
      </c>
      <c r="AS24" s="54">
        <v>99.77000000000001</v>
      </c>
      <c r="AT24" s="54">
        <f t="shared" si="105"/>
        <v>1</v>
      </c>
      <c r="AU24" s="36">
        <f t="shared" si="15"/>
        <v>1</v>
      </c>
      <c r="AV24" s="35">
        <f t="shared" si="106"/>
        <v>23</v>
      </c>
      <c r="AW24" s="54">
        <v>0.03</v>
      </c>
      <c r="AX24" s="54">
        <f t="shared" si="107"/>
        <v>1</v>
      </c>
      <c r="AY24" s="36">
        <f t="shared" si="16"/>
        <v>1</v>
      </c>
      <c r="AZ24" s="35">
        <f t="shared" si="108"/>
        <v>12</v>
      </c>
      <c r="BA24" s="54">
        <v>2.5659999999999998</v>
      </c>
      <c r="BB24" s="54">
        <f t="shared" si="109"/>
        <v>1</v>
      </c>
      <c r="BC24" s="36">
        <f t="shared" si="17"/>
        <v>1</v>
      </c>
      <c r="BD24" s="35">
        <f t="shared" si="110"/>
        <v>20</v>
      </c>
      <c r="BE24" s="37">
        <v>0.1</v>
      </c>
      <c r="BF24" s="54">
        <f t="shared" si="111"/>
        <v>1</v>
      </c>
      <c r="BG24" s="36">
        <f t="shared" si="18"/>
        <v>1</v>
      </c>
      <c r="BH24" s="35">
        <f t="shared" si="112"/>
        <v>6</v>
      </c>
      <c r="BI24" s="54">
        <v>95.88</v>
      </c>
      <c r="BJ24" s="54">
        <f t="shared" si="113"/>
        <v>0.15519999999999981</v>
      </c>
      <c r="BK24" s="36">
        <f t="shared" si="19"/>
        <v>0.2</v>
      </c>
      <c r="BL24" s="35">
        <f t="shared" si="114"/>
        <v>26</v>
      </c>
      <c r="BM24" s="54">
        <v>0.37</v>
      </c>
      <c r="BN24" s="54">
        <f t="shared" si="115"/>
        <v>0.2</v>
      </c>
      <c r="BO24" s="36">
        <f t="shared" si="20"/>
        <v>0.2</v>
      </c>
      <c r="BP24" s="35">
        <f t="shared" si="116"/>
        <v>25</v>
      </c>
      <c r="BQ24" s="54">
        <v>99.44</v>
      </c>
      <c r="BR24" s="54">
        <f t="shared" si="117"/>
        <v>0.19519999999999982</v>
      </c>
      <c r="BS24" s="36">
        <f t="shared" si="21"/>
        <v>0.2</v>
      </c>
      <c r="BT24" s="35">
        <f t="shared" si="118"/>
        <v>8</v>
      </c>
      <c r="BU24" s="54">
        <v>1.0834742157374855</v>
      </c>
      <c r="BV24" s="54">
        <f t="shared" si="119"/>
        <v>0.38664412548200233</v>
      </c>
      <c r="BW24" s="36">
        <f t="shared" si="22"/>
        <v>0.4</v>
      </c>
      <c r="BX24" s="35">
        <f t="shared" si="120"/>
        <v>6</v>
      </c>
      <c r="BY24" s="54">
        <v>97.17</v>
      </c>
      <c r="BZ24" s="54">
        <f t="shared" si="121"/>
        <v>0.26720000000000027</v>
      </c>
      <c r="CA24" s="36">
        <f t="shared" si="23"/>
        <v>0.4</v>
      </c>
      <c r="CB24" s="35">
        <f t="shared" si="122"/>
        <v>26</v>
      </c>
      <c r="CC24" s="54">
        <v>99.188600000000008</v>
      </c>
      <c r="CD24" s="54">
        <f t="shared" si="123"/>
        <v>0.5</v>
      </c>
      <c r="CE24" s="36">
        <f t="shared" si="24"/>
        <v>0.5</v>
      </c>
      <c r="CF24" s="35">
        <f t="shared" si="124"/>
        <v>8</v>
      </c>
      <c r="CG24" s="54">
        <v>93</v>
      </c>
      <c r="CH24" s="54">
        <f t="shared" si="125"/>
        <v>0.29599999999999999</v>
      </c>
      <c r="CI24" s="36">
        <f t="shared" si="25"/>
        <v>0.4</v>
      </c>
      <c r="CJ24" s="35">
        <f t="shared" si="126"/>
        <v>28</v>
      </c>
      <c r="CK24" s="54"/>
      <c r="CL24" s="54">
        <f t="shared" si="127"/>
        <v>0.18</v>
      </c>
      <c r="CM24" s="54">
        <f t="shared" si="128"/>
        <v>0.3</v>
      </c>
      <c r="CN24" s="34"/>
      <c r="CO24" s="54">
        <v>99.302300000000002</v>
      </c>
      <c r="CP24" s="54">
        <f t="shared" si="129"/>
        <v>0.5</v>
      </c>
      <c r="CQ24" s="36">
        <f t="shared" si="26"/>
        <v>0.5</v>
      </c>
      <c r="CR24" s="35">
        <f t="shared" si="130"/>
        <v>9</v>
      </c>
      <c r="CS24" s="54">
        <v>44</v>
      </c>
      <c r="CT24" s="54">
        <f t="shared" si="131"/>
        <v>0.4</v>
      </c>
      <c r="CU24" s="36">
        <f t="shared" si="27"/>
        <v>0.4</v>
      </c>
      <c r="CV24" s="35">
        <f t="shared" si="132"/>
        <v>7</v>
      </c>
      <c r="CW24" s="54"/>
      <c r="CX24" s="54">
        <f t="shared" si="133"/>
        <v>0.18</v>
      </c>
      <c r="CY24" s="54">
        <f t="shared" si="134"/>
        <v>0.3</v>
      </c>
      <c r="CZ24" s="34"/>
      <c r="DA24" s="54">
        <v>99.171199999999999</v>
      </c>
      <c r="DB24" s="54">
        <f t="shared" si="135"/>
        <v>0.3</v>
      </c>
      <c r="DC24" s="36">
        <f t="shared" si="28"/>
        <v>0.3</v>
      </c>
      <c r="DD24" s="35">
        <f t="shared" si="136"/>
        <v>11</v>
      </c>
      <c r="DE24" s="54">
        <v>71</v>
      </c>
      <c r="DF24" s="54">
        <f t="shared" si="137"/>
        <v>0.5</v>
      </c>
      <c r="DG24" s="36">
        <f t="shared" si="29"/>
        <v>0.5</v>
      </c>
      <c r="DH24" s="35">
        <f t="shared" si="138"/>
        <v>18</v>
      </c>
      <c r="DI24" s="54">
        <v>99.737499999999997</v>
      </c>
      <c r="DJ24" s="54">
        <f t="shared" si="139"/>
        <v>0.5</v>
      </c>
      <c r="DK24" s="36">
        <f t="shared" si="30"/>
        <v>0.5</v>
      </c>
      <c r="DL24" s="35">
        <f t="shared" si="140"/>
        <v>6</v>
      </c>
      <c r="DM24" s="54">
        <v>85</v>
      </c>
      <c r="DN24" s="54">
        <f t="shared" si="141"/>
        <v>0.27</v>
      </c>
      <c r="DO24" s="36">
        <f t="shared" si="31"/>
        <v>0.3</v>
      </c>
      <c r="DP24" s="35">
        <f t="shared" si="142"/>
        <v>23</v>
      </c>
      <c r="DQ24" s="54">
        <v>4.5323000000000002</v>
      </c>
      <c r="DR24" s="54">
        <f t="shared" si="143"/>
        <v>0.3</v>
      </c>
      <c r="DS24" s="36">
        <f t="shared" si="32"/>
        <v>0.3</v>
      </c>
      <c r="DT24" s="35">
        <f t="shared" si="144"/>
        <v>9</v>
      </c>
      <c r="DU24" s="54">
        <v>98.86</v>
      </c>
      <c r="DV24" s="54">
        <f t="shared" si="145"/>
        <v>0.28319999999999995</v>
      </c>
      <c r="DW24" s="36">
        <f t="shared" si="33"/>
        <v>0.3</v>
      </c>
      <c r="DX24" s="35">
        <f t="shared" si="146"/>
        <v>27</v>
      </c>
      <c r="DY24" s="54"/>
      <c r="DZ24" s="54">
        <f t="shared" si="147"/>
        <v>0.3</v>
      </c>
      <c r="EA24" s="54">
        <f t="shared" si="148"/>
        <v>0.5</v>
      </c>
      <c r="EB24" s="34"/>
      <c r="EC24" s="54">
        <v>88.34</v>
      </c>
      <c r="ED24" s="94">
        <v>80.540000000000006</v>
      </c>
      <c r="EE24" s="54">
        <f t="shared" si="149"/>
        <v>0.3</v>
      </c>
      <c r="EF24" s="51">
        <f t="shared" si="150"/>
        <v>0.3</v>
      </c>
      <c r="EG24" s="24">
        <f t="shared" si="151"/>
        <v>1</v>
      </c>
      <c r="EH24" s="54">
        <v>88.34</v>
      </c>
      <c r="EI24" s="54">
        <v>73.319999999999993</v>
      </c>
      <c r="EJ24" s="54">
        <f t="shared" si="152"/>
        <v>0.3</v>
      </c>
      <c r="EK24" s="51">
        <f t="shared" si="153"/>
        <v>0.3</v>
      </c>
      <c r="EL24" s="24">
        <f t="shared" si="154"/>
        <v>1</v>
      </c>
      <c r="EM24" s="69">
        <v>86.92</v>
      </c>
      <c r="EN24" s="70">
        <v>80.349999999999994</v>
      </c>
      <c r="EO24" s="54">
        <f t="shared" si="155"/>
        <v>0.3</v>
      </c>
      <c r="EP24" s="51">
        <f t="shared" si="156"/>
        <v>0.3</v>
      </c>
      <c r="EQ24" s="24">
        <f t="shared" si="157"/>
        <v>1</v>
      </c>
      <c r="ER24" s="69">
        <v>86.92</v>
      </c>
      <c r="ES24" s="70">
        <v>73.41</v>
      </c>
      <c r="ET24" s="54">
        <f t="shared" si="158"/>
        <v>0.3</v>
      </c>
      <c r="EU24" s="51">
        <f t="shared" si="159"/>
        <v>0.3</v>
      </c>
      <c r="EV24" s="24">
        <f t="shared" si="160"/>
        <v>1</v>
      </c>
      <c r="EW24" s="54">
        <v>91.38</v>
      </c>
      <c r="EX24" s="54">
        <v>85.26</v>
      </c>
      <c r="EY24" s="54">
        <f t="shared" si="161"/>
        <v>0.3</v>
      </c>
      <c r="EZ24" s="51">
        <f t="shared" si="162"/>
        <v>0.3</v>
      </c>
      <c r="FA24" s="24">
        <f t="shared" si="163"/>
        <v>1</v>
      </c>
      <c r="FB24" s="54">
        <v>91.38</v>
      </c>
      <c r="FC24" s="54">
        <v>79.760000000000005</v>
      </c>
      <c r="FD24" s="54">
        <f t="shared" si="164"/>
        <v>0.3</v>
      </c>
      <c r="FE24" s="51">
        <f t="shared" si="165"/>
        <v>0.3</v>
      </c>
      <c r="FF24" s="24">
        <f t="shared" si="166"/>
        <v>1</v>
      </c>
      <c r="FG24" s="54">
        <v>2.12</v>
      </c>
      <c r="FH24" s="54">
        <f t="shared" si="34"/>
        <v>0.3</v>
      </c>
      <c r="FI24" s="36">
        <f t="shared" si="35"/>
        <v>0.3</v>
      </c>
      <c r="FJ24" s="35">
        <f t="shared" si="36"/>
        <v>3</v>
      </c>
      <c r="FK24" s="54">
        <v>3.42</v>
      </c>
      <c r="FL24" s="54">
        <f t="shared" si="167"/>
        <v>0.3</v>
      </c>
      <c r="FM24" s="36">
        <f t="shared" si="37"/>
        <v>0.3</v>
      </c>
      <c r="FN24" s="35">
        <f t="shared" si="168"/>
        <v>16</v>
      </c>
      <c r="FO24" s="54">
        <v>97.77</v>
      </c>
      <c r="FP24" s="54">
        <v>88.949999999999989</v>
      </c>
      <c r="FQ24" s="54">
        <f t="shared" si="169"/>
        <v>0.6</v>
      </c>
      <c r="FR24" s="51">
        <f t="shared" si="170"/>
        <v>0.6</v>
      </c>
      <c r="FS24" s="24">
        <f t="shared" si="171"/>
        <v>1</v>
      </c>
      <c r="FT24" s="54">
        <v>97.77</v>
      </c>
      <c r="FU24" s="54">
        <v>84.82</v>
      </c>
      <c r="FV24" s="54">
        <f t="shared" si="172"/>
        <v>0.6</v>
      </c>
      <c r="FW24" s="51">
        <f t="shared" si="173"/>
        <v>0.6</v>
      </c>
      <c r="FX24" s="24">
        <f t="shared" si="174"/>
        <v>1</v>
      </c>
      <c r="FY24" s="54">
        <v>94.5</v>
      </c>
      <c r="FZ24" s="54">
        <v>70.41</v>
      </c>
      <c r="GA24" s="54">
        <f t="shared" si="175"/>
        <v>0.1</v>
      </c>
      <c r="GB24" s="51">
        <f t="shared" si="176"/>
        <v>0.1</v>
      </c>
      <c r="GC24" s="24">
        <f t="shared" si="177"/>
        <v>1</v>
      </c>
      <c r="GD24" s="57">
        <v>94.5</v>
      </c>
      <c r="GE24" s="57">
        <v>77.149999999999991</v>
      </c>
      <c r="GF24" s="54">
        <f t="shared" si="178"/>
        <v>0.1</v>
      </c>
      <c r="GG24" s="51">
        <f t="shared" si="179"/>
        <v>0.1</v>
      </c>
      <c r="GH24" s="24">
        <f t="shared" si="180"/>
        <v>1</v>
      </c>
      <c r="GI24" s="57">
        <v>99.1</v>
      </c>
      <c r="GJ24" s="57">
        <v>94.55</v>
      </c>
      <c r="GK24" s="54">
        <f t="shared" si="181"/>
        <v>0.1</v>
      </c>
      <c r="GL24" s="51">
        <f t="shared" si="182"/>
        <v>0.1</v>
      </c>
      <c r="GM24" s="24">
        <f t="shared" si="183"/>
        <v>1</v>
      </c>
      <c r="GN24" s="57">
        <v>99.1</v>
      </c>
      <c r="GO24" s="57">
        <v>88.69</v>
      </c>
      <c r="GP24" s="54">
        <f t="shared" si="184"/>
        <v>0.1</v>
      </c>
      <c r="GQ24" s="51">
        <f t="shared" si="185"/>
        <v>0.1</v>
      </c>
      <c r="GR24" s="24">
        <f t="shared" si="186"/>
        <v>1</v>
      </c>
      <c r="GS24" s="57">
        <v>2.9000000000000004</v>
      </c>
      <c r="GT24" s="57">
        <f t="shared" si="38"/>
        <v>8.7999999999999995E-2</v>
      </c>
      <c r="GU24" s="51">
        <f t="shared" si="39"/>
        <v>0.1</v>
      </c>
      <c r="GV24" s="24">
        <f t="shared" si="40"/>
        <v>18</v>
      </c>
      <c r="GW24" s="57">
        <v>2.21</v>
      </c>
      <c r="GX24" s="57">
        <f t="shared" si="187"/>
        <v>9.7200000000000009E-2</v>
      </c>
      <c r="GY24" s="51">
        <f t="shared" si="41"/>
        <v>0.1</v>
      </c>
      <c r="GZ24" s="24">
        <f t="shared" si="42"/>
        <v>13</v>
      </c>
      <c r="HA24" s="56"/>
      <c r="HB24" s="56"/>
      <c r="HC24" s="54">
        <f t="shared" si="188"/>
        <v>0.06</v>
      </c>
      <c r="HD24" s="54">
        <f t="shared" si="189"/>
        <v>0.1</v>
      </c>
      <c r="HE24" s="56"/>
      <c r="HF24" s="56"/>
      <c r="HG24" s="56"/>
      <c r="HH24" s="54">
        <f t="shared" si="190"/>
        <v>0.06</v>
      </c>
      <c r="HI24" s="54">
        <f t="shared" si="191"/>
        <v>0.1</v>
      </c>
      <c r="HJ24" s="56"/>
      <c r="HK24" s="57">
        <v>97.32</v>
      </c>
      <c r="HL24" s="57">
        <v>84.11999999999999</v>
      </c>
      <c r="HM24" s="54">
        <f t="shared" si="192"/>
        <v>0.1</v>
      </c>
      <c r="HN24" s="51">
        <f t="shared" si="193"/>
        <v>0.1</v>
      </c>
      <c r="HO24" s="24">
        <f t="shared" si="194"/>
        <v>1</v>
      </c>
      <c r="HP24" s="57">
        <v>97.32</v>
      </c>
      <c r="HQ24" s="57">
        <v>81.12</v>
      </c>
      <c r="HR24" s="54">
        <f t="shared" si="195"/>
        <v>0.1</v>
      </c>
      <c r="HS24" s="51">
        <f t="shared" si="196"/>
        <v>0.1</v>
      </c>
      <c r="HT24" s="24">
        <f t="shared" si="197"/>
        <v>1</v>
      </c>
      <c r="HU24" s="54">
        <v>98.83</v>
      </c>
      <c r="HV24" s="54">
        <v>88.570000000000007</v>
      </c>
      <c r="HW24" s="54">
        <f t="shared" si="198"/>
        <v>0.1</v>
      </c>
      <c r="HX24" s="54">
        <f t="shared" si="199"/>
        <v>0.1</v>
      </c>
      <c r="HY24" s="24">
        <f t="shared" si="200"/>
        <v>1</v>
      </c>
      <c r="HZ24" s="54">
        <v>98.83</v>
      </c>
      <c r="IA24" s="54">
        <v>92.45</v>
      </c>
      <c r="IB24" s="54">
        <f t="shared" si="201"/>
        <v>0.1</v>
      </c>
      <c r="IC24" s="54">
        <f t="shared" si="202"/>
        <v>0.1</v>
      </c>
      <c r="ID24" s="24">
        <f t="shared" si="203"/>
        <v>1</v>
      </c>
      <c r="IE24" s="56"/>
      <c r="IF24" s="56"/>
      <c r="IG24" s="54">
        <f t="shared" si="204"/>
        <v>0.06</v>
      </c>
      <c r="IH24" s="54">
        <f t="shared" si="205"/>
        <v>0.1</v>
      </c>
      <c r="II24" s="56"/>
      <c r="IJ24" s="56"/>
      <c r="IK24" s="56"/>
      <c r="IL24" s="54">
        <f t="shared" si="206"/>
        <v>0.06</v>
      </c>
      <c r="IM24" s="54">
        <f t="shared" si="207"/>
        <v>0.1</v>
      </c>
      <c r="IN24" s="56"/>
      <c r="IO24" s="56"/>
      <c r="IP24" s="56"/>
      <c r="IQ24" s="54">
        <f t="shared" si="208"/>
        <v>0.12</v>
      </c>
      <c r="IR24" s="54">
        <f t="shared" si="209"/>
        <v>0.2</v>
      </c>
      <c r="IS24" s="56"/>
      <c r="IT24" s="56"/>
      <c r="IU24" s="56"/>
      <c r="IV24" s="54">
        <f t="shared" si="210"/>
        <v>0.12</v>
      </c>
      <c r="IW24" s="54">
        <f t="shared" si="211"/>
        <v>0.2</v>
      </c>
      <c r="IX24" s="56"/>
      <c r="IY24" s="56"/>
      <c r="IZ24" s="56"/>
      <c r="JA24" s="54">
        <f t="shared" si="212"/>
        <v>0.12</v>
      </c>
      <c r="JB24" s="54">
        <f t="shared" si="213"/>
        <v>0.2</v>
      </c>
      <c r="JC24" s="56"/>
      <c r="JD24" s="56"/>
      <c r="JE24" s="56"/>
      <c r="JF24" s="54">
        <f t="shared" si="214"/>
        <v>0.12</v>
      </c>
      <c r="JG24" s="54">
        <f t="shared" si="215"/>
        <v>0.2</v>
      </c>
      <c r="JH24" s="56"/>
      <c r="JI24" s="56"/>
      <c r="JJ24" s="56"/>
      <c r="JK24" s="54">
        <f t="shared" si="216"/>
        <v>0.06</v>
      </c>
      <c r="JL24" s="54">
        <f t="shared" si="217"/>
        <v>0.1</v>
      </c>
      <c r="JM24" s="56"/>
      <c r="JN24" s="56"/>
      <c r="JO24" s="56"/>
      <c r="JP24" s="54">
        <f t="shared" si="218"/>
        <v>0.06</v>
      </c>
      <c r="JQ24" s="54">
        <f t="shared" si="219"/>
        <v>0.1</v>
      </c>
      <c r="JR24" s="56"/>
      <c r="JS24" s="56"/>
      <c r="JT24" s="56"/>
      <c r="JU24" s="54">
        <f t="shared" si="220"/>
        <v>0.03</v>
      </c>
      <c r="JV24" s="54">
        <f t="shared" si="221"/>
        <v>0.05</v>
      </c>
      <c r="JW24" s="56"/>
      <c r="JX24" s="56"/>
      <c r="JY24" s="56"/>
      <c r="JZ24" s="54">
        <f t="shared" si="222"/>
        <v>0.03</v>
      </c>
      <c r="KA24" s="54">
        <f t="shared" si="223"/>
        <v>0.05</v>
      </c>
      <c r="KB24" s="56"/>
      <c r="KC24" s="56"/>
      <c r="KD24" s="56"/>
      <c r="KE24" s="54">
        <f t="shared" si="224"/>
        <v>0.03</v>
      </c>
      <c r="KF24" s="54">
        <f t="shared" si="225"/>
        <v>0.05</v>
      </c>
      <c r="KG24" s="56"/>
      <c r="KH24" s="56"/>
      <c r="KI24" s="56"/>
      <c r="KJ24" s="54">
        <f t="shared" si="226"/>
        <v>0.03</v>
      </c>
      <c r="KK24" s="54">
        <f t="shared" si="227"/>
        <v>0.05</v>
      </c>
      <c r="KL24" s="56"/>
      <c r="KM24" s="57">
        <v>92.04066785996956</v>
      </c>
      <c r="KN24" s="57"/>
      <c r="KO24" s="54">
        <f t="shared" si="228"/>
        <v>0</v>
      </c>
      <c r="KP24" s="51">
        <f t="shared" si="229"/>
        <v>0</v>
      </c>
      <c r="KQ24" s="24">
        <f t="shared" si="230"/>
        <v>1</v>
      </c>
      <c r="KR24" s="57">
        <v>92.04066785996956</v>
      </c>
      <c r="KS24" s="57"/>
      <c r="KT24" s="54">
        <f t="shared" si="231"/>
        <v>0</v>
      </c>
      <c r="KU24" s="51">
        <f t="shared" si="232"/>
        <v>0</v>
      </c>
      <c r="KV24" s="24">
        <f t="shared" si="233"/>
        <v>1</v>
      </c>
      <c r="KW24" s="57">
        <v>84.274170471841714</v>
      </c>
      <c r="KX24" s="57"/>
      <c r="KY24" s="54">
        <f t="shared" si="234"/>
        <v>0</v>
      </c>
      <c r="KZ24" s="51">
        <f t="shared" si="235"/>
        <v>0</v>
      </c>
      <c r="LA24" s="24">
        <f t="shared" si="236"/>
        <v>1</v>
      </c>
      <c r="LB24" s="57">
        <v>84.274170471841714</v>
      </c>
      <c r="LC24" s="57"/>
      <c r="LD24" s="54">
        <f t="shared" si="237"/>
        <v>0</v>
      </c>
      <c r="LE24" s="51">
        <f t="shared" si="238"/>
        <v>0</v>
      </c>
      <c r="LF24" s="24">
        <f t="shared" si="239"/>
        <v>1</v>
      </c>
      <c r="LG24" s="56"/>
      <c r="LH24" s="56"/>
      <c r="LI24" s="54">
        <f t="shared" si="240"/>
        <v>0.06</v>
      </c>
      <c r="LJ24" s="54">
        <f t="shared" si="241"/>
        <v>0.1</v>
      </c>
      <c r="LK24" s="56"/>
      <c r="LL24" s="56"/>
      <c r="LM24" s="56"/>
      <c r="LN24" s="54">
        <f t="shared" si="242"/>
        <v>0.06</v>
      </c>
      <c r="LO24" s="54">
        <f t="shared" si="243"/>
        <v>0.1</v>
      </c>
      <c r="LP24" s="56"/>
      <c r="LQ24" s="54">
        <v>2.785412534484399</v>
      </c>
      <c r="LR24" s="56"/>
      <c r="LS24" s="54">
        <f t="shared" si="244"/>
        <v>0</v>
      </c>
      <c r="LT24" s="51">
        <f t="shared" si="245"/>
        <v>0</v>
      </c>
      <c r="LU24" s="24">
        <f t="shared" si="246"/>
        <v>1</v>
      </c>
      <c r="LV24" s="54">
        <v>2.785412534484399</v>
      </c>
      <c r="LW24" s="56"/>
      <c r="LX24" s="54">
        <f t="shared" si="247"/>
        <v>0</v>
      </c>
      <c r="LY24" s="51">
        <f t="shared" si="248"/>
        <v>0</v>
      </c>
      <c r="LZ24" s="24">
        <f t="shared" si="249"/>
        <v>1</v>
      </c>
      <c r="MA24" s="54">
        <v>17.436425305603123</v>
      </c>
      <c r="MB24" s="56"/>
      <c r="MC24" s="54">
        <f t="shared" si="250"/>
        <v>0</v>
      </c>
      <c r="MD24" s="51">
        <f t="shared" si="251"/>
        <v>0</v>
      </c>
      <c r="ME24" s="24">
        <f t="shared" si="252"/>
        <v>1</v>
      </c>
      <c r="MF24" s="54">
        <v>17.436425305603123</v>
      </c>
      <c r="MG24" s="56"/>
      <c r="MH24" s="54">
        <f t="shared" si="253"/>
        <v>0</v>
      </c>
      <c r="MI24" s="51">
        <f t="shared" si="254"/>
        <v>0</v>
      </c>
      <c r="MJ24" s="24">
        <f t="shared" si="255"/>
        <v>1</v>
      </c>
      <c r="MK24" s="56"/>
      <c r="ML24" s="56"/>
      <c r="MM24" s="54">
        <f t="shared" si="256"/>
        <v>0.12</v>
      </c>
      <c r="MN24" s="54">
        <f t="shared" si="257"/>
        <v>0.2</v>
      </c>
      <c r="MO24" s="56"/>
      <c r="MP24" s="56"/>
      <c r="MQ24" s="56"/>
      <c r="MR24" s="54">
        <f t="shared" si="258"/>
        <v>0.12</v>
      </c>
      <c r="MS24" s="54">
        <f t="shared" si="259"/>
        <v>0.2</v>
      </c>
      <c r="MT24" s="56"/>
      <c r="MU24" s="56"/>
      <c r="MV24" s="56"/>
      <c r="MW24" s="54">
        <f t="shared" si="260"/>
        <v>0.12</v>
      </c>
      <c r="MX24" s="54">
        <f t="shared" si="261"/>
        <v>0.2</v>
      </c>
      <c r="MY24" s="56"/>
      <c r="MZ24" s="56"/>
      <c r="NA24" s="56"/>
      <c r="NB24" s="54">
        <f t="shared" si="262"/>
        <v>0.12</v>
      </c>
      <c r="NC24" s="54">
        <f t="shared" si="263"/>
        <v>0.2</v>
      </c>
      <c r="ND24" s="56"/>
      <c r="NE24" s="56"/>
      <c r="NF24" s="56"/>
      <c r="NG24" s="54">
        <f t="shared" si="264"/>
        <v>0.06</v>
      </c>
      <c r="NH24" s="54">
        <f t="shared" si="265"/>
        <v>0.1</v>
      </c>
      <c r="NI24" s="56"/>
      <c r="NJ24" s="56"/>
      <c r="NK24" s="56"/>
      <c r="NL24" s="54">
        <f t="shared" si="266"/>
        <v>0.06</v>
      </c>
      <c r="NM24" s="54">
        <f t="shared" si="267"/>
        <v>0.1</v>
      </c>
      <c r="NN24" s="56"/>
      <c r="NO24" s="56"/>
      <c r="NP24" s="56"/>
      <c r="NQ24" s="54">
        <f t="shared" si="268"/>
        <v>0.03</v>
      </c>
      <c r="NR24" s="54">
        <f t="shared" si="269"/>
        <v>0.05</v>
      </c>
      <c r="NS24" s="56"/>
      <c r="NT24" s="56"/>
      <c r="NU24" s="56"/>
      <c r="NV24" s="54">
        <f t="shared" si="270"/>
        <v>0.03</v>
      </c>
      <c r="NW24" s="54">
        <f t="shared" si="271"/>
        <v>0.05</v>
      </c>
      <c r="NX24" s="56"/>
      <c r="NY24" s="56"/>
      <c r="NZ24" s="56"/>
      <c r="OA24" s="54">
        <f t="shared" si="272"/>
        <v>0.03</v>
      </c>
      <c r="OB24" s="54">
        <f t="shared" si="273"/>
        <v>0.05</v>
      </c>
      <c r="OC24" s="56"/>
      <c r="OD24" s="56"/>
      <c r="OE24" s="56"/>
      <c r="OF24" s="54">
        <f t="shared" si="274"/>
        <v>0.03</v>
      </c>
      <c r="OG24" s="54">
        <f t="shared" si="275"/>
        <v>0.05</v>
      </c>
      <c r="OH24" s="56"/>
      <c r="OI24" s="56"/>
      <c r="OJ24" s="56"/>
      <c r="OK24" s="54">
        <f t="shared" si="276"/>
        <v>0.06</v>
      </c>
      <c r="OL24" s="54">
        <f t="shared" si="277"/>
        <v>0.1</v>
      </c>
      <c r="OM24" s="56"/>
      <c r="ON24" s="56"/>
      <c r="OO24" s="56"/>
      <c r="OP24" s="54">
        <f t="shared" si="278"/>
        <v>0.06</v>
      </c>
      <c r="OQ24" s="54">
        <f t="shared" si="279"/>
        <v>0.1</v>
      </c>
      <c r="OR24" s="56"/>
      <c r="OS24" s="56"/>
      <c r="OT24" s="56"/>
      <c r="OU24" s="54">
        <f t="shared" si="280"/>
        <v>0.12</v>
      </c>
      <c r="OV24" s="54">
        <f t="shared" si="281"/>
        <v>0.2</v>
      </c>
      <c r="OW24" s="56"/>
      <c r="OX24" s="56"/>
      <c r="OY24" s="56"/>
      <c r="OZ24" s="54">
        <f t="shared" si="282"/>
        <v>0.12</v>
      </c>
      <c r="PA24" s="54">
        <f t="shared" si="283"/>
        <v>0.2</v>
      </c>
      <c r="PB24" s="56"/>
      <c r="PC24" s="56"/>
      <c r="PD24" s="56"/>
      <c r="PE24" s="54">
        <f t="shared" si="284"/>
        <v>0.12</v>
      </c>
      <c r="PF24" s="54">
        <f t="shared" si="285"/>
        <v>0.2</v>
      </c>
      <c r="PG24" s="56"/>
      <c r="PH24" s="56"/>
      <c r="PI24" s="56"/>
      <c r="PJ24" s="54">
        <f t="shared" si="286"/>
        <v>0.12</v>
      </c>
      <c r="PK24" s="54">
        <f t="shared" si="287"/>
        <v>0.2</v>
      </c>
      <c r="PL24" s="56"/>
      <c r="PM24" s="56"/>
      <c r="PN24" s="56"/>
      <c r="PO24" s="54">
        <f t="shared" si="288"/>
        <v>0.06</v>
      </c>
      <c r="PP24" s="54">
        <f t="shared" si="289"/>
        <v>0.1</v>
      </c>
      <c r="PQ24" s="56"/>
      <c r="PR24" s="56"/>
      <c r="PS24" s="56"/>
      <c r="PT24" s="54">
        <f t="shared" si="290"/>
        <v>0.06</v>
      </c>
      <c r="PU24" s="54">
        <f t="shared" si="291"/>
        <v>0.1</v>
      </c>
      <c r="PV24" s="56"/>
      <c r="PW24" s="56"/>
      <c r="PX24" s="56"/>
      <c r="PY24" s="54">
        <f t="shared" si="292"/>
        <v>0.03</v>
      </c>
      <c r="PZ24" s="54">
        <f t="shared" si="293"/>
        <v>0.05</v>
      </c>
      <c r="QA24" s="56"/>
      <c r="QB24" s="56"/>
      <c r="QC24" s="56"/>
      <c r="QD24" s="54">
        <f t="shared" si="294"/>
        <v>0.03</v>
      </c>
      <c r="QE24" s="54">
        <f t="shared" si="295"/>
        <v>0.05</v>
      </c>
      <c r="QF24" s="56"/>
      <c r="QG24" s="56"/>
      <c r="QH24" s="56"/>
      <c r="QI24" s="54">
        <f t="shared" si="296"/>
        <v>0.03</v>
      </c>
      <c r="QJ24" s="54">
        <f t="shared" si="297"/>
        <v>0.05</v>
      </c>
      <c r="QK24" s="56"/>
      <c r="QL24" s="56"/>
      <c r="QM24" s="56"/>
      <c r="QN24" s="54">
        <f t="shared" si="298"/>
        <v>0.03</v>
      </c>
      <c r="QO24" s="54">
        <f t="shared" si="299"/>
        <v>0.05</v>
      </c>
      <c r="QP24" s="56"/>
      <c r="QQ24" s="54"/>
      <c r="QR24" s="54">
        <f t="shared" si="300"/>
        <v>0.12</v>
      </c>
      <c r="QS24" s="54">
        <f t="shared" si="301"/>
        <v>0.2</v>
      </c>
      <c r="QT24" s="34"/>
      <c r="QU24" s="54"/>
      <c r="QV24" s="54">
        <f t="shared" si="302"/>
        <v>0.12</v>
      </c>
      <c r="QW24" s="54">
        <f t="shared" si="303"/>
        <v>0.2</v>
      </c>
      <c r="QX24" s="34"/>
      <c r="QY24" s="54"/>
      <c r="QZ24" s="54">
        <f t="shared" si="304"/>
        <v>0.12</v>
      </c>
      <c r="RA24" s="54">
        <f t="shared" si="305"/>
        <v>0.2</v>
      </c>
      <c r="RB24" s="34"/>
      <c r="RC24" s="54"/>
      <c r="RD24" s="54">
        <f t="shared" si="306"/>
        <v>0.12</v>
      </c>
      <c r="RE24" s="54">
        <f t="shared" si="307"/>
        <v>0.2</v>
      </c>
      <c r="RF24" s="34"/>
      <c r="RG24" s="54"/>
      <c r="RH24" s="54">
        <f t="shared" si="308"/>
        <v>0.12</v>
      </c>
      <c r="RI24" s="54">
        <f t="shared" si="309"/>
        <v>0.2</v>
      </c>
      <c r="RJ24" s="34"/>
      <c r="RK24" s="57">
        <v>97.77</v>
      </c>
      <c r="RL24" s="57">
        <f t="shared" si="310"/>
        <v>0.2</v>
      </c>
      <c r="RM24" s="51">
        <f t="shared" si="43"/>
        <v>0.2</v>
      </c>
      <c r="RN24" s="24">
        <f t="shared" si="311"/>
        <v>3</v>
      </c>
      <c r="RO24" s="54"/>
      <c r="RP24" s="54">
        <f t="shared" si="312"/>
        <v>0.06</v>
      </c>
      <c r="RQ24" s="54">
        <f t="shared" si="313"/>
        <v>0.1</v>
      </c>
      <c r="RR24" s="34"/>
      <c r="RS24" s="54"/>
      <c r="RT24" s="54">
        <f t="shared" si="314"/>
        <v>0.06</v>
      </c>
      <c r="RU24" s="54">
        <f t="shared" si="315"/>
        <v>0.1</v>
      </c>
      <c r="RV24" s="34"/>
      <c r="RW24" s="54"/>
      <c r="RX24" s="54">
        <f t="shared" si="316"/>
        <v>0.06</v>
      </c>
      <c r="RY24" s="54">
        <f t="shared" si="317"/>
        <v>0.1</v>
      </c>
      <c r="RZ24" s="34"/>
      <c r="SA24" s="54"/>
      <c r="SB24" s="54">
        <f t="shared" si="318"/>
        <v>0.06</v>
      </c>
      <c r="SC24" s="54">
        <f t="shared" si="319"/>
        <v>0.1</v>
      </c>
      <c r="SD24" s="34"/>
      <c r="SE24" s="54"/>
      <c r="SF24" s="54">
        <f t="shared" si="320"/>
        <v>0.06</v>
      </c>
      <c r="SG24" s="54">
        <f t="shared" si="321"/>
        <v>0.1</v>
      </c>
      <c r="SH24" s="34"/>
      <c r="SI24" s="54"/>
      <c r="SJ24" s="54">
        <f t="shared" si="322"/>
        <v>0.06</v>
      </c>
      <c r="SK24" s="54">
        <f t="shared" si="323"/>
        <v>0.1</v>
      </c>
      <c r="SL24" s="34"/>
      <c r="SM24" s="54"/>
      <c r="SN24" s="54">
        <f t="shared" si="324"/>
        <v>0.06</v>
      </c>
      <c r="SO24" s="54">
        <f t="shared" si="325"/>
        <v>0.1</v>
      </c>
      <c r="SP24" s="34"/>
      <c r="SQ24" s="54"/>
      <c r="SR24" s="54">
        <f t="shared" si="326"/>
        <v>0.06</v>
      </c>
      <c r="SS24" s="54">
        <f t="shared" si="327"/>
        <v>0.1</v>
      </c>
      <c r="ST24" s="34"/>
      <c r="SU24" s="54"/>
      <c r="SV24" s="54">
        <f t="shared" si="328"/>
        <v>0.06</v>
      </c>
      <c r="SW24" s="54">
        <f t="shared" si="329"/>
        <v>0.1</v>
      </c>
      <c r="SX24" s="34"/>
      <c r="SY24" s="54"/>
      <c r="SZ24" s="54">
        <f t="shared" si="330"/>
        <v>0.06</v>
      </c>
      <c r="TA24" s="54">
        <f t="shared" si="331"/>
        <v>0.1</v>
      </c>
      <c r="TB24" s="34"/>
      <c r="TC24" s="54"/>
      <c r="TD24" s="54">
        <f t="shared" si="332"/>
        <v>0.06</v>
      </c>
      <c r="TE24" s="54">
        <f t="shared" si="333"/>
        <v>0.1</v>
      </c>
      <c r="TF24" s="34"/>
      <c r="TG24" s="54"/>
      <c r="TH24" s="54">
        <f t="shared" si="334"/>
        <v>0.06</v>
      </c>
      <c r="TI24" s="54">
        <f t="shared" si="335"/>
        <v>0.1</v>
      </c>
      <c r="TJ24" s="34"/>
      <c r="TK24" s="54"/>
      <c r="TL24" s="54">
        <f t="shared" si="336"/>
        <v>0.06</v>
      </c>
      <c r="TM24" s="54">
        <f t="shared" si="337"/>
        <v>0.1</v>
      </c>
      <c r="TN24" s="34"/>
      <c r="TO24" s="57">
        <v>94.5</v>
      </c>
      <c r="TP24" s="57">
        <f t="shared" si="338"/>
        <v>0.1</v>
      </c>
      <c r="TQ24" s="51">
        <f t="shared" si="44"/>
        <v>0.1</v>
      </c>
      <c r="TR24" s="24">
        <f t="shared" si="339"/>
        <v>7</v>
      </c>
      <c r="TS24" s="54"/>
      <c r="TT24" s="54">
        <f t="shared" si="340"/>
        <v>0.06</v>
      </c>
      <c r="TU24" s="54">
        <f t="shared" si="341"/>
        <v>0.1</v>
      </c>
      <c r="TV24" s="34"/>
      <c r="TW24" s="54"/>
      <c r="TX24" s="54">
        <f t="shared" si="342"/>
        <v>0.06</v>
      </c>
      <c r="TY24" s="54">
        <f t="shared" si="343"/>
        <v>0.1</v>
      </c>
      <c r="TZ24" s="34"/>
      <c r="UA24" s="54"/>
      <c r="UB24" s="54">
        <f t="shared" si="344"/>
        <v>0.06</v>
      </c>
      <c r="UC24" s="54">
        <f t="shared" si="345"/>
        <v>0.1</v>
      </c>
      <c r="UD24" s="34"/>
      <c r="UE24" s="54"/>
      <c r="UF24" s="54">
        <f t="shared" si="346"/>
        <v>0.06</v>
      </c>
      <c r="UG24" s="54">
        <f t="shared" si="347"/>
        <v>0.1</v>
      </c>
      <c r="UH24" s="34"/>
      <c r="UI24" s="54"/>
      <c r="UJ24" s="54">
        <f t="shared" si="348"/>
        <v>0.06</v>
      </c>
      <c r="UK24" s="54">
        <f t="shared" si="349"/>
        <v>0.1</v>
      </c>
      <c r="UL24" s="34"/>
      <c r="UM24" s="54"/>
      <c r="UN24" s="54">
        <f t="shared" si="350"/>
        <v>0.06</v>
      </c>
      <c r="UO24" s="54">
        <f t="shared" si="351"/>
        <v>0.1</v>
      </c>
      <c r="UP24" s="34"/>
      <c r="UQ24" s="54"/>
      <c r="UR24" s="54">
        <f t="shared" si="352"/>
        <v>0.06</v>
      </c>
      <c r="US24" s="54">
        <f t="shared" si="353"/>
        <v>0.1</v>
      </c>
      <c r="UT24" s="34"/>
      <c r="UU24" s="54"/>
      <c r="UV24" s="54">
        <f t="shared" si="354"/>
        <v>0.06</v>
      </c>
      <c r="UW24" s="54">
        <f t="shared" si="355"/>
        <v>0.1</v>
      </c>
      <c r="UX24" s="34"/>
      <c r="UY24" s="54"/>
      <c r="UZ24" s="54">
        <f t="shared" si="356"/>
        <v>0.06</v>
      </c>
      <c r="VA24" s="54">
        <f t="shared" si="357"/>
        <v>0.1</v>
      </c>
      <c r="VB24" s="34"/>
      <c r="VC24" s="54"/>
      <c r="VD24" s="54">
        <f t="shared" si="358"/>
        <v>0.06</v>
      </c>
      <c r="VE24" s="54">
        <f t="shared" si="359"/>
        <v>0.1</v>
      </c>
      <c r="VF24" s="34"/>
      <c r="VG24" s="64">
        <v>3.3775086856371296E-2</v>
      </c>
      <c r="VH24" s="57">
        <f t="shared" si="45"/>
        <v>0.1</v>
      </c>
      <c r="VI24" s="51">
        <f t="shared" si="46"/>
        <v>0.1</v>
      </c>
      <c r="VJ24" s="24">
        <f t="shared" si="360"/>
        <v>15</v>
      </c>
      <c r="VK24" s="57">
        <v>92.04066785996956</v>
      </c>
      <c r="VL24" s="57">
        <f t="shared" si="361"/>
        <v>0.15265068575951296</v>
      </c>
      <c r="VM24" s="51">
        <f t="shared" si="47"/>
        <v>0.2</v>
      </c>
      <c r="VN24" s="24">
        <f t="shared" si="362"/>
        <v>22</v>
      </c>
      <c r="VO24" s="57">
        <v>84.274170471841714</v>
      </c>
      <c r="VP24" s="57">
        <f t="shared" si="363"/>
        <v>0</v>
      </c>
      <c r="VQ24" s="51">
        <f t="shared" si="48"/>
        <v>0.2</v>
      </c>
      <c r="VR24" s="24">
        <f t="shared" si="364"/>
        <v>23</v>
      </c>
      <c r="VS24" s="54"/>
      <c r="VT24" s="54">
        <f t="shared" si="365"/>
        <v>0.06</v>
      </c>
      <c r="VU24" s="54">
        <f t="shared" si="366"/>
        <v>0.1</v>
      </c>
      <c r="VV24" s="34"/>
      <c r="VW24" s="54">
        <v>2.785412534484399</v>
      </c>
      <c r="VX24" s="57">
        <f t="shared" si="367"/>
        <v>6.7611000919583969E-2</v>
      </c>
      <c r="VY24" s="51">
        <f t="shared" si="49"/>
        <v>0.1</v>
      </c>
      <c r="VZ24" s="24">
        <f t="shared" si="368"/>
        <v>18</v>
      </c>
      <c r="WA24" s="54">
        <v>17.436425305603123</v>
      </c>
      <c r="WB24" s="57">
        <f t="shared" si="369"/>
        <v>8.9745701222412488E-2</v>
      </c>
      <c r="WC24" s="51">
        <f t="shared" si="50"/>
        <v>0.1</v>
      </c>
      <c r="WD24" s="24">
        <f t="shared" si="370"/>
        <v>11</v>
      </c>
      <c r="WE24" s="57"/>
      <c r="WF24" s="57">
        <f t="shared" si="371"/>
        <v>0</v>
      </c>
      <c r="WG24" s="51">
        <f t="shared" si="51"/>
        <v>0</v>
      </c>
      <c r="WH24" s="24"/>
      <c r="WI24" s="54"/>
      <c r="WJ24" s="54">
        <f t="shared" si="373"/>
        <v>0.06</v>
      </c>
      <c r="WK24" s="54">
        <f t="shared" si="374"/>
        <v>0.1</v>
      </c>
      <c r="WL24" s="34"/>
      <c r="WM24" s="54"/>
      <c r="WN24" s="54">
        <f t="shared" si="375"/>
        <v>0.06</v>
      </c>
      <c r="WO24" s="54">
        <f t="shared" si="376"/>
        <v>0.1</v>
      </c>
      <c r="WP24" s="34"/>
      <c r="WQ24" s="54"/>
      <c r="WR24" s="54">
        <f t="shared" si="377"/>
        <v>0.06</v>
      </c>
      <c r="WS24" s="54">
        <f t="shared" si="378"/>
        <v>0.1</v>
      </c>
      <c r="WT24" s="34"/>
      <c r="WU24" s="57">
        <v>0</v>
      </c>
      <c r="WV24" s="57">
        <f t="shared" si="379"/>
        <v>0.1</v>
      </c>
      <c r="WW24" s="51">
        <f t="shared" si="52"/>
        <v>0.1</v>
      </c>
      <c r="WX24" s="24">
        <f t="shared" si="380"/>
        <v>1</v>
      </c>
      <c r="WY24" s="54"/>
      <c r="WZ24" s="54">
        <f t="shared" si="381"/>
        <v>0.06</v>
      </c>
      <c r="XA24" s="54">
        <f t="shared" si="382"/>
        <v>0.1</v>
      </c>
      <c r="XB24" s="34"/>
      <c r="XC24" s="54"/>
      <c r="XD24" s="54">
        <f t="shared" si="383"/>
        <v>0.06</v>
      </c>
      <c r="XE24" s="54">
        <f t="shared" si="384"/>
        <v>0.1</v>
      </c>
      <c r="XF24" s="34"/>
      <c r="XG24" s="54"/>
      <c r="XH24" s="54">
        <f t="shared" si="385"/>
        <v>0.06</v>
      </c>
      <c r="XI24" s="54">
        <f t="shared" si="386"/>
        <v>0.1</v>
      </c>
      <c r="XJ24" s="34"/>
      <c r="XK24" s="54"/>
      <c r="XL24" s="54">
        <f t="shared" si="387"/>
        <v>0.06</v>
      </c>
      <c r="XM24" s="54">
        <f t="shared" si="388"/>
        <v>0.1</v>
      </c>
      <c r="XN24" s="34"/>
      <c r="XO24" s="54"/>
      <c r="XP24" s="54">
        <f t="shared" si="389"/>
        <v>0.06</v>
      </c>
      <c r="XQ24" s="54">
        <f t="shared" si="390"/>
        <v>0.1</v>
      </c>
      <c r="XR24" s="34"/>
      <c r="XS24" s="54"/>
      <c r="XT24" s="54">
        <f t="shared" si="391"/>
        <v>0.06</v>
      </c>
      <c r="XU24" s="54">
        <f t="shared" si="392"/>
        <v>0.1</v>
      </c>
      <c r="XV24" s="34"/>
      <c r="XW24" s="54"/>
      <c r="XX24" s="54">
        <f t="shared" si="393"/>
        <v>0.06</v>
      </c>
      <c r="XY24" s="54">
        <f t="shared" si="394"/>
        <v>0.1</v>
      </c>
      <c r="XZ24" s="34"/>
      <c r="YA24" s="54"/>
      <c r="YB24" s="54">
        <f t="shared" si="395"/>
        <v>0.06</v>
      </c>
      <c r="YC24" s="54">
        <f t="shared" si="396"/>
        <v>0.1</v>
      </c>
      <c r="YD24" s="34"/>
      <c r="YE24" s="54"/>
      <c r="YF24" s="54">
        <f t="shared" si="397"/>
        <v>0.03</v>
      </c>
      <c r="YG24" s="54">
        <f t="shared" si="398"/>
        <v>0.05</v>
      </c>
      <c r="YH24" s="34"/>
      <c r="YI24" s="54"/>
      <c r="YJ24" s="54">
        <f t="shared" si="399"/>
        <v>0.06</v>
      </c>
      <c r="YK24" s="54">
        <f t="shared" si="400"/>
        <v>0.1</v>
      </c>
      <c r="YL24" s="34"/>
      <c r="YM24" s="54"/>
      <c r="YN24" s="54">
        <f t="shared" si="401"/>
        <v>0.03</v>
      </c>
      <c r="YO24" s="54">
        <f t="shared" si="402"/>
        <v>0.05</v>
      </c>
      <c r="YP24" s="34"/>
      <c r="YQ24" s="57">
        <v>99.1</v>
      </c>
      <c r="YR24" s="57">
        <f t="shared" si="403"/>
        <v>0.1</v>
      </c>
      <c r="YS24" s="51">
        <f t="shared" si="53"/>
        <v>0.1</v>
      </c>
      <c r="YT24" s="24">
        <f t="shared" si="404"/>
        <v>1</v>
      </c>
      <c r="YU24" s="54"/>
      <c r="YV24" s="54">
        <f t="shared" si="405"/>
        <v>0.06</v>
      </c>
      <c r="YW24" s="54">
        <f t="shared" si="406"/>
        <v>0.1</v>
      </c>
      <c r="YX24" s="34"/>
      <c r="YY24" s="54"/>
      <c r="YZ24" s="54">
        <f t="shared" si="407"/>
        <v>0.06</v>
      </c>
      <c r="ZA24" s="54">
        <f t="shared" si="408"/>
        <v>0.1</v>
      </c>
      <c r="ZB24" s="34"/>
      <c r="ZC24" s="54"/>
      <c r="ZD24" s="54">
        <f t="shared" si="409"/>
        <v>0.06</v>
      </c>
      <c r="ZE24" s="54">
        <f t="shared" si="410"/>
        <v>0.1</v>
      </c>
      <c r="ZF24" s="34"/>
      <c r="ZG24" s="54"/>
      <c r="ZH24" s="54">
        <f t="shared" si="411"/>
        <v>0.06</v>
      </c>
      <c r="ZI24" s="54">
        <f t="shared" si="412"/>
        <v>0.1</v>
      </c>
      <c r="ZJ24" s="34"/>
      <c r="ZK24" s="54"/>
      <c r="ZL24" s="54">
        <f t="shared" si="413"/>
        <v>0.06</v>
      </c>
      <c r="ZM24" s="54">
        <f t="shared" si="414"/>
        <v>0.1</v>
      </c>
      <c r="ZN24" s="34"/>
      <c r="ZO24" s="54"/>
      <c r="ZP24" s="54">
        <f t="shared" si="415"/>
        <v>0.06</v>
      </c>
      <c r="ZQ24" s="54">
        <f t="shared" si="416"/>
        <v>0.1</v>
      </c>
      <c r="ZR24" s="34"/>
      <c r="ZS24" s="54"/>
      <c r="ZT24" s="54">
        <f t="shared" si="417"/>
        <v>0.06</v>
      </c>
      <c r="ZU24" s="54">
        <f t="shared" si="418"/>
        <v>0.1</v>
      </c>
      <c r="ZV24" s="34"/>
      <c r="ZW24" s="54"/>
      <c r="ZX24" s="54">
        <f t="shared" si="419"/>
        <v>0.06</v>
      </c>
      <c r="ZY24" s="54">
        <f t="shared" si="420"/>
        <v>0.1</v>
      </c>
      <c r="ZZ24" s="34"/>
      <c r="AAA24" s="54"/>
      <c r="AAB24" s="54">
        <f t="shared" si="421"/>
        <v>0.03</v>
      </c>
      <c r="AAC24" s="54">
        <f t="shared" si="422"/>
        <v>0.05</v>
      </c>
      <c r="AAD24" s="34"/>
      <c r="AAE24" s="51">
        <v>1.17</v>
      </c>
      <c r="AAF24" s="57">
        <f t="shared" si="423"/>
        <v>4.6600000000000003E-2</v>
      </c>
      <c r="AAG24" s="51">
        <f t="shared" si="54"/>
        <v>0.05</v>
      </c>
      <c r="AAH24" s="24">
        <f t="shared" si="424"/>
        <v>20</v>
      </c>
      <c r="AAI24" s="54"/>
      <c r="AAJ24" s="54">
        <f t="shared" si="425"/>
        <v>0.03</v>
      </c>
      <c r="AAK24" s="54">
        <f t="shared" si="426"/>
        <v>0.05</v>
      </c>
      <c r="AAL24" s="34"/>
      <c r="AAM24" s="54"/>
      <c r="AAN24" s="54">
        <f t="shared" si="427"/>
        <v>0.03</v>
      </c>
      <c r="AAO24" s="54">
        <f t="shared" si="428"/>
        <v>0.05</v>
      </c>
      <c r="AAP24" s="34"/>
      <c r="AAQ24" s="54"/>
      <c r="AAR24" s="54">
        <f t="shared" si="429"/>
        <v>0.03</v>
      </c>
      <c r="AAS24" s="54">
        <f t="shared" si="430"/>
        <v>0.05</v>
      </c>
      <c r="AAT24" s="34"/>
      <c r="AAU24" s="54"/>
      <c r="AAV24" s="54">
        <f t="shared" si="431"/>
        <v>0.03</v>
      </c>
      <c r="AAW24" s="54">
        <f t="shared" si="432"/>
        <v>0.05</v>
      </c>
      <c r="AAX24" s="34"/>
      <c r="AAY24" s="54"/>
      <c r="AAZ24" s="54">
        <f t="shared" si="433"/>
        <v>0.03</v>
      </c>
      <c r="ABA24" s="54">
        <f t="shared" si="434"/>
        <v>0.05</v>
      </c>
      <c r="ABB24" s="34"/>
      <c r="ABC24" s="54"/>
      <c r="ABD24" s="54">
        <f t="shared" si="435"/>
        <v>0.03</v>
      </c>
      <c r="ABE24" s="54">
        <f t="shared" si="436"/>
        <v>0.05</v>
      </c>
      <c r="ABF24" s="34"/>
      <c r="ABG24" s="54"/>
      <c r="ABH24" s="54">
        <f t="shared" si="437"/>
        <v>0.03</v>
      </c>
      <c r="ABI24" s="54">
        <f t="shared" si="438"/>
        <v>0.05</v>
      </c>
      <c r="ABJ24" s="34"/>
      <c r="ABK24" s="54"/>
      <c r="ABL24" s="54">
        <f t="shared" si="439"/>
        <v>0.03</v>
      </c>
      <c r="ABM24" s="54">
        <f t="shared" si="440"/>
        <v>0.05</v>
      </c>
      <c r="ABN24" s="34"/>
      <c r="ABO24" s="54"/>
      <c r="ABP24" s="54">
        <f t="shared" si="441"/>
        <v>0.03</v>
      </c>
      <c r="ABQ24" s="54">
        <f t="shared" si="442"/>
        <v>0.05</v>
      </c>
      <c r="ABR24" s="34"/>
      <c r="ABS24" s="54"/>
      <c r="ABT24" s="54">
        <f t="shared" si="443"/>
        <v>0.03</v>
      </c>
      <c r="ABU24" s="54">
        <f t="shared" si="444"/>
        <v>0.05</v>
      </c>
      <c r="ABV24" s="34"/>
      <c r="ABW24" s="57">
        <v>97.32</v>
      </c>
      <c r="ABX24" s="57">
        <f t="shared" si="445"/>
        <v>0.2</v>
      </c>
      <c r="ABY24" s="51">
        <f t="shared" si="55"/>
        <v>0.2</v>
      </c>
      <c r="ABZ24" s="24">
        <f t="shared" si="446"/>
        <v>1</v>
      </c>
      <c r="ACA24" s="54"/>
      <c r="ACB24" s="54">
        <f t="shared" si="447"/>
        <v>0.06</v>
      </c>
      <c r="ACC24" s="54">
        <f t="shared" si="448"/>
        <v>0.1</v>
      </c>
      <c r="ACD24" s="34"/>
      <c r="ACE24" s="54"/>
      <c r="ACF24" s="54">
        <f t="shared" si="449"/>
        <v>0.06</v>
      </c>
      <c r="ACG24" s="54">
        <f t="shared" si="450"/>
        <v>0.1</v>
      </c>
      <c r="ACH24" s="34"/>
      <c r="ACI24" s="54"/>
      <c r="ACJ24" s="54">
        <f t="shared" si="451"/>
        <v>0.06</v>
      </c>
      <c r="ACK24" s="54">
        <f t="shared" si="452"/>
        <v>0.1</v>
      </c>
      <c r="ACL24" s="34"/>
      <c r="ACM24" s="54"/>
      <c r="ACN24" s="54">
        <f t="shared" si="453"/>
        <v>0.06</v>
      </c>
      <c r="ACO24" s="54">
        <f t="shared" si="454"/>
        <v>0.1</v>
      </c>
      <c r="ACP24" s="34"/>
      <c r="ACQ24" s="54"/>
      <c r="ACR24" s="54">
        <f t="shared" si="455"/>
        <v>0.06</v>
      </c>
      <c r="ACS24" s="54">
        <f t="shared" si="456"/>
        <v>0.1</v>
      </c>
      <c r="ACT24" s="34"/>
      <c r="ACU24" s="54"/>
      <c r="ACV24" s="54">
        <f t="shared" si="457"/>
        <v>0.06</v>
      </c>
      <c r="ACW24" s="54">
        <f t="shared" si="458"/>
        <v>0.1</v>
      </c>
      <c r="ACX24" s="34"/>
      <c r="ACY24" s="54"/>
      <c r="ACZ24" s="54">
        <f t="shared" si="459"/>
        <v>0.06</v>
      </c>
      <c r="ADA24" s="54">
        <f t="shared" si="460"/>
        <v>0.1</v>
      </c>
      <c r="ADB24" s="34"/>
      <c r="ADC24" s="54">
        <v>3.34</v>
      </c>
      <c r="ADD24" s="54">
        <f t="shared" si="461"/>
        <v>0.1</v>
      </c>
      <c r="ADE24" s="54">
        <f t="shared" si="56"/>
        <v>0.1</v>
      </c>
      <c r="ADF24" s="24">
        <f t="shared" si="462"/>
        <v>3</v>
      </c>
      <c r="ADG24" s="54">
        <v>98.83</v>
      </c>
      <c r="ADH24" s="54">
        <f t="shared" si="463"/>
        <v>0.1</v>
      </c>
      <c r="ADI24" s="54">
        <f t="shared" si="57"/>
        <v>0.1</v>
      </c>
      <c r="ADJ24" s="24">
        <f t="shared" si="464"/>
        <v>2</v>
      </c>
      <c r="ADK24" s="54"/>
      <c r="ADL24" s="54">
        <f t="shared" si="465"/>
        <v>0.06</v>
      </c>
      <c r="ADM24" s="54">
        <f t="shared" si="466"/>
        <v>0.1</v>
      </c>
      <c r="ADN24" s="34"/>
      <c r="ADO24" s="54"/>
      <c r="ADP24" s="54">
        <f t="shared" si="467"/>
        <v>0.03</v>
      </c>
      <c r="ADQ24" s="54">
        <f t="shared" si="468"/>
        <v>0.05</v>
      </c>
      <c r="ADR24" s="34"/>
      <c r="ADS24" s="54"/>
      <c r="ADT24" s="54">
        <f t="shared" si="469"/>
        <v>0.03</v>
      </c>
      <c r="ADU24" s="54">
        <f t="shared" si="470"/>
        <v>0.05</v>
      </c>
      <c r="ADV24" s="34"/>
      <c r="ADW24" s="54"/>
      <c r="ADX24" s="54">
        <f t="shared" si="471"/>
        <v>0.03</v>
      </c>
      <c r="ADY24" s="54">
        <f t="shared" si="472"/>
        <v>0.05</v>
      </c>
      <c r="ADZ24" s="34"/>
      <c r="AEA24" s="54"/>
      <c r="AEB24" s="54">
        <f t="shared" si="473"/>
        <v>0.03</v>
      </c>
      <c r="AEC24" s="54">
        <f t="shared" si="474"/>
        <v>0.05</v>
      </c>
      <c r="AED24" s="34"/>
      <c r="AEE24" s="54"/>
      <c r="AEF24" s="54">
        <f t="shared" si="475"/>
        <v>0.03</v>
      </c>
      <c r="AEG24" s="54">
        <f t="shared" si="476"/>
        <v>0.05</v>
      </c>
      <c r="AEH24" s="34"/>
      <c r="AEI24" s="54"/>
      <c r="AEJ24" s="54">
        <f t="shared" si="477"/>
        <v>0.03</v>
      </c>
      <c r="AEK24" s="54">
        <f t="shared" si="478"/>
        <v>0.05</v>
      </c>
      <c r="AEL24" s="34"/>
      <c r="AEM24" s="54"/>
      <c r="AEN24" s="54">
        <f t="shared" si="479"/>
        <v>0.06</v>
      </c>
      <c r="AEO24" s="54">
        <f t="shared" si="480"/>
        <v>0.1</v>
      </c>
      <c r="AEP24" s="34"/>
      <c r="AEQ24" s="54"/>
      <c r="AER24" s="54">
        <f t="shared" si="481"/>
        <v>0.06</v>
      </c>
      <c r="AES24" s="54">
        <f t="shared" si="482"/>
        <v>0.1</v>
      </c>
      <c r="AET24" s="34"/>
      <c r="AEU24" s="54"/>
      <c r="AEV24" s="54">
        <f t="shared" si="483"/>
        <v>0.06</v>
      </c>
      <c r="AEW24" s="54">
        <f t="shared" si="484"/>
        <v>0.1</v>
      </c>
      <c r="AEX24" s="34"/>
      <c r="AEY24" s="54"/>
      <c r="AEZ24" s="54">
        <f t="shared" si="485"/>
        <v>0.06</v>
      </c>
      <c r="AFA24" s="54">
        <f t="shared" si="486"/>
        <v>0.1</v>
      </c>
      <c r="AFB24" s="34"/>
      <c r="AFC24" s="54"/>
      <c r="AFD24" s="54">
        <f t="shared" si="487"/>
        <v>0.03</v>
      </c>
      <c r="AFE24" s="54">
        <f t="shared" si="488"/>
        <v>0.05</v>
      </c>
      <c r="AFF24" s="34"/>
      <c r="AFG24" s="54"/>
      <c r="AFH24" s="54">
        <f t="shared" si="489"/>
        <v>0.03</v>
      </c>
      <c r="AFI24" s="54">
        <f t="shared" si="490"/>
        <v>0.05</v>
      </c>
      <c r="AFJ24" s="34"/>
      <c r="AFK24" s="54"/>
      <c r="AFL24" s="54">
        <f t="shared" si="491"/>
        <v>0.03</v>
      </c>
      <c r="AFM24" s="54">
        <f t="shared" si="492"/>
        <v>0.05</v>
      </c>
      <c r="AFN24" s="34"/>
      <c r="AFO24" s="54"/>
      <c r="AFP24" s="54">
        <f t="shared" si="493"/>
        <v>0.03</v>
      </c>
      <c r="AFQ24" s="54">
        <f t="shared" si="494"/>
        <v>0.05</v>
      </c>
      <c r="AFR24" s="34"/>
      <c r="AFS24" s="54"/>
      <c r="AFT24" s="54">
        <f t="shared" si="495"/>
        <v>0.03</v>
      </c>
      <c r="AFU24" s="54">
        <f t="shared" si="496"/>
        <v>0.05</v>
      </c>
      <c r="AFV24" s="34"/>
      <c r="AFW24" s="54"/>
      <c r="AFX24" s="54">
        <f t="shared" si="497"/>
        <v>0.03</v>
      </c>
      <c r="AFY24" s="54">
        <f t="shared" si="498"/>
        <v>0.05</v>
      </c>
      <c r="AFZ24" s="34"/>
      <c r="AGA24" s="54"/>
      <c r="AGB24" s="54">
        <f t="shared" si="499"/>
        <v>0.06</v>
      </c>
      <c r="AGC24" s="54">
        <f t="shared" si="500"/>
        <v>0.1</v>
      </c>
      <c r="AGD24" s="34"/>
      <c r="AGE24" s="54"/>
      <c r="AGF24" s="54">
        <f t="shared" si="501"/>
        <v>0.03</v>
      </c>
      <c r="AGG24" s="54">
        <f t="shared" si="502"/>
        <v>0.05</v>
      </c>
      <c r="AGH24" s="34"/>
      <c r="AGI24" s="54"/>
      <c r="AGJ24" s="54">
        <f t="shared" si="503"/>
        <v>0.03</v>
      </c>
      <c r="AGK24" s="54">
        <f t="shared" si="504"/>
        <v>0.05</v>
      </c>
      <c r="AGL24" s="34"/>
      <c r="AGM24" s="54"/>
      <c r="AGN24" s="54">
        <f t="shared" si="505"/>
        <v>0.03</v>
      </c>
      <c r="AGO24" s="54">
        <f t="shared" si="506"/>
        <v>0.05</v>
      </c>
      <c r="AGP24" s="34"/>
      <c r="AGQ24" s="54"/>
      <c r="AGR24" s="54">
        <f t="shared" si="507"/>
        <v>0.03</v>
      </c>
      <c r="AGS24" s="54">
        <f t="shared" si="508"/>
        <v>0.05</v>
      </c>
      <c r="AGT24" s="34"/>
      <c r="AGU24" s="57">
        <v>0.16999999999999998</v>
      </c>
      <c r="AGV24" s="57">
        <f t="shared" si="509"/>
        <v>1.5</v>
      </c>
      <c r="AGW24" s="51">
        <f t="shared" si="58"/>
        <v>1.5</v>
      </c>
      <c r="AGX24" s="24">
        <f t="shared" si="510"/>
        <v>10</v>
      </c>
      <c r="AGY24" s="57">
        <v>0.12000000000000001</v>
      </c>
      <c r="AGZ24" s="57">
        <f t="shared" si="511"/>
        <v>1.5</v>
      </c>
      <c r="AHA24" s="51">
        <f t="shared" si="59"/>
        <v>1.5</v>
      </c>
      <c r="AHB24" s="24">
        <f t="shared" si="512"/>
        <v>13</v>
      </c>
      <c r="AHC24" s="57">
        <v>98.22</v>
      </c>
      <c r="AHD24" s="57">
        <f t="shared" si="513"/>
        <v>1</v>
      </c>
      <c r="AHE24" s="51">
        <f t="shared" si="60"/>
        <v>1</v>
      </c>
      <c r="AHF24" s="24">
        <f t="shared" si="514"/>
        <v>9</v>
      </c>
      <c r="AHG24" s="57">
        <v>95.87</v>
      </c>
      <c r="AHH24" s="57">
        <f t="shared" si="515"/>
        <v>0.5</v>
      </c>
      <c r="AHI24" s="51">
        <f t="shared" si="61"/>
        <v>0.5</v>
      </c>
      <c r="AHJ24" s="24">
        <f t="shared" si="516"/>
        <v>2</v>
      </c>
      <c r="AHK24" s="57">
        <v>98.82</v>
      </c>
      <c r="AHL24" s="57">
        <f t="shared" si="517"/>
        <v>0.5</v>
      </c>
      <c r="AHM24" s="51">
        <f t="shared" si="62"/>
        <v>0.5</v>
      </c>
      <c r="AHN24" s="24">
        <f t="shared" si="518"/>
        <v>8</v>
      </c>
      <c r="AHO24" s="57">
        <v>5.38</v>
      </c>
      <c r="AHP24" s="57">
        <f t="shared" si="519"/>
        <v>0</v>
      </c>
      <c r="AHQ24" s="51">
        <f t="shared" si="63"/>
        <v>0.55000000000000004</v>
      </c>
      <c r="AHR24" s="24">
        <f t="shared" si="520"/>
        <v>16</v>
      </c>
      <c r="AHS24" s="57">
        <v>1.44</v>
      </c>
      <c r="AHT24" s="57">
        <f t="shared" si="521"/>
        <v>0.55000000000000004</v>
      </c>
      <c r="AHU24" s="51">
        <f t="shared" si="64"/>
        <v>0.55000000000000004</v>
      </c>
      <c r="AHV24" s="24">
        <f t="shared" si="522"/>
        <v>4</v>
      </c>
      <c r="AHW24" s="57">
        <v>0.10089999999999999</v>
      </c>
      <c r="AHX24" s="57">
        <f t="shared" si="523"/>
        <v>0.45</v>
      </c>
      <c r="AHY24" s="51">
        <f t="shared" si="65"/>
        <v>0.45</v>
      </c>
      <c r="AHZ24" s="24">
        <f t="shared" si="524"/>
        <v>19</v>
      </c>
      <c r="AIA24" s="57">
        <v>2.4899999999999999E-2</v>
      </c>
      <c r="AIB24" s="57">
        <f t="shared" si="525"/>
        <v>0.45</v>
      </c>
      <c r="AIC24" s="51">
        <f t="shared" si="66"/>
        <v>0.45</v>
      </c>
      <c r="AID24" s="24">
        <f t="shared" si="526"/>
        <v>13</v>
      </c>
      <c r="AIE24" s="54"/>
      <c r="AIF24" s="54">
        <f t="shared" si="527"/>
        <v>0.24</v>
      </c>
      <c r="AIG24" s="54">
        <f t="shared" si="528"/>
        <v>0.4</v>
      </c>
      <c r="AIH24" s="34"/>
      <c r="AII24" s="54"/>
      <c r="AIJ24" s="54">
        <f t="shared" si="529"/>
        <v>0.24</v>
      </c>
      <c r="AIK24" s="54">
        <f t="shared" si="530"/>
        <v>0.4</v>
      </c>
      <c r="AIL24" s="34"/>
      <c r="AIM24" s="54"/>
      <c r="AIN24" s="54">
        <f t="shared" si="531"/>
        <v>0.24</v>
      </c>
      <c r="AIO24" s="54">
        <f t="shared" si="532"/>
        <v>0.4</v>
      </c>
      <c r="AIP24" s="34"/>
      <c r="AIQ24" s="57">
        <v>20.65</v>
      </c>
      <c r="AIR24" s="57">
        <f t="shared" si="533"/>
        <v>1.5</v>
      </c>
      <c r="AIS24" s="51">
        <f t="shared" si="67"/>
        <v>1.5</v>
      </c>
      <c r="AIT24" s="24">
        <f t="shared" si="534"/>
        <v>1</v>
      </c>
      <c r="AIU24" s="57">
        <v>5.0599999999999996</v>
      </c>
      <c r="AIV24" s="57">
        <f t="shared" si="535"/>
        <v>1.9904000000000002</v>
      </c>
      <c r="AIW24" s="51">
        <f t="shared" si="68"/>
        <v>2</v>
      </c>
      <c r="AIX24" s="24">
        <f t="shared" si="536"/>
        <v>23</v>
      </c>
      <c r="AIY24" s="51">
        <v>0</v>
      </c>
      <c r="AIZ24" s="57">
        <f t="shared" si="537"/>
        <v>1.4</v>
      </c>
      <c r="AJA24" s="51">
        <f t="shared" si="69"/>
        <v>1.4</v>
      </c>
      <c r="AJB24" s="24">
        <f t="shared" si="538"/>
        <v>1</v>
      </c>
      <c r="AJC24" s="57">
        <v>23.415124583540866</v>
      </c>
      <c r="AJD24" s="57">
        <f t="shared" si="539"/>
        <v>0.3</v>
      </c>
      <c r="AJE24" s="51">
        <f t="shared" si="70"/>
        <v>0.3</v>
      </c>
      <c r="AJF24" s="24">
        <f t="shared" si="540"/>
        <v>17</v>
      </c>
      <c r="AJG24" s="54"/>
      <c r="AJH24" s="54">
        <f t="shared" si="541"/>
        <v>0.12</v>
      </c>
      <c r="AJI24" s="54">
        <f t="shared" si="542"/>
        <v>0.2</v>
      </c>
      <c r="AJJ24" s="34"/>
      <c r="AJK24" s="57">
        <v>0.71000000000000008</v>
      </c>
      <c r="AJL24" s="57">
        <f t="shared" si="543"/>
        <v>0.4</v>
      </c>
      <c r="AJM24" s="51">
        <f t="shared" si="71"/>
        <v>0.4</v>
      </c>
      <c r="AJN24" s="24">
        <f t="shared" si="544"/>
        <v>16</v>
      </c>
      <c r="AJO24" s="57">
        <v>96.8</v>
      </c>
      <c r="AJP24" s="57">
        <f t="shared" si="545"/>
        <v>0.19679999999999997</v>
      </c>
      <c r="AJQ24" s="51">
        <f t="shared" si="72"/>
        <v>0.2</v>
      </c>
      <c r="AJR24" s="24">
        <f t="shared" si="546"/>
        <v>20</v>
      </c>
      <c r="AJS24" s="57">
        <v>100</v>
      </c>
      <c r="AJT24" s="57">
        <f t="shared" si="547"/>
        <v>0.2</v>
      </c>
      <c r="AJU24" s="51">
        <f t="shared" si="73"/>
        <v>0.2</v>
      </c>
      <c r="AJV24" s="24">
        <f t="shared" si="548"/>
        <v>1</v>
      </c>
      <c r="AJW24" s="57">
        <v>97.5</v>
      </c>
      <c r="AJX24" s="54">
        <f t="shared" si="549"/>
        <v>0.2</v>
      </c>
      <c r="AJY24" s="36">
        <f t="shared" si="74"/>
        <v>0.2</v>
      </c>
      <c r="AJZ24" s="35">
        <f t="shared" si="550"/>
        <v>12</v>
      </c>
      <c r="AKA24" s="31" t="s">
        <v>557</v>
      </c>
      <c r="AKB24" s="33">
        <f t="shared" si="75"/>
        <v>94.689272260991601</v>
      </c>
      <c r="AKC24" s="34">
        <f t="shared" si="551"/>
        <v>2</v>
      </c>
      <c r="AKD24" s="31" t="s">
        <v>1066</v>
      </c>
      <c r="AKE24" s="33">
        <f t="shared" si="76"/>
        <v>94.13444125481999</v>
      </c>
      <c r="AKF24" s="34">
        <f t="shared" si="552"/>
        <v>10</v>
      </c>
      <c r="AKG24" s="31" t="s">
        <v>1066</v>
      </c>
      <c r="AKH24" s="33">
        <f t="shared" si="77"/>
        <v>60</v>
      </c>
      <c r="AKI24" s="34">
        <f t="shared" si="553"/>
        <v>1</v>
      </c>
      <c r="AKJ24" s="31" t="s">
        <v>557</v>
      </c>
      <c r="AKK24" s="33">
        <f t="shared" si="554"/>
        <v>80.280000000000015</v>
      </c>
      <c r="AKL24" s="34">
        <f t="shared" si="555"/>
        <v>2</v>
      </c>
      <c r="AKM24" s="31" t="s">
        <v>557</v>
      </c>
      <c r="AKN24" s="33">
        <f t="shared" si="78"/>
        <v>63.740891713280746</v>
      </c>
      <c r="AKO24" s="34">
        <f t="shared" si="556"/>
        <v>16</v>
      </c>
      <c r="AKP24" s="31" t="s">
        <v>557</v>
      </c>
      <c r="AKQ24" s="33">
        <f t="shared" si="79"/>
        <v>100</v>
      </c>
      <c r="AKR24" s="34">
        <f t="shared" si="557"/>
        <v>1</v>
      </c>
      <c r="AKS24" s="31" t="s">
        <v>557</v>
      </c>
      <c r="AKT24" s="33">
        <f t="shared" si="558"/>
        <v>86.25</v>
      </c>
      <c r="AKU24" s="34">
        <f t="shared" si="80"/>
        <v>14</v>
      </c>
      <c r="AKV24" s="31" t="s">
        <v>557</v>
      </c>
      <c r="AKW24" s="33">
        <f t="shared" si="559"/>
        <v>91.973770491803293</v>
      </c>
      <c r="AKX24" s="34">
        <f t="shared" si="560"/>
        <v>23</v>
      </c>
      <c r="AKY24" s="31" t="s">
        <v>557</v>
      </c>
      <c r="AKZ24" s="33">
        <f t="shared" si="81"/>
        <v>94.453333333333319</v>
      </c>
      <c r="ALA24" s="34">
        <f t="shared" si="561"/>
        <v>13</v>
      </c>
    </row>
    <row r="25" spans="1:989" ht="18" x14ac:dyDescent="0.15">
      <c r="A25" s="31" t="s">
        <v>558</v>
      </c>
      <c r="B25" s="32" t="str">
        <f t="shared" si="82"/>
        <v>吉林</v>
      </c>
      <c r="C25" s="33">
        <f t="shared" si="83"/>
        <v>69.693317893191974</v>
      </c>
      <c r="D25" s="34">
        <f t="shared" si="84"/>
        <v>29</v>
      </c>
      <c r="E25" s="54">
        <v>83.86</v>
      </c>
      <c r="F25" s="54">
        <f t="shared" si="85"/>
        <v>0.7</v>
      </c>
      <c r="G25" s="54">
        <f t="shared" si="6"/>
        <v>0.7</v>
      </c>
      <c r="H25" s="35">
        <f t="shared" si="86"/>
        <v>5</v>
      </c>
      <c r="I25" s="54">
        <v>80.319999999999993</v>
      </c>
      <c r="J25" s="54">
        <f t="shared" si="87"/>
        <v>0.44986666666666603</v>
      </c>
      <c r="K25" s="36">
        <f t="shared" si="7"/>
        <v>0.7</v>
      </c>
      <c r="L25" s="35">
        <f t="shared" si="88"/>
        <v>12</v>
      </c>
      <c r="M25" s="54">
        <v>79.760000000000005</v>
      </c>
      <c r="N25" s="54">
        <f t="shared" si="89"/>
        <v>0.52560000000000029</v>
      </c>
      <c r="O25" s="36">
        <f t="shared" si="8"/>
        <v>0.6</v>
      </c>
      <c r="P25" s="35">
        <f t="shared" si="90"/>
        <v>8</v>
      </c>
      <c r="Q25" s="54">
        <v>85.94</v>
      </c>
      <c r="R25" s="54">
        <f t="shared" si="91"/>
        <v>0.43519999999999981</v>
      </c>
      <c r="S25" s="36">
        <f t="shared" si="9"/>
        <v>0.6</v>
      </c>
      <c r="T25" s="35">
        <f t="shared" si="92"/>
        <v>16</v>
      </c>
      <c r="U25" s="54"/>
      <c r="V25" s="54">
        <f t="shared" si="93"/>
        <v>0.3</v>
      </c>
      <c r="W25" s="54">
        <f t="shared" si="563"/>
        <v>0.5</v>
      </c>
      <c r="X25" s="34"/>
      <c r="Y25" s="36">
        <v>0.16887513306291188</v>
      </c>
      <c r="Z25" s="54">
        <f t="shared" si="95"/>
        <v>0</v>
      </c>
      <c r="AA25" s="36">
        <f t="shared" si="10"/>
        <v>0.3</v>
      </c>
      <c r="AB25" s="35">
        <f t="shared" si="96"/>
        <v>26</v>
      </c>
      <c r="AC25" s="36">
        <v>0.14353774737356462</v>
      </c>
      <c r="AD25" s="54">
        <f t="shared" si="97"/>
        <v>0.5</v>
      </c>
      <c r="AE25" s="36">
        <f t="shared" si="11"/>
        <v>0.5</v>
      </c>
      <c r="AF25" s="35">
        <f t="shared" si="98"/>
        <v>18</v>
      </c>
      <c r="AG25" s="36">
        <v>2.137796237478622E-2</v>
      </c>
      <c r="AH25" s="54">
        <f t="shared" si="99"/>
        <v>0.3</v>
      </c>
      <c r="AI25" s="36">
        <f t="shared" si="12"/>
        <v>0.3</v>
      </c>
      <c r="AJ25" s="35">
        <f t="shared" si="100"/>
        <v>10</v>
      </c>
      <c r="AK25" s="36">
        <v>38.777824670843636</v>
      </c>
      <c r="AL25" s="54">
        <f t="shared" si="101"/>
        <v>0.37481450219437573</v>
      </c>
      <c r="AM25" s="36">
        <f t="shared" si="13"/>
        <v>0.5</v>
      </c>
      <c r="AN25" s="35">
        <f t="shared" si="102"/>
        <v>28</v>
      </c>
      <c r="AO25" s="53">
        <v>2.9895161707508575</v>
      </c>
      <c r="AP25" s="54">
        <f t="shared" si="103"/>
        <v>0.26041935316996567</v>
      </c>
      <c r="AQ25" s="36">
        <f t="shared" si="14"/>
        <v>0.3</v>
      </c>
      <c r="AR25" s="35">
        <f t="shared" si="562"/>
        <v>22</v>
      </c>
      <c r="AS25" s="54">
        <v>99.7</v>
      </c>
      <c r="AT25" s="54">
        <f t="shared" si="105"/>
        <v>1</v>
      </c>
      <c r="AU25" s="36">
        <f t="shared" si="15"/>
        <v>1</v>
      </c>
      <c r="AV25" s="35">
        <f t="shared" si="106"/>
        <v>24</v>
      </c>
      <c r="AW25" s="54">
        <v>0.03</v>
      </c>
      <c r="AX25" s="54">
        <f t="shared" si="107"/>
        <v>1</v>
      </c>
      <c r="AY25" s="36">
        <f t="shared" si="16"/>
        <v>1</v>
      </c>
      <c r="AZ25" s="35">
        <f t="shared" si="108"/>
        <v>12</v>
      </c>
      <c r="BA25" s="54">
        <v>2.6070000000000002</v>
      </c>
      <c r="BB25" s="54">
        <f t="shared" si="109"/>
        <v>0.99299999999999988</v>
      </c>
      <c r="BC25" s="36">
        <f t="shared" si="17"/>
        <v>1</v>
      </c>
      <c r="BD25" s="35">
        <f t="shared" si="110"/>
        <v>24</v>
      </c>
      <c r="BE25" s="37">
        <v>0.13</v>
      </c>
      <c r="BF25" s="54">
        <f t="shared" si="111"/>
        <v>1</v>
      </c>
      <c r="BG25" s="36">
        <f t="shared" si="18"/>
        <v>1</v>
      </c>
      <c r="BH25" s="35">
        <f t="shared" si="112"/>
        <v>18</v>
      </c>
      <c r="BI25" s="54">
        <v>99.82</v>
      </c>
      <c r="BJ25" s="54">
        <f t="shared" si="113"/>
        <v>0.2</v>
      </c>
      <c r="BK25" s="36">
        <f t="shared" si="19"/>
        <v>0.2</v>
      </c>
      <c r="BL25" s="35">
        <f t="shared" si="114"/>
        <v>4</v>
      </c>
      <c r="BM25" s="54">
        <v>0</v>
      </c>
      <c r="BN25" s="54">
        <f t="shared" si="115"/>
        <v>0.2</v>
      </c>
      <c r="BO25" s="36">
        <f t="shared" si="20"/>
        <v>0.2</v>
      </c>
      <c r="BP25" s="35">
        <f t="shared" si="116"/>
        <v>1</v>
      </c>
      <c r="BQ25" s="54">
        <v>99.34</v>
      </c>
      <c r="BR25" s="54">
        <f t="shared" si="117"/>
        <v>0.18720000000000028</v>
      </c>
      <c r="BS25" s="36">
        <f t="shared" si="21"/>
        <v>0.2</v>
      </c>
      <c r="BT25" s="35">
        <f t="shared" si="118"/>
        <v>20</v>
      </c>
      <c r="BU25" s="54">
        <v>2.6433462155033682</v>
      </c>
      <c r="BV25" s="54">
        <f t="shared" si="119"/>
        <v>0</v>
      </c>
      <c r="BW25" s="36">
        <f t="shared" si="22"/>
        <v>0.4</v>
      </c>
      <c r="BX25" s="35">
        <f t="shared" si="120"/>
        <v>23</v>
      </c>
      <c r="BY25" s="54">
        <v>97.9</v>
      </c>
      <c r="BZ25" s="54">
        <f t="shared" si="121"/>
        <v>0.3840000000000009</v>
      </c>
      <c r="CA25" s="36">
        <f t="shared" si="23"/>
        <v>0.4</v>
      </c>
      <c r="CB25" s="35">
        <f t="shared" si="122"/>
        <v>11</v>
      </c>
      <c r="CC25" s="54">
        <v>96.557599999999994</v>
      </c>
      <c r="CD25" s="54">
        <f t="shared" si="123"/>
        <v>0.35575999999999935</v>
      </c>
      <c r="CE25" s="36">
        <f t="shared" si="24"/>
        <v>0.5</v>
      </c>
      <c r="CF25" s="35">
        <f t="shared" si="124"/>
        <v>29</v>
      </c>
      <c r="CG25" s="54">
        <v>84</v>
      </c>
      <c r="CH25" s="54">
        <f t="shared" si="125"/>
        <v>0.36799999999999999</v>
      </c>
      <c r="CI25" s="36">
        <f t="shared" si="25"/>
        <v>0.4</v>
      </c>
      <c r="CJ25" s="35">
        <f t="shared" si="126"/>
        <v>24</v>
      </c>
      <c r="CK25" s="54"/>
      <c r="CL25" s="54">
        <f t="shared" si="127"/>
        <v>0.18</v>
      </c>
      <c r="CM25" s="54">
        <f t="shared" si="128"/>
        <v>0.3</v>
      </c>
      <c r="CN25" s="34"/>
      <c r="CO25" s="54">
        <v>96.372100000000003</v>
      </c>
      <c r="CP25" s="54">
        <f t="shared" si="129"/>
        <v>0.33721000000000029</v>
      </c>
      <c r="CQ25" s="36">
        <f t="shared" si="26"/>
        <v>0.5</v>
      </c>
      <c r="CR25" s="35">
        <f t="shared" si="130"/>
        <v>29</v>
      </c>
      <c r="CS25" s="54">
        <v>68</v>
      </c>
      <c r="CT25" s="54">
        <f t="shared" si="131"/>
        <v>0.4</v>
      </c>
      <c r="CU25" s="36">
        <f t="shared" si="27"/>
        <v>0.4</v>
      </c>
      <c r="CV25" s="35">
        <f t="shared" si="132"/>
        <v>22</v>
      </c>
      <c r="CW25" s="54"/>
      <c r="CX25" s="54">
        <f t="shared" si="133"/>
        <v>0.18</v>
      </c>
      <c r="CY25" s="54">
        <f t="shared" si="134"/>
        <v>0.3</v>
      </c>
      <c r="CZ25" s="34"/>
      <c r="DA25" s="54">
        <v>94.179900000000004</v>
      </c>
      <c r="DB25" s="54">
        <f t="shared" si="135"/>
        <v>0</v>
      </c>
      <c r="DC25" s="36">
        <f t="shared" si="28"/>
        <v>0.3</v>
      </c>
      <c r="DD25" s="35">
        <f t="shared" si="136"/>
        <v>29</v>
      </c>
      <c r="DE25" s="54">
        <v>61</v>
      </c>
      <c r="DF25" s="54">
        <f t="shared" si="137"/>
        <v>0.5</v>
      </c>
      <c r="DG25" s="36">
        <f t="shared" si="29"/>
        <v>0.5</v>
      </c>
      <c r="DH25" s="35">
        <f t="shared" si="138"/>
        <v>14</v>
      </c>
      <c r="DI25" s="54">
        <v>96.3185</v>
      </c>
      <c r="DJ25" s="54">
        <f t="shared" si="139"/>
        <v>0.33185000000000003</v>
      </c>
      <c r="DK25" s="36">
        <f t="shared" si="30"/>
        <v>0.5</v>
      </c>
      <c r="DL25" s="35">
        <f t="shared" si="140"/>
        <v>29</v>
      </c>
      <c r="DM25" s="54">
        <v>67</v>
      </c>
      <c r="DN25" s="54">
        <f t="shared" si="141"/>
        <v>0.3</v>
      </c>
      <c r="DO25" s="36">
        <f t="shared" si="31"/>
        <v>0.3</v>
      </c>
      <c r="DP25" s="35">
        <f t="shared" si="142"/>
        <v>13</v>
      </c>
      <c r="DQ25" s="54">
        <v>2.7315</v>
      </c>
      <c r="DR25" s="54">
        <f t="shared" si="143"/>
        <v>0.22389000000000001</v>
      </c>
      <c r="DS25" s="36">
        <f t="shared" si="32"/>
        <v>0.3</v>
      </c>
      <c r="DT25" s="35">
        <f t="shared" si="144"/>
        <v>29</v>
      </c>
      <c r="DU25" s="54">
        <v>99.9</v>
      </c>
      <c r="DV25" s="54">
        <f t="shared" si="145"/>
        <v>0.3</v>
      </c>
      <c r="DW25" s="36">
        <f t="shared" si="33"/>
        <v>0.3</v>
      </c>
      <c r="DX25" s="35">
        <f t="shared" si="146"/>
        <v>1</v>
      </c>
      <c r="DY25" s="54"/>
      <c r="DZ25" s="54">
        <f t="shared" si="147"/>
        <v>0.3</v>
      </c>
      <c r="EA25" s="54">
        <f t="shared" si="148"/>
        <v>0.5</v>
      </c>
      <c r="EB25" s="34"/>
      <c r="EC25" s="54">
        <v>80.319999999999993</v>
      </c>
      <c r="ED25" s="94">
        <v>81.319999999999993</v>
      </c>
      <c r="EE25" s="54">
        <f t="shared" si="149"/>
        <v>0</v>
      </c>
      <c r="EF25" s="51">
        <f t="shared" si="150"/>
        <v>0.3</v>
      </c>
      <c r="EG25" s="24">
        <f t="shared" si="151"/>
        <v>23</v>
      </c>
      <c r="EH25" s="54">
        <v>80.319999999999993</v>
      </c>
      <c r="EI25" s="54">
        <v>76.2</v>
      </c>
      <c r="EJ25" s="54">
        <f t="shared" si="152"/>
        <v>0.18176470588235258</v>
      </c>
      <c r="EK25" s="51">
        <f t="shared" si="153"/>
        <v>0.3</v>
      </c>
      <c r="EL25" s="24">
        <f t="shared" si="154"/>
        <v>21</v>
      </c>
      <c r="EM25" s="69">
        <v>79.760000000000005</v>
      </c>
      <c r="EN25" s="70">
        <v>81.77</v>
      </c>
      <c r="EO25" s="54">
        <f t="shared" si="155"/>
        <v>0</v>
      </c>
      <c r="EP25" s="51">
        <f t="shared" si="156"/>
        <v>0.3</v>
      </c>
      <c r="EQ25" s="24">
        <f t="shared" si="157"/>
        <v>16</v>
      </c>
      <c r="ER25" s="69">
        <v>79.760000000000005</v>
      </c>
      <c r="ES25" s="70">
        <v>75.19</v>
      </c>
      <c r="ET25" s="54">
        <f t="shared" si="158"/>
        <v>0.23597246127366636</v>
      </c>
      <c r="EU25" s="51">
        <f t="shared" si="159"/>
        <v>0.3</v>
      </c>
      <c r="EV25" s="24">
        <f t="shared" si="160"/>
        <v>9</v>
      </c>
      <c r="EW25" s="54">
        <v>85.94</v>
      </c>
      <c r="EX25" s="54">
        <v>87.3</v>
      </c>
      <c r="EY25" s="54">
        <f t="shared" si="161"/>
        <v>0</v>
      </c>
      <c r="EZ25" s="51">
        <f t="shared" si="162"/>
        <v>0.3</v>
      </c>
      <c r="FA25" s="24">
        <f t="shared" si="163"/>
        <v>27</v>
      </c>
      <c r="FB25" s="54">
        <v>85.94</v>
      </c>
      <c r="FC25" s="54">
        <v>79.47</v>
      </c>
      <c r="FD25" s="54">
        <f t="shared" si="164"/>
        <v>0.22754982415005853</v>
      </c>
      <c r="FE25" s="51">
        <f t="shared" si="165"/>
        <v>0.3</v>
      </c>
      <c r="FF25" s="24">
        <f t="shared" si="166"/>
        <v>16</v>
      </c>
      <c r="FG25" s="54">
        <v>5.89</v>
      </c>
      <c r="FH25" s="54">
        <f t="shared" si="34"/>
        <v>0.27864</v>
      </c>
      <c r="FI25" s="36">
        <f t="shared" si="35"/>
        <v>0.3</v>
      </c>
      <c r="FJ25" s="35">
        <f t="shared" si="36"/>
        <v>19</v>
      </c>
      <c r="FK25" s="54">
        <v>2.82</v>
      </c>
      <c r="FL25" s="54">
        <f t="shared" si="167"/>
        <v>0.3</v>
      </c>
      <c r="FM25" s="36">
        <f t="shared" si="37"/>
        <v>0.3</v>
      </c>
      <c r="FN25" s="35">
        <f t="shared" si="168"/>
        <v>7</v>
      </c>
      <c r="FO25" s="54">
        <v>95.399999999999991</v>
      </c>
      <c r="FP25" s="54">
        <v>90.649999999999991</v>
      </c>
      <c r="FQ25" s="54">
        <f t="shared" si="169"/>
        <v>0.44881889763779464</v>
      </c>
      <c r="FR25" s="51">
        <f t="shared" si="170"/>
        <v>0.6</v>
      </c>
      <c r="FS25" s="24">
        <f t="shared" si="171"/>
        <v>29</v>
      </c>
      <c r="FT25" s="54">
        <v>95.399999999999991</v>
      </c>
      <c r="FU25" s="54">
        <v>91.34</v>
      </c>
      <c r="FV25" s="54">
        <f t="shared" si="172"/>
        <v>0.4303886925795043</v>
      </c>
      <c r="FW25" s="51">
        <f t="shared" si="173"/>
        <v>0.6</v>
      </c>
      <c r="FX25" s="24">
        <f t="shared" si="174"/>
        <v>29</v>
      </c>
      <c r="FY25" s="54">
        <v>90.72</v>
      </c>
      <c r="FZ25" s="54">
        <v>45.94</v>
      </c>
      <c r="GA25" s="54">
        <f t="shared" si="175"/>
        <v>9.9378606302707506E-2</v>
      </c>
      <c r="GB25" s="51">
        <f t="shared" si="176"/>
        <v>0.1</v>
      </c>
      <c r="GC25" s="24">
        <f t="shared" si="177"/>
        <v>23</v>
      </c>
      <c r="GD25" s="57">
        <v>90.72</v>
      </c>
      <c r="GE25" s="57">
        <v>60.480000000000004</v>
      </c>
      <c r="GF25" s="54">
        <f t="shared" si="178"/>
        <v>9.9082568807339455E-2</v>
      </c>
      <c r="GG25" s="51">
        <f t="shared" si="179"/>
        <v>0.1</v>
      </c>
      <c r="GH25" s="24">
        <f t="shared" si="180"/>
        <v>23</v>
      </c>
      <c r="GI25" s="57">
        <v>95.48</v>
      </c>
      <c r="GJ25" s="57">
        <v>90.67</v>
      </c>
      <c r="GK25" s="54">
        <f t="shared" si="181"/>
        <v>7.5987361769352349E-2</v>
      </c>
      <c r="GL25" s="51">
        <f t="shared" si="182"/>
        <v>0.1</v>
      </c>
      <c r="GM25" s="24">
        <f t="shared" si="183"/>
        <v>28</v>
      </c>
      <c r="GN25" s="57">
        <v>95.48</v>
      </c>
      <c r="GO25" s="57">
        <v>95.59</v>
      </c>
      <c r="GP25" s="54">
        <f t="shared" si="184"/>
        <v>0</v>
      </c>
      <c r="GQ25" s="51">
        <f t="shared" si="185"/>
        <v>0.1</v>
      </c>
      <c r="GR25" s="24">
        <f t="shared" si="186"/>
        <v>29</v>
      </c>
      <c r="GS25" s="57">
        <v>4.37</v>
      </c>
      <c r="GT25" s="57">
        <f t="shared" si="38"/>
        <v>6.8400000000000002E-2</v>
      </c>
      <c r="GU25" s="51">
        <f t="shared" si="39"/>
        <v>0.1</v>
      </c>
      <c r="GV25" s="24">
        <f t="shared" si="40"/>
        <v>22</v>
      </c>
      <c r="GW25" s="57">
        <v>6.9500000000000011</v>
      </c>
      <c r="GX25" s="57">
        <f t="shared" si="187"/>
        <v>0</v>
      </c>
      <c r="GY25" s="51">
        <f t="shared" si="41"/>
        <v>0.1</v>
      </c>
      <c r="GZ25" s="24">
        <f t="shared" si="42"/>
        <v>23</v>
      </c>
      <c r="HA25" s="56"/>
      <c r="HB25" s="56"/>
      <c r="HC25" s="54">
        <f t="shared" si="188"/>
        <v>0.06</v>
      </c>
      <c r="HD25" s="54">
        <f t="shared" si="189"/>
        <v>0.1</v>
      </c>
      <c r="HE25" s="56"/>
      <c r="HF25" s="56"/>
      <c r="HG25" s="56"/>
      <c r="HH25" s="54">
        <f t="shared" si="190"/>
        <v>0.06</v>
      </c>
      <c r="HI25" s="54">
        <f t="shared" si="191"/>
        <v>0.1</v>
      </c>
      <c r="HJ25" s="56"/>
      <c r="HK25" s="57">
        <v>92.5</v>
      </c>
      <c r="HL25" s="57">
        <v>53.23</v>
      </c>
      <c r="HM25" s="54">
        <f t="shared" si="192"/>
        <v>8.9718985606579857E-2</v>
      </c>
      <c r="HN25" s="51">
        <f t="shared" si="193"/>
        <v>0.1</v>
      </c>
      <c r="HO25" s="24">
        <f t="shared" si="194"/>
        <v>16</v>
      </c>
      <c r="HP25" s="57">
        <v>92.5</v>
      </c>
      <c r="HQ25" s="57">
        <v>87.74</v>
      </c>
      <c r="HR25" s="54">
        <f t="shared" si="195"/>
        <v>5.1403887688984906E-2</v>
      </c>
      <c r="HS25" s="51">
        <f t="shared" si="196"/>
        <v>0.1</v>
      </c>
      <c r="HT25" s="24">
        <f t="shared" si="197"/>
        <v>28</v>
      </c>
      <c r="HU25" s="54">
        <v>95.62</v>
      </c>
      <c r="HV25" s="54">
        <v>93.63</v>
      </c>
      <c r="HW25" s="54">
        <f t="shared" si="198"/>
        <v>5.9050445103857756E-2</v>
      </c>
      <c r="HX25" s="54">
        <f t="shared" si="199"/>
        <v>0.1</v>
      </c>
      <c r="HY25" s="24">
        <f t="shared" si="200"/>
        <v>28</v>
      </c>
      <c r="HZ25" s="54">
        <v>95.62</v>
      </c>
      <c r="IA25" s="54">
        <v>93.600000000000009</v>
      </c>
      <c r="IB25" s="54">
        <f t="shared" si="201"/>
        <v>5.9411764705882386E-2</v>
      </c>
      <c r="IC25" s="54">
        <f t="shared" si="202"/>
        <v>0.1</v>
      </c>
      <c r="ID25" s="24">
        <f t="shared" si="203"/>
        <v>28</v>
      </c>
      <c r="IE25" s="56"/>
      <c r="IF25" s="56"/>
      <c r="IG25" s="54">
        <f t="shared" si="204"/>
        <v>0.06</v>
      </c>
      <c r="IH25" s="54">
        <f t="shared" si="205"/>
        <v>0.1</v>
      </c>
      <c r="II25" s="56"/>
      <c r="IJ25" s="56"/>
      <c r="IK25" s="56"/>
      <c r="IL25" s="54">
        <f t="shared" si="206"/>
        <v>0.06</v>
      </c>
      <c r="IM25" s="54">
        <f t="shared" si="207"/>
        <v>0.1</v>
      </c>
      <c r="IN25" s="56"/>
      <c r="IO25" s="56"/>
      <c r="IP25" s="56"/>
      <c r="IQ25" s="54">
        <f t="shared" si="208"/>
        <v>0.12</v>
      </c>
      <c r="IR25" s="54">
        <f t="shared" si="209"/>
        <v>0.2</v>
      </c>
      <c r="IS25" s="56"/>
      <c r="IT25" s="56"/>
      <c r="IU25" s="56"/>
      <c r="IV25" s="54">
        <f t="shared" si="210"/>
        <v>0.12</v>
      </c>
      <c r="IW25" s="54">
        <f t="shared" si="211"/>
        <v>0.2</v>
      </c>
      <c r="IX25" s="56"/>
      <c r="IY25" s="56"/>
      <c r="IZ25" s="56"/>
      <c r="JA25" s="54">
        <f t="shared" si="212"/>
        <v>0.12</v>
      </c>
      <c r="JB25" s="54">
        <f t="shared" si="213"/>
        <v>0.2</v>
      </c>
      <c r="JC25" s="56"/>
      <c r="JD25" s="56"/>
      <c r="JE25" s="56"/>
      <c r="JF25" s="54">
        <f t="shared" si="214"/>
        <v>0.12</v>
      </c>
      <c r="JG25" s="54">
        <f t="shared" si="215"/>
        <v>0.2</v>
      </c>
      <c r="JH25" s="56"/>
      <c r="JI25" s="56"/>
      <c r="JJ25" s="56"/>
      <c r="JK25" s="54">
        <f t="shared" si="216"/>
        <v>0.06</v>
      </c>
      <c r="JL25" s="54">
        <f t="shared" si="217"/>
        <v>0.1</v>
      </c>
      <c r="JM25" s="56"/>
      <c r="JN25" s="56"/>
      <c r="JO25" s="56"/>
      <c r="JP25" s="54">
        <f t="shared" si="218"/>
        <v>0.06</v>
      </c>
      <c r="JQ25" s="54">
        <f t="shared" si="219"/>
        <v>0.1</v>
      </c>
      <c r="JR25" s="56"/>
      <c r="JS25" s="56"/>
      <c r="JT25" s="56"/>
      <c r="JU25" s="54">
        <f t="shared" si="220"/>
        <v>0.03</v>
      </c>
      <c r="JV25" s="54">
        <f t="shared" si="221"/>
        <v>0.05</v>
      </c>
      <c r="JW25" s="56"/>
      <c r="JX25" s="56"/>
      <c r="JY25" s="56"/>
      <c r="JZ25" s="54">
        <f t="shared" si="222"/>
        <v>0.03</v>
      </c>
      <c r="KA25" s="54">
        <f t="shared" si="223"/>
        <v>0.05</v>
      </c>
      <c r="KB25" s="56"/>
      <c r="KC25" s="56"/>
      <c r="KD25" s="56"/>
      <c r="KE25" s="54">
        <f t="shared" si="224"/>
        <v>0.03</v>
      </c>
      <c r="KF25" s="54">
        <f t="shared" si="225"/>
        <v>0.05</v>
      </c>
      <c r="KG25" s="56"/>
      <c r="KH25" s="56"/>
      <c r="KI25" s="56"/>
      <c r="KJ25" s="54">
        <f t="shared" si="226"/>
        <v>0.03</v>
      </c>
      <c r="KK25" s="54">
        <f t="shared" si="227"/>
        <v>0.05</v>
      </c>
      <c r="KL25" s="56"/>
      <c r="KM25" s="57">
        <v>77.771242735074637</v>
      </c>
      <c r="KN25" s="57"/>
      <c r="KO25" s="54">
        <f t="shared" si="228"/>
        <v>0</v>
      </c>
      <c r="KP25" s="51">
        <f t="shared" si="229"/>
        <v>0</v>
      </c>
      <c r="KQ25" s="24">
        <f t="shared" si="230"/>
        <v>1</v>
      </c>
      <c r="KR25" s="57">
        <v>77.771242735074637</v>
      </c>
      <c r="KS25" s="57"/>
      <c r="KT25" s="54">
        <f t="shared" si="231"/>
        <v>0</v>
      </c>
      <c r="KU25" s="51">
        <f t="shared" si="232"/>
        <v>0</v>
      </c>
      <c r="KV25" s="24">
        <f t="shared" si="233"/>
        <v>1</v>
      </c>
      <c r="KW25" s="57">
        <v>69.116604477611943</v>
      </c>
      <c r="KX25" s="57"/>
      <c r="KY25" s="54">
        <f t="shared" si="234"/>
        <v>0</v>
      </c>
      <c r="KZ25" s="51">
        <f t="shared" si="235"/>
        <v>0</v>
      </c>
      <c r="LA25" s="24">
        <f t="shared" si="236"/>
        <v>1</v>
      </c>
      <c r="LB25" s="57">
        <v>69.116604477611943</v>
      </c>
      <c r="LC25" s="57"/>
      <c r="LD25" s="54">
        <f t="shared" si="237"/>
        <v>0</v>
      </c>
      <c r="LE25" s="51">
        <f t="shared" si="238"/>
        <v>0</v>
      </c>
      <c r="LF25" s="24">
        <f t="shared" si="239"/>
        <v>1</v>
      </c>
      <c r="LG25" s="56"/>
      <c r="LH25" s="56"/>
      <c r="LI25" s="54">
        <f t="shared" si="240"/>
        <v>0.06</v>
      </c>
      <c r="LJ25" s="54">
        <f t="shared" si="241"/>
        <v>0.1</v>
      </c>
      <c r="LK25" s="56"/>
      <c r="LL25" s="56"/>
      <c r="LM25" s="56"/>
      <c r="LN25" s="54">
        <f t="shared" si="242"/>
        <v>0.06</v>
      </c>
      <c r="LO25" s="54">
        <f t="shared" si="243"/>
        <v>0.1</v>
      </c>
      <c r="LP25" s="56"/>
      <c r="LQ25" s="54">
        <v>1.9863124562733208</v>
      </c>
      <c r="LR25" s="56"/>
      <c r="LS25" s="54">
        <f t="shared" si="244"/>
        <v>0</v>
      </c>
      <c r="LT25" s="51">
        <f t="shared" si="245"/>
        <v>0</v>
      </c>
      <c r="LU25" s="24">
        <f t="shared" si="246"/>
        <v>1</v>
      </c>
      <c r="LV25" s="54">
        <v>1.9863124562733208</v>
      </c>
      <c r="LW25" s="56"/>
      <c r="LX25" s="54">
        <f t="shared" si="247"/>
        <v>0</v>
      </c>
      <c r="LY25" s="51">
        <f t="shared" si="248"/>
        <v>0</v>
      </c>
      <c r="LZ25" s="24">
        <f t="shared" si="249"/>
        <v>1</v>
      </c>
      <c r="MA25" s="54">
        <v>10.1284276979361</v>
      </c>
      <c r="MB25" s="56"/>
      <c r="MC25" s="54">
        <f t="shared" si="250"/>
        <v>0</v>
      </c>
      <c r="MD25" s="51">
        <f t="shared" si="251"/>
        <v>0</v>
      </c>
      <c r="ME25" s="24">
        <f t="shared" si="252"/>
        <v>1</v>
      </c>
      <c r="MF25" s="54">
        <v>10.1284276979361</v>
      </c>
      <c r="MG25" s="56"/>
      <c r="MH25" s="54">
        <f t="shared" si="253"/>
        <v>0</v>
      </c>
      <c r="MI25" s="51">
        <f t="shared" si="254"/>
        <v>0</v>
      </c>
      <c r="MJ25" s="24">
        <f t="shared" si="255"/>
        <v>1</v>
      </c>
      <c r="MK25" s="56"/>
      <c r="ML25" s="56"/>
      <c r="MM25" s="54">
        <f t="shared" si="256"/>
        <v>0.12</v>
      </c>
      <c r="MN25" s="54">
        <f t="shared" si="257"/>
        <v>0.2</v>
      </c>
      <c r="MO25" s="56"/>
      <c r="MP25" s="56"/>
      <c r="MQ25" s="56"/>
      <c r="MR25" s="54">
        <f t="shared" si="258"/>
        <v>0.12</v>
      </c>
      <c r="MS25" s="54">
        <f t="shared" si="259"/>
        <v>0.2</v>
      </c>
      <c r="MT25" s="56"/>
      <c r="MU25" s="56"/>
      <c r="MV25" s="56"/>
      <c r="MW25" s="54">
        <f t="shared" si="260"/>
        <v>0.12</v>
      </c>
      <c r="MX25" s="54">
        <f t="shared" si="261"/>
        <v>0.2</v>
      </c>
      <c r="MY25" s="56"/>
      <c r="MZ25" s="56"/>
      <c r="NA25" s="56"/>
      <c r="NB25" s="54">
        <f t="shared" si="262"/>
        <v>0.12</v>
      </c>
      <c r="NC25" s="54">
        <f t="shared" si="263"/>
        <v>0.2</v>
      </c>
      <c r="ND25" s="56"/>
      <c r="NE25" s="56"/>
      <c r="NF25" s="56"/>
      <c r="NG25" s="54">
        <f t="shared" si="264"/>
        <v>0.06</v>
      </c>
      <c r="NH25" s="54">
        <f t="shared" si="265"/>
        <v>0.1</v>
      </c>
      <c r="NI25" s="56"/>
      <c r="NJ25" s="56"/>
      <c r="NK25" s="56"/>
      <c r="NL25" s="54">
        <f t="shared" si="266"/>
        <v>0.06</v>
      </c>
      <c r="NM25" s="54">
        <f t="shared" si="267"/>
        <v>0.1</v>
      </c>
      <c r="NN25" s="56"/>
      <c r="NO25" s="56"/>
      <c r="NP25" s="56"/>
      <c r="NQ25" s="54">
        <f t="shared" si="268"/>
        <v>0.03</v>
      </c>
      <c r="NR25" s="54">
        <f t="shared" si="269"/>
        <v>0.05</v>
      </c>
      <c r="NS25" s="56"/>
      <c r="NT25" s="56"/>
      <c r="NU25" s="56"/>
      <c r="NV25" s="54">
        <f t="shared" si="270"/>
        <v>0.03</v>
      </c>
      <c r="NW25" s="54">
        <f t="shared" si="271"/>
        <v>0.05</v>
      </c>
      <c r="NX25" s="56"/>
      <c r="NY25" s="56"/>
      <c r="NZ25" s="56"/>
      <c r="OA25" s="54">
        <f t="shared" si="272"/>
        <v>0.03</v>
      </c>
      <c r="OB25" s="54">
        <f t="shared" si="273"/>
        <v>0.05</v>
      </c>
      <c r="OC25" s="56"/>
      <c r="OD25" s="56"/>
      <c r="OE25" s="56"/>
      <c r="OF25" s="54">
        <f t="shared" si="274"/>
        <v>0.03</v>
      </c>
      <c r="OG25" s="54">
        <f t="shared" si="275"/>
        <v>0.05</v>
      </c>
      <c r="OH25" s="56"/>
      <c r="OI25" s="56"/>
      <c r="OJ25" s="56"/>
      <c r="OK25" s="54">
        <f t="shared" si="276"/>
        <v>0.06</v>
      </c>
      <c r="OL25" s="54">
        <f t="shared" si="277"/>
        <v>0.1</v>
      </c>
      <c r="OM25" s="56"/>
      <c r="ON25" s="56"/>
      <c r="OO25" s="56"/>
      <c r="OP25" s="54">
        <f t="shared" si="278"/>
        <v>0.06</v>
      </c>
      <c r="OQ25" s="54">
        <f t="shared" si="279"/>
        <v>0.1</v>
      </c>
      <c r="OR25" s="56"/>
      <c r="OS25" s="56"/>
      <c r="OT25" s="56"/>
      <c r="OU25" s="54">
        <f t="shared" si="280"/>
        <v>0.12</v>
      </c>
      <c r="OV25" s="54">
        <f t="shared" si="281"/>
        <v>0.2</v>
      </c>
      <c r="OW25" s="56"/>
      <c r="OX25" s="56"/>
      <c r="OY25" s="56"/>
      <c r="OZ25" s="54">
        <f t="shared" si="282"/>
        <v>0.12</v>
      </c>
      <c r="PA25" s="54">
        <f t="shared" si="283"/>
        <v>0.2</v>
      </c>
      <c r="PB25" s="56"/>
      <c r="PC25" s="56"/>
      <c r="PD25" s="56"/>
      <c r="PE25" s="54">
        <f t="shared" si="284"/>
        <v>0.12</v>
      </c>
      <c r="PF25" s="54">
        <f t="shared" si="285"/>
        <v>0.2</v>
      </c>
      <c r="PG25" s="56"/>
      <c r="PH25" s="56"/>
      <c r="PI25" s="56"/>
      <c r="PJ25" s="54">
        <f t="shared" si="286"/>
        <v>0.12</v>
      </c>
      <c r="PK25" s="54">
        <f t="shared" si="287"/>
        <v>0.2</v>
      </c>
      <c r="PL25" s="56"/>
      <c r="PM25" s="56"/>
      <c r="PN25" s="56"/>
      <c r="PO25" s="54">
        <f t="shared" si="288"/>
        <v>0.06</v>
      </c>
      <c r="PP25" s="54">
        <f t="shared" si="289"/>
        <v>0.1</v>
      </c>
      <c r="PQ25" s="56"/>
      <c r="PR25" s="56"/>
      <c r="PS25" s="56"/>
      <c r="PT25" s="54">
        <f t="shared" si="290"/>
        <v>0.06</v>
      </c>
      <c r="PU25" s="54">
        <f t="shared" si="291"/>
        <v>0.1</v>
      </c>
      <c r="PV25" s="56"/>
      <c r="PW25" s="56"/>
      <c r="PX25" s="56"/>
      <c r="PY25" s="54">
        <f t="shared" si="292"/>
        <v>0.03</v>
      </c>
      <c r="PZ25" s="54">
        <f t="shared" si="293"/>
        <v>0.05</v>
      </c>
      <c r="QA25" s="56"/>
      <c r="QB25" s="56"/>
      <c r="QC25" s="56"/>
      <c r="QD25" s="54">
        <f t="shared" si="294"/>
        <v>0.03</v>
      </c>
      <c r="QE25" s="54">
        <f t="shared" si="295"/>
        <v>0.05</v>
      </c>
      <c r="QF25" s="56"/>
      <c r="QG25" s="56"/>
      <c r="QH25" s="56"/>
      <c r="QI25" s="54">
        <f t="shared" si="296"/>
        <v>0.03</v>
      </c>
      <c r="QJ25" s="54">
        <f t="shared" si="297"/>
        <v>0.05</v>
      </c>
      <c r="QK25" s="56"/>
      <c r="QL25" s="56"/>
      <c r="QM25" s="56"/>
      <c r="QN25" s="54">
        <f t="shared" si="298"/>
        <v>0.03</v>
      </c>
      <c r="QO25" s="54">
        <f t="shared" si="299"/>
        <v>0.05</v>
      </c>
      <c r="QP25" s="56"/>
      <c r="QQ25" s="54"/>
      <c r="QR25" s="54">
        <f t="shared" si="300"/>
        <v>0.12</v>
      </c>
      <c r="QS25" s="54">
        <f t="shared" si="301"/>
        <v>0.2</v>
      </c>
      <c r="QT25" s="34"/>
      <c r="QU25" s="54"/>
      <c r="QV25" s="54">
        <f t="shared" si="302"/>
        <v>0.12</v>
      </c>
      <c r="QW25" s="54">
        <f t="shared" si="303"/>
        <v>0.2</v>
      </c>
      <c r="QX25" s="34"/>
      <c r="QY25" s="54"/>
      <c r="QZ25" s="54">
        <f t="shared" si="304"/>
        <v>0.12</v>
      </c>
      <c r="RA25" s="54">
        <f t="shared" si="305"/>
        <v>0.2</v>
      </c>
      <c r="RB25" s="34"/>
      <c r="RC25" s="54"/>
      <c r="RD25" s="54">
        <f t="shared" si="306"/>
        <v>0.12</v>
      </c>
      <c r="RE25" s="54">
        <f t="shared" si="307"/>
        <v>0.2</v>
      </c>
      <c r="RF25" s="34"/>
      <c r="RG25" s="54"/>
      <c r="RH25" s="54">
        <f t="shared" si="308"/>
        <v>0.12</v>
      </c>
      <c r="RI25" s="54">
        <f t="shared" si="309"/>
        <v>0.2</v>
      </c>
      <c r="RJ25" s="34"/>
      <c r="RK25" s="57">
        <v>95.399999999999991</v>
      </c>
      <c r="RL25" s="57">
        <f t="shared" si="310"/>
        <v>0</v>
      </c>
      <c r="RM25" s="51">
        <f t="shared" si="43"/>
        <v>0.2</v>
      </c>
      <c r="RN25" s="24">
        <f t="shared" si="311"/>
        <v>28</v>
      </c>
      <c r="RO25" s="54"/>
      <c r="RP25" s="54">
        <f t="shared" si="312"/>
        <v>0.06</v>
      </c>
      <c r="RQ25" s="54">
        <f t="shared" si="313"/>
        <v>0.1</v>
      </c>
      <c r="RR25" s="34"/>
      <c r="RS25" s="54"/>
      <c r="RT25" s="54">
        <f t="shared" si="314"/>
        <v>0.06</v>
      </c>
      <c r="RU25" s="54">
        <f t="shared" si="315"/>
        <v>0.1</v>
      </c>
      <c r="RV25" s="34"/>
      <c r="RW25" s="54"/>
      <c r="RX25" s="54">
        <f t="shared" si="316"/>
        <v>0.06</v>
      </c>
      <c r="RY25" s="54">
        <f t="shared" si="317"/>
        <v>0.1</v>
      </c>
      <c r="RZ25" s="34"/>
      <c r="SA25" s="54"/>
      <c r="SB25" s="54">
        <f t="shared" si="318"/>
        <v>0.06</v>
      </c>
      <c r="SC25" s="54">
        <f t="shared" si="319"/>
        <v>0.1</v>
      </c>
      <c r="SD25" s="34"/>
      <c r="SE25" s="54"/>
      <c r="SF25" s="54">
        <f t="shared" si="320"/>
        <v>0.06</v>
      </c>
      <c r="SG25" s="54">
        <f t="shared" si="321"/>
        <v>0.1</v>
      </c>
      <c r="SH25" s="34"/>
      <c r="SI25" s="54"/>
      <c r="SJ25" s="54">
        <f t="shared" si="322"/>
        <v>0.06</v>
      </c>
      <c r="SK25" s="54">
        <f t="shared" si="323"/>
        <v>0.1</v>
      </c>
      <c r="SL25" s="34"/>
      <c r="SM25" s="54"/>
      <c r="SN25" s="54">
        <f t="shared" si="324"/>
        <v>0.06</v>
      </c>
      <c r="SO25" s="54">
        <f t="shared" si="325"/>
        <v>0.1</v>
      </c>
      <c r="SP25" s="34"/>
      <c r="SQ25" s="54"/>
      <c r="SR25" s="54">
        <f t="shared" si="326"/>
        <v>0.06</v>
      </c>
      <c r="SS25" s="54">
        <f t="shared" si="327"/>
        <v>0.1</v>
      </c>
      <c r="ST25" s="34"/>
      <c r="SU25" s="54"/>
      <c r="SV25" s="54">
        <f t="shared" si="328"/>
        <v>0.06</v>
      </c>
      <c r="SW25" s="54">
        <f t="shared" si="329"/>
        <v>0.1</v>
      </c>
      <c r="SX25" s="34"/>
      <c r="SY25" s="54"/>
      <c r="SZ25" s="54">
        <f t="shared" si="330"/>
        <v>0.06</v>
      </c>
      <c r="TA25" s="54">
        <f t="shared" si="331"/>
        <v>0.1</v>
      </c>
      <c r="TB25" s="34"/>
      <c r="TC25" s="54"/>
      <c r="TD25" s="54">
        <f t="shared" si="332"/>
        <v>0.06</v>
      </c>
      <c r="TE25" s="54">
        <f t="shared" si="333"/>
        <v>0.1</v>
      </c>
      <c r="TF25" s="34"/>
      <c r="TG25" s="54"/>
      <c r="TH25" s="54">
        <f t="shared" si="334"/>
        <v>0.06</v>
      </c>
      <c r="TI25" s="54">
        <f t="shared" si="335"/>
        <v>0.1</v>
      </c>
      <c r="TJ25" s="34"/>
      <c r="TK25" s="54"/>
      <c r="TL25" s="54">
        <f t="shared" si="336"/>
        <v>0.06</v>
      </c>
      <c r="TM25" s="54">
        <f t="shared" si="337"/>
        <v>0.1</v>
      </c>
      <c r="TN25" s="34"/>
      <c r="TO25" s="57">
        <v>90.72</v>
      </c>
      <c r="TP25" s="57">
        <f t="shared" si="338"/>
        <v>9.6266666666666653E-2</v>
      </c>
      <c r="TQ25" s="51">
        <f t="shared" si="44"/>
        <v>0.1</v>
      </c>
      <c r="TR25" s="24">
        <f t="shared" si="339"/>
        <v>23</v>
      </c>
      <c r="TS25" s="54"/>
      <c r="TT25" s="54">
        <f t="shared" si="340"/>
        <v>0.06</v>
      </c>
      <c r="TU25" s="54">
        <f t="shared" si="341"/>
        <v>0.1</v>
      </c>
      <c r="TV25" s="34"/>
      <c r="TW25" s="54"/>
      <c r="TX25" s="54">
        <f t="shared" si="342"/>
        <v>0.06</v>
      </c>
      <c r="TY25" s="54">
        <f t="shared" si="343"/>
        <v>0.1</v>
      </c>
      <c r="TZ25" s="34"/>
      <c r="UA25" s="54"/>
      <c r="UB25" s="54">
        <f t="shared" si="344"/>
        <v>0.06</v>
      </c>
      <c r="UC25" s="54">
        <f t="shared" si="345"/>
        <v>0.1</v>
      </c>
      <c r="UD25" s="34"/>
      <c r="UE25" s="54"/>
      <c r="UF25" s="54">
        <f t="shared" si="346"/>
        <v>0.06</v>
      </c>
      <c r="UG25" s="54">
        <f t="shared" si="347"/>
        <v>0.1</v>
      </c>
      <c r="UH25" s="34"/>
      <c r="UI25" s="54"/>
      <c r="UJ25" s="54">
        <f t="shared" si="348"/>
        <v>0.06</v>
      </c>
      <c r="UK25" s="54">
        <f t="shared" si="349"/>
        <v>0.1</v>
      </c>
      <c r="UL25" s="34"/>
      <c r="UM25" s="54"/>
      <c r="UN25" s="54">
        <f t="shared" si="350"/>
        <v>0.06</v>
      </c>
      <c r="UO25" s="54">
        <f t="shared" si="351"/>
        <v>0.1</v>
      </c>
      <c r="UP25" s="34"/>
      <c r="UQ25" s="54"/>
      <c r="UR25" s="54">
        <f t="shared" si="352"/>
        <v>0.06</v>
      </c>
      <c r="US25" s="54">
        <f t="shared" si="353"/>
        <v>0.1</v>
      </c>
      <c r="UT25" s="34"/>
      <c r="UU25" s="54"/>
      <c r="UV25" s="54">
        <f t="shared" si="354"/>
        <v>0.06</v>
      </c>
      <c r="UW25" s="54">
        <f t="shared" si="355"/>
        <v>0.1</v>
      </c>
      <c r="UX25" s="34"/>
      <c r="UY25" s="54"/>
      <c r="UZ25" s="54">
        <f t="shared" si="356"/>
        <v>0.06</v>
      </c>
      <c r="VA25" s="54">
        <f t="shared" si="357"/>
        <v>0.1</v>
      </c>
      <c r="VB25" s="34"/>
      <c r="VC25" s="54"/>
      <c r="VD25" s="54">
        <f t="shared" si="358"/>
        <v>0.06</v>
      </c>
      <c r="VE25" s="54">
        <f t="shared" si="359"/>
        <v>0.1</v>
      </c>
      <c r="VF25" s="34"/>
      <c r="VG25" s="64">
        <v>0.14532986502509121</v>
      </c>
      <c r="VH25" s="57">
        <f t="shared" si="45"/>
        <v>0</v>
      </c>
      <c r="VI25" s="51">
        <f t="shared" si="46"/>
        <v>0.1</v>
      </c>
      <c r="VJ25" s="24">
        <f t="shared" si="360"/>
        <v>17</v>
      </c>
      <c r="VK25" s="57">
        <v>77.771242735074637</v>
      </c>
      <c r="VL25" s="57">
        <f t="shared" si="361"/>
        <v>0</v>
      </c>
      <c r="VM25" s="51">
        <f t="shared" si="47"/>
        <v>0.2</v>
      </c>
      <c r="VN25" s="24">
        <f t="shared" si="362"/>
        <v>27</v>
      </c>
      <c r="VO25" s="57">
        <v>69.116604477611943</v>
      </c>
      <c r="VP25" s="57">
        <f t="shared" si="363"/>
        <v>0</v>
      </c>
      <c r="VQ25" s="51">
        <f t="shared" si="48"/>
        <v>0.2</v>
      </c>
      <c r="VR25" s="24">
        <f t="shared" si="364"/>
        <v>27</v>
      </c>
      <c r="VS25" s="54"/>
      <c r="VT25" s="54">
        <f t="shared" si="365"/>
        <v>0.06</v>
      </c>
      <c r="VU25" s="54">
        <f t="shared" si="366"/>
        <v>0.1</v>
      </c>
      <c r="VV25" s="34"/>
      <c r="VW25" s="54">
        <v>1.9863124562733208</v>
      </c>
      <c r="VX25" s="57">
        <f t="shared" si="367"/>
        <v>0</v>
      </c>
      <c r="VY25" s="51">
        <f t="shared" si="49"/>
        <v>0.1</v>
      </c>
      <c r="VZ25" s="24">
        <f t="shared" si="368"/>
        <v>25</v>
      </c>
      <c r="WA25" s="54">
        <v>10.1284276979361</v>
      </c>
      <c r="WB25" s="57">
        <f t="shared" si="369"/>
        <v>6.0513710791744398E-2</v>
      </c>
      <c r="WC25" s="51">
        <f t="shared" si="50"/>
        <v>0.1</v>
      </c>
      <c r="WD25" s="24">
        <f t="shared" si="370"/>
        <v>20</v>
      </c>
      <c r="WE25" s="57">
        <v>94.62</v>
      </c>
      <c r="WF25" s="57">
        <f t="shared" si="371"/>
        <v>0</v>
      </c>
      <c r="WG25" s="51">
        <f t="shared" si="51"/>
        <v>0.1</v>
      </c>
      <c r="WH25" s="24">
        <f t="shared" si="372"/>
        <v>22</v>
      </c>
      <c r="WI25" s="54"/>
      <c r="WJ25" s="54">
        <f t="shared" si="373"/>
        <v>0.06</v>
      </c>
      <c r="WK25" s="54">
        <f t="shared" si="374"/>
        <v>0.1</v>
      </c>
      <c r="WL25" s="34"/>
      <c r="WM25" s="54"/>
      <c r="WN25" s="54">
        <f t="shared" si="375"/>
        <v>0.06</v>
      </c>
      <c r="WO25" s="54">
        <f t="shared" si="376"/>
        <v>0.1</v>
      </c>
      <c r="WP25" s="34"/>
      <c r="WQ25" s="54"/>
      <c r="WR25" s="54">
        <f t="shared" si="377"/>
        <v>0.06</v>
      </c>
      <c r="WS25" s="54">
        <f t="shared" si="378"/>
        <v>0.1</v>
      </c>
      <c r="WT25" s="34"/>
      <c r="WU25" s="57">
        <v>1.54</v>
      </c>
      <c r="WV25" s="57">
        <f t="shared" si="379"/>
        <v>0.1</v>
      </c>
      <c r="WW25" s="51">
        <f t="shared" si="52"/>
        <v>0.1</v>
      </c>
      <c r="WX25" s="24">
        <f t="shared" si="380"/>
        <v>21</v>
      </c>
      <c r="WY25" s="54"/>
      <c r="WZ25" s="54">
        <f t="shared" si="381"/>
        <v>0.06</v>
      </c>
      <c r="XA25" s="54">
        <f t="shared" si="382"/>
        <v>0.1</v>
      </c>
      <c r="XB25" s="34"/>
      <c r="XC25" s="54"/>
      <c r="XD25" s="54">
        <f t="shared" si="383"/>
        <v>0.06</v>
      </c>
      <c r="XE25" s="54">
        <f t="shared" si="384"/>
        <v>0.1</v>
      </c>
      <c r="XF25" s="34"/>
      <c r="XG25" s="54"/>
      <c r="XH25" s="54">
        <f t="shared" si="385"/>
        <v>0.06</v>
      </c>
      <c r="XI25" s="54">
        <f t="shared" si="386"/>
        <v>0.1</v>
      </c>
      <c r="XJ25" s="34"/>
      <c r="XK25" s="54"/>
      <c r="XL25" s="54">
        <f t="shared" si="387"/>
        <v>0.06</v>
      </c>
      <c r="XM25" s="54">
        <f t="shared" si="388"/>
        <v>0.1</v>
      </c>
      <c r="XN25" s="34"/>
      <c r="XO25" s="54"/>
      <c r="XP25" s="54">
        <f t="shared" si="389"/>
        <v>0.06</v>
      </c>
      <c r="XQ25" s="54">
        <f t="shared" si="390"/>
        <v>0.1</v>
      </c>
      <c r="XR25" s="34"/>
      <c r="XS25" s="54"/>
      <c r="XT25" s="54">
        <f t="shared" si="391"/>
        <v>0.06</v>
      </c>
      <c r="XU25" s="54">
        <f t="shared" si="392"/>
        <v>0.1</v>
      </c>
      <c r="XV25" s="34"/>
      <c r="XW25" s="54"/>
      <c r="XX25" s="54">
        <f t="shared" si="393"/>
        <v>0.06</v>
      </c>
      <c r="XY25" s="54">
        <f t="shared" si="394"/>
        <v>0.1</v>
      </c>
      <c r="XZ25" s="34"/>
      <c r="YA25" s="54"/>
      <c r="YB25" s="54">
        <f t="shared" si="395"/>
        <v>0.06</v>
      </c>
      <c r="YC25" s="54">
        <f t="shared" si="396"/>
        <v>0.1</v>
      </c>
      <c r="YD25" s="34"/>
      <c r="YE25" s="54"/>
      <c r="YF25" s="54">
        <f t="shared" si="397"/>
        <v>0.03</v>
      </c>
      <c r="YG25" s="54">
        <f t="shared" si="398"/>
        <v>0.05</v>
      </c>
      <c r="YH25" s="34"/>
      <c r="YI25" s="54"/>
      <c r="YJ25" s="54">
        <f t="shared" si="399"/>
        <v>0.06</v>
      </c>
      <c r="YK25" s="54">
        <f t="shared" si="400"/>
        <v>0.1</v>
      </c>
      <c r="YL25" s="34"/>
      <c r="YM25" s="54"/>
      <c r="YN25" s="54">
        <f t="shared" si="401"/>
        <v>0.03</v>
      </c>
      <c r="YO25" s="54">
        <f t="shared" si="402"/>
        <v>0.05</v>
      </c>
      <c r="YP25" s="34"/>
      <c r="YQ25" s="57">
        <v>95.48</v>
      </c>
      <c r="YR25" s="57">
        <f t="shared" si="403"/>
        <v>6.9600000000000078E-2</v>
      </c>
      <c r="YS25" s="51">
        <f t="shared" si="53"/>
        <v>0.1</v>
      </c>
      <c r="YT25" s="24">
        <f t="shared" si="404"/>
        <v>28</v>
      </c>
      <c r="YU25" s="54"/>
      <c r="YV25" s="54">
        <f t="shared" si="405"/>
        <v>0.06</v>
      </c>
      <c r="YW25" s="54">
        <f t="shared" si="406"/>
        <v>0.1</v>
      </c>
      <c r="YX25" s="34"/>
      <c r="YY25" s="54"/>
      <c r="YZ25" s="54">
        <f t="shared" si="407"/>
        <v>0.06</v>
      </c>
      <c r="ZA25" s="54">
        <f t="shared" si="408"/>
        <v>0.1</v>
      </c>
      <c r="ZB25" s="34"/>
      <c r="ZC25" s="54"/>
      <c r="ZD25" s="54">
        <f t="shared" si="409"/>
        <v>0.06</v>
      </c>
      <c r="ZE25" s="54">
        <f t="shared" si="410"/>
        <v>0.1</v>
      </c>
      <c r="ZF25" s="34"/>
      <c r="ZG25" s="54"/>
      <c r="ZH25" s="54">
        <f t="shared" si="411"/>
        <v>0.06</v>
      </c>
      <c r="ZI25" s="54">
        <f t="shared" si="412"/>
        <v>0.1</v>
      </c>
      <c r="ZJ25" s="34"/>
      <c r="ZK25" s="54"/>
      <c r="ZL25" s="54">
        <f t="shared" si="413"/>
        <v>0.06</v>
      </c>
      <c r="ZM25" s="54">
        <f t="shared" si="414"/>
        <v>0.1</v>
      </c>
      <c r="ZN25" s="34"/>
      <c r="ZO25" s="54"/>
      <c r="ZP25" s="54">
        <f t="shared" si="415"/>
        <v>0.06</v>
      </c>
      <c r="ZQ25" s="54">
        <f t="shared" si="416"/>
        <v>0.1</v>
      </c>
      <c r="ZR25" s="34"/>
      <c r="ZS25" s="54"/>
      <c r="ZT25" s="54">
        <f t="shared" si="417"/>
        <v>0.06</v>
      </c>
      <c r="ZU25" s="54">
        <f t="shared" si="418"/>
        <v>0.1</v>
      </c>
      <c r="ZV25" s="34"/>
      <c r="ZW25" s="54"/>
      <c r="ZX25" s="54">
        <f t="shared" si="419"/>
        <v>0.06</v>
      </c>
      <c r="ZY25" s="54">
        <f t="shared" si="420"/>
        <v>0.1</v>
      </c>
      <c r="ZZ25" s="34"/>
      <c r="AAA25" s="54"/>
      <c r="AAB25" s="54">
        <f t="shared" si="421"/>
        <v>0.03</v>
      </c>
      <c r="AAC25" s="54">
        <f t="shared" si="422"/>
        <v>0.05</v>
      </c>
      <c r="AAD25" s="34"/>
      <c r="AAE25" s="51">
        <v>3.56</v>
      </c>
      <c r="AAF25" s="57">
        <f t="shared" si="423"/>
        <v>0</v>
      </c>
      <c r="AAG25" s="51">
        <f t="shared" si="54"/>
        <v>0.05</v>
      </c>
      <c r="AAH25" s="24">
        <f t="shared" si="424"/>
        <v>27</v>
      </c>
      <c r="AAI25" s="54"/>
      <c r="AAJ25" s="54">
        <f t="shared" si="425"/>
        <v>0.03</v>
      </c>
      <c r="AAK25" s="54">
        <f t="shared" si="426"/>
        <v>0.05</v>
      </c>
      <c r="AAL25" s="34"/>
      <c r="AAM25" s="54"/>
      <c r="AAN25" s="54">
        <f t="shared" si="427"/>
        <v>0.03</v>
      </c>
      <c r="AAO25" s="54">
        <f t="shared" si="428"/>
        <v>0.05</v>
      </c>
      <c r="AAP25" s="34"/>
      <c r="AAQ25" s="54"/>
      <c r="AAR25" s="54">
        <f t="shared" si="429"/>
        <v>0.03</v>
      </c>
      <c r="AAS25" s="54">
        <f t="shared" si="430"/>
        <v>0.05</v>
      </c>
      <c r="AAT25" s="34"/>
      <c r="AAU25" s="54"/>
      <c r="AAV25" s="54">
        <f t="shared" si="431"/>
        <v>0.03</v>
      </c>
      <c r="AAW25" s="54">
        <f t="shared" si="432"/>
        <v>0.05</v>
      </c>
      <c r="AAX25" s="34"/>
      <c r="AAY25" s="54"/>
      <c r="AAZ25" s="54">
        <f t="shared" si="433"/>
        <v>0.03</v>
      </c>
      <c r="ABA25" s="54">
        <f t="shared" si="434"/>
        <v>0.05</v>
      </c>
      <c r="ABB25" s="34"/>
      <c r="ABC25" s="54"/>
      <c r="ABD25" s="54">
        <f t="shared" si="435"/>
        <v>0.03</v>
      </c>
      <c r="ABE25" s="54">
        <f t="shared" si="436"/>
        <v>0.05</v>
      </c>
      <c r="ABF25" s="34"/>
      <c r="ABG25" s="54"/>
      <c r="ABH25" s="54">
        <f t="shared" si="437"/>
        <v>0.03</v>
      </c>
      <c r="ABI25" s="54">
        <f t="shared" si="438"/>
        <v>0.05</v>
      </c>
      <c r="ABJ25" s="34"/>
      <c r="ABK25" s="54"/>
      <c r="ABL25" s="54">
        <f t="shared" si="439"/>
        <v>0.03</v>
      </c>
      <c r="ABM25" s="54">
        <f t="shared" si="440"/>
        <v>0.05</v>
      </c>
      <c r="ABN25" s="34"/>
      <c r="ABO25" s="54"/>
      <c r="ABP25" s="54">
        <f t="shared" si="441"/>
        <v>0.03</v>
      </c>
      <c r="ABQ25" s="54">
        <f t="shared" si="442"/>
        <v>0.05</v>
      </c>
      <c r="ABR25" s="34"/>
      <c r="ABS25" s="54"/>
      <c r="ABT25" s="54">
        <f t="shared" si="443"/>
        <v>0.03</v>
      </c>
      <c r="ABU25" s="54">
        <f t="shared" si="444"/>
        <v>0.05</v>
      </c>
      <c r="ABV25" s="34"/>
      <c r="ABW25" s="57">
        <v>92.5</v>
      </c>
      <c r="ABX25" s="57">
        <f t="shared" si="445"/>
        <v>0</v>
      </c>
      <c r="ABY25" s="51">
        <f t="shared" si="55"/>
        <v>0.2</v>
      </c>
      <c r="ABZ25" s="24">
        <f t="shared" si="446"/>
        <v>26</v>
      </c>
      <c r="ACA25" s="54"/>
      <c r="ACB25" s="54">
        <f t="shared" si="447"/>
        <v>0.06</v>
      </c>
      <c r="ACC25" s="54">
        <f t="shared" si="448"/>
        <v>0.1</v>
      </c>
      <c r="ACD25" s="34"/>
      <c r="ACE25" s="54"/>
      <c r="ACF25" s="54">
        <f t="shared" si="449"/>
        <v>0.06</v>
      </c>
      <c r="ACG25" s="54">
        <f t="shared" si="450"/>
        <v>0.1</v>
      </c>
      <c r="ACH25" s="34"/>
      <c r="ACI25" s="54"/>
      <c r="ACJ25" s="54">
        <f t="shared" si="451"/>
        <v>0.06</v>
      </c>
      <c r="ACK25" s="54">
        <f t="shared" si="452"/>
        <v>0.1</v>
      </c>
      <c r="ACL25" s="34"/>
      <c r="ACM25" s="54"/>
      <c r="ACN25" s="54">
        <f t="shared" si="453"/>
        <v>0.06</v>
      </c>
      <c r="ACO25" s="54">
        <f t="shared" si="454"/>
        <v>0.1</v>
      </c>
      <c r="ACP25" s="34"/>
      <c r="ACQ25" s="54"/>
      <c r="ACR25" s="54">
        <f t="shared" si="455"/>
        <v>0.06</v>
      </c>
      <c r="ACS25" s="54">
        <f t="shared" si="456"/>
        <v>0.1</v>
      </c>
      <c r="ACT25" s="34"/>
      <c r="ACU25" s="54"/>
      <c r="ACV25" s="54">
        <f t="shared" si="457"/>
        <v>0.06</v>
      </c>
      <c r="ACW25" s="54">
        <f t="shared" si="458"/>
        <v>0.1</v>
      </c>
      <c r="ACX25" s="34"/>
      <c r="ACY25" s="54"/>
      <c r="ACZ25" s="54">
        <f t="shared" si="459"/>
        <v>0.06</v>
      </c>
      <c r="ADA25" s="54">
        <f t="shared" si="460"/>
        <v>0.1</v>
      </c>
      <c r="ADB25" s="34"/>
      <c r="ADC25" s="54">
        <v>5.59</v>
      </c>
      <c r="ADD25" s="54">
        <f t="shared" si="461"/>
        <v>0.1</v>
      </c>
      <c r="ADE25" s="54">
        <f t="shared" si="56"/>
        <v>0.1</v>
      </c>
      <c r="ADF25" s="24">
        <f t="shared" si="462"/>
        <v>3</v>
      </c>
      <c r="ADG25" s="54">
        <v>95.62</v>
      </c>
      <c r="ADH25" s="54">
        <f t="shared" si="463"/>
        <v>7.2400000000000089E-2</v>
      </c>
      <c r="ADI25" s="54">
        <f t="shared" si="57"/>
        <v>0.1</v>
      </c>
      <c r="ADJ25" s="24">
        <f t="shared" si="464"/>
        <v>28</v>
      </c>
      <c r="ADK25" s="54"/>
      <c r="ADL25" s="54">
        <f t="shared" si="465"/>
        <v>0.06</v>
      </c>
      <c r="ADM25" s="54">
        <f t="shared" si="466"/>
        <v>0.1</v>
      </c>
      <c r="ADN25" s="34"/>
      <c r="ADO25" s="54"/>
      <c r="ADP25" s="54">
        <f t="shared" si="467"/>
        <v>0.03</v>
      </c>
      <c r="ADQ25" s="54">
        <f t="shared" si="468"/>
        <v>0.05</v>
      </c>
      <c r="ADR25" s="34"/>
      <c r="ADS25" s="54"/>
      <c r="ADT25" s="54">
        <f t="shared" si="469"/>
        <v>0.03</v>
      </c>
      <c r="ADU25" s="54">
        <f t="shared" si="470"/>
        <v>0.05</v>
      </c>
      <c r="ADV25" s="34"/>
      <c r="ADW25" s="54"/>
      <c r="ADX25" s="54">
        <f t="shared" si="471"/>
        <v>0.03</v>
      </c>
      <c r="ADY25" s="54">
        <f t="shared" si="472"/>
        <v>0.05</v>
      </c>
      <c r="ADZ25" s="34"/>
      <c r="AEA25" s="54"/>
      <c r="AEB25" s="54">
        <f t="shared" si="473"/>
        <v>0.03</v>
      </c>
      <c r="AEC25" s="54">
        <f t="shared" si="474"/>
        <v>0.05</v>
      </c>
      <c r="AED25" s="34"/>
      <c r="AEE25" s="54"/>
      <c r="AEF25" s="54">
        <f t="shared" si="475"/>
        <v>0.03</v>
      </c>
      <c r="AEG25" s="54">
        <f t="shared" si="476"/>
        <v>0.05</v>
      </c>
      <c r="AEH25" s="34"/>
      <c r="AEI25" s="54"/>
      <c r="AEJ25" s="54">
        <f t="shared" si="477"/>
        <v>0.03</v>
      </c>
      <c r="AEK25" s="54">
        <f t="shared" si="478"/>
        <v>0.05</v>
      </c>
      <c r="AEL25" s="34"/>
      <c r="AEM25" s="54"/>
      <c r="AEN25" s="54">
        <f t="shared" si="479"/>
        <v>0.06</v>
      </c>
      <c r="AEO25" s="54">
        <f t="shared" si="480"/>
        <v>0.1</v>
      </c>
      <c r="AEP25" s="34"/>
      <c r="AEQ25" s="54"/>
      <c r="AER25" s="54">
        <f t="shared" si="481"/>
        <v>0.06</v>
      </c>
      <c r="AES25" s="54">
        <f t="shared" si="482"/>
        <v>0.1</v>
      </c>
      <c r="AET25" s="34"/>
      <c r="AEU25" s="54"/>
      <c r="AEV25" s="54">
        <f t="shared" si="483"/>
        <v>0.06</v>
      </c>
      <c r="AEW25" s="54">
        <f t="shared" si="484"/>
        <v>0.1</v>
      </c>
      <c r="AEX25" s="34"/>
      <c r="AEY25" s="54"/>
      <c r="AEZ25" s="54">
        <f t="shared" si="485"/>
        <v>0.06</v>
      </c>
      <c r="AFA25" s="54">
        <f t="shared" si="486"/>
        <v>0.1</v>
      </c>
      <c r="AFB25" s="34"/>
      <c r="AFC25" s="54"/>
      <c r="AFD25" s="54">
        <f t="shared" si="487"/>
        <v>0.03</v>
      </c>
      <c r="AFE25" s="54">
        <f t="shared" si="488"/>
        <v>0.05</v>
      </c>
      <c r="AFF25" s="34"/>
      <c r="AFG25" s="54"/>
      <c r="AFH25" s="54">
        <f t="shared" si="489"/>
        <v>0.03</v>
      </c>
      <c r="AFI25" s="54">
        <f t="shared" si="490"/>
        <v>0.05</v>
      </c>
      <c r="AFJ25" s="34"/>
      <c r="AFK25" s="54"/>
      <c r="AFL25" s="54">
        <f t="shared" si="491"/>
        <v>0.03</v>
      </c>
      <c r="AFM25" s="54">
        <f t="shared" si="492"/>
        <v>0.05</v>
      </c>
      <c r="AFN25" s="34"/>
      <c r="AFO25" s="54"/>
      <c r="AFP25" s="54">
        <f t="shared" si="493"/>
        <v>0.03</v>
      </c>
      <c r="AFQ25" s="54">
        <f t="shared" si="494"/>
        <v>0.05</v>
      </c>
      <c r="AFR25" s="34"/>
      <c r="AFS25" s="54"/>
      <c r="AFT25" s="54">
        <f t="shared" si="495"/>
        <v>0.03</v>
      </c>
      <c r="AFU25" s="54">
        <f t="shared" si="496"/>
        <v>0.05</v>
      </c>
      <c r="AFV25" s="34"/>
      <c r="AFW25" s="54"/>
      <c r="AFX25" s="54">
        <f t="shared" si="497"/>
        <v>0.03</v>
      </c>
      <c r="AFY25" s="54">
        <f t="shared" si="498"/>
        <v>0.05</v>
      </c>
      <c r="AFZ25" s="34"/>
      <c r="AGA25" s="54"/>
      <c r="AGB25" s="54">
        <f t="shared" si="499"/>
        <v>0.06</v>
      </c>
      <c r="AGC25" s="54">
        <f t="shared" si="500"/>
        <v>0.1</v>
      </c>
      <c r="AGD25" s="34"/>
      <c r="AGE25" s="54"/>
      <c r="AGF25" s="54">
        <f t="shared" si="501"/>
        <v>0.03</v>
      </c>
      <c r="AGG25" s="54">
        <f t="shared" si="502"/>
        <v>0.05</v>
      </c>
      <c r="AGH25" s="34"/>
      <c r="AGI25" s="54"/>
      <c r="AGJ25" s="54">
        <f t="shared" si="503"/>
        <v>0.03</v>
      </c>
      <c r="AGK25" s="54">
        <f t="shared" si="504"/>
        <v>0.05</v>
      </c>
      <c r="AGL25" s="34"/>
      <c r="AGM25" s="54"/>
      <c r="AGN25" s="54">
        <f t="shared" si="505"/>
        <v>0.03</v>
      </c>
      <c r="AGO25" s="54">
        <f t="shared" si="506"/>
        <v>0.05</v>
      </c>
      <c r="AGP25" s="34"/>
      <c r="AGQ25" s="54"/>
      <c r="AGR25" s="54">
        <f t="shared" si="507"/>
        <v>0.03</v>
      </c>
      <c r="AGS25" s="54">
        <f t="shared" si="508"/>
        <v>0.05</v>
      </c>
      <c r="AGT25" s="34"/>
      <c r="AGU25" s="57">
        <v>0.41000000000000003</v>
      </c>
      <c r="AGV25" s="57">
        <f t="shared" si="509"/>
        <v>1.1159999999999999</v>
      </c>
      <c r="AGW25" s="51">
        <f t="shared" si="58"/>
        <v>1.5</v>
      </c>
      <c r="AGX25" s="24">
        <f t="shared" si="510"/>
        <v>26</v>
      </c>
      <c r="AGY25" s="57">
        <v>0.17</v>
      </c>
      <c r="AGZ25" s="57">
        <f t="shared" si="511"/>
        <v>1.5</v>
      </c>
      <c r="AHA25" s="51">
        <f t="shared" si="59"/>
        <v>1.5</v>
      </c>
      <c r="AHB25" s="24">
        <f t="shared" si="512"/>
        <v>23</v>
      </c>
      <c r="AHC25" s="57">
        <v>97.76</v>
      </c>
      <c r="AHD25" s="57">
        <f t="shared" si="513"/>
        <v>1</v>
      </c>
      <c r="AHE25" s="51">
        <f t="shared" si="60"/>
        <v>1</v>
      </c>
      <c r="AHF25" s="24">
        <f t="shared" si="514"/>
        <v>17</v>
      </c>
      <c r="AHG25" s="57">
        <v>93.55</v>
      </c>
      <c r="AHH25" s="57">
        <f t="shared" si="515"/>
        <v>0.44199999999999984</v>
      </c>
      <c r="AHI25" s="51">
        <f t="shared" si="61"/>
        <v>0.5</v>
      </c>
      <c r="AHJ25" s="24">
        <f t="shared" si="516"/>
        <v>25</v>
      </c>
      <c r="AHK25" s="57">
        <v>97.43</v>
      </c>
      <c r="AHL25" s="57">
        <f t="shared" si="517"/>
        <v>0.38600000000000134</v>
      </c>
      <c r="AHM25" s="51">
        <f t="shared" si="62"/>
        <v>0.5</v>
      </c>
      <c r="AHN25" s="24">
        <f t="shared" si="518"/>
        <v>26</v>
      </c>
      <c r="AHO25" s="57">
        <v>6.54</v>
      </c>
      <c r="AHP25" s="57">
        <f t="shared" si="519"/>
        <v>0</v>
      </c>
      <c r="AHQ25" s="51">
        <f t="shared" si="63"/>
        <v>0.55000000000000004</v>
      </c>
      <c r="AHR25" s="24">
        <f t="shared" si="520"/>
        <v>20</v>
      </c>
      <c r="AHS25" s="57">
        <v>3.5900000000000003</v>
      </c>
      <c r="AHT25" s="57">
        <f t="shared" si="521"/>
        <v>0.48509999999999998</v>
      </c>
      <c r="AHU25" s="51">
        <f t="shared" si="64"/>
        <v>0.55000000000000004</v>
      </c>
      <c r="AHV25" s="24">
        <f t="shared" si="522"/>
        <v>26</v>
      </c>
      <c r="AHW25" s="57">
        <v>0.18479999999999999</v>
      </c>
      <c r="AHX25" s="57">
        <f t="shared" si="523"/>
        <v>0.45</v>
      </c>
      <c r="AHY25" s="51">
        <f t="shared" si="65"/>
        <v>0.45</v>
      </c>
      <c r="AHZ25" s="24">
        <f t="shared" si="524"/>
        <v>25</v>
      </c>
      <c r="AIA25" s="57">
        <v>5.3300000000000007E-2</v>
      </c>
      <c r="AIB25" s="57">
        <f t="shared" si="525"/>
        <v>0.45</v>
      </c>
      <c r="AIC25" s="51">
        <f t="shared" si="66"/>
        <v>0.45</v>
      </c>
      <c r="AID25" s="24">
        <f t="shared" si="526"/>
        <v>21</v>
      </c>
      <c r="AIE25" s="54"/>
      <c r="AIF25" s="54">
        <f t="shared" si="527"/>
        <v>0.24</v>
      </c>
      <c r="AIG25" s="54">
        <f t="shared" si="528"/>
        <v>0.4</v>
      </c>
      <c r="AIH25" s="34"/>
      <c r="AII25" s="54"/>
      <c r="AIJ25" s="54">
        <f t="shared" si="529"/>
        <v>0.24</v>
      </c>
      <c r="AIK25" s="54">
        <f t="shared" si="530"/>
        <v>0.4</v>
      </c>
      <c r="AIL25" s="34"/>
      <c r="AIM25" s="54"/>
      <c r="AIN25" s="54">
        <f t="shared" si="531"/>
        <v>0.24</v>
      </c>
      <c r="AIO25" s="54">
        <f t="shared" si="532"/>
        <v>0.4</v>
      </c>
      <c r="AIP25" s="34"/>
      <c r="AIQ25" s="57">
        <v>25.430000000000003</v>
      </c>
      <c r="AIR25" s="57">
        <f t="shared" si="533"/>
        <v>1.5</v>
      </c>
      <c r="AIS25" s="51">
        <f t="shared" si="67"/>
        <v>1.5</v>
      </c>
      <c r="AIT25" s="24">
        <f t="shared" si="534"/>
        <v>1</v>
      </c>
      <c r="AIU25" s="57">
        <v>11.379999999999999</v>
      </c>
      <c r="AIV25" s="57">
        <f t="shared" si="535"/>
        <v>0</v>
      </c>
      <c r="AIW25" s="51">
        <f t="shared" si="68"/>
        <v>2</v>
      </c>
      <c r="AIX25" s="24">
        <f t="shared" si="536"/>
        <v>29</v>
      </c>
      <c r="AIY25" s="51">
        <v>0</v>
      </c>
      <c r="AIZ25" s="57">
        <f t="shared" si="537"/>
        <v>1.4</v>
      </c>
      <c r="AJA25" s="51">
        <f t="shared" si="69"/>
        <v>1.4</v>
      </c>
      <c r="AJB25" s="24">
        <f t="shared" si="538"/>
        <v>1</v>
      </c>
      <c r="AJC25" s="57">
        <v>20.163885878289083</v>
      </c>
      <c r="AJD25" s="57">
        <f t="shared" si="539"/>
        <v>0.3</v>
      </c>
      <c r="AJE25" s="51">
        <f t="shared" si="70"/>
        <v>0.3</v>
      </c>
      <c r="AJF25" s="24">
        <f t="shared" si="540"/>
        <v>25</v>
      </c>
      <c r="AJG25" s="54"/>
      <c r="AJH25" s="54">
        <f t="shared" si="541"/>
        <v>0.12</v>
      </c>
      <c r="AJI25" s="54">
        <f t="shared" si="542"/>
        <v>0.2</v>
      </c>
      <c r="AJJ25" s="34"/>
      <c r="AJK25" s="57">
        <v>1.49</v>
      </c>
      <c r="AJL25" s="57">
        <f t="shared" si="543"/>
        <v>0.37386666666666668</v>
      </c>
      <c r="AJM25" s="51">
        <f t="shared" si="71"/>
        <v>0.4</v>
      </c>
      <c r="AJN25" s="24">
        <f t="shared" si="544"/>
        <v>28</v>
      </c>
      <c r="AJO25" s="57">
        <v>97</v>
      </c>
      <c r="AJP25" s="57">
        <f t="shared" si="545"/>
        <v>0.2</v>
      </c>
      <c r="AJQ25" s="51">
        <f t="shared" si="72"/>
        <v>0.2</v>
      </c>
      <c r="AJR25" s="24">
        <f t="shared" si="546"/>
        <v>19</v>
      </c>
      <c r="AJS25" s="57">
        <v>100</v>
      </c>
      <c r="AJT25" s="57">
        <f t="shared" si="547"/>
        <v>0.2</v>
      </c>
      <c r="AJU25" s="51">
        <f t="shared" si="73"/>
        <v>0.2</v>
      </c>
      <c r="AJV25" s="24">
        <f t="shared" si="548"/>
        <v>1</v>
      </c>
      <c r="AJW25" s="57">
        <v>94.1</v>
      </c>
      <c r="AJX25" s="54">
        <f t="shared" si="549"/>
        <v>0.18559999999999993</v>
      </c>
      <c r="AJY25" s="36">
        <f t="shared" si="74"/>
        <v>0.2</v>
      </c>
      <c r="AJZ25" s="35">
        <f t="shared" si="550"/>
        <v>21</v>
      </c>
      <c r="AKA25" s="31" t="s">
        <v>558</v>
      </c>
      <c r="AKB25" s="33">
        <f t="shared" si="75"/>
        <v>76.918010440620151</v>
      </c>
      <c r="AKC25" s="34">
        <f t="shared" si="551"/>
        <v>11</v>
      </c>
      <c r="AKD25" s="31" t="s">
        <v>1065</v>
      </c>
      <c r="AKE25" s="33">
        <f t="shared" si="76"/>
        <v>84.409099999999995</v>
      </c>
      <c r="AKF25" s="34">
        <f t="shared" si="552"/>
        <v>27</v>
      </c>
      <c r="AKG25" s="31" t="s">
        <v>558</v>
      </c>
      <c r="AKH25" s="33">
        <f t="shared" si="77"/>
        <v>60</v>
      </c>
      <c r="AKI25" s="34">
        <f t="shared" si="553"/>
        <v>1</v>
      </c>
      <c r="AKJ25" s="31" t="s">
        <v>558</v>
      </c>
      <c r="AKK25" s="33">
        <f t="shared" si="554"/>
        <v>59.395202238978719</v>
      </c>
      <c r="AKL25" s="34">
        <f t="shared" si="555"/>
        <v>30</v>
      </c>
      <c r="AKM25" s="31" t="s">
        <v>558</v>
      </c>
      <c r="AKN25" s="33">
        <f t="shared" si="78"/>
        <v>54.43212502483243</v>
      </c>
      <c r="AKO25" s="34">
        <f t="shared" si="556"/>
        <v>31</v>
      </c>
      <c r="AKP25" s="31" t="s">
        <v>558</v>
      </c>
      <c r="AKQ25" s="33">
        <f t="shared" si="79"/>
        <v>87.199999999999989</v>
      </c>
      <c r="AKR25" s="34">
        <f t="shared" si="557"/>
        <v>25</v>
      </c>
      <c r="AKS25" s="31" t="s">
        <v>558</v>
      </c>
      <c r="AKT25" s="33">
        <f t="shared" si="558"/>
        <v>80.327500000000043</v>
      </c>
      <c r="AKU25" s="34">
        <f t="shared" si="80"/>
        <v>27</v>
      </c>
      <c r="AKV25" s="31" t="s">
        <v>558</v>
      </c>
      <c r="AKW25" s="33">
        <f t="shared" si="559"/>
        <v>59.344262295081961</v>
      </c>
      <c r="AKX25" s="34">
        <f t="shared" si="560"/>
        <v>31</v>
      </c>
      <c r="AKY25" s="31" t="s">
        <v>558</v>
      </c>
      <c r="AKZ25" s="33">
        <f t="shared" si="81"/>
        <v>91.964444444444439</v>
      </c>
      <c r="ALA25" s="34">
        <f t="shared" si="561"/>
        <v>21</v>
      </c>
    </row>
    <row r="26" spans="1:989" ht="18" x14ac:dyDescent="0.15">
      <c r="A26" s="31" t="s">
        <v>559</v>
      </c>
      <c r="B26" s="32" t="str">
        <f t="shared" si="82"/>
        <v>江苏</v>
      </c>
      <c r="C26" s="33">
        <f t="shared" si="83"/>
        <v>83.855677454620817</v>
      </c>
      <c r="D26" s="34">
        <f t="shared" si="84"/>
        <v>6</v>
      </c>
      <c r="E26" s="54">
        <v>81.77</v>
      </c>
      <c r="F26" s="54">
        <f t="shared" si="85"/>
        <v>0.58519999999999961</v>
      </c>
      <c r="G26" s="54">
        <f t="shared" si="6"/>
        <v>0.7</v>
      </c>
      <c r="H26" s="35">
        <f t="shared" si="86"/>
        <v>13</v>
      </c>
      <c r="I26" s="54">
        <v>80.290000000000006</v>
      </c>
      <c r="J26" s="54">
        <f t="shared" si="87"/>
        <v>0.44706666666666722</v>
      </c>
      <c r="K26" s="36">
        <f t="shared" si="7"/>
        <v>0.7</v>
      </c>
      <c r="L26" s="35">
        <f t="shared" si="88"/>
        <v>13</v>
      </c>
      <c r="M26" s="54">
        <v>80.69</v>
      </c>
      <c r="N26" s="54">
        <f t="shared" si="89"/>
        <v>0.58139999999999992</v>
      </c>
      <c r="O26" s="36">
        <f t="shared" si="8"/>
        <v>0.6</v>
      </c>
      <c r="P26" s="35">
        <f t="shared" si="90"/>
        <v>6</v>
      </c>
      <c r="Q26" s="54">
        <v>87.57</v>
      </c>
      <c r="R26" s="54">
        <f t="shared" si="91"/>
        <v>0.56559999999999944</v>
      </c>
      <c r="S26" s="36">
        <f t="shared" si="9"/>
        <v>0.6</v>
      </c>
      <c r="T26" s="35">
        <f t="shared" si="92"/>
        <v>7</v>
      </c>
      <c r="U26" s="54"/>
      <c r="V26" s="54">
        <f t="shared" si="93"/>
        <v>0.3</v>
      </c>
      <c r="W26" s="54">
        <f t="shared" si="563"/>
        <v>0.5</v>
      </c>
      <c r="X26" s="34"/>
      <c r="Y26" s="36">
        <v>3.2608185083728328E-2</v>
      </c>
      <c r="Z26" s="54">
        <f t="shared" si="95"/>
        <v>0.3</v>
      </c>
      <c r="AA26" s="36">
        <f t="shared" si="10"/>
        <v>0.3</v>
      </c>
      <c r="AB26" s="35">
        <f t="shared" si="96"/>
        <v>8</v>
      </c>
      <c r="AC26" s="36">
        <v>1.8751699372755656E-3</v>
      </c>
      <c r="AD26" s="54">
        <f t="shared" si="97"/>
        <v>0.5</v>
      </c>
      <c r="AE26" s="36">
        <f t="shared" si="11"/>
        <v>0.5</v>
      </c>
      <c r="AF26" s="35">
        <f t="shared" si="98"/>
        <v>1</v>
      </c>
      <c r="AG26" s="36"/>
      <c r="AH26" s="54">
        <f t="shared" si="99"/>
        <v>0</v>
      </c>
      <c r="AI26" s="36">
        <f t="shared" si="12"/>
        <v>0</v>
      </c>
      <c r="AJ26" s="35"/>
      <c r="AK26" s="36">
        <v>32.019566387168204</v>
      </c>
      <c r="AL26" s="54">
        <f t="shared" si="101"/>
        <v>0.41986955741887866</v>
      </c>
      <c r="AM26" s="36">
        <f t="shared" si="13"/>
        <v>0.5</v>
      </c>
      <c r="AN26" s="35">
        <f t="shared" si="102"/>
        <v>26</v>
      </c>
      <c r="AO26" s="53">
        <v>2.4155581295291162</v>
      </c>
      <c r="AP26" s="54">
        <f t="shared" si="103"/>
        <v>0.28337767481883536</v>
      </c>
      <c r="AQ26" s="36">
        <f t="shared" si="14"/>
        <v>0.3</v>
      </c>
      <c r="AR26" s="35">
        <f t="shared" si="562"/>
        <v>15</v>
      </c>
      <c r="AS26" s="54">
        <v>99.839999999999989</v>
      </c>
      <c r="AT26" s="54">
        <f t="shared" si="105"/>
        <v>1</v>
      </c>
      <c r="AU26" s="36">
        <f t="shared" si="15"/>
        <v>1</v>
      </c>
      <c r="AV26" s="35">
        <f t="shared" si="106"/>
        <v>11</v>
      </c>
      <c r="AW26" s="54">
        <v>0.02</v>
      </c>
      <c r="AX26" s="54">
        <f t="shared" si="107"/>
        <v>1</v>
      </c>
      <c r="AY26" s="36">
        <f t="shared" si="16"/>
        <v>1</v>
      </c>
      <c r="AZ26" s="35">
        <f t="shared" si="108"/>
        <v>4</v>
      </c>
      <c r="BA26" s="54">
        <v>2.3410000000000002</v>
      </c>
      <c r="BB26" s="54">
        <f t="shared" si="109"/>
        <v>1</v>
      </c>
      <c r="BC26" s="36">
        <f t="shared" si="17"/>
        <v>1</v>
      </c>
      <c r="BD26" s="35">
        <f t="shared" si="110"/>
        <v>7</v>
      </c>
      <c r="BE26" s="37">
        <v>0.1</v>
      </c>
      <c r="BF26" s="54">
        <f t="shared" si="111"/>
        <v>1</v>
      </c>
      <c r="BG26" s="36">
        <f t="shared" si="18"/>
        <v>1</v>
      </c>
      <c r="BH26" s="35">
        <f t="shared" si="112"/>
        <v>6</v>
      </c>
      <c r="BI26" s="54">
        <v>99.3</v>
      </c>
      <c r="BJ26" s="54">
        <f t="shared" si="113"/>
        <v>0.2</v>
      </c>
      <c r="BK26" s="36">
        <f t="shared" si="19"/>
        <v>0.2</v>
      </c>
      <c r="BL26" s="35">
        <f t="shared" si="114"/>
        <v>19</v>
      </c>
      <c r="BM26" s="54">
        <v>0.22999999999999998</v>
      </c>
      <c r="BN26" s="54">
        <f t="shared" si="115"/>
        <v>0.2</v>
      </c>
      <c r="BO26" s="36">
        <f t="shared" si="20"/>
        <v>0.2</v>
      </c>
      <c r="BP26" s="35">
        <f t="shared" si="116"/>
        <v>19</v>
      </c>
      <c r="BQ26" s="54">
        <v>99.45</v>
      </c>
      <c r="BR26" s="54">
        <f t="shared" si="117"/>
        <v>0.19600000000000023</v>
      </c>
      <c r="BS26" s="36">
        <f t="shared" si="21"/>
        <v>0.2</v>
      </c>
      <c r="BT26" s="35">
        <f t="shared" si="118"/>
        <v>7</v>
      </c>
      <c r="BU26" s="54">
        <v>0.7975608854078281</v>
      </c>
      <c r="BV26" s="54">
        <f t="shared" si="119"/>
        <v>0.4</v>
      </c>
      <c r="BW26" s="36">
        <f t="shared" si="22"/>
        <v>0.4</v>
      </c>
      <c r="BX26" s="35">
        <f t="shared" si="120"/>
        <v>3</v>
      </c>
      <c r="BY26" s="54">
        <v>97.69</v>
      </c>
      <c r="BZ26" s="54">
        <f t="shared" si="121"/>
        <v>0.3503999999999996</v>
      </c>
      <c r="CA26" s="36">
        <f t="shared" si="23"/>
        <v>0.4</v>
      </c>
      <c r="CB26" s="35">
        <f t="shared" si="122"/>
        <v>17</v>
      </c>
      <c r="CC26" s="54">
        <v>98.36930000000001</v>
      </c>
      <c r="CD26" s="54">
        <f t="shared" si="123"/>
        <v>0.5</v>
      </c>
      <c r="CE26" s="36">
        <f t="shared" si="24"/>
        <v>0.5</v>
      </c>
      <c r="CF26" s="35">
        <f t="shared" si="124"/>
        <v>20</v>
      </c>
      <c r="CG26" s="54">
        <v>43</v>
      </c>
      <c r="CH26" s="54">
        <f t="shared" si="125"/>
        <v>0.4</v>
      </c>
      <c r="CI26" s="36">
        <f t="shared" si="25"/>
        <v>0.4</v>
      </c>
      <c r="CJ26" s="35">
        <f t="shared" si="126"/>
        <v>2</v>
      </c>
      <c r="CK26" s="54"/>
      <c r="CL26" s="54">
        <f t="shared" si="127"/>
        <v>0.18</v>
      </c>
      <c r="CM26" s="54">
        <f t="shared" si="128"/>
        <v>0.3</v>
      </c>
      <c r="CN26" s="34"/>
      <c r="CO26" s="54">
        <v>99.420900000000003</v>
      </c>
      <c r="CP26" s="54">
        <f t="shared" si="129"/>
        <v>0.5</v>
      </c>
      <c r="CQ26" s="36">
        <f t="shared" si="26"/>
        <v>0.5</v>
      </c>
      <c r="CR26" s="35">
        <f t="shared" si="130"/>
        <v>7</v>
      </c>
      <c r="CS26" s="54">
        <v>46</v>
      </c>
      <c r="CT26" s="54">
        <f t="shared" si="131"/>
        <v>0.4</v>
      </c>
      <c r="CU26" s="36">
        <f t="shared" si="27"/>
        <v>0.4</v>
      </c>
      <c r="CV26" s="35">
        <f t="shared" si="132"/>
        <v>10</v>
      </c>
      <c r="CW26" s="54"/>
      <c r="CX26" s="54">
        <f t="shared" si="133"/>
        <v>0.18</v>
      </c>
      <c r="CY26" s="54">
        <f t="shared" si="134"/>
        <v>0.3</v>
      </c>
      <c r="CZ26" s="34"/>
      <c r="DA26" s="54">
        <v>99.563000000000002</v>
      </c>
      <c r="DB26" s="54">
        <f t="shared" si="135"/>
        <v>0.3</v>
      </c>
      <c r="DC26" s="36">
        <f t="shared" si="28"/>
        <v>0.3</v>
      </c>
      <c r="DD26" s="35">
        <f t="shared" si="136"/>
        <v>8</v>
      </c>
      <c r="DE26" s="54">
        <v>52</v>
      </c>
      <c r="DF26" s="54">
        <f t="shared" si="137"/>
        <v>0.5</v>
      </c>
      <c r="DG26" s="36">
        <f t="shared" si="29"/>
        <v>0.5</v>
      </c>
      <c r="DH26" s="35">
        <f t="shared" si="138"/>
        <v>8</v>
      </c>
      <c r="DI26" s="54">
        <v>98.826999999999998</v>
      </c>
      <c r="DJ26" s="54">
        <f t="shared" si="139"/>
        <v>0.5</v>
      </c>
      <c r="DK26" s="36">
        <f t="shared" si="30"/>
        <v>0.5</v>
      </c>
      <c r="DL26" s="35">
        <f t="shared" si="140"/>
        <v>17</v>
      </c>
      <c r="DM26" s="54">
        <v>60</v>
      </c>
      <c r="DN26" s="54">
        <f t="shared" si="141"/>
        <v>0.3</v>
      </c>
      <c r="DO26" s="36">
        <f t="shared" si="31"/>
        <v>0.3</v>
      </c>
      <c r="DP26" s="35">
        <f t="shared" si="142"/>
        <v>10</v>
      </c>
      <c r="DQ26" s="54">
        <v>4.6003999999999996</v>
      </c>
      <c r="DR26" s="54">
        <f t="shared" si="143"/>
        <v>0.3</v>
      </c>
      <c r="DS26" s="36">
        <f t="shared" si="32"/>
        <v>0.3</v>
      </c>
      <c r="DT26" s="35">
        <f t="shared" si="144"/>
        <v>7</v>
      </c>
      <c r="DU26" s="54">
        <v>99.69</v>
      </c>
      <c r="DV26" s="54">
        <f t="shared" si="145"/>
        <v>0.3</v>
      </c>
      <c r="DW26" s="36">
        <f t="shared" si="33"/>
        <v>0.3</v>
      </c>
      <c r="DX26" s="35">
        <f t="shared" si="146"/>
        <v>16</v>
      </c>
      <c r="DY26" s="54"/>
      <c r="DZ26" s="54">
        <f t="shared" si="147"/>
        <v>0.3</v>
      </c>
      <c r="EA26" s="54">
        <f t="shared" si="148"/>
        <v>0.5</v>
      </c>
      <c r="EB26" s="34"/>
      <c r="EC26" s="54">
        <v>80.290000000000006</v>
      </c>
      <c r="ED26" s="94">
        <v>80.709999999999994</v>
      </c>
      <c r="EE26" s="54">
        <f t="shared" si="149"/>
        <v>0</v>
      </c>
      <c r="EF26" s="51">
        <f t="shared" si="150"/>
        <v>0.3</v>
      </c>
      <c r="EG26" s="24">
        <f t="shared" si="151"/>
        <v>23</v>
      </c>
      <c r="EH26" s="54">
        <v>80.290000000000006</v>
      </c>
      <c r="EI26" s="54">
        <v>75.25</v>
      </c>
      <c r="EJ26" s="54">
        <f t="shared" si="152"/>
        <v>0.19509677419354862</v>
      </c>
      <c r="EK26" s="51">
        <f t="shared" si="153"/>
        <v>0.3</v>
      </c>
      <c r="EL26" s="24">
        <f t="shared" si="154"/>
        <v>17</v>
      </c>
      <c r="EM26" s="69">
        <v>80.69</v>
      </c>
      <c r="EN26" s="70">
        <v>80.75</v>
      </c>
      <c r="EO26" s="54">
        <f t="shared" si="155"/>
        <v>0</v>
      </c>
      <c r="EP26" s="51">
        <f t="shared" si="156"/>
        <v>0.3</v>
      </c>
      <c r="EQ26" s="24">
        <f t="shared" si="157"/>
        <v>16</v>
      </c>
      <c r="ER26" s="69">
        <v>80.69</v>
      </c>
      <c r="ES26" s="70">
        <v>76.34</v>
      </c>
      <c r="ET26" s="54">
        <f t="shared" si="158"/>
        <v>0.28004291845493545</v>
      </c>
      <c r="EU26" s="51">
        <f t="shared" si="159"/>
        <v>0.3</v>
      </c>
      <c r="EV26" s="24">
        <f t="shared" si="160"/>
        <v>6</v>
      </c>
      <c r="EW26" s="54">
        <v>87.57</v>
      </c>
      <c r="EX26" s="54">
        <v>85.16</v>
      </c>
      <c r="EY26" s="54">
        <f t="shared" si="161"/>
        <v>0.25457746478873172</v>
      </c>
      <c r="EZ26" s="51">
        <f t="shared" si="162"/>
        <v>0.3</v>
      </c>
      <c r="FA26" s="24">
        <f t="shared" si="163"/>
        <v>8</v>
      </c>
      <c r="FB26" s="54">
        <v>87.57</v>
      </c>
      <c r="FC26" s="54">
        <v>82.72</v>
      </c>
      <c r="FD26" s="54">
        <f t="shared" si="164"/>
        <v>0.27556818181818143</v>
      </c>
      <c r="FE26" s="51">
        <f t="shared" si="165"/>
        <v>0.3</v>
      </c>
      <c r="FF26" s="24">
        <f t="shared" si="166"/>
        <v>8</v>
      </c>
      <c r="FG26" s="54">
        <v>5</v>
      </c>
      <c r="FH26" s="54">
        <f t="shared" si="34"/>
        <v>0.3</v>
      </c>
      <c r="FI26" s="36">
        <f t="shared" si="35"/>
        <v>0.3</v>
      </c>
      <c r="FJ26" s="35">
        <f t="shared" si="36"/>
        <v>16</v>
      </c>
      <c r="FK26" s="54">
        <v>4</v>
      </c>
      <c r="FL26" s="54">
        <f t="shared" si="167"/>
        <v>0.3</v>
      </c>
      <c r="FM26" s="36">
        <f t="shared" si="37"/>
        <v>0.3</v>
      </c>
      <c r="FN26" s="35">
        <f t="shared" si="168"/>
        <v>21</v>
      </c>
      <c r="FO26" s="54">
        <v>97.3</v>
      </c>
      <c r="FP26" s="54">
        <v>87.86</v>
      </c>
      <c r="FQ26" s="54">
        <f t="shared" si="169"/>
        <v>0.6</v>
      </c>
      <c r="FR26" s="51">
        <f t="shared" si="170"/>
        <v>0.6</v>
      </c>
      <c r="FS26" s="24">
        <f t="shared" si="171"/>
        <v>1</v>
      </c>
      <c r="FT26" s="54">
        <v>97.3</v>
      </c>
      <c r="FU26" s="54">
        <v>89.79</v>
      </c>
      <c r="FV26" s="54">
        <f t="shared" si="172"/>
        <v>0.6</v>
      </c>
      <c r="FW26" s="51">
        <f t="shared" si="173"/>
        <v>0.6</v>
      </c>
      <c r="FX26" s="24">
        <f t="shared" si="174"/>
        <v>1</v>
      </c>
      <c r="FY26" s="54">
        <v>94.66</v>
      </c>
      <c r="FZ26" s="54">
        <v>91.92</v>
      </c>
      <c r="GA26" s="54">
        <f t="shared" si="175"/>
        <v>0.1</v>
      </c>
      <c r="GB26" s="51">
        <f t="shared" si="176"/>
        <v>0.1</v>
      </c>
      <c r="GC26" s="24">
        <f t="shared" si="177"/>
        <v>1</v>
      </c>
      <c r="GD26" s="57">
        <v>94.66</v>
      </c>
      <c r="GE26" s="57">
        <v>87.64</v>
      </c>
      <c r="GF26" s="54">
        <f t="shared" si="178"/>
        <v>0.1</v>
      </c>
      <c r="GG26" s="51">
        <f t="shared" si="179"/>
        <v>0.1</v>
      </c>
      <c r="GH26" s="24">
        <f t="shared" si="180"/>
        <v>1</v>
      </c>
      <c r="GI26" s="57">
        <v>98.83</v>
      </c>
      <c r="GJ26" s="57">
        <v>91.29</v>
      </c>
      <c r="GK26" s="54">
        <f t="shared" si="181"/>
        <v>0.1</v>
      </c>
      <c r="GL26" s="51">
        <f t="shared" si="182"/>
        <v>0.1</v>
      </c>
      <c r="GM26" s="24">
        <f t="shared" si="183"/>
        <v>1</v>
      </c>
      <c r="GN26" s="57">
        <v>98.83</v>
      </c>
      <c r="GO26" s="57">
        <v>91.149999999999991</v>
      </c>
      <c r="GP26" s="54">
        <f t="shared" si="184"/>
        <v>0.1</v>
      </c>
      <c r="GQ26" s="51">
        <f t="shared" si="185"/>
        <v>0.1</v>
      </c>
      <c r="GR26" s="24">
        <f t="shared" si="186"/>
        <v>1</v>
      </c>
      <c r="GS26" s="57">
        <v>0.74</v>
      </c>
      <c r="GT26" s="57">
        <f t="shared" si="38"/>
        <v>0.1</v>
      </c>
      <c r="GU26" s="51">
        <f t="shared" si="39"/>
        <v>0.1</v>
      </c>
      <c r="GV26" s="24">
        <f t="shared" si="40"/>
        <v>3</v>
      </c>
      <c r="GW26" s="57">
        <v>0.53</v>
      </c>
      <c r="GX26" s="57">
        <f t="shared" si="187"/>
        <v>0.1</v>
      </c>
      <c r="GY26" s="51">
        <f t="shared" si="41"/>
        <v>0.1</v>
      </c>
      <c r="GZ26" s="24">
        <f t="shared" si="42"/>
        <v>2</v>
      </c>
      <c r="HA26" s="56"/>
      <c r="HB26" s="56"/>
      <c r="HC26" s="54">
        <f t="shared" si="188"/>
        <v>0.06</v>
      </c>
      <c r="HD26" s="54">
        <f t="shared" si="189"/>
        <v>0.1</v>
      </c>
      <c r="HE26" s="56"/>
      <c r="HF26" s="56"/>
      <c r="HG26" s="56"/>
      <c r="HH26" s="54">
        <f t="shared" si="190"/>
        <v>0.06</v>
      </c>
      <c r="HI26" s="54">
        <f t="shared" si="191"/>
        <v>0.1</v>
      </c>
      <c r="HJ26" s="56"/>
      <c r="HK26" s="57">
        <v>96.98</v>
      </c>
      <c r="HL26" s="57">
        <v>90.72</v>
      </c>
      <c r="HM26" s="54">
        <f t="shared" si="192"/>
        <v>9.9681528662420457E-2</v>
      </c>
      <c r="HN26" s="51">
        <f t="shared" si="193"/>
        <v>0.1</v>
      </c>
      <c r="HO26" s="24">
        <f t="shared" si="194"/>
        <v>3</v>
      </c>
      <c r="HP26" s="57">
        <v>96.98</v>
      </c>
      <c r="HQ26" s="57">
        <v>89.88000000000001</v>
      </c>
      <c r="HR26" s="54">
        <f t="shared" si="195"/>
        <v>9.9719101123595569E-2</v>
      </c>
      <c r="HS26" s="51">
        <f t="shared" si="196"/>
        <v>0.1</v>
      </c>
      <c r="HT26" s="24">
        <f t="shared" si="197"/>
        <v>3</v>
      </c>
      <c r="HU26" s="54">
        <v>98.09</v>
      </c>
      <c r="HV26" s="54">
        <v>84.88</v>
      </c>
      <c r="HW26" s="54">
        <f t="shared" si="198"/>
        <v>0.1</v>
      </c>
      <c r="HX26" s="54">
        <f t="shared" si="199"/>
        <v>0.1</v>
      </c>
      <c r="HY26" s="24">
        <f t="shared" si="200"/>
        <v>1</v>
      </c>
      <c r="HZ26" s="54">
        <v>98.09</v>
      </c>
      <c r="IA26" s="54">
        <v>90.78</v>
      </c>
      <c r="IB26" s="54">
        <f t="shared" si="201"/>
        <v>0.1</v>
      </c>
      <c r="IC26" s="54">
        <f t="shared" si="202"/>
        <v>0.1</v>
      </c>
      <c r="ID26" s="24">
        <f t="shared" si="203"/>
        <v>1</v>
      </c>
      <c r="IE26" s="56"/>
      <c r="IF26" s="56"/>
      <c r="IG26" s="54">
        <f t="shared" si="204"/>
        <v>0.06</v>
      </c>
      <c r="IH26" s="54">
        <f t="shared" si="205"/>
        <v>0.1</v>
      </c>
      <c r="II26" s="56"/>
      <c r="IJ26" s="56"/>
      <c r="IK26" s="56"/>
      <c r="IL26" s="54">
        <f t="shared" si="206"/>
        <v>0.06</v>
      </c>
      <c r="IM26" s="54">
        <f t="shared" si="207"/>
        <v>0.1</v>
      </c>
      <c r="IN26" s="56"/>
      <c r="IO26" s="56"/>
      <c r="IP26" s="56"/>
      <c r="IQ26" s="54">
        <f t="shared" si="208"/>
        <v>0.12</v>
      </c>
      <c r="IR26" s="54">
        <f t="shared" si="209"/>
        <v>0.2</v>
      </c>
      <c r="IS26" s="56"/>
      <c r="IT26" s="56"/>
      <c r="IU26" s="56"/>
      <c r="IV26" s="54">
        <f t="shared" si="210"/>
        <v>0.12</v>
      </c>
      <c r="IW26" s="54">
        <f t="shared" si="211"/>
        <v>0.2</v>
      </c>
      <c r="IX26" s="56"/>
      <c r="IY26" s="56"/>
      <c r="IZ26" s="56"/>
      <c r="JA26" s="54">
        <f t="shared" si="212"/>
        <v>0.12</v>
      </c>
      <c r="JB26" s="54">
        <f t="shared" si="213"/>
        <v>0.2</v>
      </c>
      <c r="JC26" s="56"/>
      <c r="JD26" s="56"/>
      <c r="JE26" s="56"/>
      <c r="JF26" s="54">
        <f t="shared" si="214"/>
        <v>0.12</v>
      </c>
      <c r="JG26" s="54">
        <f t="shared" si="215"/>
        <v>0.2</v>
      </c>
      <c r="JH26" s="56"/>
      <c r="JI26" s="56"/>
      <c r="JJ26" s="56"/>
      <c r="JK26" s="54">
        <f t="shared" si="216"/>
        <v>0.06</v>
      </c>
      <c r="JL26" s="54">
        <f t="shared" si="217"/>
        <v>0.1</v>
      </c>
      <c r="JM26" s="56"/>
      <c r="JN26" s="56"/>
      <c r="JO26" s="56"/>
      <c r="JP26" s="54">
        <f t="shared" si="218"/>
        <v>0.06</v>
      </c>
      <c r="JQ26" s="54">
        <f t="shared" si="219"/>
        <v>0.1</v>
      </c>
      <c r="JR26" s="56"/>
      <c r="JS26" s="56"/>
      <c r="JT26" s="56"/>
      <c r="JU26" s="54">
        <f t="shared" si="220"/>
        <v>0.03</v>
      </c>
      <c r="JV26" s="54">
        <f t="shared" si="221"/>
        <v>0.05</v>
      </c>
      <c r="JW26" s="56"/>
      <c r="JX26" s="56"/>
      <c r="JY26" s="56"/>
      <c r="JZ26" s="54">
        <f t="shared" si="222"/>
        <v>0.03</v>
      </c>
      <c r="KA26" s="54">
        <f t="shared" si="223"/>
        <v>0.05</v>
      </c>
      <c r="KB26" s="56"/>
      <c r="KC26" s="56"/>
      <c r="KD26" s="56"/>
      <c r="KE26" s="54">
        <f t="shared" si="224"/>
        <v>0.03</v>
      </c>
      <c r="KF26" s="54">
        <f t="shared" si="225"/>
        <v>0.05</v>
      </c>
      <c r="KG26" s="56"/>
      <c r="KH26" s="56"/>
      <c r="KI26" s="56"/>
      <c r="KJ26" s="54">
        <f t="shared" si="226"/>
        <v>0.03</v>
      </c>
      <c r="KK26" s="54">
        <f t="shared" si="227"/>
        <v>0.05</v>
      </c>
      <c r="KL26" s="56"/>
      <c r="KM26" s="57">
        <v>99</v>
      </c>
      <c r="KN26" s="57"/>
      <c r="KO26" s="54">
        <f t="shared" si="228"/>
        <v>0</v>
      </c>
      <c r="KP26" s="51">
        <f t="shared" si="229"/>
        <v>0</v>
      </c>
      <c r="KQ26" s="24">
        <f t="shared" si="230"/>
        <v>1</v>
      </c>
      <c r="KR26" s="57">
        <v>99</v>
      </c>
      <c r="KS26" s="57"/>
      <c r="KT26" s="54">
        <f t="shared" si="231"/>
        <v>0</v>
      </c>
      <c r="KU26" s="51">
        <f t="shared" si="232"/>
        <v>0</v>
      </c>
      <c r="KV26" s="24">
        <f t="shared" si="233"/>
        <v>1</v>
      </c>
      <c r="KW26" s="57">
        <v>98.68</v>
      </c>
      <c r="KX26" s="57"/>
      <c r="KY26" s="54">
        <f t="shared" si="234"/>
        <v>0</v>
      </c>
      <c r="KZ26" s="51">
        <f t="shared" si="235"/>
        <v>0</v>
      </c>
      <c r="LA26" s="24">
        <f t="shared" si="236"/>
        <v>1</v>
      </c>
      <c r="LB26" s="57">
        <v>98.68</v>
      </c>
      <c r="LC26" s="57"/>
      <c r="LD26" s="54">
        <f t="shared" si="237"/>
        <v>0</v>
      </c>
      <c r="LE26" s="51">
        <f t="shared" si="238"/>
        <v>0</v>
      </c>
      <c r="LF26" s="24">
        <f t="shared" si="239"/>
        <v>1</v>
      </c>
      <c r="LG26" s="56"/>
      <c r="LH26" s="56"/>
      <c r="LI26" s="54">
        <f t="shared" si="240"/>
        <v>0.06</v>
      </c>
      <c r="LJ26" s="54">
        <f t="shared" si="241"/>
        <v>0.1</v>
      </c>
      <c r="LK26" s="56"/>
      <c r="LL26" s="56"/>
      <c r="LM26" s="56"/>
      <c r="LN26" s="54">
        <f t="shared" si="242"/>
        <v>0.06</v>
      </c>
      <c r="LO26" s="54">
        <f t="shared" si="243"/>
        <v>0.1</v>
      </c>
      <c r="LP26" s="56"/>
      <c r="LQ26" s="54">
        <v>11.152724609374999</v>
      </c>
      <c r="LR26" s="56"/>
      <c r="LS26" s="54">
        <f t="shared" si="244"/>
        <v>0</v>
      </c>
      <c r="LT26" s="51">
        <f t="shared" si="245"/>
        <v>0</v>
      </c>
      <c r="LU26" s="24">
        <f t="shared" si="246"/>
        <v>1</v>
      </c>
      <c r="LV26" s="54">
        <v>11.152724609374999</v>
      </c>
      <c r="LW26" s="56"/>
      <c r="LX26" s="54">
        <f t="shared" si="247"/>
        <v>0</v>
      </c>
      <c r="LY26" s="51">
        <f t="shared" si="248"/>
        <v>0</v>
      </c>
      <c r="LZ26" s="24">
        <f t="shared" si="249"/>
        <v>1</v>
      </c>
      <c r="MA26" s="54">
        <v>10.33984375</v>
      </c>
      <c r="MB26" s="56"/>
      <c r="MC26" s="54">
        <f t="shared" si="250"/>
        <v>0</v>
      </c>
      <c r="MD26" s="51">
        <f t="shared" si="251"/>
        <v>0</v>
      </c>
      <c r="ME26" s="24">
        <f t="shared" si="252"/>
        <v>1</v>
      </c>
      <c r="MF26" s="54">
        <v>10.33984375</v>
      </c>
      <c r="MG26" s="56"/>
      <c r="MH26" s="54">
        <f t="shared" si="253"/>
        <v>0</v>
      </c>
      <c r="MI26" s="51">
        <f t="shared" si="254"/>
        <v>0</v>
      </c>
      <c r="MJ26" s="24">
        <f t="shared" si="255"/>
        <v>1</v>
      </c>
      <c r="MK26" s="56"/>
      <c r="ML26" s="56"/>
      <c r="MM26" s="54">
        <f t="shared" si="256"/>
        <v>0.12</v>
      </c>
      <c r="MN26" s="54">
        <f t="shared" si="257"/>
        <v>0.2</v>
      </c>
      <c r="MO26" s="56"/>
      <c r="MP26" s="56"/>
      <c r="MQ26" s="56"/>
      <c r="MR26" s="54">
        <f t="shared" si="258"/>
        <v>0.12</v>
      </c>
      <c r="MS26" s="54">
        <f t="shared" si="259"/>
        <v>0.2</v>
      </c>
      <c r="MT26" s="56"/>
      <c r="MU26" s="56"/>
      <c r="MV26" s="56"/>
      <c r="MW26" s="54">
        <f t="shared" si="260"/>
        <v>0.12</v>
      </c>
      <c r="MX26" s="54">
        <f t="shared" si="261"/>
        <v>0.2</v>
      </c>
      <c r="MY26" s="56"/>
      <c r="MZ26" s="56"/>
      <c r="NA26" s="56"/>
      <c r="NB26" s="54">
        <f t="shared" si="262"/>
        <v>0.12</v>
      </c>
      <c r="NC26" s="54">
        <f t="shared" si="263"/>
        <v>0.2</v>
      </c>
      <c r="ND26" s="56"/>
      <c r="NE26" s="56"/>
      <c r="NF26" s="56"/>
      <c r="NG26" s="54">
        <f t="shared" si="264"/>
        <v>0.06</v>
      </c>
      <c r="NH26" s="54">
        <f t="shared" si="265"/>
        <v>0.1</v>
      </c>
      <c r="NI26" s="56"/>
      <c r="NJ26" s="56"/>
      <c r="NK26" s="56"/>
      <c r="NL26" s="54">
        <f t="shared" si="266"/>
        <v>0.06</v>
      </c>
      <c r="NM26" s="54">
        <f t="shared" si="267"/>
        <v>0.1</v>
      </c>
      <c r="NN26" s="56"/>
      <c r="NO26" s="56"/>
      <c r="NP26" s="56"/>
      <c r="NQ26" s="54">
        <f t="shared" si="268"/>
        <v>0.03</v>
      </c>
      <c r="NR26" s="54">
        <f t="shared" si="269"/>
        <v>0.05</v>
      </c>
      <c r="NS26" s="56"/>
      <c r="NT26" s="56"/>
      <c r="NU26" s="56"/>
      <c r="NV26" s="54">
        <f t="shared" si="270"/>
        <v>0.03</v>
      </c>
      <c r="NW26" s="54">
        <f t="shared" si="271"/>
        <v>0.05</v>
      </c>
      <c r="NX26" s="56"/>
      <c r="NY26" s="56"/>
      <c r="NZ26" s="56"/>
      <c r="OA26" s="54">
        <f t="shared" si="272"/>
        <v>0.03</v>
      </c>
      <c r="OB26" s="54">
        <f t="shared" si="273"/>
        <v>0.05</v>
      </c>
      <c r="OC26" s="56"/>
      <c r="OD26" s="56"/>
      <c r="OE26" s="56"/>
      <c r="OF26" s="54">
        <f t="shared" si="274"/>
        <v>0.03</v>
      </c>
      <c r="OG26" s="54">
        <f t="shared" si="275"/>
        <v>0.05</v>
      </c>
      <c r="OH26" s="56"/>
      <c r="OI26" s="56"/>
      <c r="OJ26" s="56"/>
      <c r="OK26" s="54">
        <f t="shared" si="276"/>
        <v>0.06</v>
      </c>
      <c r="OL26" s="54">
        <f t="shared" si="277"/>
        <v>0.1</v>
      </c>
      <c r="OM26" s="56"/>
      <c r="ON26" s="56"/>
      <c r="OO26" s="56"/>
      <c r="OP26" s="54">
        <f t="shared" si="278"/>
        <v>0.06</v>
      </c>
      <c r="OQ26" s="54">
        <f t="shared" si="279"/>
        <v>0.1</v>
      </c>
      <c r="OR26" s="56"/>
      <c r="OS26" s="56"/>
      <c r="OT26" s="56"/>
      <c r="OU26" s="54">
        <f t="shared" si="280"/>
        <v>0.12</v>
      </c>
      <c r="OV26" s="54">
        <f t="shared" si="281"/>
        <v>0.2</v>
      </c>
      <c r="OW26" s="56"/>
      <c r="OX26" s="56"/>
      <c r="OY26" s="56"/>
      <c r="OZ26" s="54">
        <f t="shared" si="282"/>
        <v>0.12</v>
      </c>
      <c r="PA26" s="54">
        <f t="shared" si="283"/>
        <v>0.2</v>
      </c>
      <c r="PB26" s="56"/>
      <c r="PC26" s="56"/>
      <c r="PD26" s="56"/>
      <c r="PE26" s="54">
        <f t="shared" si="284"/>
        <v>0.12</v>
      </c>
      <c r="PF26" s="54">
        <f t="shared" si="285"/>
        <v>0.2</v>
      </c>
      <c r="PG26" s="56"/>
      <c r="PH26" s="56"/>
      <c r="PI26" s="56"/>
      <c r="PJ26" s="54">
        <f t="shared" si="286"/>
        <v>0.12</v>
      </c>
      <c r="PK26" s="54">
        <f t="shared" si="287"/>
        <v>0.2</v>
      </c>
      <c r="PL26" s="56"/>
      <c r="PM26" s="56"/>
      <c r="PN26" s="56"/>
      <c r="PO26" s="54">
        <f t="shared" si="288"/>
        <v>0.06</v>
      </c>
      <c r="PP26" s="54">
        <f t="shared" si="289"/>
        <v>0.1</v>
      </c>
      <c r="PQ26" s="56"/>
      <c r="PR26" s="56"/>
      <c r="PS26" s="56"/>
      <c r="PT26" s="54">
        <f t="shared" si="290"/>
        <v>0.06</v>
      </c>
      <c r="PU26" s="54">
        <f t="shared" si="291"/>
        <v>0.1</v>
      </c>
      <c r="PV26" s="56"/>
      <c r="PW26" s="56"/>
      <c r="PX26" s="56"/>
      <c r="PY26" s="54">
        <f t="shared" si="292"/>
        <v>0.03</v>
      </c>
      <c r="PZ26" s="54">
        <f t="shared" si="293"/>
        <v>0.05</v>
      </c>
      <c r="QA26" s="56"/>
      <c r="QB26" s="56"/>
      <c r="QC26" s="56"/>
      <c r="QD26" s="54">
        <f t="shared" si="294"/>
        <v>0.03</v>
      </c>
      <c r="QE26" s="54">
        <f t="shared" si="295"/>
        <v>0.05</v>
      </c>
      <c r="QF26" s="56"/>
      <c r="QG26" s="56"/>
      <c r="QH26" s="56"/>
      <c r="QI26" s="54">
        <f t="shared" si="296"/>
        <v>0.03</v>
      </c>
      <c r="QJ26" s="54">
        <f t="shared" si="297"/>
        <v>0.05</v>
      </c>
      <c r="QK26" s="56"/>
      <c r="QL26" s="56"/>
      <c r="QM26" s="56"/>
      <c r="QN26" s="54">
        <f t="shared" si="298"/>
        <v>0.03</v>
      </c>
      <c r="QO26" s="54">
        <f t="shared" si="299"/>
        <v>0.05</v>
      </c>
      <c r="QP26" s="56"/>
      <c r="QQ26" s="54"/>
      <c r="QR26" s="54">
        <f t="shared" si="300"/>
        <v>0.12</v>
      </c>
      <c r="QS26" s="54">
        <f t="shared" si="301"/>
        <v>0.2</v>
      </c>
      <c r="QT26" s="34"/>
      <c r="QU26" s="54"/>
      <c r="QV26" s="54">
        <f t="shared" si="302"/>
        <v>0.12</v>
      </c>
      <c r="QW26" s="54">
        <f t="shared" si="303"/>
        <v>0.2</v>
      </c>
      <c r="QX26" s="34"/>
      <c r="QY26" s="54"/>
      <c r="QZ26" s="54">
        <f t="shared" si="304"/>
        <v>0.12</v>
      </c>
      <c r="RA26" s="54">
        <f t="shared" si="305"/>
        <v>0.2</v>
      </c>
      <c r="RB26" s="34"/>
      <c r="RC26" s="54"/>
      <c r="RD26" s="54">
        <f t="shared" si="306"/>
        <v>0.12</v>
      </c>
      <c r="RE26" s="54">
        <f t="shared" si="307"/>
        <v>0.2</v>
      </c>
      <c r="RF26" s="34"/>
      <c r="RG26" s="54"/>
      <c r="RH26" s="54">
        <f t="shared" si="308"/>
        <v>0.12</v>
      </c>
      <c r="RI26" s="54">
        <f t="shared" si="309"/>
        <v>0.2</v>
      </c>
      <c r="RJ26" s="34"/>
      <c r="RK26" s="57">
        <v>97.3</v>
      </c>
      <c r="RL26" s="57">
        <f t="shared" si="310"/>
        <v>0.2</v>
      </c>
      <c r="RM26" s="51">
        <f t="shared" si="43"/>
        <v>0.2</v>
      </c>
      <c r="RN26" s="24">
        <f t="shared" si="311"/>
        <v>13</v>
      </c>
      <c r="RO26" s="54"/>
      <c r="RP26" s="54">
        <f t="shared" si="312"/>
        <v>0.06</v>
      </c>
      <c r="RQ26" s="54">
        <f t="shared" si="313"/>
        <v>0.1</v>
      </c>
      <c r="RR26" s="34"/>
      <c r="RS26" s="54"/>
      <c r="RT26" s="54">
        <f t="shared" si="314"/>
        <v>0.06</v>
      </c>
      <c r="RU26" s="54">
        <f t="shared" si="315"/>
        <v>0.1</v>
      </c>
      <c r="RV26" s="34"/>
      <c r="RW26" s="54"/>
      <c r="RX26" s="54">
        <f t="shared" si="316"/>
        <v>0.06</v>
      </c>
      <c r="RY26" s="54">
        <f t="shared" si="317"/>
        <v>0.1</v>
      </c>
      <c r="RZ26" s="34"/>
      <c r="SA26" s="54"/>
      <c r="SB26" s="54">
        <f t="shared" si="318"/>
        <v>0.06</v>
      </c>
      <c r="SC26" s="54">
        <f t="shared" si="319"/>
        <v>0.1</v>
      </c>
      <c r="SD26" s="34"/>
      <c r="SE26" s="54"/>
      <c r="SF26" s="54">
        <f t="shared" si="320"/>
        <v>0.06</v>
      </c>
      <c r="SG26" s="54">
        <f t="shared" si="321"/>
        <v>0.1</v>
      </c>
      <c r="SH26" s="34"/>
      <c r="SI26" s="54"/>
      <c r="SJ26" s="54">
        <f t="shared" si="322"/>
        <v>0.06</v>
      </c>
      <c r="SK26" s="54">
        <f t="shared" si="323"/>
        <v>0.1</v>
      </c>
      <c r="SL26" s="34"/>
      <c r="SM26" s="54"/>
      <c r="SN26" s="54">
        <f t="shared" si="324"/>
        <v>0.06</v>
      </c>
      <c r="SO26" s="54">
        <f t="shared" si="325"/>
        <v>0.1</v>
      </c>
      <c r="SP26" s="34"/>
      <c r="SQ26" s="54"/>
      <c r="SR26" s="54">
        <f t="shared" si="326"/>
        <v>0.06</v>
      </c>
      <c r="SS26" s="54">
        <f t="shared" si="327"/>
        <v>0.1</v>
      </c>
      <c r="ST26" s="34"/>
      <c r="SU26" s="54"/>
      <c r="SV26" s="54">
        <f t="shared" si="328"/>
        <v>0.06</v>
      </c>
      <c r="SW26" s="54">
        <f t="shared" si="329"/>
        <v>0.1</v>
      </c>
      <c r="SX26" s="34"/>
      <c r="SY26" s="54"/>
      <c r="SZ26" s="54">
        <f t="shared" si="330"/>
        <v>0.06</v>
      </c>
      <c r="TA26" s="54">
        <f t="shared" si="331"/>
        <v>0.1</v>
      </c>
      <c r="TB26" s="34"/>
      <c r="TC26" s="54"/>
      <c r="TD26" s="54">
        <f t="shared" si="332"/>
        <v>0.06</v>
      </c>
      <c r="TE26" s="54">
        <f t="shared" si="333"/>
        <v>0.1</v>
      </c>
      <c r="TF26" s="34"/>
      <c r="TG26" s="54"/>
      <c r="TH26" s="54">
        <f t="shared" si="334"/>
        <v>0.06</v>
      </c>
      <c r="TI26" s="54">
        <f t="shared" si="335"/>
        <v>0.1</v>
      </c>
      <c r="TJ26" s="34"/>
      <c r="TK26" s="54"/>
      <c r="TL26" s="54">
        <f t="shared" si="336"/>
        <v>0.06</v>
      </c>
      <c r="TM26" s="54">
        <f t="shared" si="337"/>
        <v>0.1</v>
      </c>
      <c r="TN26" s="34"/>
      <c r="TO26" s="57">
        <v>94.66</v>
      </c>
      <c r="TP26" s="57">
        <f t="shared" si="338"/>
        <v>0.1</v>
      </c>
      <c r="TQ26" s="51">
        <f t="shared" si="44"/>
        <v>0.1</v>
      </c>
      <c r="TR26" s="24">
        <f t="shared" si="339"/>
        <v>5</v>
      </c>
      <c r="TS26" s="54"/>
      <c r="TT26" s="54">
        <f t="shared" si="340"/>
        <v>0.06</v>
      </c>
      <c r="TU26" s="54">
        <f t="shared" si="341"/>
        <v>0.1</v>
      </c>
      <c r="TV26" s="34"/>
      <c r="TW26" s="54"/>
      <c r="TX26" s="54">
        <f t="shared" si="342"/>
        <v>0.06</v>
      </c>
      <c r="TY26" s="54">
        <f t="shared" si="343"/>
        <v>0.1</v>
      </c>
      <c r="TZ26" s="34"/>
      <c r="UA26" s="54"/>
      <c r="UB26" s="54">
        <f t="shared" si="344"/>
        <v>0.06</v>
      </c>
      <c r="UC26" s="54">
        <f t="shared" si="345"/>
        <v>0.1</v>
      </c>
      <c r="UD26" s="34"/>
      <c r="UE26" s="54"/>
      <c r="UF26" s="54">
        <f t="shared" si="346"/>
        <v>0.06</v>
      </c>
      <c r="UG26" s="54">
        <f t="shared" si="347"/>
        <v>0.1</v>
      </c>
      <c r="UH26" s="34"/>
      <c r="UI26" s="54"/>
      <c r="UJ26" s="54">
        <f t="shared" si="348"/>
        <v>0.06</v>
      </c>
      <c r="UK26" s="54">
        <f t="shared" si="349"/>
        <v>0.1</v>
      </c>
      <c r="UL26" s="34"/>
      <c r="UM26" s="54"/>
      <c r="UN26" s="54">
        <f t="shared" si="350"/>
        <v>0.06</v>
      </c>
      <c r="UO26" s="54">
        <f t="shared" si="351"/>
        <v>0.1</v>
      </c>
      <c r="UP26" s="34"/>
      <c r="UQ26" s="54"/>
      <c r="UR26" s="54">
        <f t="shared" si="352"/>
        <v>0.06</v>
      </c>
      <c r="US26" s="54">
        <f t="shared" si="353"/>
        <v>0.1</v>
      </c>
      <c r="UT26" s="34"/>
      <c r="UU26" s="54"/>
      <c r="UV26" s="54">
        <f t="shared" si="354"/>
        <v>0.06</v>
      </c>
      <c r="UW26" s="54">
        <f t="shared" si="355"/>
        <v>0.1</v>
      </c>
      <c r="UX26" s="34"/>
      <c r="UY26" s="54"/>
      <c r="UZ26" s="54">
        <f t="shared" si="356"/>
        <v>0.06</v>
      </c>
      <c r="VA26" s="54">
        <f t="shared" si="357"/>
        <v>0.1</v>
      </c>
      <c r="VB26" s="34"/>
      <c r="VC26" s="54"/>
      <c r="VD26" s="54">
        <f t="shared" si="358"/>
        <v>0.06</v>
      </c>
      <c r="VE26" s="54">
        <f t="shared" si="359"/>
        <v>0.1</v>
      </c>
      <c r="VF26" s="34"/>
      <c r="VG26" s="63"/>
      <c r="VH26" s="57">
        <f t="shared" si="45"/>
        <v>0</v>
      </c>
      <c r="VI26" s="51">
        <f t="shared" si="46"/>
        <v>0</v>
      </c>
      <c r="VJ26" s="24"/>
      <c r="VK26" s="57">
        <v>99</v>
      </c>
      <c r="VL26" s="57">
        <f t="shared" si="361"/>
        <v>0.2</v>
      </c>
      <c r="VM26" s="51">
        <f t="shared" si="47"/>
        <v>0.2</v>
      </c>
      <c r="VN26" s="24">
        <f t="shared" si="362"/>
        <v>1</v>
      </c>
      <c r="VO26" s="57">
        <v>98.68</v>
      </c>
      <c r="VP26" s="57">
        <f t="shared" si="363"/>
        <v>0.2</v>
      </c>
      <c r="VQ26" s="51">
        <f t="shared" si="48"/>
        <v>0.2</v>
      </c>
      <c r="VR26" s="24">
        <f t="shared" si="364"/>
        <v>8</v>
      </c>
      <c r="VS26" s="54"/>
      <c r="VT26" s="54">
        <f t="shared" si="365"/>
        <v>0.06</v>
      </c>
      <c r="VU26" s="54">
        <f t="shared" si="366"/>
        <v>0.1</v>
      </c>
      <c r="VV26" s="34"/>
      <c r="VW26" s="54">
        <v>11.152724609374999</v>
      </c>
      <c r="VX26" s="57">
        <f t="shared" si="367"/>
        <v>0.1</v>
      </c>
      <c r="VY26" s="51">
        <f t="shared" si="49"/>
        <v>0.1</v>
      </c>
      <c r="VZ26" s="24">
        <f t="shared" si="368"/>
        <v>1</v>
      </c>
      <c r="WA26" s="54">
        <v>10.33984375</v>
      </c>
      <c r="WB26" s="57">
        <f t="shared" si="369"/>
        <v>6.1359375000000001E-2</v>
      </c>
      <c r="WC26" s="51">
        <f t="shared" si="50"/>
        <v>0.1</v>
      </c>
      <c r="WD26" s="24">
        <f t="shared" si="370"/>
        <v>18</v>
      </c>
      <c r="WE26" s="57">
        <v>98.71</v>
      </c>
      <c r="WF26" s="57">
        <f t="shared" si="371"/>
        <v>9.6133333333333251E-2</v>
      </c>
      <c r="WG26" s="51">
        <f t="shared" si="51"/>
        <v>0.1</v>
      </c>
      <c r="WH26" s="24">
        <f t="shared" si="372"/>
        <v>12</v>
      </c>
      <c r="WI26" s="54"/>
      <c r="WJ26" s="54">
        <f t="shared" si="373"/>
        <v>0.06</v>
      </c>
      <c r="WK26" s="54">
        <f t="shared" si="374"/>
        <v>0.1</v>
      </c>
      <c r="WL26" s="34"/>
      <c r="WM26" s="54"/>
      <c r="WN26" s="54">
        <f t="shared" si="375"/>
        <v>0.06</v>
      </c>
      <c r="WO26" s="54">
        <f t="shared" si="376"/>
        <v>0.1</v>
      </c>
      <c r="WP26" s="34"/>
      <c r="WQ26" s="54"/>
      <c r="WR26" s="54">
        <f t="shared" si="377"/>
        <v>0.06</v>
      </c>
      <c r="WS26" s="54">
        <f t="shared" si="378"/>
        <v>0.1</v>
      </c>
      <c r="WT26" s="34"/>
      <c r="WU26" s="57">
        <v>0</v>
      </c>
      <c r="WV26" s="57">
        <f t="shared" si="379"/>
        <v>0.1</v>
      </c>
      <c r="WW26" s="51">
        <f t="shared" si="52"/>
        <v>0.1</v>
      </c>
      <c r="WX26" s="24">
        <f t="shared" si="380"/>
        <v>1</v>
      </c>
      <c r="WY26" s="54"/>
      <c r="WZ26" s="54">
        <f t="shared" si="381"/>
        <v>0.06</v>
      </c>
      <c r="XA26" s="54">
        <f t="shared" si="382"/>
        <v>0.1</v>
      </c>
      <c r="XB26" s="34"/>
      <c r="XC26" s="54"/>
      <c r="XD26" s="54">
        <f t="shared" si="383"/>
        <v>0.06</v>
      </c>
      <c r="XE26" s="54">
        <f t="shared" si="384"/>
        <v>0.1</v>
      </c>
      <c r="XF26" s="34"/>
      <c r="XG26" s="54"/>
      <c r="XH26" s="54">
        <f t="shared" si="385"/>
        <v>0.06</v>
      </c>
      <c r="XI26" s="54">
        <f t="shared" si="386"/>
        <v>0.1</v>
      </c>
      <c r="XJ26" s="34"/>
      <c r="XK26" s="54"/>
      <c r="XL26" s="54">
        <f t="shared" si="387"/>
        <v>0.06</v>
      </c>
      <c r="XM26" s="54">
        <f t="shared" si="388"/>
        <v>0.1</v>
      </c>
      <c r="XN26" s="34"/>
      <c r="XO26" s="54"/>
      <c r="XP26" s="54">
        <f t="shared" si="389"/>
        <v>0.06</v>
      </c>
      <c r="XQ26" s="54">
        <f t="shared" si="390"/>
        <v>0.1</v>
      </c>
      <c r="XR26" s="34"/>
      <c r="XS26" s="54"/>
      <c r="XT26" s="54">
        <f t="shared" si="391"/>
        <v>0.06</v>
      </c>
      <c r="XU26" s="54">
        <f t="shared" si="392"/>
        <v>0.1</v>
      </c>
      <c r="XV26" s="34"/>
      <c r="XW26" s="54"/>
      <c r="XX26" s="54">
        <f t="shared" si="393"/>
        <v>0.06</v>
      </c>
      <c r="XY26" s="54">
        <f t="shared" si="394"/>
        <v>0.1</v>
      </c>
      <c r="XZ26" s="34"/>
      <c r="YA26" s="54"/>
      <c r="YB26" s="54">
        <f t="shared" si="395"/>
        <v>0.06</v>
      </c>
      <c r="YC26" s="54">
        <f t="shared" si="396"/>
        <v>0.1</v>
      </c>
      <c r="YD26" s="34"/>
      <c r="YE26" s="54"/>
      <c r="YF26" s="54">
        <f t="shared" si="397"/>
        <v>0.03</v>
      </c>
      <c r="YG26" s="54">
        <f t="shared" si="398"/>
        <v>0.05</v>
      </c>
      <c r="YH26" s="34"/>
      <c r="YI26" s="54"/>
      <c r="YJ26" s="54">
        <f t="shared" si="399"/>
        <v>0.06</v>
      </c>
      <c r="YK26" s="54">
        <f t="shared" si="400"/>
        <v>0.1</v>
      </c>
      <c r="YL26" s="34"/>
      <c r="YM26" s="54"/>
      <c r="YN26" s="54">
        <f t="shared" si="401"/>
        <v>0.03</v>
      </c>
      <c r="YO26" s="54">
        <f t="shared" si="402"/>
        <v>0.05</v>
      </c>
      <c r="YP26" s="34"/>
      <c r="YQ26" s="57">
        <v>98.83</v>
      </c>
      <c r="YR26" s="57">
        <f t="shared" si="403"/>
        <v>0.1</v>
      </c>
      <c r="YS26" s="51">
        <f t="shared" si="53"/>
        <v>0.1</v>
      </c>
      <c r="YT26" s="24">
        <f t="shared" si="404"/>
        <v>3</v>
      </c>
      <c r="YU26" s="54"/>
      <c r="YV26" s="54">
        <f t="shared" si="405"/>
        <v>0.06</v>
      </c>
      <c r="YW26" s="54">
        <f t="shared" si="406"/>
        <v>0.1</v>
      </c>
      <c r="YX26" s="34"/>
      <c r="YY26" s="54"/>
      <c r="YZ26" s="54">
        <f t="shared" si="407"/>
        <v>0.06</v>
      </c>
      <c r="ZA26" s="54">
        <f t="shared" si="408"/>
        <v>0.1</v>
      </c>
      <c r="ZB26" s="34"/>
      <c r="ZC26" s="54"/>
      <c r="ZD26" s="54">
        <f t="shared" si="409"/>
        <v>0.06</v>
      </c>
      <c r="ZE26" s="54">
        <f t="shared" si="410"/>
        <v>0.1</v>
      </c>
      <c r="ZF26" s="34"/>
      <c r="ZG26" s="54"/>
      <c r="ZH26" s="54">
        <f t="shared" si="411"/>
        <v>0.06</v>
      </c>
      <c r="ZI26" s="54">
        <f t="shared" si="412"/>
        <v>0.1</v>
      </c>
      <c r="ZJ26" s="34"/>
      <c r="ZK26" s="54"/>
      <c r="ZL26" s="54">
        <f t="shared" si="413"/>
        <v>0.06</v>
      </c>
      <c r="ZM26" s="54">
        <f t="shared" si="414"/>
        <v>0.1</v>
      </c>
      <c r="ZN26" s="34"/>
      <c r="ZO26" s="54"/>
      <c r="ZP26" s="54">
        <f t="shared" si="415"/>
        <v>0.06</v>
      </c>
      <c r="ZQ26" s="54">
        <f t="shared" si="416"/>
        <v>0.1</v>
      </c>
      <c r="ZR26" s="34"/>
      <c r="ZS26" s="54"/>
      <c r="ZT26" s="54">
        <f t="shared" si="417"/>
        <v>0.06</v>
      </c>
      <c r="ZU26" s="54">
        <f t="shared" si="418"/>
        <v>0.1</v>
      </c>
      <c r="ZV26" s="34"/>
      <c r="ZW26" s="54"/>
      <c r="ZX26" s="54">
        <f t="shared" si="419"/>
        <v>0.06</v>
      </c>
      <c r="ZY26" s="54">
        <f t="shared" si="420"/>
        <v>0.1</v>
      </c>
      <c r="ZZ26" s="34"/>
      <c r="AAA26" s="54"/>
      <c r="AAB26" s="54">
        <f t="shared" si="421"/>
        <v>0.03</v>
      </c>
      <c r="AAC26" s="54">
        <f t="shared" si="422"/>
        <v>0.05</v>
      </c>
      <c r="AAD26" s="34"/>
      <c r="AAE26" s="51">
        <v>0.13999999999999999</v>
      </c>
      <c r="AAF26" s="57">
        <f t="shared" si="423"/>
        <v>0.05</v>
      </c>
      <c r="AAG26" s="51">
        <f t="shared" si="54"/>
        <v>0.05</v>
      </c>
      <c r="AAH26" s="24">
        <f t="shared" si="424"/>
        <v>7</v>
      </c>
      <c r="AAI26" s="54"/>
      <c r="AAJ26" s="54">
        <f t="shared" si="425"/>
        <v>0.03</v>
      </c>
      <c r="AAK26" s="54">
        <f t="shared" si="426"/>
        <v>0.05</v>
      </c>
      <c r="AAL26" s="34"/>
      <c r="AAM26" s="54"/>
      <c r="AAN26" s="54">
        <f t="shared" si="427"/>
        <v>0.03</v>
      </c>
      <c r="AAO26" s="54">
        <f t="shared" si="428"/>
        <v>0.05</v>
      </c>
      <c r="AAP26" s="34"/>
      <c r="AAQ26" s="54"/>
      <c r="AAR26" s="54">
        <f t="shared" si="429"/>
        <v>0.03</v>
      </c>
      <c r="AAS26" s="54">
        <f t="shared" si="430"/>
        <v>0.05</v>
      </c>
      <c r="AAT26" s="34"/>
      <c r="AAU26" s="54"/>
      <c r="AAV26" s="54">
        <f t="shared" si="431"/>
        <v>0.03</v>
      </c>
      <c r="AAW26" s="54">
        <f t="shared" si="432"/>
        <v>0.05</v>
      </c>
      <c r="AAX26" s="34"/>
      <c r="AAY26" s="54"/>
      <c r="AAZ26" s="54">
        <f t="shared" si="433"/>
        <v>0.03</v>
      </c>
      <c r="ABA26" s="54">
        <f t="shared" si="434"/>
        <v>0.05</v>
      </c>
      <c r="ABB26" s="34"/>
      <c r="ABC26" s="54"/>
      <c r="ABD26" s="54">
        <f t="shared" si="435"/>
        <v>0.03</v>
      </c>
      <c r="ABE26" s="54">
        <f t="shared" si="436"/>
        <v>0.05</v>
      </c>
      <c r="ABF26" s="34"/>
      <c r="ABG26" s="54"/>
      <c r="ABH26" s="54">
        <f t="shared" si="437"/>
        <v>0.03</v>
      </c>
      <c r="ABI26" s="54">
        <f t="shared" si="438"/>
        <v>0.05</v>
      </c>
      <c r="ABJ26" s="34"/>
      <c r="ABK26" s="54"/>
      <c r="ABL26" s="54">
        <f t="shared" si="439"/>
        <v>0.03</v>
      </c>
      <c r="ABM26" s="54">
        <f t="shared" si="440"/>
        <v>0.05</v>
      </c>
      <c r="ABN26" s="34"/>
      <c r="ABO26" s="54"/>
      <c r="ABP26" s="54">
        <f t="shared" si="441"/>
        <v>0.03</v>
      </c>
      <c r="ABQ26" s="54">
        <f t="shared" si="442"/>
        <v>0.05</v>
      </c>
      <c r="ABR26" s="34"/>
      <c r="ABS26" s="54"/>
      <c r="ABT26" s="54">
        <f t="shared" si="443"/>
        <v>0.03</v>
      </c>
      <c r="ABU26" s="54">
        <f t="shared" si="444"/>
        <v>0.05</v>
      </c>
      <c r="ABV26" s="34"/>
      <c r="ABW26" s="57">
        <v>96.98</v>
      </c>
      <c r="ABX26" s="57">
        <f t="shared" si="445"/>
        <v>0.19946666666666679</v>
      </c>
      <c r="ABY26" s="51">
        <f t="shared" si="55"/>
        <v>0.2</v>
      </c>
      <c r="ABZ26" s="24">
        <f t="shared" si="446"/>
        <v>3</v>
      </c>
      <c r="ACA26" s="54"/>
      <c r="ACB26" s="54">
        <f t="shared" si="447"/>
        <v>0.06</v>
      </c>
      <c r="ACC26" s="54">
        <f t="shared" si="448"/>
        <v>0.1</v>
      </c>
      <c r="ACD26" s="34"/>
      <c r="ACE26" s="54"/>
      <c r="ACF26" s="54">
        <f t="shared" si="449"/>
        <v>0.06</v>
      </c>
      <c r="ACG26" s="54">
        <f t="shared" si="450"/>
        <v>0.1</v>
      </c>
      <c r="ACH26" s="34"/>
      <c r="ACI26" s="54"/>
      <c r="ACJ26" s="54">
        <f t="shared" si="451"/>
        <v>0.06</v>
      </c>
      <c r="ACK26" s="54">
        <f t="shared" si="452"/>
        <v>0.1</v>
      </c>
      <c r="ACL26" s="34"/>
      <c r="ACM26" s="54"/>
      <c r="ACN26" s="54">
        <f t="shared" si="453"/>
        <v>0.06</v>
      </c>
      <c r="ACO26" s="54">
        <f t="shared" si="454"/>
        <v>0.1</v>
      </c>
      <c r="ACP26" s="34"/>
      <c r="ACQ26" s="54"/>
      <c r="ACR26" s="54">
        <f t="shared" si="455"/>
        <v>0.06</v>
      </c>
      <c r="ACS26" s="54">
        <f t="shared" si="456"/>
        <v>0.1</v>
      </c>
      <c r="ACT26" s="34"/>
      <c r="ACU26" s="54"/>
      <c r="ACV26" s="54">
        <f t="shared" si="457"/>
        <v>0.06</v>
      </c>
      <c r="ACW26" s="54">
        <f t="shared" si="458"/>
        <v>0.1</v>
      </c>
      <c r="ACX26" s="34"/>
      <c r="ACY26" s="54"/>
      <c r="ACZ26" s="54">
        <f t="shared" si="459"/>
        <v>0.06</v>
      </c>
      <c r="ADA26" s="54">
        <f t="shared" si="460"/>
        <v>0.1</v>
      </c>
      <c r="ADB26" s="34"/>
      <c r="ADC26" s="54">
        <v>3.0700000000000003</v>
      </c>
      <c r="ADD26" s="54">
        <f t="shared" si="461"/>
        <v>0.1</v>
      </c>
      <c r="ADE26" s="54">
        <f t="shared" si="56"/>
        <v>0.1</v>
      </c>
      <c r="ADF26" s="24">
        <f t="shared" si="462"/>
        <v>3</v>
      </c>
      <c r="ADG26" s="54">
        <v>98.09</v>
      </c>
      <c r="ADH26" s="54">
        <f t="shared" si="463"/>
        <v>0.1</v>
      </c>
      <c r="ADI26" s="54">
        <f t="shared" si="57"/>
        <v>0.1</v>
      </c>
      <c r="ADJ26" s="24">
        <f t="shared" si="464"/>
        <v>15</v>
      </c>
      <c r="ADK26" s="54"/>
      <c r="ADL26" s="54">
        <f t="shared" si="465"/>
        <v>0.06</v>
      </c>
      <c r="ADM26" s="54">
        <f t="shared" si="466"/>
        <v>0.1</v>
      </c>
      <c r="ADN26" s="34"/>
      <c r="ADO26" s="54"/>
      <c r="ADP26" s="54">
        <f t="shared" si="467"/>
        <v>0.03</v>
      </c>
      <c r="ADQ26" s="54">
        <f t="shared" si="468"/>
        <v>0.05</v>
      </c>
      <c r="ADR26" s="34"/>
      <c r="ADS26" s="54"/>
      <c r="ADT26" s="54">
        <f t="shared" si="469"/>
        <v>0.03</v>
      </c>
      <c r="ADU26" s="54">
        <f t="shared" si="470"/>
        <v>0.05</v>
      </c>
      <c r="ADV26" s="34"/>
      <c r="ADW26" s="54"/>
      <c r="ADX26" s="54">
        <f t="shared" si="471"/>
        <v>0.03</v>
      </c>
      <c r="ADY26" s="54">
        <f t="shared" si="472"/>
        <v>0.05</v>
      </c>
      <c r="ADZ26" s="34"/>
      <c r="AEA26" s="54"/>
      <c r="AEB26" s="54">
        <f t="shared" si="473"/>
        <v>0.03</v>
      </c>
      <c r="AEC26" s="54">
        <f t="shared" si="474"/>
        <v>0.05</v>
      </c>
      <c r="AED26" s="34"/>
      <c r="AEE26" s="54"/>
      <c r="AEF26" s="54">
        <f t="shared" si="475"/>
        <v>0.03</v>
      </c>
      <c r="AEG26" s="54">
        <f t="shared" si="476"/>
        <v>0.05</v>
      </c>
      <c r="AEH26" s="34"/>
      <c r="AEI26" s="54"/>
      <c r="AEJ26" s="54">
        <f t="shared" si="477"/>
        <v>0.03</v>
      </c>
      <c r="AEK26" s="54">
        <f t="shared" si="478"/>
        <v>0.05</v>
      </c>
      <c r="AEL26" s="34"/>
      <c r="AEM26" s="54"/>
      <c r="AEN26" s="54">
        <f t="shared" si="479"/>
        <v>0.06</v>
      </c>
      <c r="AEO26" s="54">
        <f t="shared" si="480"/>
        <v>0.1</v>
      </c>
      <c r="AEP26" s="34"/>
      <c r="AEQ26" s="54"/>
      <c r="AER26" s="54">
        <f t="shared" si="481"/>
        <v>0.06</v>
      </c>
      <c r="AES26" s="54">
        <f t="shared" si="482"/>
        <v>0.1</v>
      </c>
      <c r="AET26" s="34"/>
      <c r="AEU26" s="54"/>
      <c r="AEV26" s="54">
        <f t="shared" si="483"/>
        <v>0.06</v>
      </c>
      <c r="AEW26" s="54">
        <f t="shared" si="484"/>
        <v>0.1</v>
      </c>
      <c r="AEX26" s="34"/>
      <c r="AEY26" s="54"/>
      <c r="AEZ26" s="54">
        <f t="shared" si="485"/>
        <v>0.06</v>
      </c>
      <c r="AFA26" s="54">
        <f t="shared" si="486"/>
        <v>0.1</v>
      </c>
      <c r="AFB26" s="34"/>
      <c r="AFC26" s="54"/>
      <c r="AFD26" s="54">
        <f t="shared" si="487"/>
        <v>0.03</v>
      </c>
      <c r="AFE26" s="54">
        <f t="shared" si="488"/>
        <v>0.05</v>
      </c>
      <c r="AFF26" s="34"/>
      <c r="AFG26" s="54"/>
      <c r="AFH26" s="54">
        <f t="shared" si="489"/>
        <v>0.03</v>
      </c>
      <c r="AFI26" s="54">
        <f t="shared" si="490"/>
        <v>0.05</v>
      </c>
      <c r="AFJ26" s="34"/>
      <c r="AFK26" s="54"/>
      <c r="AFL26" s="54">
        <f t="shared" si="491"/>
        <v>0.03</v>
      </c>
      <c r="AFM26" s="54">
        <f t="shared" si="492"/>
        <v>0.05</v>
      </c>
      <c r="AFN26" s="34"/>
      <c r="AFO26" s="54"/>
      <c r="AFP26" s="54">
        <f t="shared" si="493"/>
        <v>0.03</v>
      </c>
      <c r="AFQ26" s="54">
        <f t="shared" si="494"/>
        <v>0.05</v>
      </c>
      <c r="AFR26" s="34"/>
      <c r="AFS26" s="54"/>
      <c r="AFT26" s="54">
        <f t="shared" si="495"/>
        <v>0.03</v>
      </c>
      <c r="AFU26" s="54">
        <f t="shared" si="496"/>
        <v>0.05</v>
      </c>
      <c r="AFV26" s="34"/>
      <c r="AFW26" s="54"/>
      <c r="AFX26" s="54">
        <f t="shared" si="497"/>
        <v>0.03</v>
      </c>
      <c r="AFY26" s="54">
        <f t="shared" si="498"/>
        <v>0.05</v>
      </c>
      <c r="AFZ26" s="34"/>
      <c r="AGA26" s="54"/>
      <c r="AGB26" s="54">
        <f t="shared" si="499"/>
        <v>0.06</v>
      </c>
      <c r="AGC26" s="54">
        <f t="shared" si="500"/>
        <v>0.1</v>
      </c>
      <c r="AGD26" s="34"/>
      <c r="AGE26" s="54"/>
      <c r="AGF26" s="54">
        <f t="shared" si="501"/>
        <v>0.03</v>
      </c>
      <c r="AGG26" s="54">
        <f t="shared" si="502"/>
        <v>0.05</v>
      </c>
      <c r="AGH26" s="34"/>
      <c r="AGI26" s="54"/>
      <c r="AGJ26" s="54">
        <f t="shared" si="503"/>
        <v>0.03</v>
      </c>
      <c r="AGK26" s="54">
        <f t="shared" si="504"/>
        <v>0.05</v>
      </c>
      <c r="AGL26" s="34"/>
      <c r="AGM26" s="54"/>
      <c r="AGN26" s="54">
        <f t="shared" si="505"/>
        <v>0.03</v>
      </c>
      <c r="AGO26" s="54">
        <f t="shared" si="506"/>
        <v>0.05</v>
      </c>
      <c r="AGP26" s="34"/>
      <c r="AGQ26" s="54"/>
      <c r="AGR26" s="54">
        <f t="shared" si="507"/>
        <v>0.03</v>
      </c>
      <c r="AGS26" s="54">
        <f t="shared" si="508"/>
        <v>0.05</v>
      </c>
      <c r="AGT26" s="34"/>
      <c r="AGU26" s="57">
        <v>0.24</v>
      </c>
      <c r="AGV26" s="57">
        <f t="shared" si="509"/>
        <v>1.5</v>
      </c>
      <c r="AGW26" s="51">
        <f t="shared" si="58"/>
        <v>1.5</v>
      </c>
      <c r="AGX26" s="24">
        <f t="shared" si="510"/>
        <v>18</v>
      </c>
      <c r="AGY26" s="57">
        <v>0.13</v>
      </c>
      <c r="AGZ26" s="57">
        <f t="shared" si="511"/>
        <v>1.5</v>
      </c>
      <c r="AHA26" s="51">
        <f t="shared" si="59"/>
        <v>1.5</v>
      </c>
      <c r="AHB26" s="24">
        <f t="shared" si="512"/>
        <v>19</v>
      </c>
      <c r="AHC26" s="57">
        <v>98.48</v>
      </c>
      <c r="AHD26" s="57">
        <f t="shared" si="513"/>
        <v>1</v>
      </c>
      <c r="AHE26" s="51">
        <f t="shared" si="60"/>
        <v>1</v>
      </c>
      <c r="AHF26" s="24">
        <f t="shared" si="514"/>
        <v>4</v>
      </c>
      <c r="AHG26" s="57">
        <v>95.27</v>
      </c>
      <c r="AHH26" s="57">
        <f t="shared" si="515"/>
        <v>0.5</v>
      </c>
      <c r="AHI26" s="51">
        <f t="shared" si="61"/>
        <v>0.5</v>
      </c>
      <c r="AHJ26" s="24">
        <f t="shared" si="516"/>
        <v>11</v>
      </c>
      <c r="AHK26" s="57">
        <v>98.6</v>
      </c>
      <c r="AHL26" s="57">
        <f t="shared" si="517"/>
        <v>0.5</v>
      </c>
      <c r="AHM26" s="51">
        <f t="shared" si="62"/>
        <v>0.5</v>
      </c>
      <c r="AHN26" s="24">
        <f t="shared" si="518"/>
        <v>13</v>
      </c>
      <c r="AHO26" s="57">
        <v>4.97</v>
      </c>
      <c r="AHP26" s="57">
        <f t="shared" si="519"/>
        <v>0.33330000000000004</v>
      </c>
      <c r="AHQ26" s="51">
        <f t="shared" si="63"/>
        <v>0.55000000000000004</v>
      </c>
      <c r="AHR26" s="24">
        <f t="shared" si="520"/>
        <v>12</v>
      </c>
      <c r="AHS26" s="57">
        <v>2.2999999999999998</v>
      </c>
      <c r="AHT26" s="57">
        <f t="shared" si="521"/>
        <v>0.55000000000000004</v>
      </c>
      <c r="AHU26" s="51">
        <f t="shared" si="64"/>
        <v>0.55000000000000004</v>
      </c>
      <c r="AHV26" s="24">
        <f t="shared" si="522"/>
        <v>13</v>
      </c>
      <c r="AHW26" s="57">
        <v>2.9599999999999998E-2</v>
      </c>
      <c r="AHX26" s="57">
        <f t="shared" si="523"/>
        <v>0.45</v>
      </c>
      <c r="AHY26" s="51">
        <f t="shared" si="65"/>
        <v>0.45</v>
      </c>
      <c r="AHZ26" s="24">
        <f t="shared" si="524"/>
        <v>9</v>
      </c>
      <c r="AIA26" s="57">
        <v>8.8999999999999999E-3</v>
      </c>
      <c r="AIB26" s="57">
        <f t="shared" si="525"/>
        <v>0.45</v>
      </c>
      <c r="AIC26" s="51">
        <f t="shared" si="66"/>
        <v>0.45</v>
      </c>
      <c r="AID26" s="24">
        <f t="shared" si="526"/>
        <v>8</v>
      </c>
      <c r="AIE26" s="54"/>
      <c r="AIF26" s="54">
        <f t="shared" si="527"/>
        <v>0.24</v>
      </c>
      <c r="AIG26" s="54">
        <f t="shared" si="528"/>
        <v>0.4</v>
      </c>
      <c r="AIH26" s="34"/>
      <c r="AII26" s="54"/>
      <c r="AIJ26" s="54">
        <f t="shared" si="529"/>
        <v>0.24</v>
      </c>
      <c r="AIK26" s="54">
        <f t="shared" si="530"/>
        <v>0.4</v>
      </c>
      <c r="AIL26" s="34"/>
      <c r="AIM26" s="54"/>
      <c r="AIN26" s="54">
        <f t="shared" si="531"/>
        <v>0.24</v>
      </c>
      <c r="AIO26" s="54">
        <f t="shared" si="532"/>
        <v>0.4</v>
      </c>
      <c r="AIP26" s="34"/>
      <c r="AIQ26" s="57">
        <v>21.73</v>
      </c>
      <c r="AIR26" s="57">
        <f t="shared" si="533"/>
        <v>1.5</v>
      </c>
      <c r="AIS26" s="51">
        <f t="shared" si="67"/>
        <v>1.5</v>
      </c>
      <c r="AIT26" s="24">
        <f t="shared" si="534"/>
        <v>1</v>
      </c>
      <c r="AIU26" s="57">
        <v>2.1</v>
      </c>
      <c r="AIV26" s="57">
        <f t="shared" si="535"/>
        <v>2</v>
      </c>
      <c r="AIW26" s="51">
        <f t="shared" si="68"/>
        <v>2</v>
      </c>
      <c r="AIX26" s="24">
        <f t="shared" si="536"/>
        <v>8</v>
      </c>
      <c r="AIY26" s="51">
        <v>0</v>
      </c>
      <c r="AIZ26" s="57">
        <f t="shared" si="537"/>
        <v>1.4</v>
      </c>
      <c r="AJA26" s="51">
        <f t="shared" si="69"/>
        <v>1.4</v>
      </c>
      <c r="AJB26" s="24">
        <f t="shared" si="538"/>
        <v>1</v>
      </c>
      <c r="AJC26" s="57">
        <v>35.492499310814914</v>
      </c>
      <c r="AJD26" s="57">
        <f t="shared" si="539"/>
        <v>0.3</v>
      </c>
      <c r="AJE26" s="51">
        <f t="shared" si="70"/>
        <v>0.3</v>
      </c>
      <c r="AJF26" s="24">
        <f t="shared" si="540"/>
        <v>4</v>
      </c>
      <c r="AJG26" s="54"/>
      <c r="AJH26" s="54">
        <f t="shared" si="541"/>
        <v>0.12</v>
      </c>
      <c r="AJI26" s="54">
        <f t="shared" si="542"/>
        <v>0.2</v>
      </c>
      <c r="AJJ26" s="34"/>
      <c r="AJK26" s="57">
        <v>0.55999999999999994</v>
      </c>
      <c r="AJL26" s="57">
        <f t="shared" si="543"/>
        <v>0.4</v>
      </c>
      <c r="AJM26" s="51">
        <f t="shared" si="71"/>
        <v>0.4</v>
      </c>
      <c r="AJN26" s="24">
        <f t="shared" si="544"/>
        <v>8</v>
      </c>
      <c r="AJO26" s="57">
        <v>99.9</v>
      </c>
      <c r="AJP26" s="57">
        <f t="shared" si="545"/>
        <v>0.2</v>
      </c>
      <c r="AJQ26" s="51">
        <f t="shared" si="72"/>
        <v>0.2</v>
      </c>
      <c r="AJR26" s="24">
        <f t="shared" si="546"/>
        <v>3</v>
      </c>
      <c r="AJS26" s="57">
        <v>100</v>
      </c>
      <c r="AJT26" s="57">
        <f t="shared" si="547"/>
        <v>0.2</v>
      </c>
      <c r="AJU26" s="51">
        <f t="shared" si="73"/>
        <v>0.2</v>
      </c>
      <c r="AJV26" s="24">
        <f t="shared" si="548"/>
        <v>1</v>
      </c>
      <c r="AJW26" s="57">
        <v>99.1</v>
      </c>
      <c r="AJX26" s="54">
        <f t="shared" si="549"/>
        <v>0.2</v>
      </c>
      <c r="AJY26" s="36">
        <f t="shared" si="74"/>
        <v>0.2</v>
      </c>
      <c r="AJZ26" s="35">
        <f t="shared" si="550"/>
        <v>2</v>
      </c>
      <c r="AKA26" s="31" t="s">
        <v>559</v>
      </c>
      <c r="AKB26" s="33">
        <f t="shared" si="75"/>
        <v>84.734338274561267</v>
      </c>
      <c r="AKC26" s="34">
        <f t="shared" si="551"/>
        <v>6</v>
      </c>
      <c r="AKD26" s="31" t="s">
        <v>559</v>
      </c>
      <c r="AKE26" s="33">
        <f t="shared" si="76"/>
        <v>97.063999999999979</v>
      </c>
      <c r="AKF26" s="34">
        <f t="shared" si="552"/>
        <v>3</v>
      </c>
      <c r="AKG26" s="31" t="s">
        <v>559</v>
      </c>
      <c r="AKH26" s="33">
        <f t="shared" si="77"/>
        <v>60</v>
      </c>
      <c r="AKI26" s="34">
        <f t="shared" si="553"/>
        <v>1</v>
      </c>
      <c r="AKJ26" s="31" t="s">
        <v>559</v>
      </c>
      <c r="AKK26" s="33">
        <f t="shared" si="554"/>
        <v>71.607621878237978</v>
      </c>
      <c r="AKL26" s="34">
        <f t="shared" si="555"/>
        <v>9</v>
      </c>
      <c r="AKM26" s="31" t="s">
        <v>559</v>
      </c>
      <c r="AKN26" s="33">
        <f t="shared" si="78"/>
        <v>66.295503826530634</v>
      </c>
      <c r="AKO26" s="34">
        <f t="shared" si="556"/>
        <v>6</v>
      </c>
      <c r="AKP26" s="31" t="s">
        <v>559</v>
      </c>
      <c r="AKQ26" s="33">
        <f t="shared" si="79"/>
        <v>100</v>
      </c>
      <c r="AKR26" s="34">
        <f t="shared" si="557"/>
        <v>1</v>
      </c>
      <c r="AKS26" s="31" t="s">
        <v>559</v>
      </c>
      <c r="AKT26" s="33">
        <f t="shared" si="558"/>
        <v>94.58250000000001</v>
      </c>
      <c r="AKU26" s="34">
        <f t="shared" si="80"/>
        <v>11</v>
      </c>
      <c r="AKV26" s="31" t="s">
        <v>559</v>
      </c>
      <c r="AKW26" s="33">
        <f t="shared" si="559"/>
        <v>92.131147540983605</v>
      </c>
      <c r="AKX26" s="34">
        <f t="shared" si="560"/>
        <v>1</v>
      </c>
      <c r="AKY26" s="31" t="s">
        <v>559</v>
      </c>
      <c r="AKZ26" s="33">
        <f t="shared" si="81"/>
        <v>94.666666666666671</v>
      </c>
      <c r="ALA26" s="34">
        <f t="shared" si="561"/>
        <v>1</v>
      </c>
    </row>
    <row r="27" spans="1:989" ht="18" x14ac:dyDescent="0.15">
      <c r="A27" s="31" t="s">
        <v>560</v>
      </c>
      <c r="B27" s="32" t="str">
        <f t="shared" si="82"/>
        <v>江西</v>
      </c>
      <c r="C27" s="33">
        <f t="shared" si="83"/>
        <v>80.238840022274402</v>
      </c>
      <c r="D27" s="34">
        <f t="shared" si="84"/>
        <v>8</v>
      </c>
      <c r="E27" s="54">
        <v>81.650000000000006</v>
      </c>
      <c r="F27" s="54">
        <f t="shared" si="85"/>
        <v>0.57400000000000051</v>
      </c>
      <c r="G27" s="54">
        <f t="shared" si="6"/>
        <v>0.7</v>
      </c>
      <c r="H27" s="35">
        <f t="shared" si="86"/>
        <v>14</v>
      </c>
      <c r="I27" s="54">
        <v>80.150000000000006</v>
      </c>
      <c r="J27" s="54">
        <f t="shared" si="87"/>
        <v>0.4340000000000005</v>
      </c>
      <c r="K27" s="36">
        <f t="shared" si="7"/>
        <v>0.7</v>
      </c>
      <c r="L27" s="35">
        <f t="shared" si="88"/>
        <v>14</v>
      </c>
      <c r="M27" s="54">
        <v>78.31</v>
      </c>
      <c r="N27" s="54">
        <f t="shared" si="89"/>
        <v>0.4386000000000001</v>
      </c>
      <c r="O27" s="36">
        <f t="shared" si="8"/>
        <v>0.6</v>
      </c>
      <c r="P27" s="35">
        <f t="shared" si="90"/>
        <v>16</v>
      </c>
      <c r="Q27" s="54">
        <v>86.44</v>
      </c>
      <c r="R27" s="54">
        <f t="shared" si="91"/>
        <v>0.47519999999999979</v>
      </c>
      <c r="S27" s="36">
        <f t="shared" si="9"/>
        <v>0.6</v>
      </c>
      <c r="T27" s="35">
        <f t="shared" si="92"/>
        <v>13</v>
      </c>
      <c r="U27" s="54"/>
      <c r="V27" s="54">
        <f t="shared" si="93"/>
        <v>0.3</v>
      </c>
      <c r="W27" s="54">
        <f t="shared" si="563"/>
        <v>0.5</v>
      </c>
      <c r="X27" s="34"/>
      <c r="Y27" s="36">
        <v>4.704434800818888E-2</v>
      </c>
      <c r="Z27" s="54">
        <f t="shared" si="95"/>
        <v>0.3</v>
      </c>
      <c r="AA27" s="36">
        <f t="shared" si="10"/>
        <v>0.3</v>
      </c>
      <c r="AB27" s="35">
        <f t="shared" si="96"/>
        <v>13</v>
      </c>
      <c r="AC27" s="36">
        <v>1.4595191926773837E-2</v>
      </c>
      <c r="AD27" s="54">
        <f t="shared" si="97"/>
        <v>0.5</v>
      </c>
      <c r="AE27" s="36">
        <f t="shared" si="11"/>
        <v>0.5</v>
      </c>
      <c r="AF27" s="35">
        <f t="shared" si="98"/>
        <v>7</v>
      </c>
      <c r="AG27" s="36">
        <v>1.4595191926773837E-2</v>
      </c>
      <c r="AH27" s="54">
        <f t="shared" si="99"/>
        <v>0.3</v>
      </c>
      <c r="AI27" s="36">
        <f t="shared" si="12"/>
        <v>0.3</v>
      </c>
      <c r="AJ27" s="35">
        <f t="shared" si="100"/>
        <v>9</v>
      </c>
      <c r="AK27" s="36">
        <v>6.3353830683926375</v>
      </c>
      <c r="AL27" s="54">
        <f t="shared" si="101"/>
        <v>0.5</v>
      </c>
      <c r="AM27" s="36">
        <f t="shared" si="13"/>
        <v>0.5</v>
      </c>
      <c r="AN27" s="35">
        <f t="shared" si="102"/>
        <v>11</v>
      </c>
      <c r="AO27" s="53">
        <v>1.0329808591790512</v>
      </c>
      <c r="AP27" s="54">
        <f t="shared" si="103"/>
        <v>0.3</v>
      </c>
      <c r="AQ27" s="36">
        <f t="shared" si="14"/>
        <v>0.3</v>
      </c>
      <c r="AR27" s="35">
        <f t="shared" si="562"/>
        <v>6</v>
      </c>
      <c r="AS27" s="54">
        <v>99.91</v>
      </c>
      <c r="AT27" s="54">
        <f t="shared" si="105"/>
        <v>1</v>
      </c>
      <c r="AU27" s="36">
        <f t="shared" si="15"/>
        <v>1</v>
      </c>
      <c r="AV27" s="35">
        <f t="shared" si="106"/>
        <v>2</v>
      </c>
      <c r="AW27" s="54">
        <v>0</v>
      </c>
      <c r="AX27" s="54">
        <f t="shared" si="107"/>
        <v>1</v>
      </c>
      <c r="AY27" s="36">
        <f t="shared" si="16"/>
        <v>1</v>
      </c>
      <c r="AZ27" s="35">
        <f t="shared" si="108"/>
        <v>1</v>
      </c>
      <c r="BA27" s="54">
        <v>2.1469999999999998</v>
      </c>
      <c r="BB27" s="54">
        <f t="shared" si="109"/>
        <v>1</v>
      </c>
      <c r="BC27" s="36">
        <f t="shared" si="17"/>
        <v>1</v>
      </c>
      <c r="BD27" s="35">
        <f t="shared" si="110"/>
        <v>3</v>
      </c>
      <c r="BE27" s="37">
        <v>0.1</v>
      </c>
      <c r="BF27" s="54">
        <f t="shared" si="111"/>
        <v>1</v>
      </c>
      <c r="BG27" s="36">
        <f t="shared" si="18"/>
        <v>1</v>
      </c>
      <c r="BH27" s="35">
        <f t="shared" si="112"/>
        <v>6</v>
      </c>
      <c r="BI27" s="54">
        <v>99.75</v>
      </c>
      <c r="BJ27" s="54">
        <f t="shared" si="113"/>
        <v>0.2</v>
      </c>
      <c r="BK27" s="36">
        <f t="shared" si="19"/>
        <v>0.2</v>
      </c>
      <c r="BL27" s="35">
        <f t="shared" si="114"/>
        <v>6</v>
      </c>
      <c r="BM27" s="54">
        <v>0</v>
      </c>
      <c r="BN27" s="54">
        <f t="shared" si="115"/>
        <v>0.2</v>
      </c>
      <c r="BO27" s="36">
        <f t="shared" si="20"/>
        <v>0.2</v>
      </c>
      <c r="BP27" s="35">
        <f t="shared" si="116"/>
        <v>1</v>
      </c>
      <c r="BQ27" s="54">
        <v>99.47</v>
      </c>
      <c r="BR27" s="54">
        <f t="shared" si="117"/>
        <v>0.19759999999999991</v>
      </c>
      <c r="BS27" s="36">
        <f t="shared" si="21"/>
        <v>0.2</v>
      </c>
      <c r="BT27" s="35">
        <f t="shared" si="118"/>
        <v>5</v>
      </c>
      <c r="BU27" s="54">
        <v>2.1207013616784023</v>
      </c>
      <c r="BV27" s="54">
        <f t="shared" si="119"/>
        <v>0</v>
      </c>
      <c r="BW27" s="36">
        <f t="shared" si="22"/>
        <v>0.4</v>
      </c>
      <c r="BX27" s="35">
        <f t="shared" si="120"/>
        <v>21</v>
      </c>
      <c r="BY27" s="54">
        <v>97.87</v>
      </c>
      <c r="BZ27" s="54">
        <f t="shared" si="121"/>
        <v>0.37920000000000076</v>
      </c>
      <c r="CA27" s="36">
        <f t="shared" si="23"/>
        <v>0.4</v>
      </c>
      <c r="CB27" s="35">
        <f t="shared" si="122"/>
        <v>13</v>
      </c>
      <c r="CC27" s="54">
        <v>97.232700000000008</v>
      </c>
      <c r="CD27" s="54">
        <f t="shared" si="123"/>
        <v>0.42327000000000081</v>
      </c>
      <c r="CE27" s="36">
        <f t="shared" si="24"/>
        <v>0.5</v>
      </c>
      <c r="CF27" s="35">
        <f t="shared" si="124"/>
        <v>27</v>
      </c>
      <c r="CG27" s="54">
        <v>78</v>
      </c>
      <c r="CH27" s="54">
        <f t="shared" si="125"/>
        <v>0.4</v>
      </c>
      <c r="CI27" s="36">
        <f t="shared" si="25"/>
        <v>0.4</v>
      </c>
      <c r="CJ27" s="35">
        <f t="shared" si="126"/>
        <v>22</v>
      </c>
      <c r="CK27" s="54"/>
      <c r="CL27" s="54">
        <f t="shared" si="127"/>
        <v>0.18</v>
      </c>
      <c r="CM27" s="54">
        <f t="shared" si="128"/>
        <v>0.3</v>
      </c>
      <c r="CN27" s="34"/>
      <c r="CO27" s="54">
        <v>96.572499999999991</v>
      </c>
      <c r="CP27" s="54">
        <f t="shared" si="129"/>
        <v>0.35724999999999907</v>
      </c>
      <c r="CQ27" s="36">
        <f t="shared" si="26"/>
        <v>0.5</v>
      </c>
      <c r="CR27" s="35">
        <f t="shared" si="130"/>
        <v>26</v>
      </c>
      <c r="CS27" s="54">
        <v>111</v>
      </c>
      <c r="CT27" s="54">
        <f t="shared" si="131"/>
        <v>0</v>
      </c>
      <c r="CU27" s="36">
        <f t="shared" si="27"/>
        <v>0.4</v>
      </c>
      <c r="CV27" s="35">
        <f t="shared" si="132"/>
        <v>29</v>
      </c>
      <c r="CW27" s="54"/>
      <c r="CX27" s="54">
        <f t="shared" si="133"/>
        <v>0.18</v>
      </c>
      <c r="CY27" s="54">
        <f t="shared" si="134"/>
        <v>0.3</v>
      </c>
      <c r="CZ27" s="34"/>
      <c r="DA27" s="54">
        <v>98.6126</v>
      </c>
      <c r="DB27" s="54">
        <f t="shared" si="135"/>
        <v>0.3</v>
      </c>
      <c r="DC27" s="36">
        <f t="shared" si="28"/>
        <v>0.3</v>
      </c>
      <c r="DD27" s="35">
        <f t="shared" si="136"/>
        <v>18</v>
      </c>
      <c r="DE27" s="54">
        <v>80</v>
      </c>
      <c r="DF27" s="54">
        <f t="shared" si="137"/>
        <v>0.5</v>
      </c>
      <c r="DG27" s="36">
        <f t="shared" si="29"/>
        <v>0.5</v>
      </c>
      <c r="DH27" s="35">
        <f t="shared" si="138"/>
        <v>19</v>
      </c>
      <c r="DI27" s="54">
        <v>97.861100000000008</v>
      </c>
      <c r="DJ27" s="54">
        <f t="shared" si="139"/>
        <v>0.48611000000000076</v>
      </c>
      <c r="DK27" s="36">
        <f t="shared" si="30"/>
        <v>0.5</v>
      </c>
      <c r="DL27" s="35">
        <f t="shared" si="140"/>
        <v>24</v>
      </c>
      <c r="DM27" s="54">
        <v>101</v>
      </c>
      <c r="DN27" s="54">
        <f t="shared" si="141"/>
        <v>0</v>
      </c>
      <c r="DO27" s="36">
        <f t="shared" si="31"/>
        <v>0.3</v>
      </c>
      <c r="DP27" s="35">
        <f t="shared" si="142"/>
        <v>29</v>
      </c>
      <c r="DQ27" s="54">
        <v>4.4413</v>
      </c>
      <c r="DR27" s="54">
        <f t="shared" si="143"/>
        <v>0.3</v>
      </c>
      <c r="DS27" s="36">
        <f t="shared" si="32"/>
        <v>0.3</v>
      </c>
      <c r="DT27" s="35">
        <f t="shared" si="144"/>
        <v>13</v>
      </c>
      <c r="DU27" s="54">
        <v>99.84</v>
      </c>
      <c r="DV27" s="54">
        <f t="shared" si="145"/>
        <v>0.3</v>
      </c>
      <c r="DW27" s="36">
        <f t="shared" si="33"/>
        <v>0.3</v>
      </c>
      <c r="DX27" s="35">
        <f t="shared" si="146"/>
        <v>8</v>
      </c>
      <c r="DY27" s="54"/>
      <c r="DZ27" s="54">
        <f t="shared" si="147"/>
        <v>0.3</v>
      </c>
      <c r="EA27" s="54">
        <f t="shared" si="148"/>
        <v>0.5</v>
      </c>
      <c r="EB27" s="34"/>
      <c r="EC27" s="54">
        <v>80.150000000000006</v>
      </c>
      <c r="ED27" s="94">
        <v>77.14</v>
      </c>
      <c r="EE27" s="54">
        <f t="shared" si="149"/>
        <v>0.154095563139932</v>
      </c>
      <c r="EF27" s="51">
        <f t="shared" si="150"/>
        <v>0.3</v>
      </c>
      <c r="EG27" s="24">
        <f t="shared" si="151"/>
        <v>11</v>
      </c>
      <c r="EH27" s="54">
        <v>80.150000000000006</v>
      </c>
      <c r="EI27" s="54">
        <v>68.97</v>
      </c>
      <c r="EJ27" s="54">
        <f t="shared" si="152"/>
        <v>0.23905915894511773</v>
      </c>
      <c r="EK27" s="51">
        <f t="shared" si="153"/>
        <v>0.3</v>
      </c>
      <c r="EL27" s="24">
        <f t="shared" si="154"/>
        <v>9</v>
      </c>
      <c r="EM27" s="69">
        <v>78.31</v>
      </c>
      <c r="EN27" s="70">
        <v>77.17</v>
      </c>
      <c r="EO27" s="54">
        <f t="shared" si="155"/>
        <v>8.9295039164490941E-2</v>
      </c>
      <c r="EP27" s="51">
        <f t="shared" si="156"/>
        <v>0.3</v>
      </c>
      <c r="EQ27" s="24">
        <f t="shared" si="157"/>
        <v>11</v>
      </c>
      <c r="ER27" s="69">
        <v>78.31</v>
      </c>
      <c r="ES27" s="70">
        <v>71.510000000000005</v>
      </c>
      <c r="ET27" s="54">
        <f t="shared" si="158"/>
        <v>0.21496311907270815</v>
      </c>
      <c r="EU27" s="51">
        <f t="shared" si="159"/>
        <v>0.3</v>
      </c>
      <c r="EV27" s="24">
        <f t="shared" si="160"/>
        <v>10</v>
      </c>
      <c r="EW27" s="54">
        <v>86.44</v>
      </c>
      <c r="EX27" s="54">
        <v>83.45</v>
      </c>
      <c r="EY27" s="54">
        <f t="shared" si="161"/>
        <v>0.19714285714285693</v>
      </c>
      <c r="EZ27" s="51">
        <f t="shared" si="162"/>
        <v>0.3</v>
      </c>
      <c r="FA27" s="24">
        <f t="shared" si="163"/>
        <v>11</v>
      </c>
      <c r="FB27" s="54">
        <v>86.44</v>
      </c>
      <c r="FC27" s="54">
        <v>76.42</v>
      </c>
      <c r="FD27" s="54">
        <f t="shared" si="164"/>
        <v>0.25958549222797916</v>
      </c>
      <c r="FE27" s="51">
        <f t="shared" si="165"/>
        <v>0.3</v>
      </c>
      <c r="FF27" s="24">
        <f t="shared" si="166"/>
        <v>11</v>
      </c>
      <c r="FG27" s="54">
        <v>9.67</v>
      </c>
      <c r="FH27" s="54">
        <f t="shared" si="34"/>
        <v>0.18792</v>
      </c>
      <c r="FI27" s="36">
        <f t="shared" si="35"/>
        <v>0.3</v>
      </c>
      <c r="FJ27" s="35">
        <f t="shared" si="36"/>
        <v>27</v>
      </c>
      <c r="FK27" s="54">
        <v>3.71</v>
      </c>
      <c r="FL27" s="54">
        <f t="shared" si="167"/>
        <v>0.3</v>
      </c>
      <c r="FM27" s="36">
        <f t="shared" si="37"/>
        <v>0.3</v>
      </c>
      <c r="FN27" s="35">
        <f t="shared" si="168"/>
        <v>18</v>
      </c>
      <c r="FO27" s="54">
        <v>97.32</v>
      </c>
      <c r="FP27" s="54">
        <v>90.88000000000001</v>
      </c>
      <c r="FQ27" s="54">
        <f t="shared" si="169"/>
        <v>0.6</v>
      </c>
      <c r="FR27" s="51">
        <f t="shared" si="170"/>
        <v>0.6</v>
      </c>
      <c r="FS27" s="24">
        <f t="shared" si="171"/>
        <v>1</v>
      </c>
      <c r="FT27" s="54">
        <v>97.32</v>
      </c>
      <c r="FU27" s="54">
        <v>93.100000000000009</v>
      </c>
      <c r="FV27" s="54">
        <f t="shared" si="172"/>
        <v>0.6</v>
      </c>
      <c r="FW27" s="51">
        <f t="shared" si="173"/>
        <v>0.6</v>
      </c>
      <c r="FX27" s="24">
        <f t="shared" si="174"/>
        <v>1</v>
      </c>
      <c r="FY27" s="54">
        <v>90.72</v>
      </c>
      <c r="FZ27" s="54">
        <v>78.44</v>
      </c>
      <c r="GA27" s="54">
        <f t="shared" si="175"/>
        <v>9.7770700636942667E-2</v>
      </c>
      <c r="GB27" s="51">
        <f t="shared" si="176"/>
        <v>0.1</v>
      </c>
      <c r="GC27" s="24">
        <f t="shared" si="177"/>
        <v>24</v>
      </c>
      <c r="GD27" s="57">
        <v>90.72</v>
      </c>
      <c r="GE27" s="57">
        <v>60.750000000000007</v>
      </c>
      <c r="GF27" s="54">
        <f t="shared" si="178"/>
        <v>9.9074380165289258E-2</v>
      </c>
      <c r="GG27" s="51">
        <f t="shared" si="179"/>
        <v>0.1</v>
      </c>
      <c r="GH27" s="24">
        <f t="shared" si="180"/>
        <v>24</v>
      </c>
      <c r="GI27" s="57">
        <v>97.99</v>
      </c>
      <c r="GJ27" s="57">
        <v>90.710000000000008</v>
      </c>
      <c r="GK27" s="54">
        <f t="shared" si="181"/>
        <v>0.1</v>
      </c>
      <c r="GL27" s="51">
        <f t="shared" si="182"/>
        <v>0.1</v>
      </c>
      <c r="GM27" s="24">
        <f t="shared" si="183"/>
        <v>1</v>
      </c>
      <c r="GN27" s="57">
        <v>97.99</v>
      </c>
      <c r="GO27" s="57">
        <v>94.54</v>
      </c>
      <c r="GP27" s="54">
        <f t="shared" si="184"/>
        <v>0.1</v>
      </c>
      <c r="GQ27" s="51">
        <f t="shared" si="185"/>
        <v>0.1</v>
      </c>
      <c r="GR27" s="24">
        <f t="shared" si="186"/>
        <v>1</v>
      </c>
      <c r="GS27" s="57">
        <v>4.3099999999999996</v>
      </c>
      <c r="GT27" s="57">
        <f t="shared" si="38"/>
        <v>6.9199999999999998E-2</v>
      </c>
      <c r="GU27" s="51">
        <f t="shared" si="39"/>
        <v>0.1</v>
      </c>
      <c r="GV27" s="24">
        <f t="shared" si="40"/>
        <v>20</v>
      </c>
      <c r="GW27" s="57">
        <v>3.15</v>
      </c>
      <c r="GX27" s="57">
        <f t="shared" si="187"/>
        <v>8.4666666666666668E-2</v>
      </c>
      <c r="GY27" s="51">
        <f t="shared" si="41"/>
        <v>0.1</v>
      </c>
      <c r="GZ27" s="24">
        <f t="shared" si="42"/>
        <v>18</v>
      </c>
      <c r="HA27" s="56"/>
      <c r="HB27" s="56"/>
      <c r="HC27" s="54">
        <f t="shared" si="188"/>
        <v>0.06</v>
      </c>
      <c r="HD27" s="54">
        <f t="shared" si="189"/>
        <v>0.1</v>
      </c>
      <c r="HE27" s="56"/>
      <c r="HF27" s="56"/>
      <c r="HG27" s="56"/>
      <c r="HH27" s="54">
        <f t="shared" si="190"/>
        <v>0.06</v>
      </c>
      <c r="HI27" s="54">
        <f t="shared" si="191"/>
        <v>0.1</v>
      </c>
      <c r="HJ27" s="56"/>
      <c r="HK27" s="57">
        <v>95.97</v>
      </c>
      <c r="HL27" s="57">
        <v>88.64</v>
      </c>
      <c r="HM27" s="54">
        <f t="shared" si="192"/>
        <v>8.7679425837320565E-2</v>
      </c>
      <c r="HN27" s="51">
        <f t="shared" si="193"/>
        <v>0.1</v>
      </c>
      <c r="HO27" s="24">
        <f t="shared" si="194"/>
        <v>18</v>
      </c>
      <c r="HP27" s="57">
        <v>95.97</v>
      </c>
      <c r="HQ27" s="57">
        <v>82.05</v>
      </c>
      <c r="HR27" s="54">
        <f t="shared" si="195"/>
        <v>9.3110367892976595E-2</v>
      </c>
      <c r="HS27" s="51">
        <f t="shared" si="196"/>
        <v>0.1</v>
      </c>
      <c r="HT27" s="24">
        <f t="shared" si="197"/>
        <v>13</v>
      </c>
      <c r="HU27" s="54">
        <v>98.42</v>
      </c>
      <c r="HV27" s="54">
        <v>91.79</v>
      </c>
      <c r="HW27" s="54">
        <f t="shared" si="198"/>
        <v>0.1</v>
      </c>
      <c r="HX27" s="54">
        <f t="shared" si="199"/>
        <v>0.1</v>
      </c>
      <c r="HY27" s="24">
        <f t="shared" si="200"/>
        <v>1</v>
      </c>
      <c r="HZ27" s="54">
        <v>98.42</v>
      </c>
      <c r="IA27" s="54">
        <v>90.81</v>
      </c>
      <c r="IB27" s="54">
        <f t="shared" si="201"/>
        <v>0.1</v>
      </c>
      <c r="IC27" s="54">
        <f t="shared" si="202"/>
        <v>0.1</v>
      </c>
      <c r="ID27" s="24">
        <f t="shared" si="203"/>
        <v>1</v>
      </c>
      <c r="IE27" s="56"/>
      <c r="IF27" s="56"/>
      <c r="IG27" s="54">
        <f t="shared" si="204"/>
        <v>0.06</v>
      </c>
      <c r="IH27" s="54">
        <f t="shared" si="205"/>
        <v>0.1</v>
      </c>
      <c r="II27" s="56"/>
      <c r="IJ27" s="56"/>
      <c r="IK27" s="56"/>
      <c r="IL27" s="54">
        <f t="shared" si="206"/>
        <v>0.06</v>
      </c>
      <c r="IM27" s="54">
        <f t="shared" si="207"/>
        <v>0.1</v>
      </c>
      <c r="IN27" s="56"/>
      <c r="IO27" s="56"/>
      <c r="IP27" s="56"/>
      <c r="IQ27" s="54">
        <f t="shared" si="208"/>
        <v>0.12</v>
      </c>
      <c r="IR27" s="54">
        <f t="shared" si="209"/>
        <v>0.2</v>
      </c>
      <c r="IS27" s="56"/>
      <c r="IT27" s="56"/>
      <c r="IU27" s="56"/>
      <c r="IV27" s="54">
        <f t="shared" si="210"/>
        <v>0.12</v>
      </c>
      <c r="IW27" s="54">
        <f t="shared" si="211"/>
        <v>0.2</v>
      </c>
      <c r="IX27" s="56"/>
      <c r="IY27" s="56"/>
      <c r="IZ27" s="56"/>
      <c r="JA27" s="54">
        <f t="shared" si="212"/>
        <v>0.12</v>
      </c>
      <c r="JB27" s="54">
        <f t="shared" si="213"/>
        <v>0.2</v>
      </c>
      <c r="JC27" s="56"/>
      <c r="JD27" s="56"/>
      <c r="JE27" s="56"/>
      <c r="JF27" s="54">
        <f t="shared" si="214"/>
        <v>0.12</v>
      </c>
      <c r="JG27" s="54">
        <f t="shared" si="215"/>
        <v>0.2</v>
      </c>
      <c r="JH27" s="56"/>
      <c r="JI27" s="56"/>
      <c r="JJ27" s="56"/>
      <c r="JK27" s="54">
        <f t="shared" si="216"/>
        <v>0.06</v>
      </c>
      <c r="JL27" s="54">
        <f t="shared" si="217"/>
        <v>0.1</v>
      </c>
      <c r="JM27" s="56"/>
      <c r="JN27" s="56"/>
      <c r="JO27" s="56"/>
      <c r="JP27" s="54">
        <f t="shared" si="218"/>
        <v>0.06</v>
      </c>
      <c r="JQ27" s="54">
        <f t="shared" si="219"/>
        <v>0.1</v>
      </c>
      <c r="JR27" s="56"/>
      <c r="JS27" s="56"/>
      <c r="JT27" s="56"/>
      <c r="JU27" s="54">
        <f t="shared" si="220"/>
        <v>0.03</v>
      </c>
      <c r="JV27" s="54">
        <f t="shared" si="221"/>
        <v>0.05</v>
      </c>
      <c r="JW27" s="56"/>
      <c r="JX27" s="56"/>
      <c r="JY27" s="56"/>
      <c r="JZ27" s="54">
        <f t="shared" si="222"/>
        <v>0.03</v>
      </c>
      <c r="KA27" s="54">
        <f t="shared" si="223"/>
        <v>0.05</v>
      </c>
      <c r="KB27" s="56"/>
      <c r="KC27" s="56"/>
      <c r="KD27" s="56"/>
      <c r="KE27" s="54">
        <f t="shared" si="224"/>
        <v>0.03</v>
      </c>
      <c r="KF27" s="54">
        <f t="shared" si="225"/>
        <v>0.05</v>
      </c>
      <c r="KG27" s="56"/>
      <c r="KH27" s="56"/>
      <c r="KI27" s="56"/>
      <c r="KJ27" s="54">
        <f t="shared" si="226"/>
        <v>0.03</v>
      </c>
      <c r="KK27" s="54">
        <f t="shared" si="227"/>
        <v>0.05</v>
      </c>
      <c r="KL27" s="56"/>
      <c r="KM27" s="57">
        <v>96.115416982721385</v>
      </c>
      <c r="KN27" s="57"/>
      <c r="KO27" s="54">
        <f t="shared" si="228"/>
        <v>0</v>
      </c>
      <c r="KP27" s="51">
        <f t="shared" si="229"/>
        <v>0</v>
      </c>
      <c r="KQ27" s="24">
        <f t="shared" si="230"/>
        <v>1</v>
      </c>
      <c r="KR27" s="57">
        <v>96.115416982721385</v>
      </c>
      <c r="KS27" s="57"/>
      <c r="KT27" s="54">
        <f t="shared" si="231"/>
        <v>0</v>
      </c>
      <c r="KU27" s="51">
        <f t="shared" si="232"/>
        <v>0</v>
      </c>
      <c r="KV27" s="24">
        <f t="shared" si="233"/>
        <v>1</v>
      </c>
      <c r="KW27" s="57">
        <v>98.884535637149028</v>
      </c>
      <c r="KX27" s="57"/>
      <c r="KY27" s="54">
        <f t="shared" si="234"/>
        <v>0</v>
      </c>
      <c r="KZ27" s="51">
        <f t="shared" si="235"/>
        <v>0</v>
      </c>
      <c r="LA27" s="24">
        <f t="shared" si="236"/>
        <v>1</v>
      </c>
      <c r="LB27" s="57">
        <v>98.884535637149028</v>
      </c>
      <c r="LC27" s="57"/>
      <c r="LD27" s="54">
        <f t="shared" si="237"/>
        <v>0</v>
      </c>
      <c r="LE27" s="51">
        <f t="shared" si="238"/>
        <v>0</v>
      </c>
      <c r="LF27" s="24">
        <f t="shared" si="239"/>
        <v>1</v>
      </c>
      <c r="LG27" s="56"/>
      <c r="LH27" s="56"/>
      <c r="LI27" s="54">
        <f t="shared" si="240"/>
        <v>0.06</v>
      </c>
      <c r="LJ27" s="54">
        <f t="shared" si="241"/>
        <v>0.1</v>
      </c>
      <c r="LK27" s="56"/>
      <c r="LL27" s="56"/>
      <c r="LM27" s="56"/>
      <c r="LN27" s="54">
        <f t="shared" si="242"/>
        <v>0.06</v>
      </c>
      <c r="LO27" s="54">
        <f t="shared" si="243"/>
        <v>0.1</v>
      </c>
      <c r="LP27" s="56"/>
      <c r="LQ27" s="54">
        <v>5.7731641538989376</v>
      </c>
      <c r="LR27" s="56"/>
      <c r="LS27" s="54">
        <f t="shared" si="244"/>
        <v>0</v>
      </c>
      <c r="LT27" s="51">
        <f t="shared" si="245"/>
        <v>0</v>
      </c>
      <c r="LU27" s="24">
        <f t="shared" si="246"/>
        <v>1</v>
      </c>
      <c r="LV27" s="54">
        <v>5.7731641538989376</v>
      </c>
      <c r="LW27" s="56"/>
      <c r="LX27" s="54">
        <f t="shared" si="247"/>
        <v>0</v>
      </c>
      <c r="LY27" s="51">
        <f t="shared" si="248"/>
        <v>0</v>
      </c>
      <c r="LZ27" s="24">
        <f t="shared" si="249"/>
        <v>1</v>
      </c>
      <c r="MA27" s="54">
        <v>21.930340264185116</v>
      </c>
      <c r="MB27" s="56"/>
      <c r="MC27" s="54">
        <f t="shared" si="250"/>
        <v>0</v>
      </c>
      <c r="MD27" s="51">
        <f t="shared" si="251"/>
        <v>0</v>
      </c>
      <c r="ME27" s="24">
        <f t="shared" si="252"/>
        <v>1</v>
      </c>
      <c r="MF27" s="54">
        <v>21.930340264185116</v>
      </c>
      <c r="MG27" s="56"/>
      <c r="MH27" s="54">
        <f t="shared" si="253"/>
        <v>0</v>
      </c>
      <c r="MI27" s="51">
        <f t="shared" si="254"/>
        <v>0</v>
      </c>
      <c r="MJ27" s="24">
        <f t="shared" si="255"/>
        <v>1</v>
      </c>
      <c r="MK27" s="56"/>
      <c r="ML27" s="56"/>
      <c r="MM27" s="54">
        <f t="shared" si="256"/>
        <v>0.12</v>
      </c>
      <c r="MN27" s="54">
        <f t="shared" si="257"/>
        <v>0.2</v>
      </c>
      <c r="MO27" s="56"/>
      <c r="MP27" s="56"/>
      <c r="MQ27" s="56"/>
      <c r="MR27" s="54">
        <f t="shared" si="258"/>
        <v>0.12</v>
      </c>
      <c r="MS27" s="54">
        <f t="shared" si="259"/>
        <v>0.2</v>
      </c>
      <c r="MT27" s="56"/>
      <c r="MU27" s="56"/>
      <c r="MV27" s="56"/>
      <c r="MW27" s="54">
        <f t="shared" si="260"/>
        <v>0.12</v>
      </c>
      <c r="MX27" s="54">
        <f t="shared" si="261"/>
        <v>0.2</v>
      </c>
      <c r="MY27" s="56"/>
      <c r="MZ27" s="56"/>
      <c r="NA27" s="56"/>
      <c r="NB27" s="54">
        <f t="shared" si="262"/>
        <v>0.12</v>
      </c>
      <c r="NC27" s="54">
        <f t="shared" si="263"/>
        <v>0.2</v>
      </c>
      <c r="ND27" s="56"/>
      <c r="NE27" s="56"/>
      <c r="NF27" s="56"/>
      <c r="NG27" s="54">
        <f t="shared" si="264"/>
        <v>0.06</v>
      </c>
      <c r="NH27" s="54">
        <f t="shared" si="265"/>
        <v>0.1</v>
      </c>
      <c r="NI27" s="56"/>
      <c r="NJ27" s="56"/>
      <c r="NK27" s="56"/>
      <c r="NL27" s="54">
        <f t="shared" si="266"/>
        <v>0.06</v>
      </c>
      <c r="NM27" s="54">
        <f t="shared" si="267"/>
        <v>0.1</v>
      </c>
      <c r="NN27" s="56"/>
      <c r="NO27" s="56"/>
      <c r="NP27" s="56"/>
      <c r="NQ27" s="54">
        <f t="shared" si="268"/>
        <v>0.03</v>
      </c>
      <c r="NR27" s="54">
        <f t="shared" si="269"/>
        <v>0.05</v>
      </c>
      <c r="NS27" s="56"/>
      <c r="NT27" s="56"/>
      <c r="NU27" s="56"/>
      <c r="NV27" s="54">
        <f t="shared" si="270"/>
        <v>0.03</v>
      </c>
      <c r="NW27" s="54">
        <f t="shared" si="271"/>
        <v>0.05</v>
      </c>
      <c r="NX27" s="56"/>
      <c r="NY27" s="56"/>
      <c r="NZ27" s="56"/>
      <c r="OA27" s="54">
        <f t="shared" si="272"/>
        <v>0.03</v>
      </c>
      <c r="OB27" s="54">
        <f t="shared" si="273"/>
        <v>0.05</v>
      </c>
      <c r="OC27" s="56"/>
      <c r="OD27" s="56"/>
      <c r="OE27" s="56"/>
      <c r="OF27" s="54">
        <f t="shared" si="274"/>
        <v>0.03</v>
      </c>
      <c r="OG27" s="54">
        <f t="shared" si="275"/>
        <v>0.05</v>
      </c>
      <c r="OH27" s="56"/>
      <c r="OI27" s="56"/>
      <c r="OJ27" s="56"/>
      <c r="OK27" s="54">
        <f t="shared" si="276"/>
        <v>0.06</v>
      </c>
      <c r="OL27" s="54">
        <f t="shared" si="277"/>
        <v>0.1</v>
      </c>
      <c r="OM27" s="56"/>
      <c r="ON27" s="56"/>
      <c r="OO27" s="56"/>
      <c r="OP27" s="54">
        <f t="shared" si="278"/>
        <v>0.06</v>
      </c>
      <c r="OQ27" s="54">
        <f t="shared" si="279"/>
        <v>0.1</v>
      </c>
      <c r="OR27" s="56"/>
      <c r="OS27" s="56"/>
      <c r="OT27" s="56"/>
      <c r="OU27" s="54">
        <f t="shared" si="280"/>
        <v>0.12</v>
      </c>
      <c r="OV27" s="54">
        <f t="shared" si="281"/>
        <v>0.2</v>
      </c>
      <c r="OW27" s="56"/>
      <c r="OX27" s="56"/>
      <c r="OY27" s="56"/>
      <c r="OZ27" s="54">
        <f t="shared" si="282"/>
        <v>0.12</v>
      </c>
      <c r="PA27" s="54">
        <f t="shared" si="283"/>
        <v>0.2</v>
      </c>
      <c r="PB27" s="56"/>
      <c r="PC27" s="56"/>
      <c r="PD27" s="56"/>
      <c r="PE27" s="54">
        <f t="shared" si="284"/>
        <v>0.12</v>
      </c>
      <c r="PF27" s="54">
        <f t="shared" si="285"/>
        <v>0.2</v>
      </c>
      <c r="PG27" s="56"/>
      <c r="PH27" s="56"/>
      <c r="PI27" s="56"/>
      <c r="PJ27" s="54">
        <f t="shared" si="286"/>
        <v>0.12</v>
      </c>
      <c r="PK27" s="54">
        <f t="shared" si="287"/>
        <v>0.2</v>
      </c>
      <c r="PL27" s="56"/>
      <c r="PM27" s="56"/>
      <c r="PN27" s="56"/>
      <c r="PO27" s="54">
        <f t="shared" si="288"/>
        <v>0.06</v>
      </c>
      <c r="PP27" s="54">
        <f t="shared" si="289"/>
        <v>0.1</v>
      </c>
      <c r="PQ27" s="56"/>
      <c r="PR27" s="56"/>
      <c r="PS27" s="56"/>
      <c r="PT27" s="54">
        <f t="shared" si="290"/>
        <v>0.06</v>
      </c>
      <c r="PU27" s="54">
        <f t="shared" si="291"/>
        <v>0.1</v>
      </c>
      <c r="PV27" s="56"/>
      <c r="PW27" s="56"/>
      <c r="PX27" s="56"/>
      <c r="PY27" s="54">
        <f t="shared" si="292"/>
        <v>0.03</v>
      </c>
      <c r="PZ27" s="54">
        <f t="shared" si="293"/>
        <v>0.05</v>
      </c>
      <c r="QA27" s="56"/>
      <c r="QB27" s="56"/>
      <c r="QC27" s="56"/>
      <c r="QD27" s="54">
        <f t="shared" si="294"/>
        <v>0.03</v>
      </c>
      <c r="QE27" s="54">
        <f t="shared" si="295"/>
        <v>0.05</v>
      </c>
      <c r="QF27" s="56"/>
      <c r="QG27" s="56"/>
      <c r="QH27" s="56"/>
      <c r="QI27" s="54">
        <f t="shared" si="296"/>
        <v>0.03</v>
      </c>
      <c r="QJ27" s="54">
        <f t="shared" si="297"/>
        <v>0.05</v>
      </c>
      <c r="QK27" s="56"/>
      <c r="QL27" s="56"/>
      <c r="QM27" s="56"/>
      <c r="QN27" s="54">
        <f t="shared" si="298"/>
        <v>0.03</v>
      </c>
      <c r="QO27" s="54">
        <f t="shared" si="299"/>
        <v>0.05</v>
      </c>
      <c r="QP27" s="56"/>
      <c r="QQ27" s="54"/>
      <c r="QR27" s="54">
        <f t="shared" si="300"/>
        <v>0.12</v>
      </c>
      <c r="QS27" s="54">
        <f t="shared" si="301"/>
        <v>0.2</v>
      </c>
      <c r="QT27" s="34"/>
      <c r="QU27" s="54"/>
      <c r="QV27" s="54">
        <f t="shared" si="302"/>
        <v>0.12</v>
      </c>
      <c r="QW27" s="54">
        <f t="shared" si="303"/>
        <v>0.2</v>
      </c>
      <c r="QX27" s="34"/>
      <c r="QY27" s="54"/>
      <c r="QZ27" s="54">
        <f t="shared" si="304"/>
        <v>0.12</v>
      </c>
      <c r="RA27" s="54">
        <f t="shared" si="305"/>
        <v>0.2</v>
      </c>
      <c r="RB27" s="34"/>
      <c r="RC27" s="54"/>
      <c r="RD27" s="54">
        <f t="shared" si="306"/>
        <v>0.12</v>
      </c>
      <c r="RE27" s="54">
        <f t="shared" si="307"/>
        <v>0.2</v>
      </c>
      <c r="RF27" s="34"/>
      <c r="RG27" s="54"/>
      <c r="RH27" s="54">
        <f t="shared" si="308"/>
        <v>0.12</v>
      </c>
      <c r="RI27" s="54">
        <f t="shared" si="309"/>
        <v>0.2</v>
      </c>
      <c r="RJ27" s="34"/>
      <c r="RK27" s="57">
        <v>97.32</v>
      </c>
      <c r="RL27" s="57">
        <f t="shared" si="310"/>
        <v>0.2</v>
      </c>
      <c r="RM27" s="51">
        <f t="shared" si="43"/>
        <v>0.2</v>
      </c>
      <c r="RN27" s="24">
        <f t="shared" si="311"/>
        <v>12</v>
      </c>
      <c r="RO27" s="54"/>
      <c r="RP27" s="54">
        <f t="shared" si="312"/>
        <v>0.06</v>
      </c>
      <c r="RQ27" s="54">
        <f t="shared" si="313"/>
        <v>0.1</v>
      </c>
      <c r="RR27" s="34"/>
      <c r="RS27" s="54"/>
      <c r="RT27" s="54">
        <f t="shared" si="314"/>
        <v>0.06</v>
      </c>
      <c r="RU27" s="54">
        <f t="shared" si="315"/>
        <v>0.1</v>
      </c>
      <c r="RV27" s="34"/>
      <c r="RW27" s="54"/>
      <c r="RX27" s="54">
        <f t="shared" si="316"/>
        <v>0.06</v>
      </c>
      <c r="RY27" s="54">
        <f t="shared" si="317"/>
        <v>0.1</v>
      </c>
      <c r="RZ27" s="34"/>
      <c r="SA27" s="54"/>
      <c r="SB27" s="54">
        <f t="shared" si="318"/>
        <v>0.06</v>
      </c>
      <c r="SC27" s="54">
        <f t="shared" si="319"/>
        <v>0.1</v>
      </c>
      <c r="SD27" s="34"/>
      <c r="SE27" s="54"/>
      <c r="SF27" s="54">
        <f t="shared" si="320"/>
        <v>0.06</v>
      </c>
      <c r="SG27" s="54">
        <f t="shared" si="321"/>
        <v>0.1</v>
      </c>
      <c r="SH27" s="34"/>
      <c r="SI27" s="54"/>
      <c r="SJ27" s="54">
        <f t="shared" si="322"/>
        <v>0.06</v>
      </c>
      <c r="SK27" s="54">
        <f t="shared" si="323"/>
        <v>0.1</v>
      </c>
      <c r="SL27" s="34"/>
      <c r="SM27" s="54"/>
      <c r="SN27" s="54">
        <f t="shared" si="324"/>
        <v>0.06</v>
      </c>
      <c r="SO27" s="54">
        <f t="shared" si="325"/>
        <v>0.1</v>
      </c>
      <c r="SP27" s="34"/>
      <c r="SQ27" s="54"/>
      <c r="SR27" s="54">
        <f t="shared" si="326"/>
        <v>0.06</v>
      </c>
      <c r="SS27" s="54">
        <f t="shared" si="327"/>
        <v>0.1</v>
      </c>
      <c r="ST27" s="34"/>
      <c r="SU27" s="54"/>
      <c r="SV27" s="54">
        <f t="shared" si="328"/>
        <v>0.06</v>
      </c>
      <c r="SW27" s="54">
        <f t="shared" si="329"/>
        <v>0.1</v>
      </c>
      <c r="SX27" s="34"/>
      <c r="SY27" s="54"/>
      <c r="SZ27" s="54">
        <f t="shared" si="330"/>
        <v>0.06</v>
      </c>
      <c r="TA27" s="54">
        <f t="shared" si="331"/>
        <v>0.1</v>
      </c>
      <c r="TB27" s="34"/>
      <c r="TC27" s="54"/>
      <c r="TD27" s="54">
        <f t="shared" si="332"/>
        <v>0.06</v>
      </c>
      <c r="TE27" s="54">
        <f t="shared" si="333"/>
        <v>0.1</v>
      </c>
      <c r="TF27" s="34"/>
      <c r="TG27" s="54"/>
      <c r="TH27" s="54">
        <f t="shared" si="334"/>
        <v>0.06</v>
      </c>
      <c r="TI27" s="54">
        <f t="shared" si="335"/>
        <v>0.1</v>
      </c>
      <c r="TJ27" s="34"/>
      <c r="TK27" s="54"/>
      <c r="TL27" s="54">
        <f t="shared" si="336"/>
        <v>0.06</v>
      </c>
      <c r="TM27" s="54">
        <f t="shared" si="337"/>
        <v>0.1</v>
      </c>
      <c r="TN27" s="34"/>
      <c r="TO27" s="57">
        <v>90.72</v>
      </c>
      <c r="TP27" s="57">
        <f t="shared" si="338"/>
        <v>9.6266666666666653E-2</v>
      </c>
      <c r="TQ27" s="51">
        <f t="shared" si="44"/>
        <v>0.1</v>
      </c>
      <c r="TR27" s="24">
        <f t="shared" si="339"/>
        <v>23</v>
      </c>
      <c r="TS27" s="54"/>
      <c r="TT27" s="54">
        <f t="shared" si="340"/>
        <v>0.06</v>
      </c>
      <c r="TU27" s="54">
        <f t="shared" si="341"/>
        <v>0.1</v>
      </c>
      <c r="TV27" s="34"/>
      <c r="TW27" s="54"/>
      <c r="TX27" s="54">
        <f t="shared" si="342"/>
        <v>0.06</v>
      </c>
      <c r="TY27" s="54">
        <f t="shared" si="343"/>
        <v>0.1</v>
      </c>
      <c r="TZ27" s="34"/>
      <c r="UA27" s="54"/>
      <c r="UB27" s="54">
        <f t="shared" si="344"/>
        <v>0.06</v>
      </c>
      <c r="UC27" s="54">
        <f t="shared" si="345"/>
        <v>0.1</v>
      </c>
      <c r="UD27" s="34"/>
      <c r="UE27" s="54"/>
      <c r="UF27" s="54">
        <f t="shared" si="346"/>
        <v>0.06</v>
      </c>
      <c r="UG27" s="54">
        <f t="shared" si="347"/>
        <v>0.1</v>
      </c>
      <c r="UH27" s="34"/>
      <c r="UI27" s="54"/>
      <c r="UJ27" s="54">
        <f t="shared" si="348"/>
        <v>0.06</v>
      </c>
      <c r="UK27" s="54">
        <f t="shared" si="349"/>
        <v>0.1</v>
      </c>
      <c r="UL27" s="34"/>
      <c r="UM27" s="54"/>
      <c r="UN27" s="54">
        <f t="shared" si="350"/>
        <v>0.06</v>
      </c>
      <c r="UO27" s="54">
        <f t="shared" si="351"/>
        <v>0.1</v>
      </c>
      <c r="UP27" s="34"/>
      <c r="UQ27" s="54"/>
      <c r="UR27" s="54">
        <f t="shared" si="352"/>
        <v>0.06</v>
      </c>
      <c r="US27" s="54">
        <f t="shared" si="353"/>
        <v>0.1</v>
      </c>
      <c r="UT27" s="34"/>
      <c r="UU27" s="54"/>
      <c r="UV27" s="54">
        <f t="shared" si="354"/>
        <v>0.06</v>
      </c>
      <c r="UW27" s="54">
        <f t="shared" si="355"/>
        <v>0.1</v>
      </c>
      <c r="UX27" s="34"/>
      <c r="UY27" s="54"/>
      <c r="UZ27" s="54">
        <f t="shared" si="356"/>
        <v>0.06</v>
      </c>
      <c r="VA27" s="54">
        <f t="shared" si="357"/>
        <v>0.1</v>
      </c>
      <c r="VB27" s="34"/>
      <c r="VC27" s="54"/>
      <c r="VD27" s="54">
        <f t="shared" si="358"/>
        <v>0.06</v>
      </c>
      <c r="VE27" s="54">
        <f t="shared" si="359"/>
        <v>0.1</v>
      </c>
      <c r="VF27" s="34"/>
      <c r="VG27" s="49"/>
      <c r="VH27" s="57">
        <f t="shared" si="45"/>
        <v>0</v>
      </c>
      <c r="VI27" s="51">
        <f t="shared" si="46"/>
        <v>0</v>
      </c>
      <c r="VJ27" s="24"/>
      <c r="VK27" s="57">
        <v>96.115416982721385</v>
      </c>
      <c r="VL27" s="57">
        <f t="shared" si="361"/>
        <v>0.2</v>
      </c>
      <c r="VM27" s="51">
        <f t="shared" si="47"/>
        <v>0.2</v>
      </c>
      <c r="VN27" s="24">
        <f t="shared" si="362"/>
        <v>11</v>
      </c>
      <c r="VO27" s="57">
        <v>98.884535637149028</v>
      </c>
      <c r="VP27" s="57">
        <f t="shared" si="363"/>
        <v>0.2</v>
      </c>
      <c r="VQ27" s="51">
        <f t="shared" si="48"/>
        <v>0.2</v>
      </c>
      <c r="VR27" s="24">
        <f t="shared" si="364"/>
        <v>7</v>
      </c>
      <c r="VS27" s="54"/>
      <c r="VT27" s="54">
        <f t="shared" si="365"/>
        <v>0.06</v>
      </c>
      <c r="VU27" s="54">
        <f t="shared" si="366"/>
        <v>0.1</v>
      </c>
      <c r="VV27" s="34"/>
      <c r="VW27" s="54">
        <v>5.7731641538989376</v>
      </c>
      <c r="VX27" s="57">
        <f t="shared" si="367"/>
        <v>0.1</v>
      </c>
      <c r="VY27" s="51">
        <f t="shared" si="49"/>
        <v>0.1</v>
      </c>
      <c r="VZ27" s="24">
        <f t="shared" si="368"/>
        <v>6</v>
      </c>
      <c r="WA27" s="54">
        <v>21.930340264185116</v>
      </c>
      <c r="WB27" s="57">
        <f t="shared" si="369"/>
        <v>0.1</v>
      </c>
      <c r="WC27" s="51">
        <f t="shared" si="50"/>
        <v>0.1</v>
      </c>
      <c r="WD27" s="24">
        <f t="shared" si="370"/>
        <v>7</v>
      </c>
      <c r="WE27" s="57">
        <v>99.5</v>
      </c>
      <c r="WF27" s="57">
        <f t="shared" si="371"/>
        <v>0.1</v>
      </c>
      <c r="WG27" s="51">
        <f t="shared" si="51"/>
        <v>0.1</v>
      </c>
      <c r="WH27" s="24">
        <f t="shared" si="372"/>
        <v>3</v>
      </c>
      <c r="WI27" s="54"/>
      <c r="WJ27" s="54">
        <f t="shared" si="373"/>
        <v>0.06</v>
      </c>
      <c r="WK27" s="54">
        <f t="shared" si="374"/>
        <v>0.1</v>
      </c>
      <c r="WL27" s="34"/>
      <c r="WM27" s="54"/>
      <c r="WN27" s="54">
        <f t="shared" si="375"/>
        <v>0.06</v>
      </c>
      <c r="WO27" s="54">
        <f t="shared" si="376"/>
        <v>0.1</v>
      </c>
      <c r="WP27" s="34"/>
      <c r="WQ27" s="54"/>
      <c r="WR27" s="54">
        <f t="shared" si="377"/>
        <v>0.06</v>
      </c>
      <c r="WS27" s="54">
        <f t="shared" si="378"/>
        <v>0.1</v>
      </c>
      <c r="WT27" s="34"/>
      <c r="WU27" s="57">
        <v>0</v>
      </c>
      <c r="WV27" s="57">
        <f t="shared" si="379"/>
        <v>0.1</v>
      </c>
      <c r="WW27" s="51">
        <f t="shared" si="52"/>
        <v>0.1</v>
      </c>
      <c r="WX27" s="24">
        <f t="shared" si="380"/>
        <v>1</v>
      </c>
      <c r="WY27" s="54"/>
      <c r="WZ27" s="54">
        <f t="shared" si="381"/>
        <v>0.06</v>
      </c>
      <c r="XA27" s="54">
        <f t="shared" si="382"/>
        <v>0.1</v>
      </c>
      <c r="XB27" s="34"/>
      <c r="XC27" s="54"/>
      <c r="XD27" s="54">
        <f t="shared" si="383"/>
        <v>0.06</v>
      </c>
      <c r="XE27" s="54">
        <f t="shared" si="384"/>
        <v>0.1</v>
      </c>
      <c r="XF27" s="34"/>
      <c r="XG27" s="54"/>
      <c r="XH27" s="54">
        <f t="shared" si="385"/>
        <v>0.06</v>
      </c>
      <c r="XI27" s="54">
        <f t="shared" si="386"/>
        <v>0.1</v>
      </c>
      <c r="XJ27" s="34"/>
      <c r="XK27" s="54"/>
      <c r="XL27" s="54">
        <f t="shared" si="387"/>
        <v>0.06</v>
      </c>
      <c r="XM27" s="54">
        <f t="shared" si="388"/>
        <v>0.1</v>
      </c>
      <c r="XN27" s="34"/>
      <c r="XO27" s="54"/>
      <c r="XP27" s="54">
        <f t="shared" si="389"/>
        <v>0.06</v>
      </c>
      <c r="XQ27" s="54">
        <f t="shared" si="390"/>
        <v>0.1</v>
      </c>
      <c r="XR27" s="34"/>
      <c r="XS27" s="54"/>
      <c r="XT27" s="54">
        <f t="shared" si="391"/>
        <v>0.06</v>
      </c>
      <c r="XU27" s="54">
        <f t="shared" si="392"/>
        <v>0.1</v>
      </c>
      <c r="XV27" s="34"/>
      <c r="XW27" s="54"/>
      <c r="XX27" s="54">
        <f t="shared" si="393"/>
        <v>0.06</v>
      </c>
      <c r="XY27" s="54">
        <f t="shared" si="394"/>
        <v>0.1</v>
      </c>
      <c r="XZ27" s="34"/>
      <c r="YA27" s="54"/>
      <c r="YB27" s="54">
        <f t="shared" si="395"/>
        <v>0.06</v>
      </c>
      <c r="YC27" s="54">
        <f t="shared" si="396"/>
        <v>0.1</v>
      </c>
      <c r="YD27" s="34"/>
      <c r="YE27" s="54"/>
      <c r="YF27" s="54">
        <f t="shared" si="397"/>
        <v>0.03</v>
      </c>
      <c r="YG27" s="54">
        <f t="shared" si="398"/>
        <v>0.05</v>
      </c>
      <c r="YH27" s="34"/>
      <c r="YI27" s="54"/>
      <c r="YJ27" s="54">
        <f t="shared" si="399"/>
        <v>0.06</v>
      </c>
      <c r="YK27" s="54">
        <f t="shared" si="400"/>
        <v>0.1</v>
      </c>
      <c r="YL27" s="34"/>
      <c r="YM27" s="54"/>
      <c r="YN27" s="54">
        <f t="shared" si="401"/>
        <v>0.03</v>
      </c>
      <c r="YO27" s="54">
        <f t="shared" si="402"/>
        <v>0.05</v>
      </c>
      <c r="YP27" s="34"/>
      <c r="YQ27" s="57">
        <v>97.99</v>
      </c>
      <c r="YR27" s="57">
        <f t="shared" si="403"/>
        <v>0.1</v>
      </c>
      <c r="YS27" s="51">
        <f t="shared" si="53"/>
        <v>0.1</v>
      </c>
      <c r="YT27" s="24">
        <f t="shared" si="404"/>
        <v>18</v>
      </c>
      <c r="YU27" s="54"/>
      <c r="YV27" s="54">
        <f t="shared" si="405"/>
        <v>0.06</v>
      </c>
      <c r="YW27" s="54">
        <f t="shared" si="406"/>
        <v>0.1</v>
      </c>
      <c r="YX27" s="34"/>
      <c r="YY27" s="54"/>
      <c r="YZ27" s="54">
        <f t="shared" si="407"/>
        <v>0.06</v>
      </c>
      <c r="ZA27" s="54">
        <f t="shared" si="408"/>
        <v>0.1</v>
      </c>
      <c r="ZB27" s="34"/>
      <c r="ZC27" s="54"/>
      <c r="ZD27" s="54">
        <f t="shared" si="409"/>
        <v>0.06</v>
      </c>
      <c r="ZE27" s="54">
        <f t="shared" si="410"/>
        <v>0.1</v>
      </c>
      <c r="ZF27" s="34"/>
      <c r="ZG27" s="54"/>
      <c r="ZH27" s="54">
        <f t="shared" si="411"/>
        <v>0.06</v>
      </c>
      <c r="ZI27" s="54">
        <f t="shared" si="412"/>
        <v>0.1</v>
      </c>
      <c r="ZJ27" s="34"/>
      <c r="ZK27" s="54"/>
      <c r="ZL27" s="54">
        <f t="shared" si="413"/>
        <v>0.06</v>
      </c>
      <c r="ZM27" s="54">
        <f t="shared" si="414"/>
        <v>0.1</v>
      </c>
      <c r="ZN27" s="34"/>
      <c r="ZO27" s="54"/>
      <c r="ZP27" s="54">
        <f t="shared" si="415"/>
        <v>0.06</v>
      </c>
      <c r="ZQ27" s="54">
        <f t="shared" si="416"/>
        <v>0.1</v>
      </c>
      <c r="ZR27" s="34"/>
      <c r="ZS27" s="54"/>
      <c r="ZT27" s="54">
        <f t="shared" si="417"/>
        <v>0.06</v>
      </c>
      <c r="ZU27" s="54">
        <f t="shared" si="418"/>
        <v>0.1</v>
      </c>
      <c r="ZV27" s="34"/>
      <c r="ZW27" s="54"/>
      <c r="ZX27" s="54">
        <f t="shared" si="419"/>
        <v>0.06</v>
      </c>
      <c r="ZY27" s="54">
        <f t="shared" si="420"/>
        <v>0.1</v>
      </c>
      <c r="ZZ27" s="34"/>
      <c r="AAA27" s="54"/>
      <c r="AAB27" s="54">
        <f t="shared" si="421"/>
        <v>0.03</v>
      </c>
      <c r="AAC27" s="54">
        <f t="shared" si="422"/>
        <v>0.05</v>
      </c>
      <c r="AAD27" s="34"/>
      <c r="AAE27" s="51">
        <v>1.04</v>
      </c>
      <c r="AAF27" s="57">
        <f t="shared" si="423"/>
        <v>4.9200000000000001E-2</v>
      </c>
      <c r="AAG27" s="51">
        <f t="shared" si="54"/>
        <v>0.05</v>
      </c>
      <c r="AAH27" s="24">
        <f t="shared" si="424"/>
        <v>19</v>
      </c>
      <c r="AAI27" s="54"/>
      <c r="AAJ27" s="54">
        <f t="shared" si="425"/>
        <v>0.03</v>
      </c>
      <c r="AAK27" s="54">
        <f t="shared" si="426"/>
        <v>0.05</v>
      </c>
      <c r="AAL27" s="34"/>
      <c r="AAM27" s="54"/>
      <c r="AAN27" s="54">
        <f t="shared" si="427"/>
        <v>0.03</v>
      </c>
      <c r="AAO27" s="54">
        <f t="shared" si="428"/>
        <v>0.05</v>
      </c>
      <c r="AAP27" s="34"/>
      <c r="AAQ27" s="54"/>
      <c r="AAR27" s="54">
        <f t="shared" si="429"/>
        <v>0.03</v>
      </c>
      <c r="AAS27" s="54">
        <f t="shared" si="430"/>
        <v>0.05</v>
      </c>
      <c r="AAT27" s="34"/>
      <c r="AAU27" s="54"/>
      <c r="AAV27" s="54">
        <f t="shared" si="431"/>
        <v>0.03</v>
      </c>
      <c r="AAW27" s="54">
        <f t="shared" si="432"/>
        <v>0.05</v>
      </c>
      <c r="AAX27" s="34"/>
      <c r="AAY27" s="54"/>
      <c r="AAZ27" s="54">
        <f t="shared" si="433"/>
        <v>0.03</v>
      </c>
      <c r="ABA27" s="54">
        <f t="shared" si="434"/>
        <v>0.05</v>
      </c>
      <c r="ABB27" s="34"/>
      <c r="ABC27" s="54"/>
      <c r="ABD27" s="54">
        <f t="shared" si="435"/>
        <v>0.03</v>
      </c>
      <c r="ABE27" s="54">
        <f t="shared" si="436"/>
        <v>0.05</v>
      </c>
      <c r="ABF27" s="34"/>
      <c r="ABG27" s="54"/>
      <c r="ABH27" s="54">
        <f t="shared" si="437"/>
        <v>0.03</v>
      </c>
      <c r="ABI27" s="54">
        <f t="shared" si="438"/>
        <v>0.05</v>
      </c>
      <c r="ABJ27" s="34"/>
      <c r="ABK27" s="54"/>
      <c r="ABL27" s="54">
        <f t="shared" si="439"/>
        <v>0.03</v>
      </c>
      <c r="ABM27" s="54">
        <f t="shared" si="440"/>
        <v>0.05</v>
      </c>
      <c r="ABN27" s="34"/>
      <c r="ABO27" s="54"/>
      <c r="ABP27" s="54">
        <f t="shared" si="441"/>
        <v>0.03</v>
      </c>
      <c r="ABQ27" s="54">
        <f t="shared" si="442"/>
        <v>0.05</v>
      </c>
      <c r="ABR27" s="34"/>
      <c r="ABS27" s="54"/>
      <c r="ABT27" s="54">
        <f t="shared" si="443"/>
        <v>0.03</v>
      </c>
      <c r="ABU27" s="54">
        <f t="shared" si="444"/>
        <v>0.05</v>
      </c>
      <c r="ABV27" s="34"/>
      <c r="ABW27" s="57">
        <v>95.97</v>
      </c>
      <c r="ABX27" s="57">
        <f t="shared" si="445"/>
        <v>0.17253333333333332</v>
      </c>
      <c r="ABY27" s="51">
        <f t="shared" si="55"/>
        <v>0.2</v>
      </c>
      <c r="ABZ27" s="24">
        <f t="shared" si="446"/>
        <v>16</v>
      </c>
      <c r="ACA27" s="54"/>
      <c r="ACB27" s="54">
        <f t="shared" si="447"/>
        <v>0.06</v>
      </c>
      <c r="ACC27" s="54">
        <f t="shared" si="448"/>
        <v>0.1</v>
      </c>
      <c r="ACD27" s="34"/>
      <c r="ACE27" s="54"/>
      <c r="ACF27" s="54">
        <f t="shared" si="449"/>
        <v>0.06</v>
      </c>
      <c r="ACG27" s="54">
        <f t="shared" si="450"/>
        <v>0.1</v>
      </c>
      <c r="ACH27" s="34"/>
      <c r="ACI27" s="54"/>
      <c r="ACJ27" s="54">
        <f t="shared" si="451"/>
        <v>0.06</v>
      </c>
      <c r="ACK27" s="54">
        <f t="shared" si="452"/>
        <v>0.1</v>
      </c>
      <c r="ACL27" s="34"/>
      <c r="ACM27" s="54"/>
      <c r="ACN27" s="54">
        <f t="shared" si="453"/>
        <v>0.06</v>
      </c>
      <c r="ACO27" s="54">
        <f t="shared" si="454"/>
        <v>0.1</v>
      </c>
      <c r="ACP27" s="34"/>
      <c r="ACQ27" s="54"/>
      <c r="ACR27" s="54">
        <f t="shared" si="455"/>
        <v>0.06</v>
      </c>
      <c r="ACS27" s="54">
        <f t="shared" si="456"/>
        <v>0.1</v>
      </c>
      <c r="ACT27" s="34"/>
      <c r="ACU27" s="54"/>
      <c r="ACV27" s="54">
        <f t="shared" si="457"/>
        <v>0.06</v>
      </c>
      <c r="ACW27" s="54">
        <f t="shared" si="458"/>
        <v>0.1</v>
      </c>
      <c r="ACX27" s="34"/>
      <c r="ACY27" s="54"/>
      <c r="ACZ27" s="54">
        <f t="shared" si="459"/>
        <v>0.06</v>
      </c>
      <c r="ADA27" s="54">
        <f t="shared" si="460"/>
        <v>0.1</v>
      </c>
      <c r="ADB27" s="34"/>
      <c r="ADC27" s="54">
        <v>3.3300000000000005</v>
      </c>
      <c r="ADD27" s="54">
        <f t="shared" si="461"/>
        <v>0.1</v>
      </c>
      <c r="ADE27" s="54">
        <f t="shared" si="56"/>
        <v>0.1</v>
      </c>
      <c r="ADF27" s="24">
        <f t="shared" si="462"/>
        <v>3</v>
      </c>
      <c r="ADG27" s="54">
        <v>98.42</v>
      </c>
      <c r="ADH27" s="54">
        <f t="shared" si="463"/>
        <v>0.1</v>
      </c>
      <c r="ADI27" s="54">
        <f t="shared" si="57"/>
        <v>0.1</v>
      </c>
      <c r="ADJ27" s="24">
        <f t="shared" si="464"/>
        <v>3</v>
      </c>
      <c r="ADK27" s="54"/>
      <c r="ADL27" s="54">
        <f t="shared" si="465"/>
        <v>0.06</v>
      </c>
      <c r="ADM27" s="54">
        <f t="shared" si="466"/>
        <v>0.1</v>
      </c>
      <c r="ADN27" s="34"/>
      <c r="ADO27" s="54"/>
      <c r="ADP27" s="54">
        <f t="shared" si="467"/>
        <v>0.03</v>
      </c>
      <c r="ADQ27" s="54">
        <f t="shared" si="468"/>
        <v>0.05</v>
      </c>
      <c r="ADR27" s="34"/>
      <c r="ADS27" s="54"/>
      <c r="ADT27" s="54">
        <f t="shared" si="469"/>
        <v>0.03</v>
      </c>
      <c r="ADU27" s="54">
        <f t="shared" si="470"/>
        <v>0.05</v>
      </c>
      <c r="ADV27" s="34"/>
      <c r="ADW27" s="54"/>
      <c r="ADX27" s="54">
        <f t="shared" si="471"/>
        <v>0.03</v>
      </c>
      <c r="ADY27" s="54">
        <f t="shared" si="472"/>
        <v>0.05</v>
      </c>
      <c r="ADZ27" s="34"/>
      <c r="AEA27" s="54"/>
      <c r="AEB27" s="54">
        <f t="shared" si="473"/>
        <v>0.03</v>
      </c>
      <c r="AEC27" s="54">
        <f t="shared" si="474"/>
        <v>0.05</v>
      </c>
      <c r="AED27" s="34"/>
      <c r="AEE27" s="54"/>
      <c r="AEF27" s="54">
        <f t="shared" si="475"/>
        <v>0.03</v>
      </c>
      <c r="AEG27" s="54">
        <f t="shared" si="476"/>
        <v>0.05</v>
      </c>
      <c r="AEH27" s="34"/>
      <c r="AEI27" s="54"/>
      <c r="AEJ27" s="54">
        <f t="shared" si="477"/>
        <v>0.03</v>
      </c>
      <c r="AEK27" s="54">
        <f t="shared" si="478"/>
        <v>0.05</v>
      </c>
      <c r="AEL27" s="34"/>
      <c r="AEM27" s="54"/>
      <c r="AEN27" s="54">
        <f t="shared" si="479"/>
        <v>0.06</v>
      </c>
      <c r="AEO27" s="54">
        <f t="shared" si="480"/>
        <v>0.1</v>
      </c>
      <c r="AEP27" s="34"/>
      <c r="AEQ27" s="54"/>
      <c r="AER27" s="54">
        <f t="shared" si="481"/>
        <v>0.06</v>
      </c>
      <c r="AES27" s="54">
        <f t="shared" si="482"/>
        <v>0.1</v>
      </c>
      <c r="AET27" s="34"/>
      <c r="AEU27" s="54"/>
      <c r="AEV27" s="54">
        <f t="shared" si="483"/>
        <v>0.06</v>
      </c>
      <c r="AEW27" s="54">
        <f t="shared" si="484"/>
        <v>0.1</v>
      </c>
      <c r="AEX27" s="34"/>
      <c r="AEY27" s="54"/>
      <c r="AEZ27" s="54">
        <f t="shared" si="485"/>
        <v>0.06</v>
      </c>
      <c r="AFA27" s="54">
        <f t="shared" si="486"/>
        <v>0.1</v>
      </c>
      <c r="AFB27" s="34"/>
      <c r="AFC27" s="54"/>
      <c r="AFD27" s="54">
        <f t="shared" si="487"/>
        <v>0.03</v>
      </c>
      <c r="AFE27" s="54">
        <f t="shared" si="488"/>
        <v>0.05</v>
      </c>
      <c r="AFF27" s="34"/>
      <c r="AFG27" s="54"/>
      <c r="AFH27" s="54">
        <f t="shared" si="489"/>
        <v>0.03</v>
      </c>
      <c r="AFI27" s="54">
        <f t="shared" si="490"/>
        <v>0.05</v>
      </c>
      <c r="AFJ27" s="34"/>
      <c r="AFK27" s="54"/>
      <c r="AFL27" s="54">
        <f t="shared" si="491"/>
        <v>0.03</v>
      </c>
      <c r="AFM27" s="54">
        <f t="shared" si="492"/>
        <v>0.05</v>
      </c>
      <c r="AFN27" s="34"/>
      <c r="AFO27" s="54"/>
      <c r="AFP27" s="54">
        <f t="shared" si="493"/>
        <v>0.03</v>
      </c>
      <c r="AFQ27" s="54">
        <f t="shared" si="494"/>
        <v>0.05</v>
      </c>
      <c r="AFR27" s="34"/>
      <c r="AFS27" s="54"/>
      <c r="AFT27" s="54">
        <f t="shared" si="495"/>
        <v>0.03</v>
      </c>
      <c r="AFU27" s="54">
        <f t="shared" si="496"/>
        <v>0.05</v>
      </c>
      <c r="AFV27" s="34"/>
      <c r="AFW27" s="54"/>
      <c r="AFX27" s="54">
        <f t="shared" si="497"/>
        <v>0.03</v>
      </c>
      <c r="AFY27" s="54">
        <f t="shared" si="498"/>
        <v>0.05</v>
      </c>
      <c r="AFZ27" s="34"/>
      <c r="AGA27" s="54"/>
      <c r="AGB27" s="54">
        <f t="shared" si="499"/>
        <v>0.06</v>
      </c>
      <c r="AGC27" s="54">
        <f t="shared" si="500"/>
        <v>0.1</v>
      </c>
      <c r="AGD27" s="34"/>
      <c r="AGE27" s="54"/>
      <c r="AGF27" s="54">
        <f t="shared" si="501"/>
        <v>0.03</v>
      </c>
      <c r="AGG27" s="54">
        <f t="shared" si="502"/>
        <v>0.05</v>
      </c>
      <c r="AGH27" s="34"/>
      <c r="AGI27" s="54"/>
      <c r="AGJ27" s="54">
        <f t="shared" si="503"/>
        <v>0.03</v>
      </c>
      <c r="AGK27" s="54">
        <f t="shared" si="504"/>
        <v>0.05</v>
      </c>
      <c r="AGL27" s="34"/>
      <c r="AGM27" s="54"/>
      <c r="AGN27" s="54">
        <f t="shared" si="505"/>
        <v>0.03</v>
      </c>
      <c r="AGO27" s="54">
        <f t="shared" si="506"/>
        <v>0.05</v>
      </c>
      <c r="AGP27" s="34"/>
      <c r="AGQ27" s="54"/>
      <c r="AGR27" s="54">
        <f t="shared" si="507"/>
        <v>0.03</v>
      </c>
      <c r="AGS27" s="54">
        <f t="shared" si="508"/>
        <v>0.05</v>
      </c>
      <c r="AGT27" s="34"/>
      <c r="AGU27" s="57">
        <v>0.12</v>
      </c>
      <c r="AGV27" s="57">
        <f t="shared" si="509"/>
        <v>1.5</v>
      </c>
      <c r="AGW27" s="51">
        <f t="shared" si="58"/>
        <v>1.5</v>
      </c>
      <c r="AGX27" s="24">
        <f t="shared" si="510"/>
        <v>4</v>
      </c>
      <c r="AGY27" s="57">
        <v>9.0000000000000011E-2</v>
      </c>
      <c r="AGZ27" s="57">
        <f t="shared" si="511"/>
        <v>1.5</v>
      </c>
      <c r="AHA27" s="51">
        <f t="shared" si="59"/>
        <v>1.5</v>
      </c>
      <c r="AHB27" s="24">
        <f t="shared" si="512"/>
        <v>4</v>
      </c>
      <c r="AHC27" s="57">
        <v>97.72</v>
      </c>
      <c r="AHD27" s="57">
        <f t="shared" si="513"/>
        <v>1</v>
      </c>
      <c r="AHE27" s="51">
        <f t="shared" si="60"/>
        <v>1</v>
      </c>
      <c r="AHF27" s="24">
        <f t="shared" si="514"/>
        <v>19</v>
      </c>
      <c r="AHG27" s="57">
        <v>95.07</v>
      </c>
      <c r="AHH27" s="57">
        <f t="shared" si="515"/>
        <v>0.5</v>
      </c>
      <c r="AHI27" s="51">
        <f t="shared" si="61"/>
        <v>0.5</v>
      </c>
      <c r="AHJ27" s="24">
        <f t="shared" si="516"/>
        <v>14</v>
      </c>
      <c r="AHK27" s="57">
        <v>98.54</v>
      </c>
      <c r="AHL27" s="57">
        <f t="shared" si="517"/>
        <v>0.5</v>
      </c>
      <c r="AHM27" s="51">
        <f t="shared" si="62"/>
        <v>0.5</v>
      </c>
      <c r="AHN27" s="24">
        <f t="shared" si="518"/>
        <v>15</v>
      </c>
      <c r="AHO27" s="57">
        <v>9.8699999999999992</v>
      </c>
      <c r="AHP27" s="57">
        <f t="shared" si="519"/>
        <v>0</v>
      </c>
      <c r="AHQ27" s="51">
        <f t="shared" si="63"/>
        <v>0.55000000000000004</v>
      </c>
      <c r="AHR27" s="24">
        <f t="shared" si="520"/>
        <v>23</v>
      </c>
      <c r="AHS27" s="57">
        <v>2.8000000000000003</v>
      </c>
      <c r="AHT27" s="57">
        <f t="shared" si="521"/>
        <v>0.55000000000000004</v>
      </c>
      <c r="AHU27" s="51">
        <f t="shared" si="64"/>
        <v>0.55000000000000004</v>
      </c>
      <c r="AHV27" s="24">
        <f t="shared" si="522"/>
        <v>20</v>
      </c>
      <c r="AHW27" s="57">
        <v>0.10689999999999998</v>
      </c>
      <c r="AHX27" s="57">
        <f t="shared" si="523"/>
        <v>0.45</v>
      </c>
      <c r="AHY27" s="51">
        <f t="shared" si="65"/>
        <v>0.45</v>
      </c>
      <c r="AHZ27" s="24">
        <f t="shared" si="524"/>
        <v>20</v>
      </c>
      <c r="AIA27" s="57">
        <v>7.7800000000000008E-2</v>
      </c>
      <c r="AIB27" s="57">
        <f t="shared" si="525"/>
        <v>0.45</v>
      </c>
      <c r="AIC27" s="51">
        <f t="shared" si="66"/>
        <v>0.45</v>
      </c>
      <c r="AID27" s="24">
        <f t="shared" si="526"/>
        <v>24</v>
      </c>
      <c r="AIE27" s="54"/>
      <c r="AIF27" s="54">
        <f t="shared" si="527"/>
        <v>0.24</v>
      </c>
      <c r="AIG27" s="54">
        <f t="shared" si="528"/>
        <v>0.4</v>
      </c>
      <c r="AIH27" s="34"/>
      <c r="AII27" s="54"/>
      <c r="AIJ27" s="54">
        <f t="shared" si="529"/>
        <v>0.24</v>
      </c>
      <c r="AIK27" s="54">
        <f t="shared" si="530"/>
        <v>0.4</v>
      </c>
      <c r="AIL27" s="34"/>
      <c r="AIM27" s="54"/>
      <c r="AIN27" s="54">
        <f t="shared" si="531"/>
        <v>0.24</v>
      </c>
      <c r="AIO27" s="54">
        <f t="shared" si="532"/>
        <v>0.4</v>
      </c>
      <c r="AIP27" s="34"/>
      <c r="AIQ27" s="57">
        <v>15.02</v>
      </c>
      <c r="AIR27" s="57">
        <f t="shared" si="533"/>
        <v>1.5</v>
      </c>
      <c r="AIS27" s="51">
        <f t="shared" si="67"/>
        <v>1.5</v>
      </c>
      <c r="AIT27" s="24">
        <f t="shared" si="534"/>
        <v>1</v>
      </c>
      <c r="AIU27" s="57">
        <v>3.53</v>
      </c>
      <c r="AIV27" s="57">
        <f t="shared" si="535"/>
        <v>2</v>
      </c>
      <c r="AIW27" s="51">
        <f t="shared" si="68"/>
        <v>2</v>
      </c>
      <c r="AIX27" s="24">
        <f t="shared" si="536"/>
        <v>18</v>
      </c>
      <c r="AIY27" s="51">
        <v>0</v>
      </c>
      <c r="AIZ27" s="57">
        <f t="shared" si="537"/>
        <v>1.4</v>
      </c>
      <c r="AJA27" s="51">
        <f t="shared" si="69"/>
        <v>1.4</v>
      </c>
      <c r="AJB27" s="24">
        <f t="shared" si="538"/>
        <v>1</v>
      </c>
      <c r="AJC27" s="57">
        <v>32.225350095007791</v>
      </c>
      <c r="AJD27" s="57">
        <f t="shared" si="539"/>
        <v>0.3</v>
      </c>
      <c r="AJE27" s="51">
        <f t="shared" si="70"/>
        <v>0.3</v>
      </c>
      <c r="AJF27" s="24">
        <f t="shared" si="540"/>
        <v>5</v>
      </c>
      <c r="AJG27" s="54"/>
      <c r="AJH27" s="54">
        <f t="shared" si="541"/>
        <v>0.12</v>
      </c>
      <c r="AJI27" s="54">
        <f t="shared" si="542"/>
        <v>0.2</v>
      </c>
      <c r="AJJ27" s="34"/>
      <c r="AJK27" s="57">
        <v>0.13</v>
      </c>
      <c r="AJL27" s="57">
        <f t="shared" si="543"/>
        <v>0.4</v>
      </c>
      <c r="AJM27" s="51">
        <f t="shared" si="71"/>
        <v>0.4</v>
      </c>
      <c r="AJN27" s="24">
        <f t="shared" si="544"/>
        <v>1</v>
      </c>
      <c r="AJO27" s="57">
        <v>100</v>
      </c>
      <c r="AJP27" s="57">
        <f t="shared" si="545"/>
        <v>0.2</v>
      </c>
      <c r="AJQ27" s="51">
        <f t="shared" si="72"/>
        <v>0.2</v>
      </c>
      <c r="AJR27" s="24">
        <f t="shared" si="546"/>
        <v>1</v>
      </c>
      <c r="AJS27" s="57">
        <v>100</v>
      </c>
      <c r="AJT27" s="57">
        <f t="shared" si="547"/>
        <v>0.2</v>
      </c>
      <c r="AJU27" s="51">
        <f t="shared" si="73"/>
        <v>0.2</v>
      </c>
      <c r="AJV27" s="24">
        <f t="shared" si="548"/>
        <v>1</v>
      </c>
      <c r="AJW27" s="57">
        <v>100</v>
      </c>
      <c r="AJX27" s="54">
        <f t="shared" si="549"/>
        <v>0.2</v>
      </c>
      <c r="AJY27" s="36">
        <f t="shared" si="74"/>
        <v>0.2</v>
      </c>
      <c r="AJZ27" s="35">
        <f t="shared" si="550"/>
        <v>1</v>
      </c>
      <c r="AKA27" s="31" t="s">
        <v>560</v>
      </c>
      <c r="AKB27" s="33">
        <f t="shared" si="75"/>
        <v>82.436000000000007</v>
      </c>
      <c r="AKC27" s="34">
        <f t="shared" si="551"/>
        <v>9</v>
      </c>
      <c r="AKD27" s="31" t="s">
        <v>560</v>
      </c>
      <c r="AKE27" s="33">
        <f t="shared" si="76"/>
        <v>84.034300000000002</v>
      </c>
      <c r="AKF27" s="34">
        <f t="shared" si="552"/>
        <v>28</v>
      </c>
      <c r="AKG27" s="31" t="s">
        <v>560</v>
      </c>
      <c r="AKH27" s="33">
        <f t="shared" si="77"/>
        <v>60</v>
      </c>
      <c r="AKI27" s="34">
        <f t="shared" si="553"/>
        <v>1</v>
      </c>
      <c r="AKJ27" s="31" t="s">
        <v>560</v>
      </c>
      <c r="AKK27" s="33">
        <f t="shared" si="554"/>
        <v>71.261808565469835</v>
      </c>
      <c r="AKL27" s="34">
        <f t="shared" si="555"/>
        <v>10</v>
      </c>
      <c r="AKM27" s="31" t="s">
        <v>560</v>
      </c>
      <c r="AKN27" s="33">
        <f t="shared" si="78"/>
        <v>66.408163265306129</v>
      </c>
      <c r="AKO27" s="34">
        <f t="shared" si="556"/>
        <v>4</v>
      </c>
      <c r="AKP27" s="31" t="s">
        <v>560</v>
      </c>
      <c r="AKQ27" s="33">
        <f t="shared" si="79"/>
        <v>100</v>
      </c>
      <c r="AKR27" s="34">
        <f t="shared" si="557"/>
        <v>1</v>
      </c>
      <c r="AKS27" s="31" t="s">
        <v>560</v>
      </c>
      <c r="AKT27" s="33">
        <f t="shared" si="558"/>
        <v>86.25</v>
      </c>
      <c r="AKU27" s="34">
        <f t="shared" si="80"/>
        <v>14</v>
      </c>
      <c r="AKV27" s="31" t="s">
        <v>560</v>
      </c>
      <c r="AKW27" s="33">
        <f t="shared" si="559"/>
        <v>92.131147540983605</v>
      </c>
      <c r="AKX27" s="34">
        <f t="shared" si="560"/>
        <v>1</v>
      </c>
      <c r="AKY27" s="31" t="s">
        <v>560</v>
      </c>
      <c r="AKZ27" s="33">
        <f t="shared" si="81"/>
        <v>94.666666666666671</v>
      </c>
      <c r="ALA27" s="34">
        <f t="shared" si="561"/>
        <v>1</v>
      </c>
    </row>
    <row r="28" spans="1:989" ht="18" x14ac:dyDescent="0.15">
      <c r="A28" s="31" t="s">
        <v>1050</v>
      </c>
      <c r="B28" s="32" t="str">
        <f>A28</f>
        <v>辽宁</v>
      </c>
      <c r="C28" s="33">
        <f t="shared" si="83"/>
        <v>83.886133676628504</v>
      </c>
      <c r="D28" s="34">
        <f t="shared" si="84"/>
        <v>5</v>
      </c>
      <c r="E28" s="54">
        <v>85.11</v>
      </c>
      <c r="F28" s="54">
        <f t="shared" si="85"/>
        <v>0.7</v>
      </c>
      <c r="G28" s="54">
        <f t="shared" si="6"/>
        <v>0.7</v>
      </c>
      <c r="H28" s="35">
        <f t="shared" si="86"/>
        <v>2</v>
      </c>
      <c r="I28" s="54">
        <v>83.49</v>
      </c>
      <c r="J28" s="54">
        <f t="shared" si="87"/>
        <v>0.7</v>
      </c>
      <c r="K28" s="36">
        <f t="shared" si="7"/>
        <v>0.7</v>
      </c>
      <c r="L28" s="35">
        <f t="shared" si="88"/>
        <v>3</v>
      </c>
      <c r="M28" s="54">
        <v>81.400000000000006</v>
      </c>
      <c r="N28" s="54">
        <f t="shared" si="89"/>
        <v>0.6</v>
      </c>
      <c r="O28" s="36">
        <f t="shared" si="8"/>
        <v>0.6</v>
      </c>
      <c r="P28" s="35">
        <f t="shared" si="90"/>
        <v>3</v>
      </c>
      <c r="Q28" s="54">
        <v>88.45</v>
      </c>
      <c r="R28" s="54">
        <f t="shared" si="91"/>
        <v>0.6</v>
      </c>
      <c r="S28" s="36">
        <f t="shared" si="9"/>
        <v>0.6</v>
      </c>
      <c r="T28" s="35">
        <f t="shared" si="92"/>
        <v>3</v>
      </c>
      <c r="U28" s="54"/>
      <c r="V28" s="54">
        <f t="shared" si="93"/>
        <v>0.3</v>
      </c>
      <c r="W28" s="54">
        <f t="shared" si="563"/>
        <v>0.5</v>
      </c>
      <c r="X28" s="34"/>
      <c r="Y28" s="36">
        <v>0.10004808535156129</v>
      </c>
      <c r="Z28" s="54">
        <f t="shared" si="95"/>
        <v>0</v>
      </c>
      <c r="AA28" s="36">
        <f t="shared" si="10"/>
        <v>0.3</v>
      </c>
      <c r="AB28" s="35">
        <f t="shared" si="96"/>
        <v>20</v>
      </c>
      <c r="AC28" s="36">
        <v>0.14576922187001087</v>
      </c>
      <c r="AD28" s="54">
        <f t="shared" si="97"/>
        <v>0.5</v>
      </c>
      <c r="AE28" s="36">
        <f t="shared" si="11"/>
        <v>0.5</v>
      </c>
      <c r="AF28" s="35">
        <f t="shared" si="98"/>
        <v>19</v>
      </c>
      <c r="AG28" s="36">
        <v>0.10643466993683334</v>
      </c>
      <c r="AH28" s="54">
        <f t="shared" si="99"/>
        <v>0</v>
      </c>
      <c r="AI28" s="36">
        <f t="shared" si="12"/>
        <v>0.3</v>
      </c>
      <c r="AJ28" s="35">
        <f t="shared" si="100"/>
        <v>25</v>
      </c>
      <c r="AK28" s="36">
        <v>18.856007568488</v>
      </c>
      <c r="AL28" s="54">
        <f t="shared" si="101"/>
        <v>0.5</v>
      </c>
      <c r="AM28" s="36">
        <f t="shared" si="13"/>
        <v>0.5</v>
      </c>
      <c r="AN28" s="35">
        <f t="shared" si="102"/>
        <v>21</v>
      </c>
      <c r="AO28" s="53">
        <v>2.6072949504215774</v>
      </c>
      <c r="AP28" s="54">
        <f t="shared" si="103"/>
        <v>0.27570820198313689</v>
      </c>
      <c r="AQ28" s="36">
        <f t="shared" si="14"/>
        <v>0.3</v>
      </c>
      <c r="AR28" s="35">
        <f t="shared" si="562"/>
        <v>20</v>
      </c>
      <c r="AS28" s="54">
        <v>99.839999999999989</v>
      </c>
      <c r="AT28" s="54">
        <f t="shared" si="105"/>
        <v>1</v>
      </c>
      <c r="AU28" s="36">
        <f t="shared" si="15"/>
        <v>1</v>
      </c>
      <c r="AV28" s="35">
        <f t="shared" si="106"/>
        <v>11</v>
      </c>
      <c r="AW28" s="54">
        <v>0.04</v>
      </c>
      <c r="AX28" s="54">
        <f t="shared" si="107"/>
        <v>1</v>
      </c>
      <c r="AY28" s="36">
        <f t="shared" si="16"/>
        <v>1</v>
      </c>
      <c r="AZ28" s="35">
        <f t="shared" si="108"/>
        <v>18</v>
      </c>
      <c r="BA28" s="54">
        <v>2.3359999999999999</v>
      </c>
      <c r="BB28" s="54">
        <f t="shared" si="109"/>
        <v>1</v>
      </c>
      <c r="BC28" s="36">
        <f t="shared" si="17"/>
        <v>1</v>
      </c>
      <c r="BD28" s="35">
        <f t="shared" si="110"/>
        <v>6</v>
      </c>
      <c r="BE28" s="37">
        <v>0.12</v>
      </c>
      <c r="BF28" s="54">
        <f t="shared" si="111"/>
        <v>1</v>
      </c>
      <c r="BG28" s="36">
        <f t="shared" si="18"/>
        <v>1</v>
      </c>
      <c r="BH28" s="35">
        <f t="shared" si="112"/>
        <v>13</v>
      </c>
      <c r="BI28" s="54">
        <v>99.68</v>
      </c>
      <c r="BJ28" s="54">
        <f t="shared" si="113"/>
        <v>0.2</v>
      </c>
      <c r="BK28" s="36">
        <f t="shared" si="19"/>
        <v>0.2</v>
      </c>
      <c r="BL28" s="35">
        <f t="shared" si="114"/>
        <v>9</v>
      </c>
      <c r="BM28" s="54">
        <v>0.16999999999999998</v>
      </c>
      <c r="BN28" s="54">
        <f t="shared" si="115"/>
        <v>0.2</v>
      </c>
      <c r="BO28" s="36">
        <f t="shared" si="20"/>
        <v>0.2</v>
      </c>
      <c r="BP28" s="35">
        <f t="shared" si="116"/>
        <v>16</v>
      </c>
      <c r="BQ28" s="54">
        <v>99.36</v>
      </c>
      <c r="BR28" s="54">
        <f t="shared" si="117"/>
        <v>0.18879999999999997</v>
      </c>
      <c r="BS28" s="36">
        <f t="shared" si="21"/>
        <v>0.2</v>
      </c>
      <c r="BT28" s="35">
        <f t="shared" si="118"/>
        <v>16</v>
      </c>
      <c r="BU28" s="54">
        <v>1.2453884572184131</v>
      </c>
      <c r="BV28" s="54">
        <f t="shared" si="119"/>
        <v>0.36073784684505389</v>
      </c>
      <c r="BW28" s="36">
        <f t="shared" si="22"/>
        <v>0.4</v>
      </c>
      <c r="BX28" s="35">
        <f t="shared" si="120"/>
        <v>8</v>
      </c>
      <c r="BY28" s="54">
        <v>97.52</v>
      </c>
      <c r="BZ28" s="54">
        <f t="shared" si="121"/>
        <v>0.32319999999999938</v>
      </c>
      <c r="CA28" s="36">
        <f t="shared" si="23"/>
        <v>0.4</v>
      </c>
      <c r="CB28" s="35">
        <f t="shared" si="122"/>
        <v>21</v>
      </c>
      <c r="CC28" s="54">
        <v>98.609700000000004</v>
      </c>
      <c r="CD28" s="54">
        <f t="shared" si="123"/>
        <v>0.5</v>
      </c>
      <c r="CE28" s="36">
        <f t="shared" si="24"/>
        <v>0.5</v>
      </c>
      <c r="CF28" s="35">
        <f t="shared" si="124"/>
        <v>12</v>
      </c>
      <c r="CG28" s="54">
        <v>66</v>
      </c>
      <c r="CH28" s="54">
        <f t="shared" si="125"/>
        <v>0.4</v>
      </c>
      <c r="CI28" s="36">
        <f t="shared" si="25"/>
        <v>0.4</v>
      </c>
      <c r="CJ28" s="35">
        <f t="shared" si="126"/>
        <v>16</v>
      </c>
      <c r="CK28" s="54"/>
      <c r="CL28" s="54">
        <f t="shared" si="127"/>
        <v>0.18</v>
      </c>
      <c r="CM28" s="54">
        <f t="shared" si="128"/>
        <v>0.3</v>
      </c>
      <c r="CN28" s="34"/>
      <c r="CO28" s="54">
        <v>99.356700000000004</v>
      </c>
      <c r="CP28" s="54">
        <f t="shared" si="129"/>
        <v>0.5</v>
      </c>
      <c r="CQ28" s="36">
        <f t="shared" si="26"/>
        <v>0.5</v>
      </c>
      <c r="CR28" s="35">
        <f t="shared" si="130"/>
        <v>8</v>
      </c>
      <c r="CS28" s="54">
        <v>96</v>
      </c>
      <c r="CT28" s="54">
        <f t="shared" si="131"/>
        <v>0.27200000000000002</v>
      </c>
      <c r="CU28" s="36">
        <f t="shared" si="27"/>
        <v>0.4</v>
      </c>
      <c r="CV28" s="35">
        <f t="shared" si="132"/>
        <v>27</v>
      </c>
      <c r="CW28" s="54"/>
      <c r="CX28" s="54">
        <f t="shared" si="133"/>
        <v>0.18</v>
      </c>
      <c r="CY28" s="54">
        <f t="shared" si="134"/>
        <v>0.3</v>
      </c>
      <c r="CZ28" s="34"/>
      <c r="DA28" s="54">
        <v>98.339699999999993</v>
      </c>
      <c r="DB28" s="54">
        <f t="shared" si="135"/>
        <v>0.3</v>
      </c>
      <c r="DC28" s="36">
        <f t="shared" si="28"/>
        <v>0.3</v>
      </c>
      <c r="DD28" s="35">
        <f t="shared" si="136"/>
        <v>21</v>
      </c>
      <c r="DE28" s="54">
        <v>89</v>
      </c>
      <c r="DF28" s="54">
        <f t="shared" si="137"/>
        <v>0.41000000000000003</v>
      </c>
      <c r="DG28" s="36">
        <f t="shared" si="29"/>
        <v>0.5</v>
      </c>
      <c r="DH28" s="35">
        <f t="shared" si="138"/>
        <v>23</v>
      </c>
      <c r="DI28" s="54">
        <v>99.743200000000002</v>
      </c>
      <c r="DJ28" s="54">
        <f t="shared" si="139"/>
        <v>0.5</v>
      </c>
      <c r="DK28" s="36">
        <f t="shared" si="30"/>
        <v>0.5</v>
      </c>
      <c r="DL28" s="35">
        <f t="shared" si="140"/>
        <v>4</v>
      </c>
      <c r="DM28" s="54">
        <v>68</v>
      </c>
      <c r="DN28" s="54">
        <f t="shared" si="141"/>
        <v>0.3</v>
      </c>
      <c r="DO28" s="36">
        <f t="shared" si="31"/>
        <v>0.3</v>
      </c>
      <c r="DP28" s="35">
        <f t="shared" si="142"/>
        <v>15</v>
      </c>
      <c r="DQ28" s="54">
        <v>3.7071999999999998</v>
      </c>
      <c r="DR28" s="54">
        <f t="shared" si="143"/>
        <v>0.28243200000000002</v>
      </c>
      <c r="DS28" s="36">
        <f t="shared" si="32"/>
        <v>0.3</v>
      </c>
      <c r="DT28" s="35">
        <f t="shared" si="144"/>
        <v>21</v>
      </c>
      <c r="DU28" s="54">
        <v>99.79</v>
      </c>
      <c r="DV28" s="54">
        <f t="shared" si="145"/>
        <v>0.3</v>
      </c>
      <c r="DW28" s="36">
        <f t="shared" si="33"/>
        <v>0.3</v>
      </c>
      <c r="DX28" s="35">
        <f t="shared" si="146"/>
        <v>12</v>
      </c>
      <c r="DY28" s="54"/>
      <c r="DZ28" s="54">
        <f t="shared" si="147"/>
        <v>0.3</v>
      </c>
      <c r="EA28" s="54">
        <f t="shared" si="148"/>
        <v>0.5</v>
      </c>
      <c r="EB28" s="34"/>
      <c r="EC28" s="54">
        <v>83.49</v>
      </c>
      <c r="ED28" s="94">
        <v>77.02</v>
      </c>
      <c r="EE28" s="54">
        <f t="shared" si="149"/>
        <v>0.3</v>
      </c>
      <c r="EF28" s="51">
        <f t="shared" si="150"/>
        <v>0.3</v>
      </c>
      <c r="EG28" s="24">
        <f t="shared" si="151"/>
        <v>1</v>
      </c>
      <c r="EH28" s="54">
        <v>83.49</v>
      </c>
      <c r="EI28" s="54">
        <v>74.81</v>
      </c>
      <c r="EJ28" s="54">
        <f t="shared" si="152"/>
        <v>0.3</v>
      </c>
      <c r="EK28" s="51">
        <f t="shared" si="153"/>
        <v>0.3</v>
      </c>
      <c r="EL28" s="24">
        <f t="shared" si="154"/>
        <v>1</v>
      </c>
      <c r="EM28" s="69">
        <v>81.400000000000006</v>
      </c>
      <c r="EN28" s="70">
        <v>77.25</v>
      </c>
      <c r="EO28" s="54">
        <f t="shared" si="155"/>
        <v>0.3</v>
      </c>
      <c r="EP28" s="51">
        <f t="shared" si="156"/>
        <v>0.3</v>
      </c>
      <c r="EQ28" s="24">
        <f t="shared" si="157"/>
        <v>1</v>
      </c>
      <c r="ER28" s="69">
        <v>81.400000000000006</v>
      </c>
      <c r="ES28" s="70">
        <v>78.319999999999993</v>
      </c>
      <c r="ET28" s="54">
        <f t="shared" si="158"/>
        <v>0.3</v>
      </c>
      <c r="EU28" s="51">
        <f t="shared" si="159"/>
        <v>0.3</v>
      </c>
      <c r="EV28" s="24">
        <f t="shared" si="160"/>
        <v>1</v>
      </c>
      <c r="EW28" s="54">
        <v>88.45</v>
      </c>
      <c r="EX28" s="54">
        <v>82.98</v>
      </c>
      <c r="EY28" s="54">
        <f t="shared" si="161"/>
        <v>0.3</v>
      </c>
      <c r="EZ28" s="51">
        <f t="shared" si="162"/>
        <v>0.3</v>
      </c>
      <c r="FA28" s="24">
        <f t="shared" si="163"/>
        <v>1</v>
      </c>
      <c r="FB28" s="54">
        <v>88.45</v>
      </c>
      <c r="FC28" s="54">
        <v>80.34</v>
      </c>
      <c r="FD28" s="54">
        <f t="shared" si="164"/>
        <v>0.3</v>
      </c>
      <c r="FE28" s="51">
        <f t="shared" si="165"/>
        <v>0.3</v>
      </c>
      <c r="FF28" s="24">
        <f t="shared" si="166"/>
        <v>1</v>
      </c>
      <c r="FG28" s="54">
        <v>4.21</v>
      </c>
      <c r="FH28" s="54">
        <f t="shared" si="34"/>
        <v>0.3</v>
      </c>
      <c r="FI28" s="36">
        <f t="shared" si="35"/>
        <v>0.3</v>
      </c>
      <c r="FJ28" s="35">
        <f t="shared" si="36"/>
        <v>14</v>
      </c>
      <c r="FK28" s="54">
        <v>2.83</v>
      </c>
      <c r="FL28" s="54">
        <f t="shared" si="167"/>
        <v>0.3</v>
      </c>
      <c r="FM28" s="36">
        <f t="shared" si="37"/>
        <v>0.3</v>
      </c>
      <c r="FN28" s="35">
        <f t="shared" si="168"/>
        <v>8</v>
      </c>
      <c r="FO28" s="54">
        <v>97.45</v>
      </c>
      <c r="FP28" s="54">
        <v>89.149999999999991</v>
      </c>
      <c r="FQ28" s="54">
        <f t="shared" si="169"/>
        <v>0.6</v>
      </c>
      <c r="FR28" s="51">
        <f t="shared" si="170"/>
        <v>0.6</v>
      </c>
      <c r="FS28" s="24">
        <f t="shared" si="171"/>
        <v>1</v>
      </c>
      <c r="FT28" s="54">
        <v>97.45</v>
      </c>
      <c r="FU28" s="54">
        <v>88.96</v>
      </c>
      <c r="FV28" s="54">
        <f t="shared" si="172"/>
        <v>0.6</v>
      </c>
      <c r="FW28" s="51">
        <f t="shared" si="173"/>
        <v>0.6</v>
      </c>
      <c r="FX28" s="24">
        <f t="shared" si="174"/>
        <v>1</v>
      </c>
      <c r="FY28" s="54">
        <v>90.649999999999991</v>
      </c>
      <c r="FZ28" s="54">
        <v>75.67</v>
      </c>
      <c r="GA28" s="54">
        <f t="shared" si="175"/>
        <v>9.77168949771689E-2</v>
      </c>
      <c r="GB28" s="51">
        <f t="shared" si="176"/>
        <v>0.1</v>
      </c>
      <c r="GC28" s="24">
        <f t="shared" si="177"/>
        <v>25</v>
      </c>
      <c r="GD28" s="57">
        <v>90.649999999999991</v>
      </c>
      <c r="GE28" s="57">
        <v>81.820000000000007</v>
      </c>
      <c r="GF28" s="54">
        <f t="shared" si="178"/>
        <v>9.6187363834422557E-2</v>
      </c>
      <c r="GG28" s="51">
        <f t="shared" si="179"/>
        <v>0.1</v>
      </c>
      <c r="GH28" s="24">
        <f t="shared" si="180"/>
        <v>26</v>
      </c>
      <c r="GI28" s="57">
        <v>97.34</v>
      </c>
      <c r="GJ28" s="57">
        <v>86.850000000000009</v>
      </c>
      <c r="GK28" s="54">
        <f t="shared" si="181"/>
        <v>0.1</v>
      </c>
      <c r="GL28" s="51">
        <f t="shared" si="182"/>
        <v>0.1</v>
      </c>
      <c r="GM28" s="24">
        <f t="shared" si="183"/>
        <v>1</v>
      </c>
      <c r="GN28" s="57">
        <v>97.34</v>
      </c>
      <c r="GO28" s="57">
        <v>90.66</v>
      </c>
      <c r="GP28" s="54">
        <f t="shared" si="184"/>
        <v>0.1</v>
      </c>
      <c r="GQ28" s="51">
        <f t="shared" si="185"/>
        <v>0.1</v>
      </c>
      <c r="GR28" s="24">
        <f t="shared" si="186"/>
        <v>1</v>
      </c>
      <c r="GS28" s="57">
        <v>1.71</v>
      </c>
      <c r="GT28" s="57">
        <f t="shared" si="38"/>
        <v>0.1</v>
      </c>
      <c r="GU28" s="51">
        <f t="shared" si="39"/>
        <v>0.1</v>
      </c>
      <c r="GV28" s="24">
        <f t="shared" si="40"/>
        <v>9</v>
      </c>
      <c r="GW28" s="57">
        <v>2.5700000000000003</v>
      </c>
      <c r="GX28" s="57">
        <f t="shared" si="187"/>
        <v>9.240000000000001E-2</v>
      </c>
      <c r="GY28" s="51">
        <f t="shared" si="41"/>
        <v>0.1</v>
      </c>
      <c r="GZ28" s="24">
        <f t="shared" si="42"/>
        <v>16</v>
      </c>
      <c r="HA28" s="56"/>
      <c r="HB28" s="56"/>
      <c r="HC28" s="54">
        <f t="shared" si="188"/>
        <v>0.06</v>
      </c>
      <c r="HD28" s="54">
        <f t="shared" si="189"/>
        <v>0.1</v>
      </c>
      <c r="HE28" s="56"/>
      <c r="HF28" s="56"/>
      <c r="HG28" s="56"/>
      <c r="HH28" s="54">
        <f t="shared" si="190"/>
        <v>0.06</v>
      </c>
      <c r="HI28" s="54">
        <f t="shared" si="191"/>
        <v>0.1</v>
      </c>
      <c r="HJ28" s="56"/>
      <c r="HK28" s="57">
        <v>96.64</v>
      </c>
      <c r="HL28" s="57">
        <v>87.960000000000008</v>
      </c>
      <c r="HM28" s="54">
        <f t="shared" si="192"/>
        <v>9.6017699115044264E-2</v>
      </c>
      <c r="HN28" s="51">
        <f t="shared" si="193"/>
        <v>0.1</v>
      </c>
      <c r="HO28" s="24">
        <f t="shared" si="194"/>
        <v>11</v>
      </c>
      <c r="HP28" s="57">
        <v>96.64</v>
      </c>
      <c r="HQ28" s="57">
        <v>93.04</v>
      </c>
      <c r="HR28" s="54">
        <f t="shared" si="195"/>
        <v>9.0909090909090912E-2</v>
      </c>
      <c r="HS28" s="51">
        <f t="shared" si="196"/>
        <v>0.1</v>
      </c>
      <c r="HT28" s="24">
        <f t="shared" si="197"/>
        <v>16</v>
      </c>
      <c r="HU28" s="54">
        <v>97.41</v>
      </c>
      <c r="HV28" s="54">
        <v>91.600000000000009</v>
      </c>
      <c r="HW28" s="54">
        <f t="shared" si="198"/>
        <v>0.1</v>
      </c>
      <c r="HX28" s="54">
        <f t="shared" si="199"/>
        <v>0.1</v>
      </c>
      <c r="HY28" s="24">
        <f t="shared" si="200"/>
        <v>1</v>
      </c>
      <c r="HZ28" s="54">
        <v>97.41</v>
      </c>
      <c r="IA28" s="54">
        <v>88.429999999999993</v>
      </c>
      <c r="IB28" s="54">
        <f t="shared" si="201"/>
        <v>0.1</v>
      </c>
      <c r="IC28" s="54">
        <f t="shared" si="202"/>
        <v>0.1</v>
      </c>
      <c r="ID28" s="24">
        <f t="shared" si="203"/>
        <v>1</v>
      </c>
      <c r="IE28" s="56"/>
      <c r="IF28" s="56"/>
      <c r="IG28" s="54">
        <f t="shared" si="204"/>
        <v>0.06</v>
      </c>
      <c r="IH28" s="54">
        <f t="shared" si="205"/>
        <v>0.1</v>
      </c>
      <c r="II28" s="56"/>
      <c r="IJ28" s="56"/>
      <c r="IK28" s="56"/>
      <c r="IL28" s="54">
        <f t="shared" si="206"/>
        <v>0.06</v>
      </c>
      <c r="IM28" s="54">
        <f t="shared" si="207"/>
        <v>0.1</v>
      </c>
      <c r="IN28" s="56"/>
      <c r="IO28" s="56"/>
      <c r="IP28" s="56"/>
      <c r="IQ28" s="54">
        <f t="shared" si="208"/>
        <v>0.12</v>
      </c>
      <c r="IR28" s="54">
        <f t="shared" si="209"/>
        <v>0.2</v>
      </c>
      <c r="IS28" s="56"/>
      <c r="IT28" s="56"/>
      <c r="IU28" s="56"/>
      <c r="IV28" s="54">
        <f t="shared" si="210"/>
        <v>0.12</v>
      </c>
      <c r="IW28" s="54">
        <f t="shared" si="211"/>
        <v>0.2</v>
      </c>
      <c r="IX28" s="56"/>
      <c r="IY28" s="56"/>
      <c r="IZ28" s="56"/>
      <c r="JA28" s="54">
        <f t="shared" si="212"/>
        <v>0.12</v>
      </c>
      <c r="JB28" s="54">
        <f t="shared" si="213"/>
        <v>0.2</v>
      </c>
      <c r="JC28" s="56"/>
      <c r="JD28" s="56"/>
      <c r="JE28" s="56"/>
      <c r="JF28" s="54">
        <f t="shared" si="214"/>
        <v>0.12</v>
      </c>
      <c r="JG28" s="54">
        <f t="shared" si="215"/>
        <v>0.2</v>
      </c>
      <c r="JH28" s="56"/>
      <c r="JI28" s="56"/>
      <c r="JJ28" s="56"/>
      <c r="JK28" s="54">
        <f t="shared" si="216"/>
        <v>0.06</v>
      </c>
      <c r="JL28" s="54">
        <f t="shared" si="217"/>
        <v>0.1</v>
      </c>
      <c r="JM28" s="56"/>
      <c r="JN28" s="56"/>
      <c r="JO28" s="56"/>
      <c r="JP28" s="54">
        <f t="shared" si="218"/>
        <v>0.06</v>
      </c>
      <c r="JQ28" s="54">
        <f t="shared" si="219"/>
        <v>0.1</v>
      </c>
      <c r="JR28" s="56"/>
      <c r="JS28" s="56"/>
      <c r="JT28" s="56"/>
      <c r="JU28" s="54">
        <f t="shared" si="220"/>
        <v>0.03</v>
      </c>
      <c r="JV28" s="54">
        <f t="shared" si="221"/>
        <v>0.05</v>
      </c>
      <c r="JW28" s="56"/>
      <c r="JX28" s="56"/>
      <c r="JY28" s="56"/>
      <c r="JZ28" s="54">
        <f t="shared" si="222"/>
        <v>0.03</v>
      </c>
      <c r="KA28" s="54">
        <f t="shared" si="223"/>
        <v>0.05</v>
      </c>
      <c r="KB28" s="56"/>
      <c r="KC28" s="56"/>
      <c r="KD28" s="56"/>
      <c r="KE28" s="54">
        <f t="shared" si="224"/>
        <v>0.03</v>
      </c>
      <c r="KF28" s="54">
        <f t="shared" si="225"/>
        <v>0.05</v>
      </c>
      <c r="KG28" s="56"/>
      <c r="KH28" s="56"/>
      <c r="KI28" s="56"/>
      <c r="KJ28" s="54">
        <f t="shared" si="226"/>
        <v>0.03</v>
      </c>
      <c r="KK28" s="54">
        <f t="shared" si="227"/>
        <v>0.05</v>
      </c>
      <c r="KL28" s="56"/>
      <c r="KM28" s="57">
        <v>97.74913080710995</v>
      </c>
      <c r="KN28" s="57"/>
      <c r="KO28" s="54">
        <f t="shared" si="228"/>
        <v>0</v>
      </c>
      <c r="KP28" s="51">
        <f t="shared" si="229"/>
        <v>0</v>
      </c>
      <c r="KQ28" s="24">
        <f t="shared" si="230"/>
        <v>1</v>
      </c>
      <c r="KR28" s="57">
        <v>97.74913080710995</v>
      </c>
      <c r="KS28" s="57"/>
      <c r="KT28" s="54">
        <f t="shared" si="231"/>
        <v>0</v>
      </c>
      <c r="KU28" s="51">
        <f t="shared" si="232"/>
        <v>0</v>
      </c>
      <c r="KV28" s="24">
        <f t="shared" si="233"/>
        <v>1</v>
      </c>
      <c r="KW28" s="57">
        <v>96.60905859117841</v>
      </c>
      <c r="KX28" s="57"/>
      <c r="KY28" s="54">
        <f t="shared" si="234"/>
        <v>0</v>
      </c>
      <c r="KZ28" s="51">
        <f t="shared" si="235"/>
        <v>0</v>
      </c>
      <c r="LA28" s="24">
        <f t="shared" si="236"/>
        <v>1</v>
      </c>
      <c r="LB28" s="57">
        <v>96.60905859117841</v>
      </c>
      <c r="LC28" s="57"/>
      <c r="LD28" s="54">
        <f t="shared" si="237"/>
        <v>0</v>
      </c>
      <c r="LE28" s="51">
        <f t="shared" si="238"/>
        <v>0</v>
      </c>
      <c r="LF28" s="24">
        <f t="shared" si="239"/>
        <v>1</v>
      </c>
      <c r="LG28" s="56"/>
      <c r="LH28" s="56"/>
      <c r="LI28" s="54">
        <f t="shared" si="240"/>
        <v>0.06</v>
      </c>
      <c r="LJ28" s="54">
        <f t="shared" si="241"/>
        <v>0.1</v>
      </c>
      <c r="LK28" s="56"/>
      <c r="LL28" s="56"/>
      <c r="LM28" s="56"/>
      <c r="LN28" s="54">
        <f t="shared" si="242"/>
        <v>0.06</v>
      </c>
      <c r="LO28" s="54">
        <f t="shared" si="243"/>
        <v>0.1</v>
      </c>
      <c r="LP28" s="56"/>
      <c r="LQ28" s="54">
        <v>3.9411151456550355</v>
      </c>
      <c r="LR28" s="56"/>
      <c r="LS28" s="54">
        <f t="shared" si="244"/>
        <v>0</v>
      </c>
      <c r="LT28" s="51">
        <f t="shared" si="245"/>
        <v>0</v>
      </c>
      <c r="LU28" s="24">
        <f t="shared" si="246"/>
        <v>1</v>
      </c>
      <c r="LV28" s="54">
        <v>3.9411151456550355</v>
      </c>
      <c r="LW28" s="56"/>
      <c r="LX28" s="54">
        <f t="shared" si="247"/>
        <v>0</v>
      </c>
      <c r="LY28" s="51">
        <f t="shared" si="248"/>
        <v>0</v>
      </c>
      <c r="LZ28" s="24">
        <f t="shared" si="249"/>
        <v>1</v>
      </c>
      <c r="MA28" s="54">
        <v>23.468233906970049</v>
      </c>
      <c r="MB28" s="56"/>
      <c r="MC28" s="54">
        <f t="shared" si="250"/>
        <v>0</v>
      </c>
      <c r="MD28" s="51">
        <f t="shared" si="251"/>
        <v>0</v>
      </c>
      <c r="ME28" s="24">
        <f t="shared" si="252"/>
        <v>1</v>
      </c>
      <c r="MF28" s="54">
        <v>23.468233906970049</v>
      </c>
      <c r="MG28" s="56"/>
      <c r="MH28" s="54">
        <f t="shared" si="253"/>
        <v>0</v>
      </c>
      <c r="MI28" s="51">
        <f t="shared" si="254"/>
        <v>0</v>
      </c>
      <c r="MJ28" s="24">
        <f t="shared" si="255"/>
        <v>1</v>
      </c>
      <c r="MK28" s="56"/>
      <c r="ML28" s="56"/>
      <c r="MM28" s="54">
        <f t="shared" si="256"/>
        <v>0.12</v>
      </c>
      <c r="MN28" s="54">
        <f t="shared" si="257"/>
        <v>0.2</v>
      </c>
      <c r="MO28" s="56"/>
      <c r="MP28" s="56"/>
      <c r="MQ28" s="56"/>
      <c r="MR28" s="54">
        <f t="shared" si="258"/>
        <v>0.12</v>
      </c>
      <c r="MS28" s="54">
        <f t="shared" si="259"/>
        <v>0.2</v>
      </c>
      <c r="MT28" s="56"/>
      <c r="MU28" s="56"/>
      <c r="MV28" s="56"/>
      <c r="MW28" s="54">
        <f t="shared" si="260"/>
        <v>0.12</v>
      </c>
      <c r="MX28" s="54">
        <f t="shared" si="261"/>
        <v>0.2</v>
      </c>
      <c r="MY28" s="56"/>
      <c r="MZ28" s="56"/>
      <c r="NA28" s="56"/>
      <c r="NB28" s="54">
        <f t="shared" si="262"/>
        <v>0.12</v>
      </c>
      <c r="NC28" s="54">
        <f t="shared" si="263"/>
        <v>0.2</v>
      </c>
      <c r="ND28" s="56"/>
      <c r="NE28" s="56"/>
      <c r="NF28" s="56"/>
      <c r="NG28" s="54">
        <f t="shared" si="264"/>
        <v>0.06</v>
      </c>
      <c r="NH28" s="54">
        <f t="shared" si="265"/>
        <v>0.1</v>
      </c>
      <c r="NI28" s="56"/>
      <c r="NJ28" s="56"/>
      <c r="NK28" s="56"/>
      <c r="NL28" s="54">
        <f t="shared" si="266"/>
        <v>0.06</v>
      </c>
      <c r="NM28" s="54">
        <f t="shared" si="267"/>
        <v>0.1</v>
      </c>
      <c r="NN28" s="56"/>
      <c r="NO28" s="56"/>
      <c r="NP28" s="56"/>
      <c r="NQ28" s="54">
        <f t="shared" si="268"/>
        <v>0.03</v>
      </c>
      <c r="NR28" s="54">
        <f t="shared" si="269"/>
        <v>0.05</v>
      </c>
      <c r="NS28" s="56"/>
      <c r="NT28" s="56"/>
      <c r="NU28" s="56"/>
      <c r="NV28" s="54">
        <f t="shared" si="270"/>
        <v>0.03</v>
      </c>
      <c r="NW28" s="54">
        <f t="shared" si="271"/>
        <v>0.05</v>
      </c>
      <c r="NX28" s="56"/>
      <c r="NY28" s="56"/>
      <c r="NZ28" s="56"/>
      <c r="OA28" s="54">
        <f t="shared" si="272"/>
        <v>0.03</v>
      </c>
      <c r="OB28" s="54">
        <f t="shared" si="273"/>
        <v>0.05</v>
      </c>
      <c r="OC28" s="56"/>
      <c r="OD28" s="56"/>
      <c r="OE28" s="56"/>
      <c r="OF28" s="54">
        <f t="shared" si="274"/>
        <v>0.03</v>
      </c>
      <c r="OG28" s="54">
        <f t="shared" si="275"/>
        <v>0.05</v>
      </c>
      <c r="OH28" s="56"/>
      <c r="OI28" s="56"/>
      <c r="OJ28" s="56"/>
      <c r="OK28" s="54">
        <f t="shared" si="276"/>
        <v>0.06</v>
      </c>
      <c r="OL28" s="54">
        <f t="shared" si="277"/>
        <v>0.1</v>
      </c>
      <c r="OM28" s="56"/>
      <c r="ON28" s="56"/>
      <c r="OO28" s="56"/>
      <c r="OP28" s="54">
        <f t="shared" si="278"/>
        <v>0.06</v>
      </c>
      <c r="OQ28" s="54">
        <f t="shared" si="279"/>
        <v>0.1</v>
      </c>
      <c r="OR28" s="56"/>
      <c r="OS28" s="56"/>
      <c r="OT28" s="56"/>
      <c r="OU28" s="54">
        <f t="shared" si="280"/>
        <v>0.12</v>
      </c>
      <c r="OV28" s="54">
        <f t="shared" si="281"/>
        <v>0.2</v>
      </c>
      <c r="OW28" s="56"/>
      <c r="OX28" s="56"/>
      <c r="OY28" s="56"/>
      <c r="OZ28" s="54">
        <f t="shared" si="282"/>
        <v>0.12</v>
      </c>
      <c r="PA28" s="54">
        <f t="shared" si="283"/>
        <v>0.2</v>
      </c>
      <c r="PB28" s="56"/>
      <c r="PC28" s="56"/>
      <c r="PD28" s="56"/>
      <c r="PE28" s="54">
        <f t="shared" si="284"/>
        <v>0.12</v>
      </c>
      <c r="PF28" s="54">
        <f t="shared" si="285"/>
        <v>0.2</v>
      </c>
      <c r="PG28" s="56"/>
      <c r="PH28" s="56"/>
      <c r="PI28" s="56"/>
      <c r="PJ28" s="54">
        <f t="shared" si="286"/>
        <v>0.12</v>
      </c>
      <c r="PK28" s="54">
        <f t="shared" si="287"/>
        <v>0.2</v>
      </c>
      <c r="PL28" s="56"/>
      <c r="PM28" s="56"/>
      <c r="PN28" s="56"/>
      <c r="PO28" s="54">
        <f t="shared" si="288"/>
        <v>0.06</v>
      </c>
      <c r="PP28" s="54">
        <f t="shared" si="289"/>
        <v>0.1</v>
      </c>
      <c r="PQ28" s="56"/>
      <c r="PR28" s="56"/>
      <c r="PS28" s="56"/>
      <c r="PT28" s="54">
        <f t="shared" si="290"/>
        <v>0.06</v>
      </c>
      <c r="PU28" s="54">
        <f t="shared" si="291"/>
        <v>0.1</v>
      </c>
      <c r="PV28" s="56"/>
      <c r="PW28" s="56"/>
      <c r="PX28" s="56"/>
      <c r="PY28" s="54">
        <f t="shared" si="292"/>
        <v>0.03</v>
      </c>
      <c r="PZ28" s="54">
        <f t="shared" si="293"/>
        <v>0.05</v>
      </c>
      <c r="QA28" s="56"/>
      <c r="QB28" s="56"/>
      <c r="QC28" s="56"/>
      <c r="QD28" s="54">
        <f t="shared" si="294"/>
        <v>0.03</v>
      </c>
      <c r="QE28" s="54">
        <f t="shared" si="295"/>
        <v>0.05</v>
      </c>
      <c r="QF28" s="56"/>
      <c r="QG28" s="56"/>
      <c r="QH28" s="56"/>
      <c r="QI28" s="54">
        <f t="shared" si="296"/>
        <v>0.03</v>
      </c>
      <c r="QJ28" s="54">
        <f t="shared" si="297"/>
        <v>0.05</v>
      </c>
      <c r="QK28" s="56"/>
      <c r="QL28" s="56"/>
      <c r="QM28" s="56"/>
      <c r="QN28" s="54">
        <f t="shared" si="298"/>
        <v>0.03</v>
      </c>
      <c r="QO28" s="54">
        <f t="shared" si="299"/>
        <v>0.05</v>
      </c>
      <c r="QP28" s="56"/>
      <c r="QQ28" s="54"/>
      <c r="QR28" s="54">
        <f t="shared" si="300"/>
        <v>0.12</v>
      </c>
      <c r="QS28" s="54">
        <f t="shared" si="301"/>
        <v>0.2</v>
      </c>
      <c r="QT28" s="34"/>
      <c r="QU28" s="54"/>
      <c r="QV28" s="54">
        <f t="shared" si="302"/>
        <v>0.12</v>
      </c>
      <c r="QW28" s="54">
        <f t="shared" si="303"/>
        <v>0.2</v>
      </c>
      <c r="QX28" s="34"/>
      <c r="QY28" s="54"/>
      <c r="QZ28" s="54">
        <f t="shared" si="304"/>
        <v>0.12</v>
      </c>
      <c r="RA28" s="54">
        <f t="shared" si="305"/>
        <v>0.2</v>
      </c>
      <c r="RB28" s="34"/>
      <c r="RC28" s="54"/>
      <c r="RD28" s="54">
        <f t="shared" si="306"/>
        <v>0.12</v>
      </c>
      <c r="RE28" s="54">
        <f t="shared" si="307"/>
        <v>0.2</v>
      </c>
      <c r="RF28" s="34"/>
      <c r="RG28" s="54"/>
      <c r="RH28" s="54">
        <f t="shared" si="308"/>
        <v>0.12</v>
      </c>
      <c r="RI28" s="54">
        <f t="shared" si="309"/>
        <v>0.2</v>
      </c>
      <c r="RJ28" s="34"/>
      <c r="RK28" s="57">
        <v>97.45</v>
      </c>
      <c r="RL28" s="57">
        <f t="shared" si="310"/>
        <v>0.2</v>
      </c>
      <c r="RM28" s="51">
        <f t="shared" si="43"/>
        <v>0.2</v>
      </c>
      <c r="RN28" s="24">
        <f t="shared" si="311"/>
        <v>10</v>
      </c>
      <c r="RO28" s="54"/>
      <c r="RP28" s="54">
        <f t="shared" si="312"/>
        <v>0.06</v>
      </c>
      <c r="RQ28" s="54">
        <f t="shared" si="313"/>
        <v>0.1</v>
      </c>
      <c r="RR28" s="34"/>
      <c r="RS28" s="54"/>
      <c r="RT28" s="54">
        <f t="shared" si="314"/>
        <v>0.06</v>
      </c>
      <c r="RU28" s="54">
        <f t="shared" si="315"/>
        <v>0.1</v>
      </c>
      <c r="RV28" s="34"/>
      <c r="RW28" s="54"/>
      <c r="RX28" s="54">
        <f t="shared" si="316"/>
        <v>0.06</v>
      </c>
      <c r="RY28" s="54">
        <f t="shared" si="317"/>
        <v>0.1</v>
      </c>
      <c r="RZ28" s="34"/>
      <c r="SA28" s="54"/>
      <c r="SB28" s="54">
        <f t="shared" si="318"/>
        <v>0.06</v>
      </c>
      <c r="SC28" s="54">
        <f t="shared" si="319"/>
        <v>0.1</v>
      </c>
      <c r="SD28" s="34"/>
      <c r="SE28" s="54"/>
      <c r="SF28" s="54">
        <f t="shared" si="320"/>
        <v>0.06</v>
      </c>
      <c r="SG28" s="54">
        <f t="shared" si="321"/>
        <v>0.1</v>
      </c>
      <c r="SH28" s="34"/>
      <c r="SI28" s="54"/>
      <c r="SJ28" s="54">
        <f t="shared" si="322"/>
        <v>0.06</v>
      </c>
      <c r="SK28" s="54">
        <f t="shared" si="323"/>
        <v>0.1</v>
      </c>
      <c r="SL28" s="34"/>
      <c r="SM28" s="54"/>
      <c r="SN28" s="54">
        <f t="shared" si="324"/>
        <v>0.06</v>
      </c>
      <c r="SO28" s="54">
        <f t="shared" si="325"/>
        <v>0.1</v>
      </c>
      <c r="SP28" s="34"/>
      <c r="SQ28" s="54"/>
      <c r="SR28" s="54">
        <f t="shared" si="326"/>
        <v>0.06</v>
      </c>
      <c r="SS28" s="54">
        <f t="shared" si="327"/>
        <v>0.1</v>
      </c>
      <c r="ST28" s="34"/>
      <c r="SU28" s="54"/>
      <c r="SV28" s="54">
        <f t="shared" si="328"/>
        <v>0.06</v>
      </c>
      <c r="SW28" s="54">
        <f t="shared" si="329"/>
        <v>0.1</v>
      </c>
      <c r="SX28" s="34"/>
      <c r="SY28" s="54"/>
      <c r="SZ28" s="54">
        <f t="shared" si="330"/>
        <v>0.06</v>
      </c>
      <c r="TA28" s="54">
        <f t="shared" si="331"/>
        <v>0.1</v>
      </c>
      <c r="TB28" s="34"/>
      <c r="TC28" s="54"/>
      <c r="TD28" s="54">
        <f t="shared" si="332"/>
        <v>0.06</v>
      </c>
      <c r="TE28" s="54">
        <f t="shared" si="333"/>
        <v>0.1</v>
      </c>
      <c r="TF28" s="34"/>
      <c r="TG28" s="54"/>
      <c r="TH28" s="54">
        <f t="shared" si="334"/>
        <v>0.06</v>
      </c>
      <c r="TI28" s="54">
        <f t="shared" si="335"/>
        <v>0.1</v>
      </c>
      <c r="TJ28" s="34"/>
      <c r="TK28" s="54"/>
      <c r="TL28" s="54">
        <f t="shared" si="336"/>
        <v>0.06</v>
      </c>
      <c r="TM28" s="54">
        <f t="shared" si="337"/>
        <v>0.1</v>
      </c>
      <c r="TN28" s="34"/>
      <c r="TO28" s="57">
        <v>90.649999999999991</v>
      </c>
      <c r="TP28" s="57">
        <f t="shared" si="338"/>
        <v>9.5333333333333214E-2</v>
      </c>
      <c r="TQ28" s="51">
        <f t="shared" si="44"/>
        <v>0.1</v>
      </c>
      <c r="TR28" s="24">
        <f t="shared" si="339"/>
        <v>25</v>
      </c>
      <c r="TS28" s="54"/>
      <c r="TT28" s="54">
        <f t="shared" si="340"/>
        <v>0.06</v>
      </c>
      <c r="TU28" s="54">
        <f t="shared" si="341"/>
        <v>0.1</v>
      </c>
      <c r="TV28" s="34"/>
      <c r="TW28" s="54"/>
      <c r="TX28" s="54">
        <f t="shared" si="342"/>
        <v>0.06</v>
      </c>
      <c r="TY28" s="54">
        <f t="shared" si="343"/>
        <v>0.1</v>
      </c>
      <c r="TZ28" s="34"/>
      <c r="UA28" s="54"/>
      <c r="UB28" s="54">
        <f t="shared" si="344"/>
        <v>0.06</v>
      </c>
      <c r="UC28" s="54">
        <f t="shared" si="345"/>
        <v>0.1</v>
      </c>
      <c r="UD28" s="34"/>
      <c r="UE28" s="54"/>
      <c r="UF28" s="54">
        <f t="shared" si="346"/>
        <v>0.06</v>
      </c>
      <c r="UG28" s="54">
        <f t="shared" si="347"/>
        <v>0.1</v>
      </c>
      <c r="UH28" s="34"/>
      <c r="UI28" s="54"/>
      <c r="UJ28" s="54">
        <f t="shared" si="348"/>
        <v>0.06</v>
      </c>
      <c r="UK28" s="54">
        <f t="shared" si="349"/>
        <v>0.1</v>
      </c>
      <c r="UL28" s="34"/>
      <c r="UM28" s="54"/>
      <c r="UN28" s="54">
        <f t="shared" si="350"/>
        <v>0.06</v>
      </c>
      <c r="UO28" s="54">
        <f t="shared" si="351"/>
        <v>0.1</v>
      </c>
      <c r="UP28" s="34"/>
      <c r="UQ28" s="54"/>
      <c r="UR28" s="54">
        <f t="shared" si="352"/>
        <v>0.06</v>
      </c>
      <c r="US28" s="54">
        <f t="shared" si="353"/>
        <v>0.1</v>
      </c>
      <c r="UT28" s="34"/>
      <c r="UU28" s="54"/>
      <c r="UV28" s="54">
        <f t="shared" si="354"/>
        <v>0.06</v>
      </c>
      <c r="UW28" s="54">
        <f t="shared" si="355"/>
        <v>0.1</v>
      </c>
      <c r="UX28" s="34"/>
      <c r="UY28" s="54"/>
      <c r="UZ28" s="54">
        <f t="shared" si="356"/>
        <v>0.06</v>
      </c>
      <c r="VA28" s="54">
        <f t="shared" si="357"/>
        <v>0.1</v>
      </c>
      <c r="VB28" s="34"/>
      <c r="VC28" s="54"/>
      <c r="VD28" s="54">
        <f t="shared" si="358"/>
        <v>0.06</v>
      </c>
      <c r="VE28" s="54">
        <f t="shared" si="359"/>
        <v>0.1</v>
      </c>
      <c r="VF28" s="34"/>
      <c r="VG28" s="50">
        <v>9.8771591170933827E-6</v>
      </c>
      <c r="VH28" s="57">
        <f t="shared" si="45"/>
        <v>0.1</v>
      </c>
      <c r="VI28" s="51">
        <f t="shared" si="46"/>
        <v>0.1</v>
      </c>
      <c r="VJ28" s="24">
        <f t="shared" si="360"/>
        <v>1</v>
      </c>
      <c r="VK28" s="57">
        <v>97.74913080710995</v>
      </c>
      <c r="VL28" s="57">
        <f t="shared" si="361"/>
        <v>0.2</v>
      </c>
      <c r="VM28" s="51">
        <f t="shared" si="47"/>
        <v>0.2</v>
      </c>
      <c r="VN28" s="24">
        <f t="shared" si="362"/>
        <v>5</v>
      </c>
      <c r="VO28" s="57">
        <v>96.60905859117841</v>
      </c>
      <c r="VP28" s="57">
        <f t="shared" si="363"/>
        <v>0.2</v>
      </c>
      <c r="VQ28" s="51">
        <f t="shared" si="48"/>
        <v>0.2</v>
      </c>
      <c r="VR28" s="24">
        <f t="shared" si="364"/>
        <v>14</v>
      </c>
      <c r="VS28" s="54"/>
      <c r="VT28" s="54">
        <f t="shared" si="365"/>
        <v>0.06</v>
      </c>
      <c r="VU28" s="54">
        <f t="shared" si="366"/>
        <v>0.1</v>
      </c>
      <c r="VV28" s="34"/>
      <c r="VW28" s="54">
        <v>3.9411151456550355</v>
      </c>
      <c r="VX28" s="57">
        <f t="shared" si="367"/>
        <v>9.8429737217467617E-2</v>
      </c>
      <c r="VY28" s="51">
        <f t="shared" si="49"/>
        <v>0.1</v>
      </c>
      <c r="VZ28" s="24">
        <f t="shared" si="368"/>
        <v>11</v>
      </c>
      <c r="WA28" s="54">
        <v>23.468233906970049</v>
      </c>
      <c r="WB28" s="57">
        <f t="shared" si="369"/>
        <v>0.1</v>
      </c>
      <c r="WC28" s="51">
        <f t="shared" si="50"/>
        <v>0.1</v>
      </c>
      <c r="WD28" s="24">
        <f t="shared" si="370"/>
        <v>4</v>
      </c>
      <c r="WE28" s="57">
        <v>99.17</v>
      </c>
      <c r="WF28" s="57">
        <f t="shared" si="371"/>
        <v>0.1</v>
      </c>
      <c r="WG28" s="51">
        <f t="shared" si="51"/>
        <v>0.1</v>
      </c>
      <c r="WH28" s="24">
        <f t="shared" si="372"/>
        <v>7</v>
      </c>
      <c r="WI28" s="54"/>
      <c r="WJ28" s="54">
        <f t="shared" si="373"/>
        <v>0.06</v>
      </c>
      <c r="WK28" s="54">
        <f t="shared" si="374"/>
        <v>0.1</v>
      </c>
      <c r="WL28" s="34"/>
      <c r="WM28" s="54"/>
      <c r="WN28" s="54">
        <f t="shared" si="375"/>
        <v>0.06</v>
      </c>
      <c r="WO28" s="54">
        <f t="shared" si="376"/>
        <v>0.1</v>
      </c>
      <c r="WP28" s="34"/>
      <c r="WQ28" s="54"/>
      <c r="WR28" s="54">
        <f t="shared" si="377"/>
        <v>0.06</v>
      </c>
      <c r="WS28" s="54">
        <f t="shared" si="378"/>
        <v>0.1</v>
      </c>
      <c r="WT28" s="34"/>
      <c r="WU28" s="57">
        <v>0</v>
      </c>
      <c r="WV28" s="57">
        <f t="shared" si="379"/>
        <v>0.1</v>
      </c>
      <c r="WW28" s="51">
        <f t="shared" si="52"/>
        <v>0.1</v>
      </c>
      <c r="WX28" s="24">
        <f t="shared" si="380"/>
        <v>1</v>
      </c>
      <c r="WY28" s="54"/>
      <c r="WZ28" s="54">
        <f t="shared" si="381"/>
        <v>0.06</v>
      </c>
      <c r="XA28" s="54">
        <f t="shared" si="382"/>
        <v>0.1</v>
      </c>
      <c r="XB28" s="34"/>
      <c r="XC28" s="54"/>
      <c r="XD28" s="54">
        <f t="shared" si="383"/>
        <v>0.06</v>
      </c>
      <c r="XE28" s="54">
        <f t="shared" si="384"/>
        <v>0.1</v>
      </c>
      <c r="XF28" s="34"/>
      <c r="XG28" s="54"/>
      <c r="XH28" s="54">
        <f t="shared" si="385"/>
        <v>0.06</v>
      </c>
      <c r="XI28" s="54">
        <f t="shared" si="386"/>
        <v>0.1</v>
      </c>
      <c r="XJ28" s="34"/>
      <c r="XK28" s="54"/>
      <c r="XL28" s="54">
        <f t="shared" si="387"/>
        <v>0.06</v>
      </c>
      <c r="XM28" s="54">
        <f t="shared" si="388"/>
        <v>0.1</v>
      </c>
      <c r="XN28" s="34"/>
      <c r="XO28" s="54"/>
      <c r="XP28" s="54">
        <f t="shared" si="389"/>
        <v>0.06</v>
      </c>
      <c r="XQ28" s="54">
        <f t="shared" si="390"/>
        <v>0.1</v>
      </c>
      <c r="XR28" s="34"/>
      <c r="XS28" s="54"/>
      <c r="XT28" s="54">
        <f t="shared" si="391"/>
        <v>0.06</v>
      </c>
      <c r="XU28" s="54">
        <f t="shared" si="392"/>
        <v>0.1</v>
      </c>
      <c r="XV28" s="34"/>
      <c r="XW28" s="54"/>
      <c r="XX28" s="54">
        <f t="shared" si="393"/>
        <v>0.06</v>
      </c>
      <c r="XY28" s="54">
        <f t="shared" si="394"/>
        <v>0.1</v>
      </c>
      <c r="XZ28" s="34"/>
      <c r="YA28" s="54"/>
      <c r="YB28" s="54">
        <f t="shared" si="395"/>
        <v>0.06</v>
      </c>
      <c r="YC28" s="54">
        <f t="shared" si="396"/>
        <v>0.1</v>
      </c>
      <c r="YD28" s="34"/>
      <c r="YE28" s="54"/>
      <c r="YF28" s="54">
        <f t="shared" si="397"/>
        <v>0.03</v>
      </c>
      <c r="YG28" s="54">
        <f t="shared" si="398"/>
        <v>0.05</v>
      </c>
      <c r="YH28" s="34"/>
      <c r="YI28" s="54"/>
      <c r="YJ28" s="54">
        <f t="shared" si="399"/>
        <v>0.06</v>
      </c>
      <c r="YK28" s="54">
        <f t="shared" si="400"/>
        <v>0.1</v>
      </c>
      <c r="YL28" s="34"/>
      <c r="YM28" s="54"/>
      <c r="YN28" s="54">
        <f t="shared" si="401"/>
        <v>0.03</v>
      </c>
      <c r="YO28" s="54">
        <f t="shared" si="402"/>
        <v>0.05</v>
      </c>
      <c r="YP28" s="34"/>
      <c r="YQ28" s="57">
        <v>97.34</v>
      </c>
      <c r="YR28" s="57">
        <f t="shared" si="403"/>
        <v>0.1</v>
      </c>
      <c r="YS28" s="51">
        <f t="shared" si="53"/>
        <v>0.1</v>
      </c>
      <c r="YT28" s="24">
        <f t="shared" si="404"/>
        <v>23</v>
      </c>
      <c r="YU28" s="54"/>
      <c r="YV28" s="54">
        <f t="shared" si="405"/>
        <v>0.06</v>
      </c>
      <c r="YW28" s="54">
        <f t="shared" si="406"/>
        <v>0.1</v>
      </c>
      <c r="YX28" s="34"/>
      <c r="YY28" s="54"/>
      <c r="YZ28" s="54">
        <f t="shared" si="407"/>
        <v>0.06</v>
      </c>
      <c r="ZA28" s="54">
        <f t="shared" si="408"/>
        <v>0.1</v>
      </c>
      <c r="ZB28" s="34"/>
      <c r="ZC28" s="54"/>
      <c r="ZD28" s="54">
        <f t="shared" si="409"/>
        <v>0.06</v>
      </c>
      <c r="ZE28" s="54">
        <f t="shared" si="410"/>
        <v>0.1</v>
      </c>
      <c r="ZF28" s="34"/>
      <c r="ZG28" s="54"/>
      <c r="ZH28" s="54">
        <f t="shared" si="411"/>
        <v>0.06</v>
      </c>
      <c r="ZI28" s="54">
        <f t="shared" si="412"/>
        <v>0.1</v>
      </c>
      <c r="ZJ28" s="34"/>
      <c r="ZK28" s="54"/>
      <c r="ZL28" s="54">
        <f t="shared" si="413"/>
        <v>0.06</v>
      </c>
      <c r="ZM28" s="54">
        <f t="shared" si="414"/>
        <v>0.1</v>
      </c>
      <c r="ZN28" s="34"/>
      <c r="ZO28" s="54"/>
      <c r="ZP28" s="54">
        <f t="shared" si="415"/>
        <v>0.06</v>
      </c>
      <c r="ZQ28" s="54">
        <f t="shared" si="416"/>
        <v>0.1</v>
      </c>
      <c r="ZR28" s="34"/>
      <c r="ZS28" s="54"/>
      <c r="ZT28" s="54">
        <f t="shared" si="417"/>
        <v>0.06</v>
      </c>
      <c r="ZU28" s="54">
        <f t="shared" si="418"/>
        <v>0.1</v>
      </c>
      <c r="ZV28" s="34"/>
      <c r="ZW28" s="54"/>
      <c r="ZX28" s="54">
        <f t="shared" si="419"/>
        <v>0.06</v>
      </c>
      <c r="ZY28" s="54">
        <f t="shared" si="420"/>
        <v>0.1</v>
      </c>
      <c r="ZZ28" s="34"/>
      <c r="AAA28" s="54"/>
      <c r="AAB28" s="54">
        <f t="shared" si="421"/>
        <v>0.03</v>
      </c>
      <c r="AAC28" s="54">
        <f t="shared" si="422"/>
        <v>0.05</v>
      </c>
      <c r="AAD28" s="34"/>
      <c r="AAE28" s="51">
        <v>1.97</v>
      </c>
      <c r="AAF28" s="57">
        <f t="shared" si="423"/>
        <v>3.0599999999999999E-2</v>
      </c>
      <c r="AAG28" s="51">
        <f t="shared" si="54"/>
        <v>0.05</v>
      </c>
      <c r="AAH28" s="24">
        <f t="shared" si="424"/>
        <v>24</v>
      </c>
      <c r="AAI28" s="54"/>
      <c r="AAJ28" s="54">
        <f t="shared" si="425"/>
        <v>0.03</v>
      </c>
      <c r="AAK28" s="54">
        <f t="shared" si="426"/>
        <v>0.05</v>
      </c>
      <c r="AAL28" s="34"/>
      <c r="AAM28" s="54"/>
      <c r="AAN28" s="54">
        <f t="shared" si="427"/>
        <v>0.03</v>
      </c>
      <c r="AAO28" s="54">
        <f t="shared" si="428"/>
        <v>0.05</v>
      </c>
      <c r="AAP28" s="34"/>
      <c r="AAQ28" s="54"/>
      <c r="AAR28" s="54">
        <f t="shared" si="429"/>
        <v>0.03</v>
      </c>
      <c r="AAS28" s="54">
        <f t="shared" si="430"/>
        <v>0.05</v>
      </c>
      <c r="AAT28" s="34"/>
      <c r="AAU28" s="54"/>
      <c r="AAV28" s="54">
        <f t="shared" si="431"/>
        <v>0.03</v>
      </c>
      <c r="AAW28" s="54">
        <f t="shared" si="432"/>
        <v>0.05</v>
      </c>
      <c r="AAX28" s="34"/>
      <c r="AAY28" s="54"/>
      <c r="AAZ28" s="54">
        <f t="shared" si="433"/>
        <v>0.03</v>
      </c>
      <c r="ABA28" s="54">
        <f t="shared" si="434"/>
        <v>0.05</v>
      </c>
      <c r="ABB28" s="34"/>
      <c r="ABC28" s="54"/>
      <c r="ABD28" s="54">
        <f t="shared" si="435"/>
        <v>0.03</v>
      </c>
      <c r="ABE28" s="54">
        <f t="shared" si="436"/>
        <v>0.05</v>
      </c>
      <c r="ABF28" s="34"/>
      <c r="ABG28" s="54"/>
      <c r="ABH28" s="54">
        <f t="shared" si="437"/>
        <v>0.03</v>
      </c>
      <c r="ABI28" s="54">
        <f t="shared" si="438"/>
        <v>0.05</v>
      </c>
      <c r="ABJ28" s="34"/>
      <c r="ABK28" s="54"/>
      <c r="ABL28" s="54">
        <f t="shared" si="439"/>
        <v>0.03</v>
      </c>
      <c r="ABM28" s="54">
        <f t="shared" si="440"/>
        <v>0.05</v>
      </c>
      <c r="ABN28" s="34"/>
      <c r="ABO28" s="54"/>
      <c r="ABP28" s="54">
        <f t="shared" si="441"/>
        <v>0.03</v>
      </c>
      <c r="ABQ28" s="54">
        <f t="shared" si="442"/>
        <v>0.05</v>
      </c>
      <c r="ABR28" s="34"/>
      <c r="ABS28" s="54"/>
      <c r="ABT28" s="54">
        <f t="shared" si="443"/>
        <v>0.03</v>
      </c>
      <c r="ABU28" s="54">
        <f t="shared" si="444"/>
        <v>0.05</v>
      </c>
      <c r="ABV28" s="34"/>
      <c r="ABW28" s="57">
        <v>96.64</v>
      </c>
      <c r="ABX28" s="57">
        <f t="shared" si="445"/>
        <v>0.19040000000000001</v>
      </c>
      <c r="ABY28" s="51">
        <f t="shared" si="55"/>
        <v>0.2</v>
      </c>
      <c r="ABZ28" s="24">
        <f t="shared" si="446"/>
        <v>7</v>
      </c>
      <c r="ACA28" s="54"/>
      <c r="ACB28" s="54">
        <f t="shared" si="447"/>
        <v>0.06</v>
      </c>
      <c r="ACC28" s="54">
        <f t="shared" si="448"/>
        <v>0.1</v>
      </c>
      <c r="ACD28" s="34"/>
      <c r="ACE28" s="54"/>
      <c r="ACF28" s="54">
        <f t="shared" si="449"/>
        <v>0.06</v>
      </c>
      <c r="ACG28" s="54">
        <f t="shared" si="450"/>
        <v>0.1</v>
      </c>
      <c r="ACH28" s="34"/>
      <c r="ACI28" s="54"/>
      <c r="ACJ28" s="54">
        <f t="shared" si="451"/>
        <v>0.06</v>
      </c>
      <c r="ACK28" s="54">
        <f t="shared" si="452"/>
        <v>0.1</v>
      </c>
      <c r="ACL28" s="34"/>
      <c r="ACM28" s="54"/>
      <c r="ACN28" s="54">
        <f t="shared" si="453"/>
        <v>0.06</v>
      </c>
      <c r="ACO28" s="54">
        <f t="shared" si="454"/>
        <v>0.1</v>
      </c>
      <c r="ACP28" s="34"/>
      <c r="ACQ28" s="54"/>
      <c r="ACR28" s="54">
        <f t="shared" si="455"/>
        <v>0.06</v>
      </c>
      <c r="ACS28" s="54">
        <f t="shared" si="456"/>
        <v>0.1</v>
      </c>
      <c r="ACT28" s="34"/>
      <c r="ACU28" s="54"/>
      <c r="ACV28" s="54">
        <f t="shared" si="457"/>
        <v>0.06</v>
      </c>
      <c r="ACW28" s="54">
        <f t="shared" si="458"/>
        <v>0.1</v>
      </c>
      <c r="ACX28" s="34"/>
      <c r="ACY28" s="54"/>
      <c r="ACZ28" s="54">
        <f t="shared" si="459"/>
        <v>0.06</v>
      </c>
      <c r="ADA28" s="54">
        <f t="shared" si="460"/>
        <v>0.1</v>
      </c>
      <c r="ADB28" s="34"/>
      <c r="ADC28" s="54">
        <v>3.51</v>
      </c>
      <c r="ADD28" s="54">
        <f t="shared" si="461"/>
        <v>0.1</v>
      </c>
      <c r="ADE28" s="54">
        <f t="shared" si="56"/>
        <v>0.1</v>
      </c>
      <c r="ADF28" s="24">
        <f t="shared" si="462"/>
        <v>3</v>
      </c>
      <c r="ADG28" s="54">
        <v>97.41</v>
      </c>
      <c r="ADH28" s="54">
        <f t="shared" si="463"/>
        <v>0.1</v>
      </c>
      <c r="ADI28" s="54">
        <f t="shared" si="57"/>
        <v>0.1</v>
      </c>
      <c r="ADJ28" s="24">
        <f t="shared" si="464"/>
        <v>20</v>
      </c>
      <c r="ADK28" s="54"/>
      <c r="ADL28" s="54">
        <f t="shared" si="465"/>
        <v>0.06</v>
      </c>
      <c r="ADM28" s="54">
        <f t="shared" si="466"/>
        <v>0.1</v>
      </c>
      <c r="ADN28" s="34"/>
      <c r="ADO28" s="54"/>
      <c r="ADP28" s="54">
        <f t="shared" si="467"/>
        <v>0.03</v>
      </c>
      <c r="ADQ28" s="54">
        <f t="shared" si="468"/>
        <v>0.05</v>
      </c>
      <c r="ADR28" s="34"/>
      <c r="ADS28" s="54"/>
      <c r="ADT28" s="54">
        <f t="shared" si="469"/>
        <v>0.03</v>
      </c>
      <c r="ADU28" s="54">
        <f t="shared" si="470"/>
        <v>0.05</v>
      </c>
      <c r="ADV28" s="34"/>
      <c r="ADW28" s="54"/>
      <c r="ADX28" s="54">
        <f t="shared" si="471"/>
        <v>0.03</v>
      </c>
      <c r="ADY28" s="54">
        <f t="shared" si="472"/>
        <v>0.05</v>
      </c>
      <c r="ADZ28" s="34"/>
      <c r="AEA28" s="54"/>
      <c r="AEB28" s="54">
        <f t="shared" si="473"/>
        <v>0.03</v>
      </c>
      <c r="AEC28" s="54">
        <f t="shared" si="474"/>
        <v>0.05</v>
      </c>
      <c r="AED28" s="34"/>
      <c r="AEE28" s="54"/>
      <c r="AEF28" s="54">
        <f t="shared" si="475"/>
        <v>0.03</v>
      </c>
      <c r="AEG28" s="54">
        <f t="shared" si="476"/>
        <v>0.05</v>
      </c>
      <c r="AEH28" s="34"/>
      <c r="AEI28" s="54"/>
      <c r="AEJ28" s="54">
        <f t="shared" si="477"/>
        <v>0.03</v>
      </c>
      <c r="AEK28" s="54">
        <f t="shared" si="478"/>
        <v>0.05</v>
      </c>
      <c r="AEL28" s="34"/>
      <c r="AEM28" s="54"/>
      <c r="AEN28" s="54">
        <f t="shared" si="479"/>
        <v>0.06</v>
      </c>
      <c r="AEO28" s="54">
        <f t="shared" si="480"/>
        <v>0.1</v>
      </c>
      <c r="AEP28" s="34"/>
      <c r="AEQ28" s="54"/>
      <c r="AER28" s="54">
        <f t="shared" si="481"/>
        <v>0.06</v>
      </c>
      <c r="AES28" s="54">
        <f t="shared" si="482"/>
        <v>0.1</v>
      </c>
      <c r="AET28" s="34"/>
      <c r="AEU28" s="54"/>
      <c r="AEV28" s="54">
        <f t="shared" si="483"/>
        <v>0.06</v>
      </c>
      <c r="AEW28" s="54">
        <f t="shared" si="484"/>
        <v>0.1</v>
      </c>
      <c r="AEX28" s="34"/>
      <c r="AEY28" s="54"/>
      <c r="AEZ28" s="54">
        <f t="shared" si="485"/>
        <v>0.06</v>
      </c>
      <c r="AFA28" s="54">
        <f t="shared" si="486"/>
        <v>0.1</v>
      </c>
      <c r="AFB28" s="34"/>
      <c r="AFC28" s="54"/>
      <c r="AFD28" s="54">
        <f t="shared" si="487"/>
        <v>0.03</v>
      </c>
      <c r="AFE28" s="54">
        <f t="shared" si="488"/>
        <v>0.05</v>
      </c>
      <c r="AFF28" s="34"/>
      <c r="AFG28" s="54"/>
      <c r="AFH28" s="54">
        <f t="shared" si="489"/>
        <v>0.03</v>
      </c>
      <c r="AFI28" s="54">
        <f t="shared" si="490"/>
        <v>0.05</v>
      </c>
      <c r="AFJ28" s="34"/>
      <c r="AFK28" s="54"/>
      <c r="AFL28" s="54">
        <f t="shared" si="491"/>
        <v>0.03</v>
      </c>
      <c r="AFM28" s="54">
        <f t="shared" si="492"/>
        <v>0.05</v>
      </c>
      <c r="AFN28" s="34"/>
      <c r="AFO28" s="54"/>
      <c r="AFP28" s="54">
        <f t="shared" si="493"/>
        <v>0.03</v>
      </c>
      <c r="AFQ28" s="54">
        <f t="shared" si="494"/>
        <v>0.05</v>
      </c>
      <c r="AFR28" s="34"/>
      <c r="AFS28" s="54"/>
      <c r="AFT28" s="54">
        <f t="shared" si="495"/>
        <v>0.03</v>
      </c>
      <c r="AFU28" s="54">
        <f t="shared" si="496"/>
        <v>0.05</v>
      </c>
      <c r="AFV28" s="34"/>
      <c r="AFW28" s="54"/>
      <c r="AFX28" s="54">
        <f t="shared" si="497"/>
        <v>0.03</v>
      </c>
      <c r="AFY28" s="54">
        <f t="shared" si="498"/>
        <v>0.05</v>
      </c>
      <c r="AFZ28" s="34"/>
      <c r="AGA28" s="54"/>
      <c r="AGB28" s="54">
        <f t="shared" si="499"/>
        <v>0.06</v>
      </c>
      <c r="AGC28" s="54">
        <f t="shared" si="500"/>
        <v>0.1</v>
      </c>
      <c r="AGD28" s="34"/>
      <c r="AGE28" s="54"/>
      <c r="AGF28" s="54">
        <f t="shared" si="501"/>
        <v>0.03</v>
      </c>
      <c r="AGG28" s="54">
        <f t="shared" si="502"/>
        <v>0.05</v>
      </c>
      <c r="AGH28" s="34"/>
      <c r="AGI28" s="54"/>
      <c r="AGJ28" s="54">
        <f t="shared" si="503"/>
        <v>0.03</v>
      </c>
      <c r="AGK28" s="54">
        <f t="shared" si="504"/>
        <v>0.05</v>
      </c>
      <c r="AGL28" s="34"/>
      <c r="AGM28" s="54"/>
      <c r="AGN28" s="54">
        <f t="shared" si="505"/>
        <v>0.03</v>
      </c>
      <c r="AGO28" s="54">
        <f t="shared" si="506"/>
        <v>0.05</v>
      </c>
      <c r="AGP28" s="34"/>
      <c r="AGQ28" s="54"/>
      <c r="AGR28" s="54">
        <f t="shared" si="507"/>
        <v>0.03</v>
      </c>
      <c r="AGS28" s="54">
        <f t="shared" si="508"/>
        <v>0.05</v>
      </c>
      <c r="AGT28" s="34"/>
      <c r="AGU28" s="57">
        <v>0.26</v>
      </c>
      <c r="AGV28" s="57">
        <f t="shared" si="509"/>
        <v>1.476</v>
      </c>
      <c r="AGW28" s="51">
        <f t="shared" si="58"/>
        <v>1.5</v>
      </c>
      <c r="AGX28" s="24">
        <f t="shared" si="510"/>
        <v>20</v>
      </c>
      <c r="AGY28" s="57">
        <v>0.2</v>
      </c>
      <c r="AGZ28" s="57">
        <f t="shared" si="511"/>
        <v>1.5</v>
      </c>
      <c r="AHA28" s="51">
        <f t="shared" si="59"/>
        <v>1.5</v>
      </c>
      <c r="AHB28" s="24">
        <f t="shared" si="512"/>
        <v>24</v>
      </c>
      <c r="AHC28" s="57">
        <v>97.17</v>
      </c>
      <c r="AHD28" s="57">
        <f t="shared" si="513"/>
        <v>1</v>
      </c>
      <c r="AHE28" s="51">
        <f t="shared" si="60"/>
        <v>1</v>
      </c>
      <c r="AHF28" s="24">
        <f t="shared" si="514"/>
        <v>25</v>
      </c>
      <c r="AHG28" s="57">
        <v>94.07</v>
      </c>
      <c r="AHH28" s="57">
        <f t="shared" si="515"/>
        <v>0.46279999999999971</v>
      </c>
      <c r="AHI28" s="51">
        <f t="shared" si="61"/>
        <v>0.5</v>
      </c>
      <c r="AHJ28" s="24">
        <f t="shared" si="516"/>
        <v>22</v>
      </c>
      <c r="AHK28" s="57">
        <v>98.54</v>
      </c>
      <c r="AHL28" s="57">
        <f t="shared" si="517"/>
        <v>0.5</v>
      </c>
      <c r="AHM28" s="51">
        <f t="shared" si="62"/>
        <v>0.5</v>
      </c>
      <c r="AHN28" s="24">
        <f t="shared" si="518"/>
        <v>15</v>
      </c>
      <c r="AHO28" s="57">
        <v>10.45</v>
      </c>
      <c r="AHP28" s="57">
        <f t="shared" si="519"/>
        <v>0</v>
      </c>
      <c r="AHQ28" s="51">
        <f t="shared" si="63"/>
        <v>0.55000000000000004</v>
      </c>
      <c r="AHR28" s="24">
        <f t="shared" si="520"/>
        <v>25</v>
      </c>
      <c r="AHS28" s="57">
        <v>2.23</v>
      </c>
      <c r="AHT28" s="57">
        <f t="shared" si="521"/>
        <v>0.55000000000000004</v>
      </c>
      <c r="AHU28" s="51">
        <f t="shared" si="64"/>
        <v>0.55000000000000004</v>
      </c>
      <c r="AHV28" s="24">
        <f t="shared" si="522"/>
        <v>12</v>
      </c>
      <c r="AHW28" s="57">
        <v>9.9999999999999991E-5</v>
      </c>
      <c r="AHX28" s="57">
        <f t="shared" si="523"/>
        <v>0.45</v>
      </c>
      <c r="AHY28" s="51">
        <f t="shared" si="65"/>
        <v>0.45</v>
      </c>
      <c r="AHZ28" s="24">
        <f t="shared" si="524"/>
        <v>1</v>
      </c>
      <c r="AIA28" s="57">
        <v>8.9999999999999987E-4</v>
      </c>
      <c r="AIB28" s="57">
        <f t="shared" si="525"/>
        <v>0.45</v>
      </c>
      <c r="AIC28" s="51">
        <f t="shared" si="66"/>
        <v>0.45</v>
      </c>
      <c r="AID28" s="24">
        <f t="shared" si="526"/>
        <v>2</v>
      </c>
      <c r="AIE28" s="54"/>
      <c r="AIF28" s="54">
        <f t="shared" si="527"/>
        <v>0.24</v>
      </c>
      <c r="AIG28" s="54">
        <f t="shared" si="528"/>
        <v>0.4</v>
      </c>
      <c r="AIH28" s="34"/>
      <c r="AII28" s="54"/>
      <c r="AIJ28" s="54">
        <f t="shared" si="529"/>
        <v>0.24</v>
      </c>
      <c r="AIK28" s="54">
        <f t="shared" si="530"/>
        <v>0.4</v>
      </c>
      <c r="AIL28" s="34"/>
      <c r="AIM28" s="54"/>
      <c r="AIN28" s="54">
        <f t="shared" si="531"/>
        <v>0.24</v>
      </c>
      <c r="AIO28" s="54">
        <f t="shared" si="532"/>
        <v>0.4</v>
      </c>
      <c r="AIP28" s="34"/>
      <c r="AIQ28" s="57">
        <v>16.760000000000002</v>
      </c>
      <c r="AIR28" s="57">
        <f t="shared" si="533"/>
        <v>1.5</v>
      </c>
      <c r="AIS28" s="51">
        <f t="shared" si="67"/>
        <v>1.5</v>
      </c>
      <c r="AIT28" s="24">
        <f t="shared" si="534"/>
        <v>1</v>
      </c>
      <c r="AIU28" s="57">
        <v>3.8600000000000003</v>
      </c>
      <c r="AIV28" s="57">
        <f t="shared" si="535"/>
        <v>2</v>
      </c>
      <c r="AIW28" s="51">
        <f t="shared" si="68"/>
        <v>2</v>
      </c>
      <c r="AIX28" s="24">
        <f t="shared" si="536"/>
        <v>19</v>
      </c>
      <c r="AIY28" s="51">
        <v>0</v>
      </c>
      <c r="AIZ28" s="57">
        <f t="shared" si="537"/>
        <v>1.4</v>
      </c>
      <c r="AJA28" s="51">
        <f t="shared" si="69"/>
        <v>1.4</v>
      </c>
      <c r="AJB28" s="24">
        <f t="shared" si="538"/>
        <v>1</v>
      </c>
      <c r="AJC28" s="57">
        <v>15.80508783758024</v>
      </c>
      <c r="AJD28" s="57">
        <f t="shared" si="539"/>
        <v>0.3</v>
      </c>
      <c r="AJE28" s="51">
        <f t="shared" si="70"/>
        <v>0.3</v>
      </c>
      <c r="AJF28" s="24">
        <f t="shared" si="540"/>
        <v>28</v>
      </c>
      <c r="AJG28" s="54"/>
      <c r="AJH28" s="54">
        <f t="shared" si="541"/>
        <v>0.12</v>
      </c>
      <c r="AJI28" s="54">
        <f t="shared" si="542"/>
        <v>0.2</v>
      </c>
      <c r="AJJ28" s="34"/>
      <c r="AJK28" s="57">
        <v>1.29</v>
      </c>
      <c r="AJL28" s="57">
        <f t="shared" si="543"/>
        <v>0.38453333333333334</v>
      </c>
      <c r="AJM28" s="51">
        <f t="shared" si="71"/>
        <v>0.4</v>
      </c>
      <c r="AJN28" s="24">
        <f t="shared" si="544"/>
        <v>25</v>
      </c>
      <c r="AJO28" s="57">
        <v>98.5</v>
      </c>
      <c r="AJP28" s="57">
        <f t="shared" si="545"/>
        <v>0.2</v>
      </c>
      <c r="AJQ28" s="51">
        <f t="shared" si="72"/>
        <v>0.2</v>
      </c>
      <c r="AJR28" s="24">
        <f t="shared" si="546"/>
        <v>11</v>
      </c>
      <c r="AJS28" s="57">
        <v>100</v>
      </c>
      <c r="AJT28" s="57">
        <f t="shared" si="547"/>
        <v>0.2</v>
      </c>
      <c r="AJU28" s="51">
        <f t="shared" si="73"/>
        <v>0.2</v>
      </c>
      <c r="AJV28" s="24">
        <f t="shared" si="548"/>
        <v>1</v>
      </c>
      <c r="AJW28" s="57">
        <v>98.7</v>
      </c>
      <c r="AJX28" s="54">
        <f t="shared" si="549"/>
        <v>0.2</v>
      </c>
      <c r="AJY28" s="36">
        <f t="shared" si="74"/>
        <v>0.2</v>
      </c>
      <c r="AJZ28" s="35">
        <f t="shared" si="550"/>
        <v>5</v>
      </c>
      <c r="AKA28" s="31" t="s">
        <v>561</v>
      </c>
      <c r="AKB28" s="33">
        <f t="shared" si="75"/>
        <v>83.514164039662745</v>
      </c>
      <c r="AKC28" s="34">
        <f t="shared" si="551"/>
        <v>8</v>
      </c>
      <c r="AKD28" s="31" t="s">
        <v>561</v>
      </c>
      <c r="AKE28" s="33">
        <f t="shared" si="76"/>
        <v>93.971698468450512</v>
      </c>
      <c r="AKF28" s="34">
        <f t="shared" si="552"/>
        <v>11</v>
      </c>
      <c r="AKG28" s="31" t="s">
        <v>561</v>
      </c>
      <c r="AKH28" s="33">
        <f t="shared" si="77"/>
        <v>60</v>
      </c>
      <c r="AKI28" s="34">
        <f t="shared" si="553"/>
        <v>1</v>
      </c>
      <c r="AKJ28" s="31" t="s">
        <v>561</v>
      </c>
      <c r="AKK28" s="33">
        <f t="shared" si="554"/>
        <v>80.147011653730317</v>
      </c>
      <c r="AKL28" s="34">
        <f t="shared" si="555"/>
        <v>3</v>
      </c>
      <c r="AKM28" s="31" t="s">
        <v>561</v>
      </c>
      <c r="AKN28" s="33">
        <f t="shared" si="78"/>
        <v>66.714778490412158</v>
      </c>
      <c r="AKO28" s="34">
        <f t="shared" si="556"/>
        <v>2</v>
      </c>
      <c r="AKP28" s="31" t="s">
        <v>561</v>
      </c>
      <c r="AKQ28" s="33">
        <f t="shared" si="79"/>
        <v>99.2</v>
      </c>
      <c r="AKR28" s="34">
        <f t="shared" si="557"/>
        <v>19</v>
      </c>
      <c r="AKS28" s="31" t="s">
        <v>561</v>
      </c>
      <c r="AKT28" s="33">
        <f t="shared" si="558"/>
        <v>85.32</v>
      </c>
      <c r="AKU28" s="34">
        <f t="shared" si="80"/>
        <v>19</v>
      </c>
      <c r="AKV28" s="31" t="s">
        <v>561</v>
      </c>
      <c r="AKW28" s="33">
        <f t="shared" si="559"/>
        <v>92.131147540983605</v>
      </c>
      <c r="AKX28" s="34">
        <f t="shared" si="560"/>
        <v>1</v>
      </c>
      <c r="AKY28" s="31" t="s">
        <v>561</v>
      </c>
      <c r="AKZ28" s="33">
        <f t="shared" si="81"/>
        <v>93.635555555555555</v>
      </c>
      <c r="ALA28" s="34">
        <f t="shared" si="561"/>
        <v>16</v>
      </c>
    </row>
    <row r="29" spans="1:989" ht="18" x14ac:dyDescent="0.15">
      <c r="A29" s="31" t="s">
        <v>562</v>
      </c>
      <c r="B29" s="32" t="str">
        <f>A29</f>
        <v>内蒙古</v>
      </c>
      <c r="C29" s="33">
        <f t="shared" si="83"/>
        <v>77.893962229297514</v>
      </c>
      <c r="D29" s="34">
        <f t="shared" si="84"/>
        <v>19</v>
      </c>
      <c r="E29" s="54">
        <v>83.88</v>
      </c>
      <c r="F29" s="54">
        <f t="shared" si="85"/>
        <v>0.7</v>
      </c>
      <c r="G29" s="54">
        <f t="shared" si="6"/>
        <v>0.7</v>
      </c>
      <c r="H29" s="35">
        <f t="shared" si="86"/>
        <v>4</v>
      </c>
      <c r="I29" s="54">
        <v>83.59</v>
      </c>
      <c r="J29" s="54">
        <f t="shared" si="87"/>
        <v>0.7</v>
      </c>
      <c r="K29" s="36">
        <f t="shared" si="7"/>
        <v>0.7</v>
      </c>
      <c r="L29" s="35">
        <f t="shared" si="88"/>
        <v>2</v>
      </c>
      <c r="M29" s="54">
        <v>81.239999999999995</v>
      </c>
      <c r="N29" s="54">
        <f t="shared" si="89"/>
        <v>0.6</v>
      </c>
      <c r="O29" s="36">
        <f t="shared" si="8"/>
        <v>0.6</v>
      </c>
      <c r="P29" s="35">
        <f t="shared" si="90"/>
        <v>4</v>
      </c>
      <c r="Q29" s="54">
        <v>88.62</v>
      </c>
      <c r="R29" s="54">
        <f t="shared" si="91"/>
        <v>0.6</v>
      </c>
      <c r="S29" s="36">
        <f t="shared" si="9"/>
        <v>0.6</v>
      </c>
      <c r="T29" s="35">
        <f t="shared" si="92"/>
        <v>2</v>
      </c>
      <c r="U29" s="54"/>
      <c r="V29" s="54">
        <f t="shared" si="93"/>
        <v>0.3</v>
      </c>
      <c r="W29" s="54">
        <f t="shared" si="563"/>
        <v>0.5</v>
      </c>
      <c r="X29" s="34"/>
      <c r="Y29" s="36">
        <v>5.9617038381238892E-2</v>
      </c>
      <c r="Z29" s="54">
        <f t="shared" si="95"/>
        <v>0.27691910788502666</v>
      </c>
      <c r="AA29" s="36">
        <f t="shared" si="10"/>
        <v>0.3</v>
      </c>
      <c r="AB29" s="35">
        <f t="shared" si="96"/>
        <v>14</v>
      </c>
      <c r="AC29" s="36">
        <v>0.63356700633567009</v>
      </c>
      <c r="AD29" s="54">
        <f t="shared" si="97"/>
        <v>0.39160824841608244</v>
      </c>
      <c r="AE29" s="36">
        <f t="shared" si="11"/>
        <v>0.5</v>
      </c>
      <c r="AF29" s="35">
        <f t="shared" si="98"/>
        <v>25</v>
      </c>
      <c r="AG29" s="36">
        <v>3.3726000337260004E-2</v>
      </c>
      <c r="AH29" s="54">
        <f t="shared" si="99"/>
        <v>0.3</v>
      </c>
      <c r="AI29" s="36">
        <f t="shared" si="12"/>
        <v>0.3</v>
      </c>
      <c r="AJ29" s="35">
        <f t="shared" si="100"/>
        <v>17</v>
      </c>
      <c r="AK29" s="36">
        <v>24.96003228096923</v>
      </c>
      <c r="AL29" s="54">
        <f t="shared" si="101"/>
        <v>0.46693311812687177</v>
      </c>
      <c r="AM29" s="36">
        <f t="shared" si="13"/>
        <v>0.5</v>
      </c>
      <c r="AN29" s="35">
        <f t="shared" si="102"/>
        <v>24</v>
      </c>
      <c r="AO29" s="53">
        <v>5.5618113222067649</v>
      </c>
      <c r="AP29" s="54">
        <f t="shared" si="103"/>
        <v>0</v>
      </c>
      <c r="AQ29" s="36">
        <f t="shared" si="14"/>
        <v>0.3</v>
      </c>
      <c r="AR29" s="35">
        <f t="shared" si="562"/>
        <v>31</v>
      </c>
      <c r="AS29" s="54">
        <v>99.63</v>
      </c>
      <c r="AT29" s="54">
        <f t="shared" si="105"/>
        <v>1</v>
      </c>
      <c r="AU29" s="36">
        <f t="shared" si="15"/>
        <v>1</v>
      </c>
      <c r="AV29" s="35">
        <f t="shared" si="106"/>
        <v>27</v>
      </c>
      <c r="AW29" s="54">
        <v>0.18</v>
      </c>
      <c r="AX29" s="54">
        <f t="shared" si="107"/>
        <v>0.91999999999999993</v>
      </c>
      <c r="AY29" s="36">
        <f t="shared" si="16"/>
        <v>1</v>
      </c>
      <c r="AZ29" s="35">
        <f t="shared" si="108"/>
        <v>29</v>
      </c>
      <c r="BA29" s="54">
        <v>2.4609999999999999</v>
      </c>
      <c r="BB29" s="54">
        <f t="shared" si="109"/>
        <v>1</v>
      </c>
      <c r="BC29" s="36">
        <f t="shared" si="17"/>
        <v>1</v>
      </c>
      <c r="BD29" s="35">
        <f t="shared" si="110"/>
        <v>16</v>
      </c>
      <c r="BE29" s="37">
        <v>0.12</v>
      </c>
      <c r="BF29" s="54">
        <f t="shared" si="111"/>
        <v>1</v>
      </c>
      <c r="BG29" s="36">
        <f t="shared" si="18"/>
        <v>1</v>
      </c>
      <c r="BH29" s="35">
        <f t="shared" si="112"/>
        <v>13</v>
      </c>
      <c r="BI29" s="54">
        <v>92.13</v>
      </c>
      <c r="BJ29" s="54">
        <f t="shared" si="113"/>
        <v>0</v>
      </c>
      <c r="BK29" s="36">
        <f t="shared" si="19"/>
        <v>0.2</v>
      </c>
      <c r="BL29" s="35">
        <f t="shared" si="114"/>
        <v>29</v>
      </c>
      <c r="BM29" s="54">
        <v>0</v>
      </c>
      <c r="BN29" s="54">
        <f t="shared" si="115"/>
        <v>0.2</v>
      </c>
      <c r="BO29" s="36">
        <f t="shared" si="20"/>
        <v>0.2</v>
      </c>
      <c r="BP29" s="35">
        <f t="shared" si="116"/>
        <v>1</v>
      </c>
      <c r="BQ29" s="54">
        <v>99.28</v>
      </c>
      <c r="BR29" s="54">
        <f t="shared" si="117"/>
        <v>0.18240000000000009</v>
      </c>
      <c r="BS29" s="36">
        <f t="shared" si="21"/>
        <v>0.2</v>
      </c>
      <c r="BT29" s="35">
        <f t="shared" si="118"/>
        <v>23</v>
      </c>
      <c r="BU29" s="54">
        <v>2.9630634247694498</v>
      </c>
      <c r="BV29" s="54">
        <f t="shared" si="119"/>
        <v>0</v>
      </c>
      <c r="BW29" s="36">
        <f t="shared" si="22"/>
        <v>0.4</v>
      </c>
      <c r="BX29" s="35">
        <f t="shared" si="120"/>
        <v>27</v>
      </c>
      <c r="BY29" s="54">
        <v>97.25</v>
      </c>
      <c r="BZ29" s="54">
        <f t="shared" si="121"/>
        <v>0.28000000000000003</v>
      </c>
      <c r="CA29" s="36">
        <f t="shared" si="23"/>
        <v>0.4</v>
      </c>
      <c r="CB29" s="35">
        <f t="shared" si="122"/>
        <v>24</v>
      </c>
      <c r="CC29" s="54">
        <v>97.5197</v>
      </c>
      <c r="CD29" s="54">
        <f t="shared" si="123"/>
        <v>0.45197000000000004</v>
      </c>
      <c r="CE29" s="36">
        <f t="shared" si="24"/>
        <v>0.5</v>
      </c>
      <c r="CF29" s="35">
        <f t="shared" si="124"/>
        <v>26</v>
      </c>
      <c r="CG29" s="54">
        <v>87</v>
      </c>
      <c r="CH29" s="54">
        <f t="shared" si="125"/>
        <v>0.34399999999999997</v>
      </c>
      <c r="CI29" s="36">
        <f t="shared" si="25"/>
        <v>0.4</v>
      </c>
      <c r="CJ29" s="35">
        <f t="shared" si="126"/>
        <v>25</v>
      </c>
      <c r="CK29" s="54"/>
      <c r="CL29" s="54">
        <f t="shared" si="127"/>
        <v>0.18</v>
      </c>
      <c r="CM29" s="54">
        <f t="shared" si="128"/>
        <v>0.3</v>
      </c>
      <c r="CN29" s="34"/>
      <c r="CO29" s="54">
        <v>98.174099999999996</v>
      </c>
      <c r="CP29" s="54">
        <f t="shared" si="129"/>
        <v>0.5</v>
      </c>
      <c r="CQ29" s="36">
        <f t="shared" si="26"/>
        <v>0.5</v>
      </c>
      <c r="CR29" s="35">
        <f t="shared" si="130"/>
        <v>23</v>
      </c>
      <c r="CS29" s="54">
        <v>54</v>
      </c>
      <c r="CT29" s="54">
        <f t="shared" si="131"/>
        <v>0.4</v>
      </c>
      <c r="CU29" s="36">
        <f t="shared" si="27"/>
        <v>0.4</v>
      </c>
      <c r="CV29" s="35">
        <f t="shared" si="132"/>
        <v>16</v>
      </c>
      <c r="CW29" s="54"/>
      <c r="CX29" s="54">
        <f t="shared" si="133"/>
        <v>0.18</v>
      </c>
      <c r="CY29" s="54">
        <f t="shared" si="134"/>
        <v>0.3</v>
      </c>
      <c r="CZ29" s="34"/>
      <c r="DA29" s="54">
        <v>98.485599999999991</v>
      </c>
      <c r="DB29" s="54">
        <f t="shared" si="135"/>
        <v>0.3</v>
      </c>
      <c r="DC29" s="36">
        <f t="shared" si="28"/>
        <v>0.3</v>
      </c>
      <c r="DD29" s="35">
        <f t="shared" si="136"/>
        <v>19</v>
      </c>
      <c r="DE29" s="54">
        <v>69</v>
      </c>
      <c r="DF29" s="54">
        <f t="shared" si="137"/>
        <v>0.5</v>
      </c>
      <c r="DG29" s="36">
        <f t="shared" si="29"/>
        <v>0.5</v>
      </c>
      <c r="DH29" s="35">
        <f t="shared" si="138"/>
        <v>17</v>
      </c>
      <c r="DI29" s="54">
        <v>98.099599999999995</v>
      </c>
      <c r="DJ29" s="54">
        <f t="shared" si="139"/>
        <v>0.5</v>
      </c>
      <c r="DK29" s="36">
        <f t="shared" si="30"/>
        <v>0.5</v>
      </c>
      <c r="DL29" s="35">
        <f t="shared" si="140"/>
        <v>22</v>
      </c>
      <c r="DM29" s="54">
        <v>74</v>
      </c>
      <c r="DN29" s="54">
        <f t="shared" si="141"/>
        <v>0.3</v>
      </c>
      <c r="DO29" s="36">
        <f t="shared" si="31"/>
        <v>0.3</v>
      </c>
      <c r="DP29" s="35">
        <f t="shared" si="142"/>
        <v>19</v>
      </c>
      <c r="DQ29" s="54">
        <v>4.5210999999999997</v>
      </c>
      <c r="DR29" s="54">
        <f t="shared" si="143"/>
        <v>0.3</v>
      </c>
      <c r="DS29" s="36">
        <f t="shared" si="32"/>
        <v>0.3</v>
      </c>
      <c r="DT29" s="35">
        <f t="shared" si="144"/>
        <v>10</v>
      </c>
      <c r="DU29" s="54">
        <v>99.24</v>
      </c>
      <c r="DV29" s="54">
        <f t="shared" si="145"/>
        <v>0.3</v>
      </c>
      <c r="DW29" s="36">
        <f t="shared" si="33"/>
        <v>0.3</v>
      </c>
      <c r="DX29" s="35">
        <f t="shared" si="146"/>
        <v>23</v>
      </c>
      <c r="DY29" s="54"/>
      <c r="DZ29" s="54">
        <f t="shared" si="147"/>
        <v>0.3</v>
      </c>
      <c r="EA29" s="54">
        <f t="shared" si="148"/>
        <v>0.5</v>
      </c>
      <c r="EB29" s="34"/>
      <c r="EC29" s="54">
        <v>83.59</v>
      </c>
      <c r="ED29" s="94">
        <v>80.77</v>
      </c>
      <c r="EE29" s="54">
        <f t="shared" si="149"/>
        <v>0.3</v>
      </c>
      <c r="EF29" s="51">
        <f t="shared" si="150"/>
        <v>0.3</v>
      </c>
      <c r="EG29" s="24">
        <f t="shared" si="151"/>
        <v>1</v>
      </c>
      <c r="EH29" s="54">
        <v>83.59</v>
      </c>
      <c r="EI29" s="54">
        <v>77.58</v>
      </c>
      <c r="EJ29" s="54">
        <f t="shared" si="152"/>
        <v>0.3</v>
      </c>
      <c r="EK29" s="51">
        <f t="shared" si="153"/>
        <v>0.3</v>
      </c>
      <c r="EL29" s="24">
        <f t="shared" si="154"/>
        <v>1</v>
      </c>
      <c r="EM29" s="69">
        <v>81.239999999999995</v>
      </c>
      <c r="EN29" s="70">
        <v>81.209999999999994</v>
      </c>
      <c r="EO29" s="54">
        <f t="shared" si="155"/>
        <v>0.3</v>
      </c>
      <c r="EP29" s="51">
        <f t="shared" si="156"/>
        <v>0.3</v>
      </c>
      <c r="EQ29" s="24">
        <f t="shared" si="157"/>
        <v>1</v>
      </c>
      <c r="ER29" s="69">
        <v>81.239999999999995</v>
      </c>
      <c r="ES29" s="70">
        <v>79.25</v>
      </c>
      <c r="ET29" s="54">
        <f t="shared" si="158"/>
        <v>0.3</v>
      </c>
      <c r="EU29" s="51">
        <f t="shared" si="159"/>
        <v>0.3</v>
      </c>
      <c r="EV29" s="24">
        <f t="shared" si="160"/>
        <v>1</v>
      </c>
      <c r="EW29" s="54">
        <v>88.62</v>
      </c>
      <c r="EX29" s="54">
        <v>85.59</v>
      </c>
      <c r="EY29" s="54">
        <f t="shared" si="161"/>
        <v>0.3</v>
      </c>
      <c r="EZ29" s="51">
        <f t="shared" si="162"/>
        <v>0.3</v>
      </c>
      <c r="FA29" s="24">
        <f t="shared" si="163"/>
        <v>1</v>
      </c>
      <c r="FB29" s="54">
        <v>88.62</v>
      </c>
      <c r="FC29" s="54">
        <v>82.17</v>
      </c>
      <c r="FD29" s="54">
        <f t="shared" si="164"/>
        <v>0.3</v>
      </c>
      <c r="FE29" s="51">
        <f t="shared" si="165"/>
        <v>0.3</v>
      </c>
      <c r="FF29" s="24">
        <f t="shared" si="166"/>
        <v>1</v>
      </c>
      <c r="FG29" s="54">
        <v>5.64</v>
      </c>
      <c r="FH29" s="54">
        <f t="shared" si="34"/>
        <v>0.28464</v>
      </c>
      <c r="FI29" s="36">
        <f t="shared" si="35"/>
        <v>0.3</v>
      </c>
      <c r="FJ29" s="35">
        <f t="shared" si="36"/>
        <v>17</v>
      </c>
      <c r="FK29" s="54">
        <v>4.05</v>
      </c>
      <c r="FL29" s="54">
        <f t="shared" si="167"/>
        <v>0.3</v>
      </c>
      <c r="FM29" s="36">
        <f t="shared" si="37"/>
        <v>0.3</v>
      </c>
      <c r="FN29" s="35">
        <f t="shared" si="168"/>
        <v>22</v>
      </c>
      <c r="FO29" s="54">
        <v>96.63000000000001</v>
      </c>
      <c r="FP29" s="54">
        <v>90.39</v>
      </c>
      <c r="FQ29" s="54">
        <f t="shared" si="169"/>
        <v>0.56641452344932008</v>
      </c>
      <c r="FR29" s="51">
        <f t="shared" si="170"/>
        <v>0.6</v>
      </c>
      <c r="FS29" s="24">
        <f t="shared" si="171"/>
        <v>23</v>
      </c>
      <c r="FT29" s="54">
        <v>96.63000000000001</v>
      </c>
      <c r="FU29" s="54">
        <v>85.91</v>
      </c>
      <c r="FV29" s="54">
        <f t="shared" si="172"/>
        <v>0.5799819657348968</v>
      </c>
      <c r="FW29" s="51">
        <f t="shared" si="173"/>
        <v>0.6</v>
      </c>
      <c r="FX29" s="24">
        <f t="shared" si="174"/>
        <v>21</v>
      </c>
      <c r="FY29" s="54">
        <v>86.009999999999991</v>
      </c>
      <c r="FZ29" s="54">
        <v>56.330000000000005</v>
      </c>
      <c r="GA29" s="54">
        <f t="shared" si="175"/>
        <v>8.5607153158350144E-2</v>
      </c>
      <c r="GB29" s="51">
        <f t="shared" si="176"/>
        <v>0.1</v>
      </c>
      <c r="GC29" s="24">
        <f t="shared" si="177"/>
        <v>27</v>
      </c>
      <c r="GD29" s="57">
        <v>86.009999999999991</v>
      </c>
      <c r="GE29" s="57">
        <v>59.56</v>
      </c>
      <c r="GF29" s="54">
        <f t="shared" si="178"/>
        <v>8.412849872773534E-2</v>
      </c>
      <c r="GG29" s="51">
        <f t="shared" si="179"/>
        <v>0.1</v>
      </c>
      <c r="GH29" s="24">
        <f t="shared" si="180"/>
        <v>28</v>
      </c>
      <c r="GI29" s="57">
        <v>97.45</v>
      </c>
      <c r="GJ29" s="57">
        <v>91.210000000000008</v>
      </c>
      <c r="GK29" s="54">
        <f t="shared" si="181"/>
        <v>0.1</v>
      </c>
      <c r="GL29" s="51">
        <f t="shared" si="182"/>
        <v>0.1</v>
      </c>
      <c r="GM29" s="24">
        <f t="shared" si="183"/>
        <v>1</v>
      </c>
      <c r="GN29" s="57">
        <v>97.45</v>
      </c>
      <c r="GO29" s="57">
        <v>96.71</v>
      </c>
      <c r="GP29" s="54">
        <f t="shared" si="184"/>
        <v>0.1</v>
      </c>
      <c r="GQ29" s="51">
        <f t="shared" si="185"/>
        <v>0.1</v>
      </c>
      <c r="GR29" s="24">
        <f t="shared" si="186"/>
        <v>1</v>
      </c>
      <c r="GS29" s="57">
        <v>5.5</v>
      </c>
      <c r="GT29" s="57">
        <f t="shared" si="38"/>
        <v>0</v>
      </c>
      <c r="GU29" s="51">
        <f t="shared" si="39"/>
        <v>0.1</v>
      </c>
      <c r="GV29" s="24">
        <f t="shared" si="40"/>
        <v>23</v>
      </c>
      <c r="GW29" s="57">
        <v>5.0200000000000005</v>
      </c>
      <c r="GX29" s="57">
        <f t="shared" si="187"/>
        <v>0</v>
      </c>
      <c r="GY29" s="51">
        <f t="shared" si="41"/>
        <v>0.1</v>
      </c>
      <c r="GZ29" s="24">
        <f t="shared" si="42"/>
        <v>20</v>
      </c>
      <c r="HA29" s="56"/>
      <c r="HB29" s="56"/>
      <c r="HC29" s="54">
        <f t="shared" si="188"/>
        <v>0.06</v>
      </c>
      <c r="HD29" s="54">
        <f t="shared" si="189"/>
        <v>0.1</v>
      </c>
      <c r="HE29" s="56"/>
      <c r="HF29" s="56"/>
      <c r="HG29" s="56"/>
      <c r="HH29" s="54">
        <f t="shared" si="190"/>
        <v>0.06</v>
      </c>
      <c r="HI29" s="54">
        <f t="shared" si="191"/>
        <v>0.1</v>
      </c>
      <c r="HJ29" s="56"/>
      <c r="HK29" s="57">
        <v>90.63</v>
      </c>
      <c r="HL29" s="57">
        <v>76.160000000000011</v>
      </c>
      <c r="HM29" s="54">
        <f t="shared" si="192"/>
        <v>6.9433781190019167E-2</v>
      </c>
      <c r="HN29" s="51">
        <f t="shared" si="193"/>
        <v>0.1</v>
      </c>
      <c r="HO29" s="24">
        <f t="shared" si="194"/>
        <v>25</v>
      </c>
      <c r="HP29" s="57">
        <v>90.63</v>
      </c>
      <c r="HQ29" s="57">
        <v>68.73</v>
      </c>
      <c r="HR29" s="54">
        <f t="shared" si="195"/>
        <v>7.7467279801910149E-2</v>
      </c>
      <c r="HS29" s="51">
        <f t="shared" si="196"/>
        <v>0.1</v>
      </c>
      <c r="HT29" s="24">
        <f t="shared" si="197"/>
        <v>23</v>
      </c>
      <c r="HU29" s="54">
        <v>96.64</v>
      </c>
      <c r="HV29" s="54">
        <v>90.58</v>
      </c>
      <c r="HW29" s="54">
        <f t="shared" si="198"/>
        <v>9.4392523364486003E-2</v>
      </c>
      <c r="HX29" s="54">
        <f t="shared" si="199"/>
        <v>0.1</v>
      </c>
      <c r="HY29" s="24">
        <f t="shared" si="200"/>
        <v>25</v>
      </c>
      <c r="HZ29" s="54">
        <v>96.64</v>
      </c>
      <c r="IA29" s="54">
        <v>87.86</v>
      </c>
      <c r="IB29" s="54">
        <f t="shared" si="201"/>
        <v>9.6061269146608327E-2</v>
      </c>
      <c r="IC29" s="54">
        <f t="shared" si="202"/>
        <v>0.1</v>
      </c>
      <c r="ID29" s="24">
        <f t="shared" si="203"/>
        <v>24</v>
      </c>
      <c r="IE29" s="56"/>
      <c r="IF29" s="56"/>
      <c r="IG29" s="54">
        <f t="shared" si="204"/>
        <v>0.06</v>
      </c>
      <c r="IH29" s="54">
        <f t="shared" si="205"/>
        <v>0.1</v>
      </c>
      <c r="II29" s="56"/>
      <c r="IJ29" s="56"/>
      <c r="IK29" s="56"/>
      <c r="IL29" s="54">
        <f t="shared" si="206"/>
        <v>0.06</v>
      </c>
      <c r="IM29" s="54">
        <f t="shared" si="207"/>
        <v>0.1</v>
      </c>
      <c r="IN29" s="56"/>
      <c r="IO29" s="56"/>
      <c r="IP29" s="56"/>
      <c r="IQ29" s="54">
        <f t="shared" si="208"/>
        <v>0.12</v>
      </c>
      <c r="IR29" s="54">
        <f t="shared" si="209"/>
        <v>0.2</v>
      </c>
      <c r="IS29" s="56"/>
      <c r="IT29" s="56"/>
      <c r="IU29" s="56"/>
      <c r="IV29" s="54">
        <f t="shared" si="210"/>
        <v>0.12</v>
      </c>
      <c r="IW29" s="54">
        <f t="shared" si="211"/>
        <v>0.2</v>
      </c>
      <c r="IX29" s="56"/>
      <c r="IY29" s="56"/>
      <c r="IZ29" s="56"/>
      <c r="JA29" s="54">
        <f t="shared" si="212"/>
        <v>0.12</v>
      </c>
      <c r="JB29" s="54">
        <f t="shared" si="213"/>
        <v>0.2</v>
      </c>
      <c r="JC29" s="56"/>
      <c r="JD29" s="56"/>
      <c r="JE29" s="56"/>
      <c r="JF29" s="54">
        <f t="shared" si="214"/>
        <v>0.12</v>
      </c>
      <c r="JG29" s="54">
        <f t="shared" si="215"/>
        <v>0.2</v>
      </c>
      <c r="JH29" s="56"/>
      <c r="JI29" s="56"/>
      <c r="JJ29" s="56"/>
      <c r="JK29" s="54">
        <f t="shared" si="216"/>
        <v>0.06</v>
      </c>
      <c r="JL29" s="54">
        <f t="shared" si="217"/>
        <v>0.1</v>
      </c>
      <c r="JM29" s="56"/>
      <c r="JN29" s="56"/>
      <c r="JO29" s="56"/>
      <c r="JP29" s="54">
        <f t="shared" si="218"/>
        <v>0.06</v>
      </c>
      <c r="JQ29" s="54">
        <f t="shared" si="219"/>
        <v>0.1</v>
      </c>
      <c r="JR29" s="56"/>
      <c r="JS29" s="56"/>
      <c r="JT29" s="56"/>
      <c r="JU29" s="54">
        <f t="shared" si="220"/>
        <v>0.03</v>
      </c>
      <c r="JV29" s="54">
        <f t="shared" si="221"/>
        <v>0.05</v>
      </c>
      <c r="JW29" s="56"/>
      <c r="JX29" s="56"/>
      <c r="JY29" s="56"/>
      <c r="JZ29" s="54">
        <f t="shared" si="222"/>
        <v>0.03</v>
      </c>
      <c r="KA29" s="54">
        <f t="shared" si="223"/>
        <v>0.05</v>
      </c>
      <c r="KB29" s="56"/>
      <c r="KC29" s="56"/>
      <c r="KD29" s="56"/>
      <c r="KE29" s="54">
        <f t="shared" si="224"/>
        <v>0.03</v>
      </c>
      <c r="KF29" s="54">
        <f t="shared" si="225"/>
        <v>0.05</v>
      </c>
      <c r="KG29" s="56"/>
      <c r="KH29" s="56"/>
      <c r="KI29" s="56"/>
      <c r="KJ29" s="54">
        <f t="shared" si="226"/>
        <v>0.03</v>
      </c>
      <c r="KK29" s="54">
        <f t="shared" si="227"/>
        <v>0.05</v>
      </c>
      <c r="KL29" s="56"/>
      <c r="KM29" s="57">
        <v>91.91292</v>
      </c>
      <c r="KN29" s="57"/>
      <c r="KO29" s="54">
        <f t="shared" si="228"/>
        <v>0</v>
      </c>
      <c r="KP29" s="51">
        <f t="shared" si="229"/>
        <v>0</v>
      </c>
      <c r="KQ29" s="24">
        <f t="shared" si="230"/>
        <v>1</v>
      </c>
      <c r="KR29" s="57">
        <v>91.91292</v>
      </c>
      <c r="KS29" s="57"/>
      <c r="KT29" s="54">
        <f t="shared" si="231"/>
        <v>0</v>
      </c>
      <c r="KU29" s="51">
        <f t="shared" si="232"/>
        <v>0</v>
      </c>
      <c r="KV29" s="24">
        <f t="shared" si="233"/>
        <v>1</v>
      </c>
      <c r="KW29" s="57">
        <v>90.91</v>
      </c>
      <c r="KX29" s="57"/>
      <c r="KY29" s="54">
        <f t="shared" si="234"/>
        <v>0</v>
      </c>
      <c r="KZ29" s="51">
        <f t="shared" si="235"/>
        <v>0</v>
      </c>
      <c r="LA29" s="24">
        <f t="shared" si="236"/>
        <v>1</v>
      </c>
      <c r="LB29" s="57">
        <v>90.91</v>
      </c>
      <c r="LC29" s="57"/>
      <c r="LD29" s="54">
        <f t="shared" si="237"/>
        <v>0</v>
      </c>
      <c r="LE29" s="51">
        <f t="shared" si="238"/>
        <v>0</v>
      </c>
      <c r="LF29" s="24">
        <f t="shared" si="239"/>
        <v>1</v>
      </c>
      <c r="LG29" s="56"/>
      <c r="LH29" s="56"/>
      <c r="LI29" s="54">
        <f t="shared" si="240"/>
        <v>0.06</v>
      </c>
      <c r="LJ29" s="54">
        <f t="shared" si="241"/>
        <v>0.1</v>
      </c>
      <c r="LK29" s="56"/>
      <c r="LL29" s="56"/>
      <c r="LM29" s="56"/>
      <c r="LN29" s="54">
        <f t="shared" si="242"/>
        <v>0.06</v>
      </c>
      <c r="LO29" s="54">
        <f t="shared" si="243"/>
        <v>0.1</v>
      </c>
      <c r="LP29" s="56"/>
      <c r="LQ29" s="54">
        <v>3.6863281250000002</v>
      </c>
      <c r="LR29" s="56"/>
      <c r="LS29" s="54">
        <f t="shared" si="244"/>
        <v>0</v>
      </c>
      <c r="LT29" s="51">
        <f t="shared" si="245"/>
        <v>0</v>
      </c>
      <c r="LU29" s="24">
        <f t="shared" si="246"/>
        <v>1</v>
      </c>
      <c r="LV29" s="54">
        <v>3.6863281250000002</v>
      </c>
      <c r="LW29" s="56"/>
      <c r="LX29" s="54">
        <f t="shared" si="247"/>
        <v>0</v>
      </c>
      <c r="LY29" s="51">
        <f t="shared" si="248"/>
        <v>0</v>
      </c>
      <c r="LZ29" s="24">
        <f t="shared" si="249"/>
        <v>1</v>
      </c>
      <c r="MA29" s="54">
        <v>2.712890625</v>
      </c>
      <c r="MB29" s="56"/>
      <c r="MC29" s="54">
        <f t="shared" si="250"/>
        <v>0</v>
      </c>
      <c r="MD29" s="51">
        <f t="shared" si="251"/>
        <v>0</v>
      </c>
      <c r="ME29" s="24">
        <f t="shared" si="252"/>
        <v>1</v>
      </c>
      <c r="MF29" s="54">
        <v>2.712890625</v>
      </c>
      <c r="MG29" s="56"/>
      <c r="MH29" s="54">
        <f t="shared" si="253"/>
        <v>0</v>
      </c>
      <c r="MI29" s="51">
        <f t="shared" si="254"/>
        <v>0</v>
      </c>
      <c r="MJ29" s="24">
        <f t="shared" si="255"/>
        <v>1</v>
      </c>
      <c r="MK29" s="56"/>
      <c r="ML29" s="56"/>
      <c r="MM29" s="54">
        <f t="shared" si="256"/>
        <v>0.12</v>
      </c>
      <c r="MN29" s="54">
        <f t="shared" si="257"/>
        <v>0.2</v>
      </c>
      <c r="MO29" s="56"/>
      <c r="MP29" s="56"/>
      <c r="MQ29" s="56"/>
      <c r="MR29" s="54">
        <f t="shared" si="258"/>
        <v>0.12</v>
      </c>
      <c r="MS29" s="54">
        <f t="shared" si="259"/>
        <v>0.2</v>
      </c>
      <c r="MT29" s="56"/>
      <c r="MU29" s="56"/>
      <c r="MV29" s="56"/>
      <c r="MW29" s="54">
        <f t="shared" si="260"/>
        <v>0.12</v>
      </c>
      <c r="MX29" s="54">
        <f t="shared" si="261"/>
        <v>0.2</v>
      </c>
      <c r="MY29" s="56"/>
      <c r="MZ29" s="56"/>
      <c r="NA29" s="56"/>
      <c r="NB29" s="54">
        <f t="shared" si="262"/>
        <v>0.12</v>
      </c>
      <c r="NC29" s="54">
        <f t="shared" si="263"/>
        <v>0.2</v>
      </c>
      <c r="ND29" s="56"/>
      <c r="NE29" s="56"/>
      <c r="NF29" s="56"/>
      <c r="NG29" s="54">
        <f t="shared" si="264"/>
        <v>0.06</v>
      </c>
      <c r="NH29" s="54">
        <f t="shared" si="265"/>
        <v>0.1</v>
      </c>
      <c r="NI29" s="56"/>
      <c r="NJ29" s="56"/>
      <c r="NK29" s="56"/>
      <c r="NL29" s="54">
        <f t="shared" si="266"/>
        <v>0.06</v>
      </c>
      <c r="NM29" s="54">
        <f t="shared" si="267"/>
        <v>0.1</v>
      </c>
      <c r="NN29" s="56"/>
      <c r="NO29" s="56"/>
      <c r="NP29" s="56"/>
      <c r="NQ29" s="54">
        <f t="shared" si="268"/>
        <v>0.03</v>
      </c>
      <c r="NR29" s="54">
        <f t="shared" si="269"/>
        <v>0.05</v>
      </c>
      <c r="NS29" s="56"/>
      <c r="NT29" s="56"/>
      <c r="NU29" s="56"/>
      <c r="NV29" s="54">
        <f t="shared" si="270"/>
        <v>0.03</v>
      </c>
      <c r="NW29" s="54">
        <f t="shared" si="271"/>
        <v>0.05</v>
      </c>
      <c r="NX29" s="56"/>
      <c r="NY29" s="56"/>
      <c r="NZ29" s="56"/>
      <c r="OA29" s="54">
        <f t="shared" si="272"/>
        <v>0.03</v>
      </c>
      <c r="OB29" s="54">
        <f t="shared" si="273"/>
        <v>0.05</v>
      </c>
      <c r="OC29" s="56"/>
      <c r="OD29" s="56"/>
      <c r="OE29" s="56"/>
      <c r="OF29" s="54">
        <f t="shared" si="274"/>
        <v>0.03</v>
      </c>
      <c r="OG29" s="54">
        <f t="shared" si="275"/>
        <v>0.05</v>
      </c>
      <c r="OH29" s="56"/>
      <c r="OI29" s="56"/>
      <c r="OJ29" s="56"/>
      <c r="OK29" s="54">
        <f t="shared" si="276"/>
        <v>0.06</v>
      </c>
      <c r="OL29" s="54">
        <f t="shared" si="277"/>
        <v>0.1</v>
      </c>
      <c r="OM29" s="56"/>
      <c r="ON29" s="56"/>
      <c r="OO29" s="56"/>
      <c r="OP29" s="54">
        <f t="shared" si="278"/>
        <v>0.06</v>
      </c>
      <c r="OQ29" s="54">
        <f t="shared" si="279"/>
        <v>0.1</v>
      </c>
      <c r="OR29" s="56"/>
      <c r="OS29" s="56"/>
      <c r="OT29" s="56"/>
      <c r="OU29" s="54">
        <f t="shared" si="280"/>
        <v>0.12</v>
      </c>
      <c r="OV29" s="54">
        <f t="shared" si="281"/>
        <v>0.2</v>
      </c>
      <c r="OW29" s="56"/>
      <c r="OX29" s="56"/>
      <c r="OY29" s="56"/>
      <c r="OZ29" s="54">
        <f t="shared" si="282"/>
        <v>0.12</v>
      </c>
      <c r="PA29" s="54">
        <f t="shared" si="283"/>
        <v>0.2</v>
      </c>
      <c r="PB29" s="56"/>
      <c r="PC29" s="56"/>
      <c r="PD29" s="56"/>
      <c r="PE29" s="54">
        <f t="shared" si="284"/>
        <v>0.12</v>
      </c>
      <c r="PF29" s="54">
        <f t="shared" si="285"/>
        <v>0.2</v>
      </c>
      <c r="PG29" s="56"/>
      <c r="PH29" s="56"/>
      <c r="PI29" s="56"/>
      <c r="PJ29" s="54">
        <f t="shared" si="286"/>
        <v>0.12</v>
      </c>
      <c r="PK29" s="54">
        <f t="shared" si="287"/>
        <v>0.2</v>
      </c>
      <c r="PL29" s="56"/>
      <c r="PM29" s="56"/>
      <c r="PN29" s="56"/>
      <c r="PO29" s="54">
        <f t="shared" si="288"/>
        <v>0.06</v>
      </c>
      <c r="PP29" s="54">
        <f t="shared" si="289"/>
        <v>0.1</v>
      </c>
      <c r="PQ29" s="56"/>
      <c r="PR29" s="56"/>
      <c r="PS29" s="56"/>
      <c r="PT29" s="54">
        <f t="shared" si="290"/>
        <v>0.06</v>
      </c>
      <c r="PU29" s="54">
        <f t="shared" si="291"/>
        <v>0.1</v>
      </c>
      <c r="PV29" s="56"/>
      <c r="PW29" s="56"/>
      <c r="PX29" s="56"/>
      <c r="PY29" s="54">
        <f t="shared" si="292"/>
        <v>0.03</v>
      </c>
      <c r="PZ29" s="54">
        <f t="shared" si="293"/>
        <v>0.05</v>
      </c>
      <c r="QA29" s="56"/>
      <c r="QB29" s="56"/>
      <c r="QC29" s="56"/>
      <c r="QD29" s="54">
        <f t="shared" si="294"/>
        <v>0.03</v>
      </c>
      <c r="QE29" s="54">
        <f t="shared" si="295"/>
        <v>0.05</v>
      </c>
      <c r="QF29" s="56"/>
      <c r="QG29" s="56"/>
      <c r="QH29" s="56"/>
      <c r="QI29" s="54">
        <f t="shared" si="296"/>
        <v>0.03</v>
      </c>
      <c r="QJ29" s="54">
        <f t="shared" si="297"/>
        <v>0.05</v>
      </c>
      <c r="QK29" s="56"/>
      <c r="QL29" s="56"/>
      <c r="QM29" s="56"/>
      <c r="QN29" s="54">
        <f t="shared" si="298"/>
        <v>0.03</v>
      </c>
      <c r="QO29" s="54">
        <f t="shared" si="299"/>
        <v>0.05</v>
      </c>
      <c r="QP29" s="56"/>
      <c r="QQ29" s="54"/>
      <c r="QR29" s="54">
        <f t="shared" si="300"/>
        <v>0.12</v>
      </c>
      <c r="QS29" s="54">
        <f t="shared" si="301"/>
        <v>0.2</v>
      </c>
      <c r="QT29" s="34"/>
      <c r="QU29" s="54"/>
      <c r="QV29" s="54">
        <f t="shared" si="302"/>
        <v>0.12</v>
      </c>
      <c r="QW29" s="54">
        <f t="shared" si="303"/>
        <v>0.2</v>
      </c>
      <c r="QX29" s="34"/>
      <c r="QY29" s="54"/>
      <c r="QZ29" s="54">
        <f t="shared" si="304"/>
        <v>0.12</v>
      </c>
      <c r="RA29" s="54">
        <f t="shared" si="305"/>
        <v>0.2</v>
      </c>
      <c r="RB29" s="34"/>
      <c r="RC29" s="54"/>
      <c r="RD29" s="54">
        <f t="shared" si="306"/>
        <v>0.12</v>
      </c>
      <c r="RE29" s="54">
        <f t="shared" si="307"/>
        <v>0.2</v>
      </c>
      <c r="RF29" s="34"/>
      <c r="RG29" s="54"/>
      <c r="RH29" s="54">
        <f t="shared" si="308"/>
        <v>0.12</v>
      </c>
      <c r="RI29" s="54">
        <f t="shared" si="309"/>
        <v>0.2</v>
      </c>
      <c r="RJ29" s="34"/>
      <c r="RK29" s="57">
        <v>96.63000000000001</v>
      </c>
      <c r="RL29" s="57">
        <f t="shared" si="310"/>
        <v>0.17040000000000077</v>
      </c>
      <c r="RM29" s="51">
        <f t="shared" si="43"/>
        <v>0.2</v>
      </c>
      <c r="RN29" s="24">
        <f t="shared" si="311"/>
        <v>22</v>
      </c>
      <c r="RO29" s="54"/>
      <c r="RP29" s="54">
        <f t="shared" si="312"/>
        <v>0.06</v>
      </c>
      <c r="RQ29" s="54">
        <f t="shared" si="313"/>
        <v>0.1</v>
      </c>
      <c r="RR29" s="34"/>
      <c r="RS29" s="54"/>
      <c r="RT29" s="54">
        <f t="shared" si="314"/>
        <v>0.06</v>
      </c>
      <c r="RU29" s="54">
        <f t="shared" si="315"/>
        <v>0.1</v>
      </c>
      <c r="RV29" s="34"/>
      <c r="RW29" s="54"/>
      <c r="RX29" s="54">
        <f t="shared" si="316"/>
        <v>0.06</v>
      </c>
      <c r="RY29" s="54">
        <f t="shared" si="317"/>
        <v>0.1</v>
      </c>
      <c r="RZ29" s="34"/>
      <c r="SA29" s="54"/>
      <c r="SB29" s="54">
        <f t="shared" si="318"/>
        <v>0.06</v>
      </c>
      <c r="SC29" s="54">
        <f t="shared" si="319"/>
        <v>0.1</v>
      </c>
      <c r="SD29" s="34"/>
      <c r="SE29" s="54"/>
      <c r="SF29" s="54">
        <f t="shared" si="320"/>
        <v>0.06</v>
      </c>
      <c r="SG29" s="54">
        <f t="shared" si="321"/>
        <v>0.1</v>
      </c>
      <c r="SH29" s="34"/>
      <c r="SI29" s="54"/>
      <c r="SJ29" s="54">
        <f t="shared" si="322"/>
        <v>0.06</v>
      </c>
      <c r="SK29" s="54">
        <f t="shared" si="323"/>
        <v>0.1</v>
      </c>
      <c r="SL29" s="34"/>
      <c r="SM29" s="54"/>
      <c r="SN29" s="54">
        <f t="shared" si="324"/>
        <v>0.06</v>
      </c>
      <c r="SO29" s="54">
        <f t="shared" si="325"/>
        <v>0.1</v>
      </c>
      <c r="SP29" s="34"/>
      <c r="SQ29" s="54"/>
      <c r="SR29" s="54">
        <f t="shared" si="326"/>
        <v>0.06</v>
      </c>
      <c r="SS29" s="54">
        <f t="shared" si="327"/>
        <v>0.1</v>
      </c>
      <c r="ST29" s="34"/>
      <c r="SU29" s="54"/>
      <c r="SV29" s="54">
        <f t="shared" si="328"/>
        <v>0.06</v>
      </c>
      <c r="SW29" s="54">
        <f t="shared" si="329"/>
        <v>0.1</v>
      </c>
      <c r="SX29" s="34"/>
      <c r="SY29" s="54"/>
      <c r="SZ29" s="54">
        <f t="shared" si="330"/>
        <v>0.06</v>
      </c>
      <c r="TA29" s="54">
        <f t="shared" si="331"/>
        <v>0.1</v>
      </c>
      <c r="TB29" s="34"/>
      <c r="TC29" s="54"/>
      <c r="TD29" s="54">
        <f t="shared" si="332"/>
        <v>0.06</v>
      </c>
      <c r="TE29" s="54">
        <f t="shared" si="333"/>
        <v>0.1</v>
      </c>
      <c r="TF29" s="34"/>
      <c r="TG29" s="54"/>
      <c r="TH29" s="54">
        <f t="shared" si="334"/>
        <v>0.06</v>
      </c>
      <c r="TI29" s="54">
        <f t="shared" si="335"/>
        <v>0.1</v>
      </c>
      <c r="TJ29" s="34"/>
      <c r="TK29" s="54"/>
      <c r="TL29" s="54">
        <f t="shared" si="336"/>
        <v>0.06</v>
      </c>
      <c r="TM29" s="54">
        <f t="shared" si="337"/>
        <v>0.1</v>
      </c>
      <c r="TN29" s="34"/>
      <c r="TO29" s="57">
        <v>86.009999999999991</v>
      </c>
      <c r="TP29" s="57">
        <f t="shared" si="338"/>
        <v>0</v>
      </c>
      <c r="TQ29" s="51">
        <f t="shared" si="44"/>
        <v>0.1</v>
      </c>
      <c r="TR29" s="24">
        <f t="shared" si="339"/>
        <v>28</v>
      </c>
      <c r="TS29" s="54"/>
      <c r="TT29" s="54">
        <f t="shared" si="340"/>
        <v>0.06</v>
      </c>
      <c r="TU29" s="54">
        <f t="shared" si="341"/>
        <v>0.1</v>
      </c>
      <c r="TV29" s="34"/>
      <c r="TW29" s="54"/>
      <c r="TX29" s="54">
        <f t="shared" si="342"/>
        <v>0.06</v>
      </c>
      <c r="TY29" s="54">
        <f t="shared" si="343"/>
        <v>0.1</v>
      </c>
      <c r="TZ29" s="34"/>
      <c r="UA29" s="54"/>
      <c r="UB29" s="54">
        <f t="shared" si="344"/>
        <v>0.06</v>
      </c>
      <c r="UC29" s="54">
        <f t="shared" si="345"/>
        <v>0.1</v>
      </c>
      <c r="UD29" s="34"/>
      <c r="UE29" s="54"/>
      <c r="UF29" s="54">
        <f t="shared" si="346"/>
        <v>0.06</v>
      </c>
      <c r="UG29" s="54">
        <f t="shared" si="347"/>
        <v>0.1</v>
      </c>
      <c r="UH29" s="34"/>
      <c r="UI29" s="54"/>
      <c r="UJ29" s="54">
        <f t="shared" si="348"/>
        <v>0.06</v>
      </c>
      <c r="UK29" s="54">
        <f t="shared" si="349"/>
        <v>0.1</v>
      </c>
      <c r="UL29" s="34"/>
      <c r="UM29" s="54"/>
      <c r="UN29" s="54">
        <f t="shared" si="350"/>
        <v>0.06</v>
      </c>
      <c r="UO29" s="54">
        <f t="shared" si="351"/>
        <v>0.1</v>
      </c>
      <c r="UP29" s="34"/>
      <c r="UQ29" s="54"/>
      <c r="UR29" s="54">
        <f t="shared" si="352"/>
        <v>0.06</v>
      </c>
      <c r="US29" s="54">
        <f t="shared" si="353"/>
        <v>0.1</v>
      </c>
      <c r="UT29" s="34"/>
      <c r="UU29" s="54"/>
      <c r="UV29" s="54">
        <f t="shared" si="354"/>
        <v>0.06</v>
      </c>
      <c r="UW29" s="54">
        <f t="shared" si="355"/>
        <v>0.1</v>
      </c>
      <c r="UX29" s="34"/>
      <c r="UY29" s="54"/>
      <c r="UZ29" s="54">
        <f t="shared" si="356"/>
        <v>0.06</v>
      </c>
      <c r="VA29" s="54">
        <f t="shared" si="357"/>
        <v>0.1</v>
      </c>
      <c r="VB29" s="34"/>
      <c r="VC29" s="54"/>
      <c r="VD29" s="54">
        <f t="shared" si="358"/>
        <v>0.06</v>
      </c>
      <c r="VE29" s="54">
        <f t="shared" si="359"/>
        <v>0.1</v>
      </c>
      <c r="VF29" s="34"/>
      <c r="VG29" s="49"/>
      <c r="VH29" s="57">
        <f t="shared" si="45"/>
        <v>0</v>
      </c>
      <c r="VI29" s="51">
        <f t="shared" si="46"/>
        <v>0</v>
      </c>
      <c r="VJ29" s="24"/>
      <c r="VK29" s="57">
        <v>91.91292</v>
      </c>
      <c r="VL29" s="57">
        <f t="shared" si="361"/>
        <v>0.15060672</v>
      </c>
      <c r="VM29" s="51">
        <f t="shared" si="47"/>
        <v>0.2</v>
      </c>
      <c r="VN29" s="24">
        <f t="shared" si="362"/>
        <v>23</v>
      </c>
      <c r="VO29" s="57">
        <v>90.91</v>
      </c>
      <c r="VP29" s="57">
        <f t="shared" si="363"/>
        <v>0.13455999999999996</v>
      </c>
      <c r="VQ29" s="51">
        <f t="shared" si="48"/>
        <v>0.2</v>
      </c>
      <c r="VR29" s="24">
        <f t="shared" si="364"/>
        <v>21</v>
      </c>
      <c r="VS29" s="54"/>
      <c r="VT29" s="54">
        <f t="shared" si="365"/>
        <v>0.06</v>
      </c>
      <c r="VU29" s="54">
        <f t="shared" si="366"/>
        <v>0.1</v>
      </c>
      <c r="VV29" s="34"/>
      <c r="VW29" s="54">
        <v>3.6863281250000002</v>
      </c>
      <c r="VX29" s="57">
        <f t="shared" si="367"/>
        <v>9.1635416666666664E-2</v>
      </c>
      <c r="VY29" s="51">
        <f t="shared" si="49"/>
        <v>0.1</v>
      </c>
      <c r="VZ29" s="24">
        <f t="shared" si="368"/>
        <v>13</v>
      </c>
      <c r="WA29" s="54">
        <v>2.712890625</v>
      </c>
      <c r="WB29" s="57">
        <f t="shared" si="369"/>
        <v>0</v>
      </c>
      <c r="WC29" s="51">
        <f t="shared" si="50"/>
        <v>0.1</v>
      </c>
      <c r="WD29" s="24">
        <f t="shared" si="370"/>
        <v>26</v>
      </c>
      <c r="WE29" s="57"/>
      <c r="WF29" s="57">
        <f t="shared" si="371"/>
        <v>0</v>
      </c>
      <c r="WG29" s="51">
        <f t="shared" si="51"/>
        <v>0</v>
      </c>
      <c r="WH29" s="24"/>
      <c r="WI29" s="54"/>
      <c r="WJ29" s="54">
        <f t="shared" si="373"/>
        <v>0.06</v>
      </c>
      <c r="WK29" s="54">
        <f t="shared" si="374"/>
        <v>0.1</v>
      </c>
      <c r="WL29" s="34"/>
      <c r="WM29" s="54"/>
      <c r="WN29" s="54">
        <f t="shared" si="375"/>
        <v>0.06</v>
      </c>
      <c r="WO29" s="54">
        <f t="shared" si="376"/>
        <v>0.1</v>
      </c>
      <c r="WP29" s="34"/>
      <c r="WQ29" s="54"/>
      <c r="WR29" s="54">
        <f t="shared" si="377"/>
        <v>0.06</v>
      </c>
      <c r="WS29" s="54">
        <f t="shared" si="378"/>
        <v>0.1</v>
      </c>
      <c r="WT29" s="34"/>
      <c r="WU29" s="57"/>
      <c r="WV29" s="57">
        <f t="shared" si="379"/>
        <v>0</v>
      </c>
      <c r="WW29" s="51">
        <f t="shared" si="52"/>
        <v>0</v>
      </c>
      <c r="WX29" s="24"/>
      <c r="WY29" s="54"/>
      <c r="WZ29" s="54">
        <f t="shared" si="381"/>
        <v>0.06</v>
      </c>
      <c r="XA29" s="54">
        <f t="shared" si="382"/>
        <v>0.1</v>
      </c>
      <c r="XB29" s="34"/>
      <c r="XC29" s="54"/>
      <c r="XD29" s="54">
        <f t="shared" si="383"/>
        <v>0.06</v>
      </c>
      <c r="XE29" s="54">
        <f t="shared" si="384"/>
        <v>0.1</v>
      </c>
      <c r="XF29" s="34"/>
      <c r="XG29" s="54"/>
      <c r="XH29" s="54">
        <f t="shared" si="385"/>
        <v>0.06</v>
      </c>
      <c r="XI29" s="54">
        <f t="shared" si="386"/>
        <v>0.1</v>
      </c>
      <c r="XJ29" s="34"/>
      <c r="XK29" s="54"/>
      <c r="XL29" s="54">
        <f t="shared" si="387"/>
        <v>0.06</v>
      </c>
      <c r="XM29" s="54">
        <f t="shared" si="388"/>
        <v>0.1</v>
      </c>
      <c r="XN29" s="34"/>
      <c r="XO29" s="54"/>
      <c r="XP29" s="54">
        <f t="shared" si="389"/>
        <v>0.06</v>
      </c>
      <c r="XQ29" s="54">
        <f t="shared" si="390"/>
        <v>0.1</v>
      </c>
      <c r="XR29" s="34"/>
      <c r="XS29" s="54"/>
      <c r="XT29" s="54">
        <f t="shared" si="391"/>
        <v>0.06</v>
      </c>
      <c r="XU29" s="54">
        <f t="shared" si="392"/>
        <v>0.1</v>
      </c>
      <c r="XV29" s="34"/>
      <c r="XW29" s="54"/>
      <c r="XX29" s="54">
        <f t="shared" si="393"/>
        <v>0.06</v>
      </c>
      <c r="XY29" s="54">
        <f t="shared" si="394"/>
        <v>0.1</v>
      </c>
      <c r="XZ29" s="34"/>
      <c r="YA29" s="54"/>
      <c r="YB29" s="54">
        <f t="shared" si="395"/>
        <v>0.06</v>
      </c>
      <c r="YC29" s="54">
        <f t="shared" si="396"/>
        <v>0.1</v>
      </c>
      <c r="YD29" s="34"/>
      <c r="YE29" s="54"/>
      <c r="YF29" s="54">
        <f t="shared" si="397"/>
        <v>0.03</v>
      </c>
      <c r="YG29" s="54">
        <f t="shared" si="398"/>
        <v>0.05</v>
      </c>
      <c r="YH29" s="34"/>
      <c r="YI29" s="54"/>
      <c r="YJ29" s="54">
        <f t="shared" si="399"/>
        <v>0.06</v>
      </c>
      <c r="YK29" s="54">
        <f t="shared" si="400"/>
        <v>0.1</v>
      </c>
      <c r="YL29" s="34"/>
      <c r="YM29" s="54"/>
      <c r="YN29" s="54">
        <f t="shared" si="401"/>
        <v>0.03</v>
      </c>
      <c r="YO29" s="54">
        <f t="shared" si="402"/>
        <v>0.05</v>
      </c>
      <c r="YP29" s="34"/>
      <c r="YQ29" s="57">
        <v>97.45</v>
      </c>
      <c r="YR29" s="57">
        <f t="shared" si="403"/>
        <v>0.1</v>
      </c>
      <c r="YS29" s="51">
        <f t="shared" si="53"/>
        <v>0.1</v>
      </c>
      <c r="YT29" s="24">
        <f t="shared" si="404"/>
        <v>20</v>
      </c>
      <c r="YU29" s="54"/>
      <c r="YV29" s="54">
        <f t="shared" si="405"/>
        <v>0.06</v>
      </c>
      <c r="YW29" s="54">
        <f t="shared" si="406"/>
        <v>0.1</v>
      </c>
      <c r="YX29" s="34"/>
      <c r="YY29" s="54"/>
      <c r="YZ29" s="54">
        <f t="shared" si="407"/>
        <v>0.06</v>
      </c>
      <c r="ZA29" s="54">
        <f t="shared" si="408"/>
        <v>0.1</v>
      </c>
      <c r="ZB29" s="34"/>
      <c r="ZC29" s="54"/>
      <c r="ZD29" s="54">
        <f t="shared" si="409"/>
        <v>0.06</v>
      </c>
      <c r="ZE29" s="54">
        <f t="shared" si="410"/>
        <v>0.1</v>
      </c>
      <c r="ZF29" s="34"/>
      <c r="ZG29" s="54"/>
      <c r="ZH29" s="54">
        <f t="shared" si="411"/>
        <v>0.06</v>
      </c>
      <c r="ZI29" s="54">
        <f t="shared" si="412"/>
        <v>0.1</v>
      </c>
      <c r="ZJ29" s="34"/>
      <c r="ZK29" s="54"/>
      <c r="ZL29" s="54">
        <f t="shared" si="413"/>
        <v>0.06</v>
      </c>
      <c r="ZM29" s="54">
        <f t="shared" si="414"/>
        <v>0.1</v>
      </c>
      <c r="ZN29" s="34"/>
      <c r="ZO29" s="54"/>
      <c r="ZP29" s="54">
        <f t="shared" si="415"/>
        <v>0.06</v>
      </c>
      <c r="ZQ29" s="54">
        <f t="shared" si="416"/>
        <v>0.1</v>
      </c>
      <c r="ZR29" s="34"/>
      <c r="ZS29" s="54"/>
      <c r="ZT29" s="54">
        <f t="shared" si="417"/>
        <v>0.06</v>
      </c>
      <c r="ZU29" s="54">
        <f t="shared" si="418"/>
        <v>0.1</v>
      </c>
      <c r="ZV29" s="34"/>
      <c r="ZW29" s="54"/>
      <c r="ZX29" s="54">
        <f t="shared" si="419"/>
        <v>0.06</v>
      </c>
      <c r="ZY29" s="54">
        <f t="shared" si="420"/>
        <v>0.1</v>
      </c>
      <c r="ZZ29" s="34"/>
      <c r="AAA29" s="54"/>
      <c r="AAB29" s="54">
        <f t="shared" si="421"/>
        <v>0.03</v>
      </c>
      <c r="AAC29" s="54">
        <f t="shared" si="422"/>
        <v>0.05</v>
      </c>
      <c r="AAD29" s="34"/>
      <c r="AAE29" s="51">
        <v>1.4500000000000002</v>
      </c>
      <c r="AAF29" s="57">
        <f t="shared" si="423"/>
        <v>4.0999999999999995E-2</v>
      </c>
      <c r="AAG29" s="51">
        <f t="shared" si="54"/>
        <v>0.05</v>
      </c>
      <c r="AAH29" s="24">
        <f t="shared" si="424"/>
        <v>22</v>
      </c>
      <c r="AAI29" s="54"/>
      <c r="AAJ29" s="54">
        <f t="shared" si="425"/>
        <v>0.03</v>
      </c>
      <c r="AAK29" s="54">
        <f t="shared" si="426"/>
        <v>0.05</v>
      </c>
      <c r="AAL29" s="34"/>
      <c r="AAM29" s="54"/>
      <c r="AAN29" s="54">
        <f t="shared" si="427"/>
        <v>0.03</v>
      </c>
      <c r="AAO29" s="54">
        <f t="shared" si="428"/>
        <v>0.05</v>
      </c>
      <c r="AAP29" s="34"/>
      <c r="AAQ29" s="54"/>
      <c r="AAR29" s="54">
        <f t="shared" si="429"/>
        <v>0.03</v>
      </c>
      <c r="AAS29" s="54">
        <f t="shared" si="430"/>
        <v>0.05</v>
      </c>
      <c r="AAT29" s="34"/>
      <c r="AAU29" s="54"/>
      <c r="AAV29" s="54">
        <f t="shared" si="431"/>
        <v>0.03</v>
      </c>
      <c r="AAW29" s="54">
        <f t="shared" si="432"/>
        <v>0.05</v>
      </c>
      <c r="AAX29" s="34"/>
      <c r="AAY29" s="54"/>
      <c r="AAZ29" s="54">
        <f t="shared" si="433"/>
        <v>0.03</v>
      </c>
      <c r="ABA29" s="54">
        <f t="shared" si="434"/>
        <v>0.05</v>
      </c>
      <c r="ABB29" s="34"/>
      <c r="ABC29" s="54"/>
      <c r="ABD29" s="54">
        <f t="shared" si="435"/>
        <v>0.03</v>
      </c>
      <c r="ABE29" s="54">
        <f t="shared" si="436"/>
        <v>0.05</v>
      </c>
      <c r="ABF29" s="34"/>
      <c r="ABG29" s="54"/>
      <c r="ABH29" s="54">
        <f t="shared" si="437"/>
        <v>0.03</v>
      </c>
      <c r="ABI29" s="54">
        <f t="shared" si="438"/>
        <v>0.05</v>
      </c>
      <c r="ABJ29" s="34"/>
      <c r="ABK29" s="54"/>
      <c r="ABL29" s="54">
        <f t="shared" si="439"/>
        <v>0.03</v>
      </c>
      <c r="ABM29" s="54">
        <f t="shared" si="440"/>
        <v>0.05</v>
      </c>
      <c r="ABN29" s="34"/>
      <c r="ABO29" s="54"/>
      <c r="ABP29" s="54">
        <f t="shared" si="441"/>
        <v>0.03</v>
      </c>
      <c r="ABQ29" s="54">
        <f t="shared" si="442"/>
        <v>0.05</v>
      </c>
      <c r="ABR29" s="34"/>
      <c r="ABS29" s="54"/>
      <c r="ABT29" s="54">
        <f t="shared" si="443"/>
        <v>0.03</v>
      </c>
      <c r="ABU29" s="54">
        <f t="shared" si="444"/>
        <v>0.05</v>
      </c>
      <c r="ABV29" s="34"/>
      <c r="ABW29" s="57">
        <v>90.63</v>
      </c>
      <c r="ABX29" s="57">
        <f t="shared" si="445"/>
        <v>0</v>
      </c>
      <c r="ABY29" s="51">
        <f t="shared" si="55"/>
        <v>0.2</v>
      </c>
      <c r="ABZ29" s="24">
        <f t="shared" si="446"/>
        <v>28</v>
      </c>
      <c r="ACA29" s="54"/>
      <c r="ACB29" s="54">
        <f t="shared" si="447"/>
        <v>0.06</v>
      </c>
      <c r="ACC29" s="54">
        <f t="shared" si="448"/>
        <v>0.1</v>
      </c>
      <c r="ACD29" s="34"/>
      <c r="ACE29" s="54"/>
      <c r="ACF29" s="54">
        <f t="shared" si="449"/>
        <v>0.06</v>
      </c>
      <c r="ACG29" s="54">
        <f t="shared" si="450"/>
        <v>0.1</v>
      </c>
      <c r="ACH29" s="34"/>
      <c r="ACI29" s="54"/>
      <c r="ACJ29" s="54">
        <f t="shared" si="451"/>
        <v>0.06</v>
      </c>
      <c r="ACK29" s="54">
        <f t="shared" si="452"/>
        <v>0.1</v>
      </c>
      <c r="ACL29" s="34"/>
      <c r="ACM29" s="54"/>
      <c r="ACN29" s="54">
        <f t="shared" si="453"/>
        <v>0.06</v>
      </c>
      <c r="ACO29" s="54">
        <f t="shared" si="454"/>
        <v>0.1</v>
      </c>
      <c r="ACP29" s="34"/>
      <c r="ACQ29" s="54"/>
      <c r="ACR29" s="54">
        <f t="shared" si="455"/>
        <v>0.06</v>
      </c>
      <c r="ACS29" s="54">
        <f t="shared" si="456"/>
        <v>0.1</v>
      </c>
      <c r="ACT29" s="34"/>
      <c r="ACU29" s="54"/>
      <c r="ACV29" s="54">
        <f t="shared" si="457"/>
        <v>0.06</v>
      </c>
      <c r="ACW29" s="54">
        <f t="shared" si="458"/>
        <v>0.1</v>
      </c>
      <c r="ACX29" s="34"/>
      <c r="ACY29" s="54"/>
      <c r="ACZ29" s="54">
        <f t="shared" si="459"/>
        <v>0.06</v>
      </c>
      <c r="ADA29" s="54">
        <f t="shared" si="460"/>
        <v>0.1</v>
      </c>
      <c r="ADB29" s="34"/>
      <c r="ADC29" s="54">
        <v>4.92</v>
      </c>
      <c r="ADD29" s="54">
        <f t="shared" si="461"/>
        <v>0.1</v>
      </c>
      <c r="ADE29" s="54">
        <f t="shared" si="56"/>
        <v>0.1</v>
      </c>
      <c r="ADF29" s="24">
        <f t="shared" si="462"/>
        <v>3</v>
      </c>
      <c r="ADG29" s="54">
        <v>96.64</v>
      </c>
      <c r="ADH29" s="54">
        <f t="shared" si="463"/>
        <v>9.2800000000000021E-2</v>
      </c>
      <c r="ADI29" s="54">
        <f t="shared" si="57"/>
        <v>0.1</v>
      </c>
      <c r="ADJ29" s="24">
        <f t="shared" si="464"/>
        <v>25</v>
      </c>
      <c r="ADK29" s="54"/>
      <c r="ADL29" s="54">
        <f t="shared" si="465"/>
        <v>0.06</v>
      </c>
      <c r="ADM29" s="54">
        <f t="shared" si="466"/>
        <v>0.1</v>
      </c>
      <c r="ADN29" s="34"/>
      <c r="ADO29" s="54"/>
      <c r="ADP29" s="54">
        <f t="shared" si="467"/>
        <v>0.03</v>
      </c>
      <c r="ADQ29" s="54">
        <f t="shared" si="468"/>
        <v>0.05</v>
      </c>
      <c r="ADR29" s="34"/>
      <c r="ADS29" s="54"/>
      <c r="ADT29" s="54">
        <f t="shared" si="469"/>
        <v>0.03</v>
      </c>
      <c r="ADU29" s="54">
        <f t="shared" si="470"/>
        <v>0.05</v>
      </c>
      <c r="ADV29" s="34"/>
      <c r="ADW29" s="54"/>
      <c r="ADX29" s="54">
        <f t="shared" si="471"/>
        <v>0.03</v>
      </c>
      <c r="ADY29" s="54">
        <f t="shared" si="472"/>
        <v>0.05</v>
      </c>
      <c r="ADZ29" s="34"/>
      <c r="AEA29" s="54"/>
      <c r="AEB29" s="54">
        <f t="shared" si="473"/>
        <v>0.03</v>
      </c>
      <c r="AEC29" s="54">
        <f t="shared" si="474"/>
        <v>0.05</v>
      </c>
      <c r="AED29" s="34"/>
      <c r="AEE29" s="54"/>
      <c r="AEF29" s="54">
        <f t="shared" si="475"/>
        <v>0.03</v>
      </c>
      <c r="AEG29" s="54">
        <f t="shared" si="476"/>
        <v>0.05</v>
      </c>
      <c r="AEH29" s="34"/>
      <c r="AEI29" s="54"/>
      <c r="AEJ29" s="54">
        <f t="shared" si="477"/>
        <v>0.03</v>
      </c>
      <c r="AEK29" s="54">
        <f t="shared" si="478"/>
        <v>0.05</v>
      </c>
      <c r="AEL29" s="34"/>
      <c r="AEM29" s="54"/>
      <c r="AEN29" s="54">
        <f t="shared" si="479"/>
        <v>0.06</v>
      </c>
      <c r="AEO29" s="54">
        <f t="shared" si="480"/>
        <v>0.1</v>
      </c>
      <c r="AEP29" s="34"/>
      <c r="AEQ29" s="54"/>
      <c r="AER29" s="54">
        <f t="shared" si="481"/>
        <v>0.06</v>
      </c>
      <c r="AES29" s="54">
        <f t="shared" si="482"/>
        <v>0.1</v>
      </c>
      <c r="AET29" s="34"/>
      <c r="AEU29" s="54"/>
      <c r="AEV29" s="54">
        <f t="shared" si="483"/>
        <v>0.06</v>
      </c>
      <c r="AEW29" s="54">
        <f t="shared" si="484"/>
        <v>0.1</v>
      </c>
      <c r="AEX29" s="34"/>
      <c r="AEY29" s="54"/>
      <c r="AEZ29" s="54">
        <f t="shared" si="485"/>
        <v>0.06</v>
      </c>
      <c r="AFA29" s="54">
        <f t="shared" si="486"/>
        <v>0.1</v>
      </c>
      <c r="AFB29" s="34"/>
      <c r="AFC29" s="54"/>
      <c r="AFD29" s="54">
        <f t="shared" si="487"/>
        <v>0.03</v>
      </c>
      <c r="AFE29" s="54">
        <f t="shared" si="488"/>
        <v>0.05</v>
      </c>
      <c r="AFF29" s="34"/>
      <c r="AFG29" s="54"/>
      <c r="AFH29" s="54">
        <f t="shared" si="489"/>
        <v>0.03</v>
      </c>
      <c r="AFI29" s="54">
        <f t="shared" si="490"/>
        <v>0.05</v>
      </c>
      <c r="AFJ29" s="34"/>
      <c r="AFK29" s="54"/>
      <c r="AFL29" s="54">
        <f t="shared" si="491"/>
        <v>0.03</v>
      </c>
      <c r="AFM29" s="54">
        <f t="shared" si="492"/>
        <v>0.05</v>
      </c>
      <c r="AFN29" s="34"/>
      <c r="AFO29" s="54"/>
      <c r="AFP29" s="54">
        <f t="shared" si="493"/>
        <v>0.03</v>
      </c>
      <c r="AFQ29" s="54">
        <f t="shared" si="494"/>
        <v>0.05</v>
      </c>
      <c r="AFR29" s="34"/>
      <c r="AFS29" s="54"/>
      <c r="AFT29" s="54">
        <f t="shared" si="495"/>
        <v>0.03</v>
      </c>
      <c r="AFU29" s="54">
        <f t="shared" si="496"/>
        <v>0.05</v>
      </c>
      <c r="AFV29" s="34"/>
      <c r="AFW29" s="54"/>
      <c r="AFX29" s="54">
        <f t="shared" si="497"/>
        <v>0.03</v>
      </c>
      <c r="AFY29" s="54">
        <f t="shared" si="498"/>
        <v>0.05</v>
      </c>
      <c r="AFZ29" s="34"/>
      <c r="AGA29" s="54"/>
      <c r="AGB29" s="54">
        <f t="shared" si="499"/>
        <v>0.06</v>
      </c>
      <c r="AGC29" s="54">
        <f t="shared" si="500"/>
        <v>0.1</v>
      </c>
      <c r="AGD29" s="34"/>
      <c r="AGE29" s="54"/>
      <c r="AGF29" s="54">
        <f t="shared" si="501"/>
        <v>0.03</v>
      </c>
      <c r="AGG29" s="54">
        <f t="shared" si="502"/>
        <v>0.05</v>
      </c>
      <c r="AGH29" s="34"/>
      <c r="AGI29" s="54"/>
      <c r="AGJ29" s="54">
        <f t="shared" si="503"/>
        <v>0.03</v>
      </c>
      <c r="AGK29" s="54">
        <f t="shared" si="504"/>
        <v>0.05</v>
      </c>
      <c r="AGL29" s="34"/>
      <c r="AGM29" s="54"/>
      <c r="AGN29" s="54">
        <f t="shared" si="505"/>
        <v>0.03</v>
      </c>
      <c r="AGO29" s="54">
        <f t="shared" si="506"/>
        <v>0.05</v>
      </c>
      <c r="AGP29" s="34"/>
      <c r="AGQ29" s="54"/>
      <c r="AGR29" s="54">
        <f t="shared" si="507"/>
        <v>0.03</v>
      </c>
      <c r="AGS29" s="54">
        <f t="shared" si="508"/>
        <v>0.05</v>
      </c>
      <c r="AGT29" s="34"/>
      <c r="AGU29" s="57">
        <v>1.1499999999999999</v>
      </c>
      <c r="AGV29" s="57">
        <f t="shared" si="509"/>
        <v>0</v>
      </c>
      <c r="AGW29" s="51">
        <f t="shared" si="58"/>
        <v>1.5</v>
      </c>
      <c r="AGX29" s="24">
        <f t="shared" si="510"/>
        <v>29</v>
      </c>
      <c r="AGY29" s="57">
        <v>0.16</v>
      </c>
      <c r="AGZ29" s="57">
        <f t="shared" si="511"/>
        <v>1.5</v>
      </c>
      <c r="AHA29" s="51">
        <f t="shared" si="59"/>
        <v>1.5</v>
      </c>
      <c r="AHB29" s="24">
        <f t="shared" si="512"/>
        <v>21</v>
      </c>
      <c r="AHC29" s="57">
        <v>97.45</v>
      </c>
      <c r="AHD29" s="57">
        <f t="shared" si="513"/>
        <v>1</v>
      </c>
      <c r="AHE29" s="51">
        <f t="shared" si="60"/>
        <v>1</v>
      </c>
      <c r="AHF29" s="24">
        <f t="shared" si="514"/>
        <v>24</v>
      </c>
      <c r="AHG29" s="57">
        <v>92.13</v>
      </c>
      <c r="AHH29" s="57">
        <f t="shared" si="515"/>
        <v>0.38519999999999982</v>
      </c>
      <c r="AHI29" s="51">
        <f t="shared" si="61"/>
        <v>0.5</v>
      </c>
      <c r="AHJ29" s="24">
        <f t="shared" si="516"/>
        <v>28</v>
      </c>
      <c r="AHK29" s="57">
        <v>97.87</v>
      </c>
      <c r="AHL29" s="57">
        <f t="shared" si="517"/>
        <v>0.47400000000000092</v>
      </c>
      <c r="AHM29" s="51">
        <f t="shared" si="62"/>
        <v>0.5</v>
      </c>
      <c r="AHN29" s="24">
        <f t="shared" si="518"/>
        <v>22</v>
      </c>
      <c r="AHO29" s="57">
        <v>20.76</v>
      </c>
      <c r="AHP29" s="57">
        <f t="shared" si="519"/>
        <v>0</v>
      </c>
      <c r="AHQ29" s="51">
        <f t="shared" si="63"/>
        <v>0.55000000000000004</v>
      </c>
      <c r="AHR29" s="24">
        <f t="shared" si="520"/>
        <v>29</v>
      </c>
      <c r="AHS29" s="57">
        <v>3.3000000000000003</v>
      </c>
      <c r="AHT29" s="57">
        <f t="shared" si="521"/>
        <v>0.51700000000000002</v>
      </c>
      <c r="AHU29" s="51">
        <f t="shared" si="64"/>
        <v>0.55000000000000004</v>
      </c>
      <c r="AHV29" s="24">
        <f t="shared" si="522"/>
        <v>23</v>
      </c>
      <c r="AHW29" s="57">
        <v>3.1000000000000003E-3</v>
      </c>
      <c r="AHX29" s="57">
        <f t="shared" si="523"/>
        <v>0.45</v>
      </c>
      <c r="AHY29" s="51">
        <f t="shared" si="65"/>
        <v>0.45</v>
      </c>
      <c r="AHZ29" s="24">
        <f t="shared" si="524"/>
        <v>3</v>
      </c>
      <c r="AIA29" s="57">
        <v>6.9999999999999999E-4</v>
      </c>
      <c r="AIB29" s="57">
        <f t="shared" si="525"/>
        <v>0.45</v>
      </c>
      <c r="AIC29" s="51">
        <f t="shared" si="66"/>
        <v>0.45</v>
      </c>
      <c r="AID29" s="24">
        <f t="shared" si="526"/>
        <v>1</v>
      </c>
      <c r="AIE29" s="54"/>
      <c r="AIF29" s="54">
        <f t="shared" si="527"/>
        <v>0.24</v>
      </c>
      <c r="AIG29" s="54">
        <f t="shared" si="528"/>
        <v>0.4</v>
      </c>
      <c r="AIH29" s="34"/>
      <c r="AII29" s="54"/>
      <c r="AIJ29" s="54">
        <f t="shared" si="529"/>
        <v>0.24</v>
      </c>
      <c r="AIK29" s="54">
        <f t="shared" si="530"/>
        <v>0.4</v>
      </c>
      <c r="AIL29" s="34"/>
      <c r="AIM29" s="54"/>
      <c r="AIN29" s="54">
        <f t="shared" si="531"/>
        <v>0.24</v>
      </c>
      <c r="AIO29" s="54">
        <f t="shared" si="532"/>
        <v>0.4</v>
      </c>
      <c r="AIP29" s="34"/>
      <c r="AIQ29" s="57">
        <v>21.97</v>
      </c>
      <c r="AIR29" s="57">
        <f t="shared" si="533"/>
        <v>1.5</v>
      </c>
      <c r="AIS29" s="51">
        <f t="shared" si="67"/>
        <v>1.5</v>
      </c>
      <c r="AIT29" s="24">
        <f t="shared" si="534"/>
        <v>1</v>
      </c>
      <c r="AIU29" s="57">
        <v>4.5999999999999996</v>
      </c>
      <c r="AIV29" s="57">
        <f t="shared" si="535"/>
        <v>2</v>
      </c>
      <c r="AIW29" s="51">
        <f t="shared" si="68"/>
        <v>2</v>
      </c>
      <c r="AIX29" s="24">
        <f t="shared" si="536"/>
        <v>22</v>
      </c>
      <c r="AIY29" s="51">
        <v>0</v>
      </c>
      <c r="AIZ29" s="57">
        <f t="shared" si="537"/>
        <v>1.4</v>
      </c>
      <c r="AJA29" s="51">
        <f t="shared" si="69"/>
        <v>1.4</v>
      </c>
      <c r="AJB29" s="24">
        <f t="shared" si="538"/>
        <v>1</v>
      </c>
      <c r="AJC29" s="57">
        <v>25.177350665038556</v>
      </c>
      <c r="AJD29" s="57">
        <f t="shared" si="539"/>
        <v>0.3</v>
      </c>
      <c r="AJE29" s="51">
        <f t="shared" si="70"/>
        <v>0.3</v>
      </c>
      <c r="AJF29" s="24">
        <f t="shared" si="540"/>
        <v>14</v>
      </c>
      <c r="AJG29" s="54"/>
      <c r="AJH29" s="54">
        <f t="shared" si="541"/>
        <v>0.12</v>
      </c>
      <c r="AJI29" s="54">
        <f t="shared" si="542"/>
        <v>0.2</v>
      </c>
      <c r="AJJ29" s="34"/>
      <c r="AJK29" s="57">
        <v>1.0900000000000001</v>
      </c>
      <c r="AJL29" s="57">
        <f t="shared" si="543"/>
        <v>0.3952</v>
      </c>
      <c r="AJM29" s="51">
        <f t="shared" si="71"/>
        <v>0.4</v>
      </c>
      <c r="AJN29" s="24">
        <f t="shared" si="544"/>
        <v>24</v>
      </c>
      <c r="AJO29" s="57">
        <v>98.4</v>
      </c>
      <c r="AJP29" s="57">
        <f t="shared" si="545"/>
        <v>0.2</v>
      </c>
      <c r="AJQ29" s="51">
        <f t="shared" si="72"/>
        <v>0.2</v>
      </c>
      <c r="AJR29" s="24">
        <f t="shared" si="546"/>
        <v>13</v>
      </c>
      <c r="AJS29" s="57">
        <v>100</v>
      </c>
      <c r="AJT29" s="57">
        <f t="shared" si="547"/>
        <v>0.2</v>
      </c>
      <c r="AJU29" s="51">
        <f t="shared" si="73"/>
        <v>0.2</v>
      </c>
      <c r="AJV29" s="24">
        <f t="shared" si="548"/>
        <v>1</v>
      </c>
      <c r="AJW29" s="57">
        <v>97</v>
      </c>
      <c r="AJX29" s="54">
        <f t="shared" si="549"/>
        <v>0.2</v>
      </c>
      <c r="AJY29" s="36">
        <f t="shared" si="74"/>
        <v>0.2</v>
      </c>
      <c r="AJZ29" s="35">
        <f t="shared" si="550"/>
        <v>15</v>
      </c>
      <c r="AKA29" s="31" t="s">
        <v>562</v>
      </c>
      <c r="AKB29" s="33">
        <f t="shared" si="75"/>
        <v>86.709209488559608</v>
      </c>
      <c r="AKC29" s="34">
        <f t="shared" si="551"/>
        <v>5</v>
      </c>
      <c r="AKD29" s="31" t="s">
        <v>562</v>
      </c>
      <c r="AKE29" s="33">
        <f t="shared" si="76"/>
        <v>88.383700000000005</v>
      </c>
      <c r="AKF29" s="34">
        <f t="shared" si="552"/>
        <v>22</v>
      </c>
      <c r="AKG29" s="31" t="s">
        <v>562</v>
      </c>
      <c r="AKH29" s="33">
        <f t="shared" si="77"/>
        <v>60</v>
      </c>
      <c r="AKI29" s="34">
        <f t="shared" si="553"/>
        <v>1</v>
      </c>
      <c r="AKJ29" s="31" t="s">
        <v>562</v>
      </c>
      <c r="AKK29" s="33">
        <f t="shared" si="554"/>
        <v>76.423633273036998</v>
      </c>
      <c r="AKL29" s="34">
        <f t="shared" si="555"/>
        <v>5</v>
      </c>
      <c r="AKM29" s="31" t="s">
        <v>562</v>
      </c>
      <c r="AKN29" s="33">
        <f t="shared" si="78"/>
        <v>60.114605590277826</v>
      </c>
      <c r="AKO29" s="34">
        <f t="shared" si="556"/>
        <v>26</v>
      </c>
      <c r="AKP29" s="31" t="s">
        <v>562</v>
      </c>
      <c r="AKQ29" s="33">
        <f t="shared" si="79"/>
        <v>50</v>
      </c>
      <c r="AKR29" s="34">
        <f t="shared" si="557"/>
        <v>27</v>
      </c>
      <c r="AKS29" s="31" t="s">
        <v>562</v>
      </c>
      <c r="AKT29" s="33">
        <f t="shared" si="558"/>
        <v>81.90500000000003</v>
      </c>
      <c r="AKU29" s="34">
        <f t="shared" si="80"/>
        <v>26</v>
      </c>
      <c r="AKV29" s="31" t="s">
        <v>562</v>
      </c>
      <c r="AKW29" s="33">
        <f t="shared" si="559"/>
        <v>92.131147540983605</v>
      </c>
      <c r="AKX29" s="34">
        <f t="shared" si="560"/>
        <v>1</v>
      </c>
      <c r="AKY29" s="31" t="s">
        <v>562</v>
      </c>
      <c r="AKZ29" s="33">
        <f t="shared" si="81"/>
        <v>94.34666666666665</v>
      </c>
      <c r="ALA29" s="34">
        <f t="shared" si="561"/>
        <v>14</v>
      </c>
    </row>
    <row r="30" spans="1:989" ht="18" x14ac:dyDescent="0.15">
      <c r="A30" s="31" t="s">
        <v>563</v>
      </c>
      <c r="B30" s="32" t="str">
        <f>A30</f>
        <v>宁夏</v>
      </c>
      <c r="C30" s="33">
        <f t="shared" si="83"/>
        <v>79.556238915719007</v>
      </c>
      <c r="D30" s="34">
        <f t="shared" si="84"/>
        <v>10</v>
      </c>
      <c r="E30" s="54">
        <v>83.24</v>
      </c>
      <c r="F30" s="54">
        <f t="shared" si="85"/>
        <v>0.7</v>
      </c>
      <c r="G30" s="54">
        <f t="shared" si="6"/>
        <v>0.7</v>
      </c>
      <c r="H30" s="35">
        <f t="shared" si="86"/>
        <v>7</v>
      </c>
      <c r="I30" s="54">
        <v>81.069999999999993</v>
      </c>
      <c r="J30" s="54">
        <f t="shared" si="87"/>
        <v>0.51986666666666603</v>
      </c>
      <c r="K30" s="36">
        <f t="shared" si="7"/>
        <v>0.7</v>
      </c>
      <c r="L30" s="35">
        <f t="shared" si="88"/>
        <v>11</v>
      </c>
      <c r="M30" s="54">
        <v>78.22</v>
      </c>
      <c r="N30" s="54">
        <f t="shared" si="89"/>
        <v>0.43319999999999992</v>
      </c>
      <c r="O30" s="36">
        <f t="shared" si="8"/>
        <v>0.6</v>
      </c>
      <c r="P30" s="35">
        <f t="shared" si="90"/>
        <v>17</v>
      </c>
      <c r="Q30" s="54">
        <v>86.54</v>
      </c>
      <c r="R30" s="54">
        <f t="shared" si="91"/>
        <v>0.48320000000000046</v>
      </c>
      <c r="S30" s="36">
        <f t="shared" si="9"/>
        <v>0.6</v>
      </c>
      <c r="T30" s="35">
        <f t="shared" si="92"/>
        <v>12</v>
      </c>
      <c r="U30" s="54"/>
      <c r="V30" s="54">
        <f t="shared" si="93"/>
        <v>0.3</v>
      </c>
      <c r="W30" s="54">
        <f t="shared" si="563"/>
        <v>0.5</v>
      </c>
      <c r="X30" s="34"/>
      <c r="Y30" s="36">
        <v>0.14893486747279044</v>
      </c>
      <c r="Z30" s="54">
        <f t="shared" si="95"/>
        <v>0</v>
      </c>
      <c r="AA30" s="36">
        <f t="shared" si="10"/>
        <v>0.3</v>
      </c>
      <c r="AB30" s="35">
        <f t="shared" si="96"/>
        <v>24</v>
      </c>
      <c r="AC30" s="36">
        <v>0.87756546355272458</v>
      </c>
      <c r="AD30" s="54">
        <f t="shared" si="97"/>
        <v>0.33060863411181884</v>
      </c>
      <c r="AE30" s="36">
        <f t="shared" si="11"/>
        <v>0.5</v>
      </c>
      <c r="AF30" s="35">
        <f t="shared" si="98"/>
        <v>26</v>
      </c>
      <c r="AG30" s="36">
        <v>0.12738853503184713</v>
      </c>
      <c r="AH30" s="54">
        <f t="shared" si="99"/>
        <v>0</v>
      </c>
      <c r="AI30" s="36">
        <f t="shared" si="12"/>
        <v>0.3</v>
      </c>
      <c r="AJ30" s="35">
        <f t="shared" si="100"/>
        <v>26</v>
      </c>
      <c r="AK30" s="36">
        <v>10.410493449184177</v>
      </c>
      <c r="AL30" s="54">
        <f t="shared" si="101"/>
        <v>0.5</v>
      </c>
      <c r="AM30" s="36">
        <f t="shared" si="13"/>
        <v>0.5</v>
      </c>
      <c r="AN30" s="35">
        <f t="shared" si="102"/>
        <v>15</v>
      </c>
      <c r="AO30" s="53">
        <v>2.9251948095638691</v>
      </c>
      <c r="AP30" s="54">
        <f t="shared" si="103"/>
        <v>0.26299220761744524</v>
      </c>
      <c r="AQ30" s="36">
        <f t="shared" si="14"/>
        <v>0.3</v>
      </c>
      <c r="AR30" s="35">
        <f t="shared" si="562"/>
        <v>21</v>
      </c>
      <c r="AS30" s="54">
        <v>99.81</v>
      </c>
      <c r="AT30" s="54">
        <f t="shared" si="105"/>
        <v>1</v>
      </c>
      <c r="AU30" s="36">
        <f t="shared" si="15"/>
        <v>1</v>
      </c>
      <c r="AV30" s="35">
        <f t="shared" si="106"/>
        <v>17</v>
      </c>
      <c r="AW30" s="54">
        <v>0.05</v>
      </c>
      <c r="AX30" s="54">
        <f t="shared" si="107"/>
        <v>1</v>
      </c>
      <c r="AY30" s="36">
        <f t="shared" si="16"/>
        <v>1</v>
      </c>
      <c r="AZ30" s="35">
        <f t="shared" si="108"/>
        <v>20</v>
      </c>
      <c r="BA30" s="54">
        <v>2.367</v>
      </c>
      <c r="BB30" s="54">
        <f t="shared" si="109"/>
        <v>1</v>
      </c>
      <c r="BC30" s="36">
        <f t="shared" si="17"/>
        <v>1</v>
      </c>
      <c r="BD30" s="35">
        <f t="shared" si="110"/>
        <v>9</v>
      </c>
      <c r="BE30" s="37">
        <v>0.13</v>
      </c>
      <c r="BF30" s="54">
        <f t="shared" si="111"/>
        <v>1</v>
      </c>
      <c r="BG30" s="36">
        <f t="shared" si="18"/>
        <v>1</v>
      </c>
      <c r="BH30" s="35">
        <f t="shared" si="112"/>
        <v>18</v>
      </c>
      <c r="BI30" s="54">
        <v>99.62</v>
      </c>
      <c r="BJ30" s="54">
        <f t="shared" si="113"/>
        <v>0.2</v>
      </c>
      <c r="BK30" s="36">
        <f t="shared" si="19"/>
        <v>0.2</v>
      </c>
      <c r="BL30" s="35">
        <f t="shared" si="114"/>
        <v>11</v>
      </c>
      <c r="BM30" s="54">
        <v>0.13</v>
      </c>
      <c r="BN30" s="54">
        <f t="shared" si="115"/>
        <v>0.2</v>
      </c>
      <c r="BO30" s="36">
        <f t="shared" si="20"/>
        <v>0.2</v>
      </c>
      <c r="BP30" s="35">
        <f t="shared" si="116"/>
        <v>12</v>
      </c>
      <c r="BQ30" s="54">
        <v>99.21</v>
      </c>
      <c r="BR30" s="54">
        <f t="shared" si="117"/>
        <v>0.17679999999999951</v>
      </c>
      <c r="BS30" s="36">
        <f t="shared" si="21"/>
        <v>0.2</v>
      </c>
      <c r="BT30" s="35">
        <f t="shared" si="118"/>
        <v>25</v>
      </c>
      <c r="BU30" s="54">
        <v>1.8777212307237567</v>
      </c>
      <c r="BV30" s="54">
        <f t="shared" si="119"/>
        <v>0.25956460308419893</v>
      </c>
      <c r="BW30" s="36">
        <f t="shared" si="22"/>
        <v>0.4</v>
      </c>
      <c r="BX30" s="35">
        <f t="shared" si="120"/>
        <v>17</v>
      </c>
      <c r="BY30" s="54">
        <v>97.96</v>
      </c>
      <c r="BZ30" s="54">
        <f t="shared" si="121"/>
        <v>0.39359999999999901</v>
      </c>
      <c r="CA30" s="36">
        <f t="shared" si="23"/>
        <v>0.4</v>
      </c>
      <c r="CB30" s="35">
        <f t="shared" si="122"/>
        <v>10</v>
      </c>
      <c r="CC30" s="54">
        <v>98.37</v>
      </c>
      <c r="CD30" s="54">
        <f t="shared" si="123"/>
        <v>0.5</v>
      </c>
      <c r="CE30" s="36">
        <f t="shared" si="24"/>
        <v>0.5</v>
      </c>
      <c r="CF30" s="35">
        <f t="shared" si="124"/>
        <v>19</v>
      </c>
      <c r="CG30" s="54">
        <v>71</v>
      </c>
      <c r="CH30" s="54">
        <f t="shared" si="125"/>
        <v>0.4</v>
      </c>
      <c r="CI30" s="36">
        <f t="shared" si="25"/>
        <v>0.4</v>
      </c>
      <c r="CJ30" s="35">
        <f t="shared" si="126"/>
        <v>21</v>
      </c>
      <c r="CK30" s="54"/>
      <c r="CL30" s="54">
        <f t="shared" si="127"/>
        <v>0.18</v>
      </c>
      <c r="CM30" s="54">
        <f t="shared" si="128"/>
        <v>0.3</v>
      </c>
      <c r="CN30" s="34"/>
      <c r="CO30" s="54">
        <v>98.585400000000007</v>
      </c>
      <c r="CP30" s="54">
        <f t="shared" si="129"/>
        <v>0.5</v>
      </c>
      <c r="CQ30" s="36">
        <f t="shared" si="26"/>
        <v>0.5</v>
      </c>
      <c r="CR30" s="35">
        <f t="shared" si="130"/>
        <v>18</v>
      </c>
      <c r="CS30" s="54">
        <v>86</v>
      </c>
      <c r="CT30" s="54">
        <f t="shared" si="131"/>
        <v>0.35199999999999998</v>
      </c>
      <c r="CU30" s="36">
        <f t="shared" si="27"/>
        <v>0.4</v>
      </c>
      <c r="CV30" s="35">
        <f t="shared" si="132"/>
        <v>25</v>
      </c>
      <c r="CW30" s="54"/>
      <c r="CX30" s="54">
        <f t="shared" si="133"/>
        <v>0.18</v>
      </c>
      <c r="CY30" s="54">
        <f t="shared" si="134"/>
        <v>0.3</v>
      </c>
      <c r="CZ30" s="34"/>
      <c r="DA30" s="54">
        <v>99.526700000000005</v>
      </c>
      <c r="DB30" s="54">
        <f t="shared" si="135"/>
        <v>0.3</v>
      </c>
      <c r="DC30" s="36">
        <f t="shared" si="28"/>
        <v>0.3</v>
      </c>
      <c r="DD30" s="35">
        <f t="shared" si="136"/>
        <v>9</v>
      </c>
      <c r="DE30" s="54">
        <v>83</v>
      </c>
      <c r="DF30" s="54">
        <f t="shared" si="137"/>
        <v>0.47</v>
      </c>
      <c r="DG30" s="36">
        <f t="shared" si="29"/>
        <v>0.5</v>
      </c>
      <c r="DH30" s="35">
        <f t="shared" si="138"/>
        <v>20</v>
      </c>
      <c r="DI30" s="54">
        <v>97.8523</v>
      </c>
      <c r="DJ30" s="54">
        <f t="shared" si="139"/>
        <v>0.48522999999999994</v>
      </c>
      <c r="DK30" s="36">
        <f t="shared" si="30"/>
        <v>0.5</v>
      </c>
      <c r="DL30" s="35">
        <f t="shared" si="140"/>
        <v>25</v>
      </c>
      <c r="DM30" s="54">
        <v>91</v>
      </c>
      <c r="DN30" s="54">
        <f t="shared" si="141"/>
        <v>0.23399999999999999</v>
      </c>
      <c r="DO30" s="36">
        <f t="shared" si="31"/>
        <v>0.3</v>
      </c>
      <c r="DP30" s="35">
        <f t="shared" si="142"/>
        <v>25</v>
      </c>
      <c r="DQ30" s="54">
        <v>3.1667999999999998</v>
      </c>
      <c r="DR30" s="54">
        <f t="shared" si="143"/>
        <v>0.25000800000000001</v>
      </c>
      <c r="DS30" s="36">
        <f t="shared" si="32"/>
        <v>0.3</v>
      </c>
      <c r="DT30" s="35">
        <f t="shared" si="144"/>
        <v>26</v>
      </c>
      <c r="DU30" s="54">
        <v>99.84</v>
      </c>
      <c r="DV30" s="54">
        <f t="shared" si="145"/>
        <v>0.3</v>
      </c>
      <c r="DW30" s="36">
        <f t="shared" si="33"/>
        <v>0.3</v>
      </c>
      <c r="DX30" s="35">
        <f t="shared" si="146"/>
        <v>8</v>
      </c>
      <c r="DY30" s="54"/>
      <c r="DZ30" s="54">
        <f t="shared" si="147"/>
        <v>0.3</v>
      </c>
      <c r="EA30" s="54">
        <f t="shared" si="148"/>
        <v>0.5</v>
      </c>
      <c r="EB30" s="34"/>
      <c r="EC30" s="54">
        <v>81.069999999999993</v>
      </c>
      <c r="ED30" s="94">
        <v>81.16</v>
      </c>
      <c r="EE30" s="54">
        <f t="shared" si="149"/>
        <v>0</v>
      </c>
      <c r="EF30" s="51">
        <f t="shared" si="150"/>
        <v>0.3</v>
      </c>
      <c r="EG30" s="24">
        <f t="shared" si="151"/>
        <v>23</v>
      </c>
      <c r="EH30" s="54">
        <v>81.069999999999993</v>
      </c>
      <c r="EI30" s="54">
        <v>71.760000000000005</v>
      </c>
      <c r="EJ30" s="54">
        <f t="shared" si="152"/>
        <v>0.24848754448398555</v>
      </c>
      <c r="EK30" s="51">
        <f t="shared" si="153"/>
        <v>0.3</v>
      </c>
      <c r="EL30" s="24">
        <f t="shared" si="154"/>
        <v>8</v>
      </c>
      <c r="EM30" s="69">
        <v>78.22</v>
      </c>
      <c r="EN30" s="70">
        <v>79.540000000000006</v>
      </c>
      <c r="EO30" s="54">
        <f t="shared" si="155"/>
        <v>0</v>
      </c>
      <c r="EP30" s="51">
        <f t="shared" si="156"/>
        <v>0.3</v>
      </c>
      <c r="EQ30" s="24">
        <f t="shared" si="157"/>
        <v>16</v>
      </c>
      <c r="ER30" s="69">
        <v>78.22</v>
      </c>
      <c r="ES30" s="70">
        <v>71.44</v>
      </c>
      <c r="ET30" s="54">
        <f t="shared" si="158"/>
        <v>0.21276150627615062</v>
      </c>
      <c r="EU30" s="51">
        <f t="shared" si="159"/>
        <v>0.3</v>
      </c>
      <c r="EV30" s="24">
        <f t="shared" si="160"/>
        <v>11</v>
      </c>
      <c r="EW30" s="54">
        <v>86.54</v>
      </c>
      <c r="EX30" s="54">
        <v>86.12</v>
      </c>
      <c r="EY30" s="54">
        <f t="shared" si="161"/>
        <v>6.7021276595745111E-2</v>
      </c>
      <c r="EZ30" s="51">
        <f t="shared" si="162"/>
        <v>0.3</v>
      </c>
      <c r="FA30" s="24">
        <f t="shared" si="163"/>
        <v>23</v>
      </c>
      <c r="FB30" s="54">
        <v>86.54</v>
      </c>
      <c r="FC30" s="54">
        <v>79.02</v>
      </c>
      <c r="FD30" s="54">
        <f t="shared" si="164"/>
        <v>0.25122494432071291</v>
      </c>
      <c r="FE30" s="51">
        <f t="shared" si="165"/>
        <v>0.3</v>
      </c>
      <c r="FF30" s="24">
        <f t="shared" si="166"/>
        <v>12</v>
      </c>
      <c r="FG30" s="54">
        <v>7.0900000000000007</v>
      </c>
      <c r="FH30" s="54">
        <f t="shared" si="34"/>
        <v>0.24983999999999998</v>
      </c>
      <c r="FI30" s="36">
        <f t="shared" si="35"/>
        <v>0.3</v>
      </c>
      <c r="FJ30" s="35">
        <f t="shared" si="36"/>
        <v>22</v>
      </c>
      <c r="FK30" s="54">
        <v>7.8</v>
      </c>
      <c r="FL30" s="54">
        <f t="shared" si="167"/>
        <v>0.23280000000000001</v>
      </c>
      <c r="FM30" s="36">
        <f t="shared" si="37"/>
        <v>0.3</v>
      </c>
      <c r="FN30" s="35">
        <f t="shared" si="168"/>
        <v>28</v>
      </c>
      <c r="FO30" s="54">
        <v>96.899999999999991</v>
      </c>
      <c r="FP30" s="54">
        <v>95.09</v>
      </c>
      <c r="FQ30" s="54">
        <f t="shared" si="169"/>
        <v>0.56858638743455214</v>
      </c>
      <c r="FR30" s="51">
        <f t="shared" si="170"/>
        <v>0.6</v>
      </c>
      <c r="FS30" s="24">
        <f t="shared" si="171"/>
        <v>21</v>
      </c>
      <c r="FT30" s="54">
        <v>96.899999999999991</v>
      </c>
      <c r="FU30" s="54">
        <v>95.1</v>
      </c>
      <c r="FV30" s="54">
        <f t="shared" si="172"/>
        <v>0.56842105263157627</v>
      </c>
      <c r="FW30" s="51">
        <f t="shared" si="173"/>
        <v>0.6</v>
      </c>
      <c r="FX30" s="24">
        <f t="shared" si="174"/>
        <v>22</v>
      </c>
      <c r="FY30" s="54">
        <v>92.67</v>
      </c>
      <c r="FZ30" s="54">
        <v>73.87</v>
      </c>
      <c r="GA30" s="54">
        <f t="shared" si="175"/>
        <v>0.1</v>
      </c>
      <c r="GB30" s="51">
        <f t="shared" si="176"/>
        <v>0.1</v>
      </c>
      <c r="GC30" s="24">
        <f t="shared" si="177"/>
        <v>1</v>
      </c>
      <c r="GD30" s="57">
        <v>92.67</v>
      </c>
      <c r="GE30" s="57">
        <v>83.22</v>
      </c>
      <c r="GF30" s="54">
        <f t="shared" si="178"/>
        <v>0.1</v>
      </c>
      <c r="GG30" s="51">
        <f t="shared" si="179"/>
        <v>0.1</v>
      </c>
      <c r="GH30" s="24">
        <f t="shared" si="180"/>
        <v>1</v>
      </c>
      <c r="GI30" s="57">
        <v>98.02</v>
      </c>
      <c r="GJ30" s="57">
        <v>91.53</v>
      </c>
      <c r="GK30" s="54">
        <f t="shared" si="181"/>
        <v>0.1</v>
      </c>
      <c r="GL30" s="51">
        <f t="shared" si="182"/>
        <v>0.1</v>
      </c>
      <c r="GM30" s="24">
        <f t="shared" si="183"/>
        <v>1</v>
      </c>
      <c r="GN30" s="57">
        <v>98.02</v>
      </c>
      <c r="GO30" s="57">
        <v>96.17</v>
      </c>
      <c r="GP30" s="54">
        <f t="shared" si="184"/>
        <v>0.1</v>
      </c>
      <c r="GQ30" s="51">
        <f t="shared" si="185"/>
        <v>0.1</v>
      </c>
      <c r="GR30" s="24">
        <f t="shared" si="186"/>
        <v>1</v>
      </c>
      <c r="GS30" s="57">
        <v>9.68</v>
      </c>
      <c r="GT30" s="57">
        <f t="shared" si="38"/>
        <v>0</v>
      </c>
      <c r="GU30" s="51">
        <f t="shared" si="39"/>
        <v>0.1</v>
      </c>
      <c r="GV30" s="24">
        <f t="shared" si="40"/>
        <v>29</v>
      </c>
      <c r="GW30" s="57">
        <v>7.32</v>
      </c>
      <c r="GX30" s="57">
        <f t="shared" si="187"/>
        <v>0</v>
      </c>
      <c r="GY30" s="51">
        <f t="shared" si="41"/>
        <v>0.1</v>
      </c>
      <c r="GZ30" s="24">
        <f t="shared" si="42"/>
        <v>25</v>
      </c>
      <c r="HA30" s="56"/>
      <c r="HB30" s="56"/>
      <c r="HC30" s="54">
        <f t="shared" si="188"/>
        <v>0.06</v>
      </c>
      <c r="HD30" s="54">
        <f t="shared" si="189"/>
        <v>0.1</v>
      </c>
      <c r="HE30" s="56"/>
      <c r="HF30" s="56"/>
      <c r="HG30" s="56"/>
      <c r="HH30" s="54">
        <f t="shared" si="190"/>
        <v>0.06</v>
      </c>
      <c r="HI30" s="54">
        <f t="shared" si="191"/>
        <v>0.1</v>
      </c>
      <c r="HJ30" s="56"/>
      <c r="HK30" s="57">
        <v>95.56</v>
      </c>
      <c r="HL30" s="57">
        <v>85.66</v>
      </c>
      <c r="HM30" s="54">
        <f t="shared" si="192"/>
        <v>8.7301587301587324E-2</v>
      </c>
      <c r="HN30" s="51">
        <f t="shared" si="193"/>
        <v>0.1</v>
      </c>
      <c r="HO30" s="24">
        <f t="shared" si="194"/>
        <v>19</v>
      </c>
      <c r="HP30" s="57">
        <v>95.56</v>
      </c>
      <c r="HQ30" s="57">
        <v>91.33</v>
      </c>
      <c r="HR30" s="54">
        <f t="shared" si="195"/>
        <v>7.4603174603174657E-2</v>
      </c>
      <c r="HS30" s="51">
        <f t="shared" si="196"/>
        <v>0.1</v>
      </c>
      <c r="HT30" s="24">
        <f t="shared" si="197"/>
        <v>24</v>
      </c>
      <c r="HU30" s="54">
        <v>98.18</v>
      </c>
      <c r="HV30" s="54">
        <v>92.759999999999991</v>
      </c>
      <c r="HW30" s="54">
        <f t="shared" si="198"/>
        <v>0.1</v>
      </c>
      <c r="HX30" s="54">
        <f t="shared" si="199"/>
        <v>0.1</v>
      </c>
      <c r="HY30" s="24">
        <f t="shared" si="200"/>
        <v>1</v>
      </c>
      <c r="HZ30" s="54">
        <v>98.18</v>
      </c>
      <c r="IA30" s="54">
        <v>84.41</v>
      </c>
      <c r="IB30" s="54">
        <f t="shared" si="201"/>
        <v>0.1</v>
      </c>
      <c r="IC30" s="54">
        <f t="shared" si="202"/>
        <v>0.1</v>
      </c>
      <c r="ID30" s="24">
        <f t="shared" si="203"/>
        <v>1</v>
      </c>
      <c r="IE30" s="56"/>
      <c r="IF30" s="56"/>
      <c r="IG30" s="54">
        <f t="shared" si="204"/>
        <v>0.06</v>
      </c>
      <c r="IH30" s="54">
        <f t="shared" si="205"/>
        <v>0.1</v>
      </c>
      <c r="II30" s="56"/>
      <c r="IJ30" s="56"/>
      <c r="IK30" s="56"/>
      <c r="IL30" s="54">
        <f t="shared" si="206"/>
        <v>0.06</v>
      </c>
      <c r="IM30" s="54">
        <f t="shared" si="207"/>
        <v>0.1</v>
      </c>
      <c r="IN30" s="56"/>
      <c r="IO30" s="56"/>
      <c r="IP30" s="56"/>
      <c r="IQ30" s="54">
        <f t="shared" si="208"/>
        <v>0.12</v>
      </c>
      <c r="IR30" s="54">
        <f t="shared" si="209"/>
        <v>0.2</v>
      </c>
      <c r="IS30" s="56"/>
      <c r="IT30" s="56"/>
      <c r="IU30" s="56"/>
      <c r="IV30" s="54">
        <f t="shared" si="210"/>
        <v>0.12</v>
      </c>
      <c r="IW30" s="54">
        <f t="shared" si="211"/>
        <v>0.2</v>
      </c>
      <c r="IX30" s="56"/>
      <c r="IY30" s="56"/>
      <c r="IZ30" s="56"/>
      <c r="JA30" s="54">
        <f t="shared" si="212"/>
        <v>0.12</v>
      </c>
      <c r="JB30" s="54">
        <f t="shared" si="213"/>
        <v>0.2</v>
      </c>
      <c r="JC30" s="56"/>
      <c r="JD30" s="56"/>
      <c r="JE30" s="56"/>
      <c r="JF30" s="54">
        <f t="shared" si="214"/>
        <v>0.12</v>
      </c>
      <c r="JG30" s="54">
        <f t="shared" si="215"/>
        <v>0.2</v>
      </c>
      <c r="JH30" s="56"/>
      <c r="JI30" s="56"/>
      <c r="JJ30" s="56"/>
      <c r="JK30" s="54">
        <f t="shared" si="216"/>
        <v>0.06</v>
      </c>
      <c r="JL30" s="54">
        <f t="shared" si="217"/>
        <v>0.1</v>
      </c>
      <c r="JM30" s="56"/>
      <c r="JN30" s="56"/>
      <c r="JO30" s="56"/>
      <c r="JP30" s="54">
        <f t="shared" si="218"/>
        <v>0.06</v>
      </c>
      <c r="JQ30" s="54">
        <f t="shared" si="219"/>
        <v>0.1</v>
      </c>
      <c r="JR30" s="56"/>
      <c r="JS30" s="56"/>
      <c r="JT30" s="56"/>
      <c r="JU30" s="54">
        <f t="shared" si="220"/>
        <v>0.03</v>
      </c>
      <c r="JV30" s="54">
        <f t="shared" si="221"/>
        <v>0.05</v>
      </c>
      <c r="JW30" s="56"/>
      <c r="JX30" s="56"/>
      <c r="JY30" s="56"/>
      <c r="JZ30" s="54">
        <f t="shared" si="222"/>
        <v>0.03</v>
      </c>
      <c r="KA30" s="54">
        <f t="shared" si="223"/>
        <v>0.05</v>
      </c>
      <c r="KB30" s="56"/>
      <c r="KC30" s="56"/>
      <c r="KD30" s="56"/>
      <c r="KE30" s="54">
        <f t="shared" si="224"/>
        <v>0.03</v>
      </c>
      <c r="KF30" s="54">
        <f t="shared" si="225"/>
        <v>0.05</v>
      </c>
      <c r="KG30" s="56"/>
      <c r="KH30" s="56"/>
      <c r="KI30" s="56"/>
      <c r="KJ30" s="54">
        <f t="shared" si="226"/>
        <v>0.03</v>
      </c>
      <c r="KK30" s="54">
        <f t="shared" si="227"/>
        <v>0.05</v>
      </c>
      <c r="KL30" s="56"/>
      <c r="KM30" s="57"/>
      <c r="KN30" s="57"/>
      <c r="KO30" s="54">
        <f t="shared" si="228"/>
        <v>0</v>
      </c>
      <c r="KP30" s="51">
        <f t="shared" si="229"/>
        <v>0</v>
      </c>
      <c r="KQ30" s="24"/>
      <c r="KR30" s="57"/>
      <c r="KS30" s="57"/>
      <c r="KT30" s="54">
        <f t="shared" si="231"/>
        <v>0</v>
      </c>
      <c r="KU30" s="51">
        <f t="shared" si="232"/>
        <v>0</v>
      </c>
      <c r="KV30" s="24"/>
      <c r="KW30" s="57"/>
      <c r="KX30" s="57"/>
      <c r="KY30" s="54">
        <f t="shared" si="234"/>
        <v>0</v>
      </c>
      <c r="KZ30" s="51">
        <f t="shared" si="235"/>
        <v>0</v>
      </c>
      <c r="LA30" s="24"/>
      <c r="LB30" s="57"/>
      <c r="LC30" s="57"/>
      <c r="LD30" s="54">
        <f t="shared" si="237"/>
        <v>0</v>
      </c>
      <c r="LE30" s="51">
        <f t="shared" si="238"/>
        <v>0</v>
      </c>
      <c r="LF30" s="24"/>
      <c r="LG30" s="56"/>
      <c r="LH30" s="56"/>
      <c r="LI30" s="54">
        <f t="shared" si="240"/>
        <v>0.06</v>
      </c>
      <c r="LJ30" s="54">
        <f t="shared" si="241"/>
        <v>0.1</v>
      </c>
      <c r="LK30" s="56"/>
      <c r="LL30" s="56"/>
      <c r="LM30" s="56"/>
      <c r="LN30" s="54">
        <f t="shared" si="242"/>
        <v>0.06</v>
      </c>
      <c r="LO30" s="54">
        <f t="shared" si="243"/>
        <v>0.1</v>
      </c>
      <c r="LP30" s="56"/>
      <c r="LQ30" s="54"/>
      <c r="LR30" s="56"/>
      <c r="LS30" s="54">
        <f t="shared" si="244"/>
        <v>0</v>
      </c>
      <c r="LT30" s="51">
        <f t="shared" si="245"/>
        <v>0</v>
      </c>
      <c r="LU30" s="24"/>
      <c r="LV30" s="54"/>
      <c r="LW30" s="56"/>
      <c r="LX30" s="54">
        <f t="shared" si="247"/>
        <v>0</v>
      </c>
      <c r="LY30" s="51">
        <f t="shared" si="248"/>
        <v>0</v>
      </c>
      <c r="LZ30" s="24"/>
      <c r="MA30" s="54"/>
      <c r="MB30" s="56"/>
      <c r="MC30" s="54">
        <f t="shared" si="250"/>
        <v>0</v>
      </c>
      <c r="MD30" s="51">
        <f t="shared" si="251"/>
        <v>0</v>
      </c>
      <c r="ME30" s="24"/>
      <c r="MF30" s="54"/>
      <c r="MG30" s="56"/>
      <c r="MH30" s="54">
        <f t="shared" si="253"/>
        <v>0</v>
      </c>
      <c r="MI30" s="51">
        <f t="shared" si="254"/>
        <v>0</v>
      </c>
      <c r="MJ30" s="24"/>
      <c r="MK30" s="56"/>
      <c r="ML30" s="56"/>
      <c r="MM30" s="54">
        <f t="shared" si="256"/>
        <v>0.12</v>
      </c>
      <c r="MN30" s="54">
        <f t="shared" si="257"/>
        <v>0.2</v>
      </c>
      <c r="MO30" s="56"/>
      <c r="MP30" s="56"/>
      <c r="MQ30" s="56"/>
      <c r="MR30" s="54">
        <f t="shared" si="258"/>
        <v>0.12</v>
      </c>
      <c r="MS30" s="54">
        <f t="shared" si="259"/>
        <v>0.2</v>
      </c>
      <c r="MT30" s="56"/>
      <c r="MU30" s="56"/>
      <c r="MV30" s="56"/>
      <c r="MW30" s="54">
        <f t="shared" si="260"/>
        <v>0.12</v>
      </c>
      <c r="MX30" s="54">
        <f t="shared" si="261"/>
        <v>0.2</v>
      </c>
      <c r="MY30" s="56"/>
      <c r="MZ30" s="56"/>
      <c r="NA30" s="56"/>
      <c r="NB30" s="54">
        <f t="shared" si="262"/>
        <v>0.12</v>
      </c>
      <c r="NC30" s="54">
        <f t="shared" si="263"/>
        <v>0.2</v>
      </c>
      <c r="ND30" s="56"/>
      <c r="NE30" s="56"/>
      <c r="NF30" s="56"/>
      <c r="NG30" s="54">
        <f t="shared" si="264"/>
        <v>0.06</v>
      </c>
      <c r="NH30" s="54">
        <f t="shared" si="265"/>
        <v>0.1</v>
      </c>
      <c r="NI30" s="56"/>
      <c r="NJ30" s="56"/>
      <c r="NK30" s="56"/>
      <c r="NL30" s="54">
        <f t="shared" si="266"/>
        <v>0.06</v>
      </c>
      <c r="NM30" s="54">
        <f t="shared" si="267"/>
        <v>0.1</v>
      </c>
      <c r="NN30" s="56"/>
      <c r="NO30" s="56"/>
      <c r="NP30" s="56"/>
      <c r="NQ30" s="54">
        <f t="shared" si="268"/>
        <v>0.03</v>
      </c>
      <c r="NR30" s="54">
        <f t="shared" si="269"/>
        <v>0.05</v>
      </c>
      <c r="NS30" s="56"/>
      <c r="NT30" s="56"/>
      <c r="NU30" s="56"/>
      <c r="NV30" s="54">
        <f t="shared" si="270"/>
        <v>0.03</v>
      </c>
      <c r="NW30" s="54">
        <f t="shared" si="271"/>
        <v>0.05</v>
      </c>
      <c r="NX30" s="56"/>
      <c r="NY30" s="56"/>
      <c r="NZ30" s="56"/>
      <c r="OA30" s="54">
        <f t="shared" si="272"/>
        <v>0.03</v>
      </c>
      <c r="OB30" s="54">
        <f t="shared" si="273"/>
        <v>0.05</v>
      </c>
      <c r="OC30" s="56"/>
      <c r="OD30" s="56"/>
      <c r="OE30" s="56"/>
      <c r="OF30" s="54">
        <f t="shared" si="274"/>
        <v>0.03</v>
      </c>
      <c r="OG30" s="54">
        <f t="shared" si="275"/>
        <v>0.05</v>
      </c>
      <c r="OH30" s="56"/>
      <c r="OI30" s="56"/>
      <c r="OJ30" s="56"/>
      <c r="OK30" s="54">
        <f t="shared" si="276"/>
        <v>0.06</v>
      </c>
      <c r="OL30" s="54">
        <f t="shared" si="277"/>
        <v>0.1</v>
      </c>
      <c r="OM30" s="56"/>
      <c r="ON30" s="56"/>
      <c r="OO30" s="56"/>
      <c r="OP30" s="54">
        <f t="shared" si="278"/>
        <v>0.06</v>
      </c>
      <c r="OQ30" s="54">
        <f t="shared" si="279"/>
        <v>0.1</v>
      </c>
      <c r="OR30" s="56"/>
      <c r="OS30" s="56"/>
      <c r="OT30" s="56"/>
      <c r="OU30" s="54">
        <f t="shared" si="280"/>
        <v>0.12</v>
      </c>
      <c r="OV30" s="54">
        <f t="shared" si="281"/>
        <v>0.2</v>
      </c>
      <c r="OW30" s="56"/>
      <c r="OX30" s="56"/>
      <c r="OY30" s="56"/>
      <c r="OZ30" s="54">
        <f t="shared" si="282"/>
        <v>0.12</v>
      </c>
      <c r="PA30" s="54">
        <f t="shared" si="283"/>
        <v>0.2</v>
      </c>
      <c r="PB30" s="56"/>
      <c r="PC30" s="56"/>
      <c r="PD30" s="56"/>
      <c r="PE30" s="54">
        <f t="shared" si="284"/>
        <v>0.12</v>
      </c>
      <c r="PF30" s="54">
        <f t="shared" si="285"/>
        <v>0.2</v>
      </c>
      <c r="PG30" s="56"/>
      <c r="PH30" s="56"/>
      <c r="PI30" s="56"/>
      <c r="PJ30" s="54">
        <f t="shared" si="286"/>
        <v>0.12</v>
      </c>
      <c r="PK30" s="54">
        <f t="shared" si="287"/>
        <v>0.2</v>
      </c>
      <c r="PL30" s="56"/>
      <c r="PM30" s="56"/>
      <c r="PN30" s="56"/>
      <c r="PO30" s="54">
        <f t="shared" si="288"/>
        <v>0.06</v>
      </c>
      <c r="PP30" s="54">
        <f t="shared" si="289"/>
        <v>0.1</v>
      </c>
      <c r="PQ30" s="56"/>
      <c r="PR30" s="56"/>
      <c r="PS30" s="56"/>
      <c r="PT30" s="54">
        <f t="shared" si="290"/>
        <v>0.06</v>
      </c>
      <c r="PU30" s="54">
        <f t="shared" si="291"/>
        <v>0.1</v>
      </c>
      <c r="PV30" s="56"/>
      <c r="PW30" s="56"/>
      <c r="PX30" s="56"/>
      <c r="PY30" s="54">
        <f t="shared" si="292"/>
        <v>0.03</v>
      </c>
      <c r="PZ30" s="54">
        <f t="shared" si="293"/>
        <v>0.05</v>
      </c>
      <c r="QA30" s="56"/>
      <c r="QB30" s="56"/>
      <c r="QC30" s="56"/>
      <c r="QD30" s="54">
        <f t="shared" si="294"/>
        <v>0.03</v>
      </c>
      <c r="QE30" s="54">
        <f t="shared" si="295"/>
        <v>0.05</v>
      </c>
      <c r="QF30" s="56"/>
      <c r="QG30" s="56"/>
      <c r="QH30" s="56"/>
      <c r="QI30" s="54">
        <f t="shared" si="296"/>
        <v>0.03</v>
      </c>
      <c r="QJ30" s="54">
        <f t="shared" si="297"/>
        <v>0.05</v>
      </c>
      <c r="QK30" s="56"/>
      <c r="QL30" s="56"/>
      <c r="QM30" s="56"/>
      <c r="QN30" s="54">
        <f t="shared" si="298"/>
        <v>0.03</v>
      </c>
      <c r="QO30" s="54">
        <f t="shared" si="299"/>
        <v>0.05</v>
      </c>
      <c r="QP30" s="56"/>
      <c r="QQ30" s="54"/>
      <c r="QR30" s="54">
        <f t="shared" si="300"/>
        <v>0.12</v>
      </c>
      <c r="QS30" s="54">
        <f t="shared" si="301"/>
        <v>0.2</v>
      </c>
      <c r="QT30" s="34"/>
      <c r="QU30" s="54"/>
      <c r="QV30" s="54">
        <f t="shared" si="302"/>
        <v>0.12</v>
      </c>
      <c r="QW30" s="54">
        <f t="shared" si="303"/>
        <v>0.2</v>
      </c>
      <c r="QX30" s="34"/>
      <c r="QY30" s="54"/>
      <c r="QZ30" s="54">
        <f t="shared" si="304"/>
        <v>0.12</v>
      </c>
      <c r="RA30" s="54">
        <f t="shared" si="305"/>
        <v>0.2</v>
      </c>
      <c r="RB30" s="34"/>
      <c r="RC30" s="54"/>
      <c r="RD30" s="54">
        <f t="shared" si="306"/>
        <v>0.12</v>
      </c>
      <c r="RE30" s="54">
        <f t="shared" si="307"/>
        <v>0.2</v>
      </c>
      <c r="RF30" s="34"/>
      <c r="RG30" s="54"/>
      <c r="RH30" s="54">
        <f t="shared" si="308"/>
        <v>0.12</v>
      </c>
      <c r="RI30" s="54">
        <f t="shared" si="309"/>
        <v>0.2</v>
      </c>
      <c r="RJ30" s="34"/>
      <c r="RK30" s="57">
        <v>96.899999999999991</v>
      </c>
      <c r="RL30" s="57">
        <f t="shared" si="310"/>
        <v>0.19199999999999934</v>
      </c>
      <c r="RM30" s="51">
        <f t="shared" si="43"/>
        <v>0.2</v>
      </c>
      <c r="RN30" s="24">
        <f t="shared" si="311"/>
        <v>17</v>
      </c>
      <c r="RO30" s="54"/>
      <c r="RP30" s="54">
        <f t="shared" si="312"/>
        <v>0.06</v>
      </c>
      <c r="RQ30" s="54">
        <f t="shared" si="313"/>
        <v>0.1</v>
      </c>
      <c r="RR30" s="34"/>
      <c r="RS30" s="54"/>
      <c r="RT30" s="54">
        <f t="shared" si="314"/>
        <v>0.06</v>
      </c>
      <c r="RU30" s="54">
        <f t="shared" si="315"/>
        <v>0.1</v>
      </c>
      <c r="RV30" s="34"/>
      <c r="RW30" s="54"/>
      <c r="RX30" s="54">
        <f t="shared" si="316"/>
        <v>0.06</v>
      </c>
      <c r="RY30" s="54">
        <f t="shared" si="317"/>
        <v>0.1</v>
      </c>
      <c r="RZ30" s="34"/>
      <c r="SA30" s="54"/>
      <c r="SB30" s="54">
        <f t="shared" si="318"/>
        <v>0.06</v>
      </c>
      <c r="SC30" s="54">
        <f t="shared" si="319"/>
        <v>0.1</v>
      </c>
      <c r="SD30" s="34"/>
      <c r="SE30" s="54"/>
      <c r="SF30" s="54">
        <f t="shared" si="320"/>
        <v>0.06</v>
      </c>
      <c r="SG30" s="54">
        <f t="shared" si="321"/>
        <v>0.1</v>
      </c>
      <c r="SH30" s="34"/>
      <c r="SI30" s="54"/>
      <c r="SJ30" s="54">
        <f t="shared" si="322"/>
        <v>0.06</v>
      </c>
      <c r="SK30" s="54">
        <f t="shared" si="323"/>
        <v>0.1</v>
      </c>
      <c r="SL30" s="34"/>
      <c r="SM30" s="54"/>
      <c r="SN30" s="54">
        <f t="shared" si="324"/>
        <v>0.06</v>
      </c>
      <c r="SO30" s="54">
        <f t="shared" si="325"/>
        <v>0.1</v>
      </c>
      <c r="SP30" s="34"/>
      <c r="SQ30" s="54"/>
      <c r="SR30" s="54">
        <f t="shared" si="326"/>
        <v>0.06</v>
      </c>
      <c r="SS30" s="54">
        <f t="shared" si="327"/>
        <v>0.1</v>
      </c>
      <c r="ST30" s="34"/>
      <c r="SU30" s="54"/>
      <c r="SV30" s="54">
        <f t="shared" si="328"/>
        <v>0.06</v>
      </c>
      <c r="SW30" s="54">
        <f t="shared" si="329"/>
        <v>0.1</v>
      </c>
      <c r="SX30" s="34"/>
      <c r="SY30" s="54"/>
      <c r="SZ30" s="54">
        <f t="shared" si="330"/>
        <v>0.06</v>
      </c>
      <c r="TA30" s="54">
        <f t="shared" si="331"/>
        <v>0.1</v>
      </c>
      <c r="TB30" s="34"/>
      <c r="TC30" s="54"/>
      <c r="TD30" s="54">
        <f t="shared" si="332"/>
        <v>0.06</v>
      </c>
      <c r="TE30" s="54">
        <f t="shared" si="333"/>
        <v>0.1</v>
      </c>
      <c r="TF30" s="34"/>
      <c r="TG30" s="54"/>
      <c r="TH30" s="54">
        <f t="shared" si="334"/>
        <v>0.06</v>
      </c>
      <c r="TI30" s="54">
        <f t="shared" si="335"/>
        <v>0.1</v>
      </c>
      <c r="TJ30" s="34"/>
      <c r="TK30" s="54"/>
      <c r="TL30" s="54">
        <f t="shared" si="336"/>
        <v>0.06</v>
      </c>
      <c r="TM30" s="54">
        <f t="shared" si="337"/>
        <v>0.1</v>
      </c>
      <c r="TN30" s="34"/>
      <c r="TO30" s="57">
        <v>92.67</v>
      </c>
      <c r="TP30" s="57">
        <f t="shared" si="338"/>
        <v>0.1</v>
      </c>
      <c r="TQ30" s="51">
        <f t="shared" si="44"/>
        <v>0.1</v>
      </c>
      <c r="TR30" s="24">
        <f t="shared" si="339"/>
        <v>20</v>
      </c>
      <c r="TS30" s="54"/>
      <c r="TT30" s="54">
        <f t="shared" si="340"/>
        <v>0.06</v>
      </c>
      <c r="TU30" s="54">
        <f t="shared" si="341"/>
        <v>0.1</v>
      </c>
      <c r="TV30" s="34"/>
      <c r="TW30" s="54"/>
      <c r="TX30" s="54">
        <f t="shared" si="342"/>
        <v>0.06</v>
      </c>
      <c r="TY30" s="54">
        <f t="shared" si="343"/>
        <v>0.1</v>
      </c>
      <c r="TZ30" s="34"/>
      <c r="UA30" s="54"/>
      <c r="UB30" s="54">
        <f t="shared" si="344"/>
        <v>0.06</v>
      </c>
      <c r="UC30" s="54">
        <f t="shared" si="345"/>
        <v>0.1</v>
      </c>
      <c r="UD30" s="34"/>
      <c r="UE30" s="54"/>
      <c r="UF30" s="54">
        <f t="shared" si="346"/>
        <v>0.06</v>
      </c>
      <c r="UG30" s="54">
        <f t="shared" si="347"/>
        <v>0.1</v>
      </c>
      <c r="UH30" s="34"/>
      <c r="UI30" s="54"/>
      <c r="UJ30" s="54">
        <f t="shared" si="348"/>
        <v>0.06</v>
      </c>
      <c r="UK30" s="54">
        <f t="shared" si="349"/>
        <v>0.1</v>
      </c>
      <c r="UL30" s="34"/>
      <c r="UM30" s="54"/>
      <c r="UN30" s="54">
        <f t="shared" si="350"/>
        <v>0.06</v>
      </c>
      <c r="UO30" s="54">
        <f t="shared" si="351"/>
        <v>0.1</v>
      </c>
      <c r="UP30" s="34"/>
      <c r="UQ30" s="54"/>
      <c r="UR30" s="54">
        <f t="shared" si="352"/>
        <v>0.06</v>
      </c>
      <c r="US30" s="54">
        <f t="shared" si="353"/>
        <v>0.1</v>
      </c>
      <c r="UT30" s="34"/>
      <c r="UU30" s="54"/>
      <c r="UV30" s="54">
        <f t="shared" si="354"/>
        <v>0.06</v>
      </c>
      <c r="UW30" s="54">
        <f t="shared" si="355"/>
        <v>0.1</v>
      </c>
      <c r="UX30" s="34"/>
      <c r="UY30" s="54"/>
      <c r="UZ30" s="54">
        <f t="shared" si="356"/>
        <v>0.06</v>
      </c>
      <c r="VA30" s="54">
        <f t="shared" si="357"/>
        <v>0.1</v>
      </c>
      <c r="VB30" s="34"/>
      <c r="VC30" s="54"/>
      <c r="VD30" s="54">
        <f t="shared" si="358"/>
        <v>0.06</v>
      </c>
      <c r="VE30" s="54">
        <f t="shared" si="359"/>
        <v>0.1</v>
      </c>
      <c r="VF30" s="34"/>
      <c r="VG30" s="64"/>
      <c r="VH30" s="57">
        <f t="shared" si="45"/>
        <v>0</v>
      </c>
      <c r="VI30" s="51">
        <f t="shared" si="46"/>
        <v>0</v>
      </c>
      <c r="VJ30" s="24"/>
      <c r="VK30" s="57"/>
      <c r="VL30" s="57">
        <f t="shared" si="361"/>
        <v>0</v>
      </c>
      <c r="VM30" s="51">
        <f t="shared" si="47"/>
        <v>0</v>
      </c>
      <c r="VN30" s="24"/>
      <c r="VO30" s="57"/>
      <c r="VP30" s="57">
        <f t="shared" si="363"/>
        <v>0</v>
      </c>
      <c r="VQ30" s="51">
        <f t="shared" si="48"/>
        <v>0</v>
      </c>
      <c r="VR30" s="24"/>
      <c r="VS30" s="54"/>
      <c r="VT30" s="54">
        <f t="shared" si="365"/>
        <v>0.06</v>
      </c>
      <c r="VU30" s="54">
        <f t="shared" si="366"/>
        <v>0.1</v>
      </c>
      <c r="VV30" s="34"/>
      <c r="VW30" s="54"/>
      <c r="VX30" s="57">
        <f t="shared" si="367"/>
        <v>0</v>
      </c>
      <c r="VY30" s="51">
        <f t="shared" si="49"/>
        <v>0</v>
      </c>
      <c r="VZ30" s="24"/>
      <c r="WA30" s="54"/>
      <c r="WB30" s="57">
        <f t="shared" si="369"/>
        <v>0</v>
      </c>
      <c r="WC30" s="51">
        <f t="shared" si="50"/>
        <v>0</v>
      </c>
      <c r="WD30" s="24"/>
      <c r="WE30" s="57"/>
      <c r="WF30" s="57">
        <f t="shared" si="371"/>
        <v>0</v>
      </c>
      <c r="WG30" s="51">
        <f t="shared" si="51"/>
        <v>0</v>
      </c>
      <c r="WH30" s="24"/>
      <c r="WI30" s="54"/>
      <c r="WJ30" s="54">
        <f t="shared" si="373"/>
        <v>0.06</v>
      </c>
      <c r="WK30" s="54">
        <f t="shared" si="374"/>
        <v>0.1</v>
      </c>
      <c r="WL30" s="34"/>
      <c r="WM30" s="54"/>
      <c r="WN30" s="54">
        <f t="shared" si="375"/>
        <v>0.06</v>
      </c>
      <c r="WO30" s="54">
        <f t="shared" si="376"/>
        <v>0.1</v>
      </c>
      <c r="WP30" s="34"/>
      <c r="WQ30" s="54"/>
      <c r="WR30" s="54">
        <f t="shared" si="377"/>
        <v>0.06</v>
      </c>
      <c r="WS30" s="54">
        <f t="shared" si="378"/>
        <v>0.1</v>
      </c>
      <c r="WT30" s="34"/>
      <c r="WU30" s="57"/>
      <c r="WV30" s="57">
        <f t="shared" si="379"/>
        <v>0</v>
      </c>
      <c r="WW30" s="51">
        <f t="shared" si="52"/>
        <v>0</v>
      </c>
      <c r="WX30" s="24"/>
      <c r="WY30" s="54"/>
      <c r="WZ30" s="54">
        <f t="shared" si="381"/>
        <v>0.06</v>
      </c>
      <c r="XA30" s="54">
        <f t="shared" si="382"/>
        <v>0.1</v>
      </c>
      <c r="XB30" s="34"/>
      <c r="XC30" s="54"/>
      <c r="XD30" s="54">
        <f t="shared" si="383"/>
        <v>0.06</v>
      </c>
      <c r="XE30" s="54">
        <f t="shared" si="384"/>
        <v>0.1</v>
      </c>
      <c r="XF30" s="34"/>
      <c r="XG30" s="54"/>
      <c r="XH30" s="54">
        <f t="shared" si="385"/>
        <v>0.06</v>
      </c>
      <c r="XI30" s="54">
        <f t="shared" si="386"/>
        <v>0.1</v>
      </c>
      <c r="XJ30" s="34"/>
      <c r="XK30" s="54"/>
      <c r="XL30" s="54">
        <f t="shared" si="387"/>
        <v>0.06</v>
      </c>
      <c r="XM30" s="54">
        <f t="shared" si="388"/>
        <v>0.1</v>
      </c>
      <c r="XN30" s="34"/>
      <c r="XO30" s="54"/>
      <c r="XP30" s="54">
        <f t="shared" si="389"/>
        <v>0.06</v>
      </c>
      <c r="XQ30" s="54">
        <f t="shared" si="390"/>
        <v>0.1</v>
      </c>
      <c r="XR30" s="34"/>
      <c r="XS30" s="54"/>
      <c r="XT30" s="54">
        <f t="shared" si="391"/>
        <v>0.06</v>
      </c>
      <c r="XU30" s="54">
        <f t="shared" si="392"/>
        <v>0.1</v>
      </c>
      <c r="XV30" s="34"/>
      <c r="XW30" s="54"/>
      <c r="XX30" s="54">
        <f t="shared" si="393"/>
        <v>0.06</v>
      </c>
      <c r="XY30" s="54">
        <f t="shared" si="394"/>
        <v>0.1</v>
      </c>
      <c r="XZ30" s="34"/>
      <c r="YA30" s="54"/>
      <c r="YB30" s="54">
        <f t="shared" si="395"/>
        <v>0.06</v>
      </c>
      <c r="YC30" s="54">
        <f t="shared" si="396"/>
        <v>0.1</v>
      </c>
      <c r="YD30" s="34"/>
      <c r="YE30" s="54"/>
      <c r="YF30" s="54">
        <f t="shared" si="397"/>
        <v>0.03</v>
      </c>
      <c r="YG30" s="54">
        <f t="shared" si="398"/>
        <v>0.05</v>
      </c>
      <c r="YH30" s="34"/>
      <c r="YI30" s="54"/>
      <c r="YJ30" s="54">
        <f t="shared" si="399"/>
        <v>0.06</v>
      </c>
      <c r="YK30" s="54">
        <f t="shared" si="400"/>
        <v>0.1</v>
      </c>
      <c r="YL30" s="34"/>
      <c r="YM30" s="54"/>
      <c r="YN30" s="54">
        <f t="shared" si="401"/>
        <v>0.03</v>
      </c>
      <c r="YO30" s="54">
        <f t="shared" si="402"/>
        <v>0.05</v>
      </c>
      <c r="YP30" s="34"/>
      <c r="YQ30" s="57">
        <v>98.02</v>
      </c>
      <c r="YR30" s="57">
        <f t="shared" si="403"/>
        <v>0.1</v>
      </c>
      <c r="YS30" s="51">
        <f t="shared" si="53"/>
        <v>0.1</v>
      </c>
      <c r="YT30" s="24">
        <f t="shared" si="404"/>
        <v>16</v>
      </c>
      <c r="YU30" s="54"/>
      <c r="YV30" s="54">
        <f t="shared" si="405"/>
        <v>0.06</v>
      </c>
      <c r="YW30" s="54">
        <f t="shared" si="406"/>
        <v>0.1</v>
      </c>
      <c r="YX30" s="34"/>
      <c r="YY30" s="54"/>
      <c r="YZ30" s="54">
        <f t="shared" si="407"/>
        <v>0.06</v>
      </c>
      <c r="ZA30" s="54">
        <f t="shared" si="408"/>
        <v>0.1</v>
      </c>
      <c r="ZB30" s="34"/>
      <c r="ZC30" s="54"/>
      <c r="ZD30" s="54">
        <f t="shared" si="409"/>
        <v>0.06</v>
      </c>
      <c r="ZE30" s="54">
        <f t="shared" si="410"/>
        <v>0.1</v>
      </c>
      <c r="ZF30" s="34"/>
      <c r="ZG30" s="54"/>
      <c r="ZH30" s="54">
        <f t="shared" si="411"/>
        <v>0.06</v>
      </c>
      <c r="ZI30" s="54">
        <f t="shared" si="412"/>
        <v>0.1</v>
      </c>
      <c r="ZJ30" s="34"/>
      <c r="ZK30" s="54"/>
      <c r="ZL30" s="54">
        <f t="shared" si="413"/>
        <v>0.06</v>
      </c>
      <c r="ZM30" s="54">
        <f t="shared" si="414"/>
        <v>0.1</v>
      </c>
      <c r="ZN30" s="34"/>
      <c r="ZO30" s="54"/>
      <c r="ZP30" s="54">
        <f t="shared" si="415"/>
        <v>0.06</v>
      </c>
      <c r="ZQ30" s="54">
        <f t="shared" si="416"/>
        <v>0.1</v>
      </c>
      <c r="ZR30" s="34"/>
      <c r="ZS30" s="54"/>
      <c r="ZT30" s="54">
        <f t="shared" si="417"/>
        <v>0.06</v>
      </c>
      <c r="ZU30" s="54">
        <f t="shared" si="418"/>
        <v>0.1</v>
      </c>
      <c r="ZV30" s="34"/>
      <c r="ZW30" s="54"/>
      <c r="ZX30" s="54">
        <f t="shared" si="419"/>
        <v>0.06</v>
      </c>
      <c r="ZY30" s="54">
        <f t="shared" si="420"/>
        <v>0.1</v>
      </c>
      <c r="ZZ30" s="34"/>
      <c r="AAA30" s="54"/>
      <c r="AAB30" s="54">
        <f t="shared" si="421"/>
        <v>0.03</v>
      </c>
      <c r="AAC30" s="54">
        <f t="shared" si="422"/>
        <v>0.05</v>
      </c>
      <c r="AAD30" s="34"/>
      <c r="AAE30" s="51">
        <v>4.41</v>
      </c>
      <c r="AAF30" s="57">
        <f t="shared" si="423"/>
        <v>0</v>
      </c>
      <c r="AAG30" s="51">
        <f t="shared" si="54"/>
        <v>0.05</v>
      </c>
      <c r="AAH30" s="24">
        <f t="shared" si="424"/>
        <v>29</v>
      </c>
      <c r="AAI30" s="54"/>
      <c r="AAJ30" s="54">
        <f t="shared" si="425"/>
        <v>0.03</v>
      </c>
      <c r="AAK30" s="54">
        <f t="shared" si="426"/>
        <v>0.05</v>
      </c>
      <c r="AAL30" s="34"/>
      <c r="AAM30" s="54"/>
      <c r="AAN30" s="54">
        <f t="shared" si="427"/>
        <v>0.03</v>
      </c>
      <c r="AAO30" s="54">
        <f t="shared" si="428"/>
        <v>0.05</v>
      </c>
      <c r="AAP30" s="34"/>
      <c r="AAQ30" s="54"/>
      <c r="AAR30" s="54">
        <f t="shared" si="429"/>
        <v>0.03</v>
      </c>
      <c r="AAS30" s="54">
        <f t="shared" si="430"/>
        <v>0.05</v>
      </c>
      <c r="AAT30" s="34"/>
      <c r="AAU30" s="54"/>
      <c r="AAV30" s="54">
        <f t="shared" si="431"/>
        <v>0.03</v>
      </c>
      <c r="AAW30" s="54">
        <f t="shared" si="432"/>
        <v>0.05</v>
      </c>
      <c r="AAX30" s="34"/>
      <c r="AAY30" s="54"/>
      <c r="AAZ30" s="54">
        <f t="shared" si="433"/>
        <v>0.03</v>
      </c>
      <c r="ABA30" s="54">
        <f t="shared" si="434"/>
        <v>0.05</v>
      </c>
      <c r="ABB30" s="34"/>
      <c r="ABC30" s="54"/>
      <c r="ABD30" s="54">
        <f t="shared" si="435"/>
        <v>0.03</v>
      </c>
      <c r="ABE30" s="54">
        <f t="shared" si="436"/>
        <v>0.05</v>
      </c>
      <c r="ABF30" s="34"/>
      <c r="ABG30" s="54"/>
      <c r="ABH30" s="54">
        <f t="shared" si="437"/>
        <v>0.03</v>
      </c>
      <c r="ABI30" s="54">
        <f t="shared" si="438"/>
        <v>0.05</v>
      </c>
      <c r="ABJ30" s="34"/>
      <c r="ABK30" s="54"/>
      <c r="ABL30" s="54">
        <f t="shared" si="439"/>
        <v>0.03</v>
      </c>
      <c r="ABM30" s="54">
        <f t="shared" si="440"/>
        <v>0.05</v>
      </c>
      <c r="ABN30" s="34"/>
      <c r="ABO30" s="54"/>
      <c r="ABP30" s="54">
        <f t="shared" si="441"/>
        <v>0.03</v>
      </c>
      <c r="ABQ30" s="54">
        <f t="shared" si="442"/>
        <v>0.05</v>
      </c>
      <c r="ABR30" s="34"/>
      <c r="ABS30" s="54"/>
      <c r="ABT30" s="54">
        <f t="shared" si="443"/>
        <v>0.03</v>
      </c>
      <c r="ABU30" s="54">
        <f t="shared" si="444"/>
        <v>0.05</v>
      </c>
      <c r="ABV30" s="34"/>
      <c r="ABW30" s="57">
        <v>95.56</v>
      </c>
      <c r="ABX30" s="57">
        <f t="shared" si="445"/>
        <v>0.16160000000000008</v>
      </c>
      <c r="ABY30" s="51">
        <f t="shared" si="55"/>
        <v>0.2</v>
      </c>
      <c r="ABZ30" s="24">
        <f t="shared" si="446"/>
        <v>21</v>
      </c>
      <c r="ACA30" s="54"/>
      <c r="ACB30" s="54">
        <f t="shared" si="447"/>
        <v>0.06</v>
      </c>
      <c r="ACC30" s="54">
        <f t="shared" si="448"/>
        <v>0.1</v>
      </c>
      <c r="ACD30" s="34"/>
      <c r="ACE30" s="54"/>
      <c r="ACF30" s="54">
        <f t="shared" si="449"/>
        <v>0.06</v>
      </c>
      <c r="ACG30" s="54">
        <f t="shared" si="450"/>
        <v>0.1</v>
      </c>
      <c r="ACH30" s="34"/>
      <c r="ACI30" s="54"/>
      <c r="ACJ30" s="54">
        <f t="shared" si="451"/>
        <v>0.06</v>
      </c>
      <c r="ACK30" s="54">
        <f t="shared" si="452"/>
        <v>0.1</v>
      </c>
      <c r="ACL30" s="34"/>
      <c r="ACM30" s="54"/>
      <c r="ACN30" s="54">
        <f t="shared" si="453"/>
        <v>0.06</v>
      </c>
      <c r="ACO30" s="54">
        <f t="shared" si="454"/>
        <v>0.1</v>
      </c>
      <c r="ACP30" s="34"/>
      <c r="ACQ30" s="54"/>
      <c r="ACR30" s="54">
        <f t="shared" si="455"/>
        <v>0.06</v>
      </c>
      <c r="ACS30" s="54">
        <f t="shared" si="456"/>
        <v>0.1</v>
      </c>
      <c r="ACT30" s="34"/>
      <c r="ACU30" s="54"/>
      <c r="ACV30" s="54">
        <f t="shared" si="457"/>
        <v>0.06</v>
      </c>
      <c r="ACW30" s="54">
        <f t="shared" si="458"/>
        <v>0.1</v>
      </c>
      <c r="ACX30" s="34"/>
      <c r="ACY30" s="54"/>
      <c r="ACZ30" s="54">
        <f t="shared" si="459"/>
        <v>0.06</v>
      </c>
      <c r="ADA30" s="54">
        <f t="shared" si="460"/>
        <v>0.1</v>
      </c>
      <c r="ADB30" s="34"/>
      <c r="ADC30" s="54">
        <v>4.09</v>
      </c>
      <c r="ADD30" s="54">
        <f t="shared" si="461"/>
        <v>0.1</v>
      </c>
      <c r="ADE30" s="54">
        <f t="shared" si="56"/>
        <v>0.1</v>
      </c>
      <c r="ADF30" s="24">
        <f t="shared" si="462"/>
        <v>3</v>
      </c>
      <c r="ADG30" s="54">
        <v>98.18</v>
      </c>
      <c r="ADH30" s="54">
        <f t="shared" si="463"/>
        <v>0.1</v>
      </c>
      <c r="ADI30" s="54">
        <f t="shared" si="57"/>
        <v>0.1</v>
      </c>
      <c r="ADJ30" s="24">
        <f t="shared" si="464"/>
        <v>11</v>
      </c>
      <c r="ADK30" s="54"/>
      <c r="ADL30" s="54">
        <f t="shared" si="465"/>
        <v>0.06</v>
      </c>
      <c r="ADM30" s="54">
        <f t="shared" si="466"/>
        <v>0.1</v>
      </c>
      <c r="ADN30" s="34"/>
      <c r="ADO30" s="54"/>
      <c r="ADP30" s="54">
        <f t="shared" si="467"/>
        <v>0.03</v>
      </c>
      <c r="ADQ30" s="54">
        <f t="shared" si="468"/>
        <v>0.05</v>
      </c>
      <c r="ADR30" s="34"/>
      <c r="ADS30" s="54"/>
      <c r="ADT30" s="54">
        <f t="shared" si="469"/>
        <v>0.03</v>
      </c>
      <c r="ADU30" s="54">
        <f t="shared" si="470"/>
        <v>0.05</v>
      </c>
      <c r="ADV30" s="34"/>
      <c r="ADW30" s="54"/>
      <c r="ADX30" s="54">
        <f t="shared" si="471"/>
        <v>0.03</v>
      </c>
      <c r="ADY30" s="54">
        <f t="shared" si="472"/>
        <v>0.05</v>
      </c>
      <c r="ADZ30" s="34"/>
      <c r="AEA30" s="54"/>
      <c r="AEB30" s="54">
        <f t="shared" si="473"/>
        <v>0.03</v>
      </c>
      <c r="AEC30" s="54">
        <f t="shared" si="474"/>
        <v>0.05</v>
      </c>
      <c r="AED30" s="34"/>
      <c r="AEE30" s="54"/>
      <c r="AEF30" s="54">
        <f t="shared" si="475"/>
        <v>0.03</v>
      </c>
      <c r="AEG30" s="54">
        <f t="shared" si="476"/>
        <v>0.05</v>
      </c>
      <c r="AEH30" s="34"/>
      <c r="AEI30" s="54"/>
      <c r="AEJ30" s="54">
        <f t="shared" si="477"/>
        <v>0.03</v>
      </c>
      <c r="AEK30" s="54">
        <f t="shared" si="478"/>
        <v>0.05</v>
      </c>
      <c r="AEL30" s="34"/>
      <c r="AEM30" s="54"/>
      <c r="AEN30" s="54">
        <f t="shared" si="479"/>
        <v>0.06</v>
      </c>
      <c r="AEO30" s="54">
        <f t="shared" si="480"/>
        <v>0.1</v>
      </c>
      <c r="AEP30" s="34"/>
      <c r="AEQ30" s="54"/>
      <c r="AER30" s="54">
        <f t="shared" si="481"/>
        <v>0.06</v>
      </c>
      <c r="AES30" s="54">
        <f t="shared" si="482"/>
        <v>0.1</v>
      </c>
      <c r="AET30" s="34"/>
      <c r="AEU30" s="54"/>
      <c r="AEV30" s="54">
        <f t="shared" si="483"/>
        <v>0.06</v>
      </c>
      <c r="AEW30" s="54">
        <f t="shared" si="484"/>
        <v>0.1</v>
      </c>
      <c r="AEX30" s="34"/>
      <c r="AEY30" s="54"/>
      <c r="AEZ30" s="54">
        <f t="shared" si="485"/>
        <v>0.06</v>
      </c>
      <c r="AFA30" s="54">
        <f t="shared" si="486"/>
        <v>0.1</v>
      </c>
      <c r="AFB30" s="34"/>
      <c r="AFC30" s="54"/>
      <c r="AFD30" s="54">
        <f t="shared" si="487"/>
        <v>0.03</v>
      </c>
      <c r="AFE30" s="54">
        <f t="shared" si="488"/>
        <v>0.05</v>
      </c>
      <c r="AFF30" s="34"/>
      <c r="AFG30" s="54"/>
      <c r="AFH30" s="54">
        <f t="shared" si="489"/>
        <v>0.03</v>
      </c>
      <c r="AFI30" s="54">
        <f t="shared" si="490"/>
        <v>0.05</v>
      </c>
      <c r="AFJ30" s="34"/>
      <c r="AFK30" s="54"/>
      <c r="AFL30" s="54">
        <f t="shared" si="491"/>
        <v>0.03</v>
      </c>
      <c r="AFM30" s="54">
        <f t="shared" si="492"/>
        <v>0.05</v>
      </c>
      <c r="AFN30" s="34"/>
      <c r="AFO30" s="54"/>
      <c r="AFP30" s="54">
        <f t="shared" si="493"/>
        <v>0.03</v>
      </c>
      <c r="AFQ30" s="54">
        <f t="shared" si="494"/>
        <v>0.05</v>
      </c>
      <c r="AFR30" s="34"/>
      <c r="AFS30" s="54"/>
      <c r="AFT30" s="54">
        <f t="shared" si="495"/>
        <v>0.03</v>
      </c>
      <c r="AFU30" s="54">
        <f t="shared" si="496"/>
        <v>0.05</v>
      </c>
      <c r="AFV30" s="34"/>
      <c r="AFW30" s="54"/>
      <c r="AFX30" s="54">
        <f t="shared" si="497"/>
        <v>0.03</v>
      </c>
      <c r="AFY30" s="54">
        <f t="shared" si="498"/>
        <v>0.05</v>
      </c>
      <c r="AFZ30" s="34"/>
      <c r="AGA30" s="54"/>
      <c r="AGB30" s="54">
        <f t="shared" si="499"/>
        <v>0.06</v>
      </c>
      <c r="AGC30" s="54">
        <f t="shared" si="500"/>
        <v>0.1</v>
      </c>
      <c r="AGD30" s="34"/>
      <c r="AGE30" s="54"/>
      <c r="AGF30" s="54">
        <f t="shared" si="501"/>
        <v>0.03</v>
      </c>
      <c r="AGG30" s="54">
        <f t="shared" si="502"/>
        <v>0.05</v>
      </c>
      <c r="AGH30" s="34"/>
      <c r="AGI30" s="54"/>
      <c r="AGJ30" s="54">
        <f t="shared" si="503"/>
        <v>0.03</v>
      </c>
      <c r="AGK30" s="54">
        <f t="shared" si="504"/>
        <v>0.05</v>
      </c>
      <c r="AGL30" s="34"/>
      <c r="AGM30" s="54"/>
      <c r="AGN30" s="54">
        <f t="shared" si="505"/>
        <v>0.03</v>
      </c>
      <c r="AGO30" s="54">
        <f t="shared" si="506"/>
        <v>0.05</v>
      </c>
      <c r="AGP30" s="34"/>
      <c r="AGQ30" s="54"/>
      <c r="AGR30" s="54">
        <f t="shared" si="507"/>
        <v>0.03</v>
      </c>
      <c r="AGS30" s="54">
        <f t="shared" si="508"/>
        <v>0.05</v>
      </c>
      <c r="AGT30" s="34"/>
      <c r="AGU30" s="57">
        <v>0.2</v>
      </c>
      <c r="AGV30" s="57">
        <f t="shared" si="509"/>
        <v>1.5</v>
      </c>
      <c r="AGW30" s="51">
        <f t="shared" si="58"/>
        <v>1.5</v>
      </c>
      <c r="AGX30" s="24">
        <f t="shared" si="510"/>
        <v>14</v>
      </c>
      <c r="AGY30" s="57">
        <v>0.11</v>
      </c>
      <c r="AGZ30" s="57">
        <f t="shared" si="511"/>
        <v>1.5</v>
      </c>
      <c r="AHA30" s="51">
        <f t="shared" si="59"/>
        <v>1.5</v>
      </c>
      <c r="AHB30" s="24">
        <f t="shared" si="512"/>
        <v>8</v>
      </c>
      <c r="AHC30" s="57">
        <v>98.46</v>
      </c>
      <c r="AHD30" s="57">
        <f t="shared" si="513"/>
        <v>1</v>
      </c>
      <c r="AHE30" s="51">
        <f t="shared" si="60"/>
        <v>1</v>
      </c>
      <c r="AHF30" s="24">
        <f t="shared" si="514"/>
        <v>5</v>
      </c>
      <c r="AHG30" s="57">
        <v>95.14</v>
      </c>
      <c r="AHH30" s="57">
        <f t="shared" si="515"/>
        <v>0.5</v>
      </c>
      <c r="AHI30" s="51">
        <f t="shared" si="61"/>
        <v>0.5</v>
      </c>
      <c r="AHJ30" s="24">
        <f t="shared" si="516"/>
        <v>13</v>
      </c>
      <c r="AHK30" s="57">
        <v>98.89</v>
      </c>
      <c r="AHL30" s="57">
        <f t="shared" si="517"/>
        <v>0.5</v>
      </c>
      <c r="AHM30" s="51">
        <f t="shared" si="62"/>
        <v>0.5</v>
      </c>
      <c r="AHN30" s="24">
        <f t="shared" si="518"/>
        <v>6</v>
      </c>
      <c r="AHO30" s="57">
        <v>3.91</v>
      </c>
      <c r="AHP30" s="57">
        <f t="shared" si="519"/>
        <v>0.44990000000000002</v>
      </c>
      <c r="AHQ30" s="51">
        <f t="shared" si="63"/>
        <v>0.55000000000000004</v>
      </c>
      <c r="AHR30" s="24">
        <f t="shared" si="520"/>
        <v>5</v>
      </c>
      <c r="AHS30" s="57">
        <v>2.41</v>
      </c>
      <c r="AHT30" s="57">
        <f t="shared" si="521"/>
        <v>0.55000000000000004</v>
      </c>
      <c r="AHU30" s="51">
        <f t="shared" si="64"/>
        <v>0.55000000000000004</v>
      </c>
      <c r="AHV30" s="24">
        <f t="shared" si="522"/>
        <v>16</v>
      </c>
      <c r="AHW30" s="57">
        <v>9.7000000000000003E-3</v>
      </c>
      <c r="AHX30" s="57">
        <f t="shared" si="523"/>
        <v>0.45</v>
      </c>
      <c r="AHY30" s="51">
        <f t="shared" si="65"/>
        <v>0.45</v>
      </c>
      <c r="AHZ30" s="24">
        <f t="shared" si="524"/>
        <v>4</v>
      </c>
      <c r="AIA30" s="57">
        <v>2.7400000000000004E-2</v>
      </c>
      <c r="AIB30" s="57">
        <f t="shared" si="525"/>
        <v>0.45</v>
      </c>
      <c r="AIC30" s="51">
        <f t="shared" si="66"/>
        <v>0.45</v>
      </c>
      <c r="AID30" s="24">
        <f t="shared" si="526"/>
        <v>15</v>
      </c>
      <c r="AIE30" s="54"/>
      <c r="AIF30" s="54">
        <f t="shared" si="527"/>
        <v>0.24</v>
      </c>
      <c r="AIG30" s="54">
        <f t="shared" si="528"/>
        <v>0.4</v>
      </c>
      <c r="AIH30" s="34"/>
      <c r="AII30" s="54"/>
      <c r="AIJ30" s="54">
        <f t="shared" si="529"/>
        <v>0.24</v>
      </c>
      <c r="AIK30" s="54">
        <f t="shared" si="530"/>
        <v>0.4</v>
      </c>
      <c r="AIL30" s="34"/>
      <c r="AIM30" s="54"/>
      <c r="AIN30" s="54">
        <f t="shared" si="531"/>
        <v>0.24</v>
      </c>
      <c r="AIO30" s="54">
        <f t="shared" si="532"/>
        <v>0.4</v>
      </c>
      <c r="AIP30" s="34"/>
      <c r="AIQ30" s="57">
        <v>19.07</v>
      </c>
      <c r="AIR30" s="57">
        <f t="shared" si="533"/>
        <v>1.5</v>
      </c>
      <c r="AIS30" s="51">
        <f t="shared" si="67"/>
        <v>1.5</v>
      </c>
      <c r="AIT30" s="24">
        <f t="shared" si="534"/>
        <v>1</v>
      </c>
      <c r="AIU30" s="57">
        <v>2.77</v>
      </c>
      <c r="AIV30" s="57">
        <f t="shared" si="535"/>
        <v>2</v>
      </c>
      <c r="AIW30" s="51">
        <f t="shared" si="68"/>
        <v>2</v>
      </c>
      <c r="AIX30" s="24">
        <f t="shared" si="536"/>
        <v>15</v>
      </c>
      <c r="AIY30" s="51">
        <v>0.8</v>
      </c>
      <c r="AIZ30" s="57">
        <f t="shared" si="537"/>
        <v>1.4</v>
      </c>
      <c r="AJA30" s="51">
        <f t="shared" si="69"/>
        <v>1.4</v>
      </c>
      <c r="AJB30" s="24">
        <f t="shared" si="538"/>
        <v>31</v>
      </c>
      <c r="AJC30" s="57">
        <v>16.847581668874458</v>
      </c>
      <c r="AJD30" s="57">
        <f t="shared" si="539"/>
        <v>0.3</v>
      </c>
      <c r="AJE30" s="51">
        <f t="shared" si="70"/>
        <v>0.3</v>
      </c>
      <c r="AJF30" s="24">
        <f t="shared" si="540"/>
        <v>27</v>
      </c>
      <c r="AJG30" s="54"/>
      <c r="AJH30" s="54">
        <f t="shared" si="541"/>
        <v>0.12</v>
      </c>
      <c r="AJI30" s="54">
        <f t="shared" si="542"/>
        <v>0.2</v>
      </c>
      <c r="AJJ30" s="34"/>
      <c r="AJK30" s="57">
        <v>1.92</v>
      </c>
      <c r="AJL30" s="57">
        <f t="shared" si="543"/>
        <v>0.35093333333333332</v>
      </c>
      <c r="AJM30" s="51">
        <f t="shared" si="71"/>
        <v>0.4</v>
      </c>
      <c r="AJN30" s="24">
        <f t="shared" si="544"/>
        <v>29</v>
      </c>
      <c r="AJO30" s="57">
        <v>89.9</v>
      </c>
      <c r="AJP30" s="57">
        <f t="shared" si="545"/>
        <v>0</v>
      </c>
      <c r="AJQ30" s="51">
        <f t="shared" si="72"/>
        <v>0.2</v>
      </c>
      <c r="AJR30" s="24">
        <f t="shared" si="546"/>
        <v>30</v>
      </c>
      <c r="AJS30" s="57">
        <v>100</v>
      </c>
      <c r="AJT30" s="57">
        <f t="shared" si="547"/>
        <v>0.2</v>
      </c>
      <c r="AJU30" s="51">
        <f t="shared" si="73"/>
        <v>0.2</v>
      </c>
      <c r="AJV30" s="24">
        <f t="shared" si="548"/>
        <v>1</v>
      </c>
      <c r="AJW30" s="57">
        <v>90</v>
      </c>
      <c r="AJX30" s="54">
        <f t="shared" si="549"/>
        <v>0.12</v>
      </c>
      <c r="AJY30" s="36">
        <f t="shared" si="74"/>
        <v>0.2</v>
      </c>
      <c r="AJZ30" s="35">
        <f t="shared" si="550"/>
        <v>28</v>
      </c>
      <c r="AKA30" s="31" t="s">
        <v>563</v>
      </c>
      <c r="AKB30" s="33">
        <f t="shared" si="75"/>
        <v>70.597350167918606</v>
      </c>
      <c r="AKC30" s="34">
        <f t="shared" si="551"/>
        <v>15</v>
      </c>
      <c r="AKD30" s="31" t="s">
        <v>563</v>
      </c>
      <c r="AKE30" s="33">
        <f t="shared" si="76"/>
        <v>93.812026030841949</v>
      </c>
      <c r="AKF30" s="34">
        <f t="shared" si="552"/>
        <v>12</v>
      </c>
      <c r="AKG30" s="31" t="s">
        <v>563</v>
      </c>
      <c r="AKH30" s="33">
        <f t="shared" si="77"/>
        <v>60</v>
      </c>
      <c r="AKI30" s="34">
        <f t="shared" si="553"/>
        <v>1</v>
      </c>
      <c r="AKJ30" s="31" t="s">
        <v>563</v>
      </c>
      <c r="AKK30" s="33">
        <f t="shared" si="554"/>
        <v>64.456083040527673</v>
      </c>
      <c r="AKL30" s="34">
        <f t="shared" si="555"/>
        <v>24</v>
      </c>
      <c r="AKM30" s="31" t="s">
        <v>563</v>
      </c>
      <c r="AKN30" s="33">
        <f t="shared" si="78"/>
        <v>62.706666666666678</v>
      </c>
      <c r="AKO30" s="34">
        <f t="shared" si="556"/>
        <v>20</v>
      </c>
      <c r="AKP30" s="31" t="s">
        <v>563</v>
      </c>
      <c r="AKQ30" s="33">
        <f t="shared" si="79"/>
        <v>100</v>
      </c>
      <c r="AKR30" s="34">
        <f t="shared" si="557"/>
        <v>1</v>
      </c>
      <c r="AKS30" s="31" t="s">
        <v>563</v>
      </c>
      <c r="AKT30" s="33">
        <f t="shared" si="558"/>
        <v>97.497500000000016</v>
      </c>
      <c r="AKU30" s="34">
        <f t="shared" si="80"/>
        <v>5</v>
      </c>
      <c r="AKV30" s="31" t="s">
        <v>563</v>
      </c>
      <c r="AKW30" s="33">
        <f t="shared" si="559"/>
        <v>92.131147540983605</v>
      </c>
      <c r="AKX30" s="34">
        <f t="shared" si="560"/>
        <v>1</v>
      </c>
      <c r="AKY30" s="31" t="s">
        <v>563</v>
      </c>
      <c r="AKZ30" s="33">
        <f t="shared" si="81"/>
        <v>72.728888888888875</v>
      </c>
      <c r="ALA30" s="34">
        <f t="shared" si="561"/>
        <v>28</v>
      </c>
    </row>
    <row r="31" spans="1:989" ht="18" x14ac:dyDescent="0.15">
      <c r="A31" s="31" t="s">
        <v>564</v>
      </c>
      <c r="B31" s="32" t="str">
        <f>A31</f>
        <v>青海</v>
      </c>
      <c r="C31" s="33">
        <f t="shared" si="83"/>
        <v>71.115088482098074</v>
      </c>
      <c r="D31" s="34">
        <f t="shared" si="84"/>
        <v>28</v>
      </c>
      <c r="E31" s="54">
        <v>81.86</v>
      </c>
      <c r="F31" s="54">
        <f t="shared" si="85"/>
        <v>0.59359999999999991</v>
      </c>
      <c r="G31" s="54">
        <f t="shared" si="6"/>
        <v>0.7</v>
      </c>
      <c r="H31" s="35">
        <f t="shared" si="86"/>
        <v>12</v>
      </c>
      <c r="I31" s="54">
        <v>81.09</v>
      </c>
      <c r="J31" s="54">
        <f t="shared" si="87"/>
        <v>0.5217333333333336</v>
      </c>
      <c r="K31" s="36">
        <f t="shared" si="7"/>
        <v>0.7</v>
      </c>
      <c r="L31" s="35">
        <f t="shared" si="88"/>
        <v>9</v>
      </c>
      <c r="M31" s="54">
        <v>79.180000000000007</v>
      </c>
      <c r="N31" s="54">
        <f t="shared" si="89"/>
        <v>0.4908000000000004</v>
      </c>
      <c r="O31" s="36">
        <f t="shared" si="8"/>
        <v>0.6</v>
      </c>
      <c r="P31" s="35">
        <f t="shared" si="90"/>
        <v>11</v>
      </c>
      <c r="Q31" s="54">
        <v>86.25</v>
      </c>
      <c r="R31" s="54">
        <f t="shared" si="91"/>
        <v>0.45999999999999996</v>
      </c>
      <c r="S31" s="36">
        <f t="shared" si="9"/>
        <v>0.6</v>
      </c>
      <c r="T31" s="35">
        <f t="shared" si="92"/>
        <v>15</v>
      </c>
      <c r="U31" s="54"/>
      <c r="V31" s="54">
        <f t="shared" si="93"/>
        <v>0.3</v>
      </c>
      <c r="W31" s="54">
        <f t="shared" si="563"/>
        <v>0.5</v>
      </c>
      <c r="X31" s="34"/>
      <c r="Y31" s="36">
        <v>0.84051435222587356</v>
      </c>
      <c r="Z31" s="54">
        <f t="shared" si="95"/>
        <v>0</v>
      </c>
      <c r="AA31" s="36">
        <f t="shared" si="10"/>
        <v>0.3</v>
      </c>
      <c r="AB31" s="35">
        <f t="shared" si="96"/>
        <v>29</v>
      </c>
      <c r="AC31" s="36"/>
      <c r="AD31" s="54">
        <f t="shared" si="97"/>
        <v>0</v>
      </c>
      <c r="AE31" s="36">
        <f t="shared" si="11"/>
        <v>0</v>
      </c>
      <c r="AF31" s="35"/>
      <c r="AG31" s="36"/>
      <c r="AH31" s="54">
        <f t="shared" si="99"/>
        <v>0</v>
      </c>
      <c r="AI31" s="36">
        <f t="shared" si="12"/>
        <v>0</v>
      </c>
      <c r="AJ31" s="35"/>
      <c r="AK31" s="36">
        <v>5.0359882747492462</v>
      </c>
      <c r="AL31" s="54">
        <f t="shared" si="101"/>
        <v>0.5</v>
      </c>
      <c r="AM31" s="36">
        <f t="shared" si="13"/>
        <v>0.5</v>
      </c>
      <c r="AN31" s="35">
        <f t="shared" si="102"/>
        <v>8</v>
      </c>
      <c r="AO31" s="53">
        <v>3.5366432728011628</v>
      </c>
      <c r="AP31" s="54">
        <f t="shared" si="103"/>
        <v>0.23853426908795347</v>
      </c>
      <c r="AQ31" s="36">
        <f t="shared" si="14"/>
        <v>0.3</v>
      </c>
      <c r="AR31" s="35">
        <f t="shared" si="562"/>
        <v>24</v>
      </c>
      <c r="AS31" s="54">
        <v>99.86</v>
      </c>
      <c r="AT31" s="54">
        <f t="shared" si="105"/>
        <v>1</v>
      </c>
      <c r="AU31" s="36">
        <f t="shared" si="15"/>
        <v>1</v>
      </c>
      <c r="AV31" s="35">
        <f t="shared" si="106"/>
        <v>8</v>
      </c>
      <c r="AW31" s="54">
        <v>0.05</v>
      </c>
      <c r="AX31" s="54">
        <f t="shared" si="107"/>
        <v>1</v>
      </c>
      <c r="AY31" s="36">
        <f t="shared" si="16"/>
        <v>1</v>
      </c>
      <c r="AZ31" s="35">
        <f t="shared" si="108"/>
        <v>20</v>
      </c>
      <c r="BA31" s="54">
        <v>2.5710000000000002</v>
      </c>
      <c r="BB31" s="54">
        <f t="shared" si="109"/>
        <v>1</v>
      </c>
      <c r="BC31" s="36">
        <f t="shared" si="17"/>
        <v>1</v>
      </c>
      <c r="BD31" s="35">
        <f t="shared" si="110"/>
        <v>21</v>
      </c>
      <c r="BE31" s="37">
        <v>0.13</v>
      </c>
      <c r="BF31" s="54">
        <f t="shared" si="111"/>
        <v>1</v>
      </c>
      <c r="BG31" s="36">
        <f t="shared" si="18"/>
        <v>1</v>
      </c>
      <c r="BH31" s="35">
        <f t="shared" si="112"/>
        <v>18</v>
      </c>
      <c r="BI31" s="54">
        <v>99.62</v>
      </c>
      <c r="BJ31" s="54">
        <f t="shared" si="113"/>
        <v>0.2</v>
      </c>
      <c r="BK31" s="36">
        <f t="shared" si="19"/>
        <v>0.2</v>
      </c>
      <c r="BL31" s="35">
        <f t="shared" si="114"/>
        <v>11</v>
      </c>
      <c r="BM31" s="54">
        <v>0.35000000000000003</v>
      </c>
      <c r="BN31" s="54">
        <f t="shared" si="115"/>
        <v>0.2</v>
      </c>
      <c r="BO31" s="36">
        <f t="shared" si="20"/>
        <v>0.2</v>
      </c>
      <c r="BP31" s="35">
        <f t="shared" si="116"/>
        <v>24</v>
      </c>
      <c r="BQ31" s="54">
        <v>99.13</v>
      </c>
      <c r="BR31" s="54">
        <f t="shared" si="117"/>
        <v>0.17039999999999964</v>
      </c>
      <c r="BS31" s="36">
        <f t="shared" si="21"/>
        <v>0.2</v>
      </c>
      <c r="BT31" s="35">
        <f t="shared" si="118"/>
        <v>27</v>
      </c>
      <c r="BU31" s="54">
        <v>1.6812395660094392</v>
      </c>
      <c r="BV31" s="54">
        <f t="shared" si="119"/>
        <v>0.29100166943848971</v>
      </c>
      <c r="BW31" s="36">
        <f t="shared" si="22"/>
        <v>0.4</v>
      </c>
      <c r="BX31" s="35">
        <f t="shared" si="120"/>
        <v>14</v>
      </c>
      <c r="BY31" s="54">
        <v>95.77</v>
      </c>
      <c r="BZ31" s="54">
        <f t="shared" si="121"/>
        <v>0</v>
      </c>
      <c r="CA31" s="36">
        <f t="shared" si="23"/>
        <v>0.4</v>
      </c>
      <c r="CB31" s="35">
        <f t="shared" si="122"/>
        <v>29</v>
      </c>
      <c r="CC31" s="54">
        <v>99.426999999999992</v>
      </c>
      <c r="CD31" s="54">
        <f t="shared" si="123"/>
        <v>0.5</v>
      </c>
      <c r="CE31" s="36">
        <f t="shared" si="24"/>
        <v>0.5</v>
      </c>
      <c r="CF31" s="35">
        <f t="shared" si="124"/>
        <v>5</v>
      </c>
      <c r="CG31" s="54">
        <v>51</v>
      </c>
      <c r="CH31" s="54">
        <f t="shared" si="125"/>
        <v>0.4</v>
      </c>
      <c r="CI31" s="36">
        <f t="shared" si="25"/>
        <v>0.4</v>
      </c>
      <c r="CJ31" s="35">
        <f t="shared" si="126"/>
        <v>8</v>
      </c>
      <c r="CK31" s="54"/>
      <c r="CL31" s="54">
        <f t="shared" si="127"/>
        <v>0.18</v>
      </c>
      <c r="CM31" s="54">
        <f t="shared" si="128"/>
        <v>0.3</v>
      </c>
      <c r="CN31" s="34"/>
      <c r="CO31" s="54">
        <v>99.980199999999996</v>
      </c>
      <c r="CP31" s="54">
        <f t="shared" si="129"/>
        <v>0.5</v>
      </c>
      <c r="CQ31" s="36">
        <f t="shared" si="26"/>
        <v>0.5</v>
      </c>
      <c r="CR31" s="35">
        <f t="shared" si="130"/>
        <v>1</v>
      </c>
      <c r="CS31" s="54">
        <v>44</v>
      </c>
      <c r="CT31" s="54">
        <f t="shared" si="131"/>
        <v>0.4</v>
      </c>
      <c r="CU31" s="36">
        <f t="shared" si="27"/>
        <v>0.4</v>
      </c>
      <c r="CV31" s="35">
        <f t="shared" si="132"/>
        <v>7</v>
      </c>
      <c r="CW31" s="54"/>
      <c r="CX31" s="54">
        <f t="shared" si="133"/>
        <v>0.18</v>
      </c>
      <c r="CY31" s="54">
        <f t="shared" si="134"/>
        <v>0.3</v>
      </c>
      <c r="CZ31" s="34"/>
      <c r="DA31" s="54">
        <v>97.499600000000001</v>
      </c>
      <c r="DB31" s="54">
        <f t="shared" si="135"/>
        <v>0.26997600000000005</v>
      </c>
      <c r="DC31" s="36">
        <f t="shared" si="28"/>
        <v>0.3</v>
      </c>
      <c r="DD31" s="35">
        <f t="shared" si="136"/>
        <v>27</v>
      </c>
      <c r="DE31" s="54">
        <v>135</v>
      </c>
      <c r="DF31" s="54">
        <f t="shared" si="137"/>
        <v>0</v>
      </c>
      <c r="DG31" s="36">
        <f t="shared" si="29"/>
        <v>0.5</v>
      </c>
      <c r="DH31" s="35">
        <f t="shared" si="138"/>
        <v>29</v>
      </c>
      <c r="DI31" s="54">
        <v>99.127899999999997</v>
      </c>
      <c r="DJ31" s="54">
        <f t="shared" si="139"/>
        <v>0.5</v>
      </c>
      <c r="DK31" s="36">
        <f t="shared" si="30"/>
        <v>0.5</v>
      </c>
      <c r="DL31" s="35">
        <f t="shared" si="140"/>
        <v>13</v>
      </c>
      <c r="DM31" s="54">
        <v>86</v>
      </c>
      <c r="DN31" s="54">
        <f t="shared" si="141"/>
        <v>0.26400000000000001</v>
      </c>
      <c r="DO31" s="36">
        <f t="shared" si="31"/>
        <v>0.3</v>
      </c>
      <c r="DP31" s="35">
        <f t="shared" si="142"/>
        <v>24</v>
      </c>
      <c r="DQ31" s="54">
        <v>3.8216999999999999</v>
      </c>
      <c r="DR31" s="54">
        <f t="shared" si="143"/>
        <v>0.289302</v>
      </c>
      <c r="DS31" s="36">
        <f t="shared" si="32"/>
        <v>0.3</v>
      </c>
      <c r="DT31" s="35">
        <f t="shared" si="144"/>
        <v>20</v>
      </c>
      <c r="DU31" s="54">
        <v>98.44</v>
      </c>
      <c r="DV31" s="54">
        <f t="shared" si="145"/>
        <v>0.23279999999999973</v>
      </c>
      <c r="DW31" s="36">
        <f t="shared" si="33"/>
        <v>0.3</v>
      </c>
      <c r="DX31" s="35">
        <f t="shared" si="146"/>
        <v>29</v>
      </c>
      <c r="DY31" s="54"/>
      <c r="DZ31" s="54">
        <f t="shared" si="147"/>
        <v>0.3</v>
      </c>
      <c r="EA31" s="54">
        <f t="shared" si="148"/>
        <v>0.5</v>
      </c>
      <c r="EB31" s="34"/>
      <c r="EC31" s="54">
        <v>81.09</v>
      </c>
      <c r="ED31" s="94">
        <v>78.63</v>
      </c>
      <c r="EE31" s="54">
        <f t="shared" si="149"/>
        <v>0.16887871853546946</v>
      </c>
      <c r="EF31" s="51">
        <f t="shared" si="150"/>
        <v>0.3</v>
      </c>
      <c r="EG31" s="24">
        <f t="shared" si="151"/>
        <v>10</v>
      </c>
      <c r="EH31" s="54">
        <v>81.09</v>
      </c>
      <c r="EI31" s="54">
        <v>74.95</v>
      </c>
      <c r="EJ31" s="54">
        <f t="shared" si="152"/>
        <v>0.22881987577639759</v>
      </c>
      <c r="EK31" s="51">
        <f t="shared" si="153"/>
        <v>0.3</v>
      </c>
      <c r="EL31" s="24">
        <f t="shared" si="154"/>
        <v>10</v>
      </c>
      <c r="EM31" s="69">
        <v>79.180000000000007</v>
      </c>
      <c r="EN31" s="70">
        <v>78.349999999999994</v>
      </c>
      <c r="EO31" s="54">
        <f t="shared" si="155"/>
        <v>9.3962264150944608E-2</v>
      </c>
      <c r="EP31" s="51">
        <f t="shared" si="156"/>
        <v>0.3</v>
      </c>
      <c r="EQ31" s="24">
        <f t="shared" si="157"/>
        <v>10</v>
      </c>
      <c r="ER31" s="69">
        <v>79.180000000000007</v>
      </c>
      <c r="ES31" s="70">
        <v>76.790000000000006</v>
      </c>
      <c r="ET31" s="54">
        <f t="shared" si="158"/>
        <v>0.17030878859857512</v>
      </c>
      <c r="EU31" s="51">
        <f t="shared" si="159"/>
        <v>0.3</v>
      </c>
      <c r="EV31" s="24">
        <f t="shared" si="160"/>
        <v>16</v>
      </c>
      <c r="EW31" s="54">
        <v>86.25</v>
      </c>
      <c r="EX31" s="54">
        <v>84.86</v>
      </c>
      <c r="EY31" s="54">
        <f t="shared" si="161"/>
        <v>0.13280254777070066</v>
      </c>
      <c r="EZ31" s="51">
        <f t="shared" si="162"/>
        <v>0.3</v>
      </c>
      <c r="FA31" s="24">
        <f t="shared" si="163"/>
        <v>17</v>
      </c>
      <c r="FB31" s="54">
        <v>86.25</v>
      </c>
      <c r="FC31" s="54">
        <v>80.28</v>
      </c>
      <c r="FD31" s="54">
        <f t="shared" si="164"/>
        <v>0.23199481865284971</v>
      </c>
      <c r="FE31" s="51">
        <f t="shared" si="165"/>
        <v>0.3</v>
      </c>
      <c r="FF31" s="24">
        <f t="shared" si="166"/>
        <v>15</v>
      </c>
      <c r="FG31" s="54">
        <v>5.87</v>
      </c>
      <c r="FH31" s="54">
        <f t="shared" si="34"/>
        <v>0.27911999999999998</v>
      </c>
      <c r="FI31" s="36">
        <f t="shared" si="35"/>
        <v>0.3</v>
      </c>
      <c r="FJ31" s="35">
        <f t="shared" si="36"/>
        <v>18</v>
      </c>
      <c r="FK31" s="54">
        <v>5.5</v>
      </c>
      <c r="FL31" s="54">
        <f t="shared" si="167"/>
        <v>0.28800000000000003</v>
      </c>
      <c r="FM31" s="36">
        <f t="shared" si="37"/>
        <v>0.3</v>
      </c>
      <c r="FN31" s="35">
        <f t="shared" si="168"/>
        <v>25</v>
      </c>
      <c r="FO31" s="54">
        <v>96.93</v>
      </c>
      <c r="FP31" s="54">
        <v>89.72</v>
      </c>
      <c r="FQ31" s="54">
        <f t="shared" si="169"/>
        <v>0.59423076923076978</v>
      </c>
      <c r="FR31" s="51">
        <f t="shared" si="170"/>
        <v>0.6</v>
      </c>
      <c r="FS31" s="24">
        <f t="shared" si="171"/>
        <v>17</v>
      </c>
      <c r="FT31" s="54">
        <v>96.93</v>
      </c>
      <c r="FU31" s="54">
        <v>90.11</v>
      </c>
      <c r="FV31" s="54">
        <f t="shared" si="172"/>
        <v>0.59390420899854923</v>
      </c>
      <c r="FW31" s="51">
        <f t="shared" si="173"/>
        <v>0.6</v>
      </c>
      <c r="FX31" s="24">
        <f t="shared" si="174"/>
        <v>17</v>
      </c>
      <c r="FY31" s="54">
        <v>92.7</v>
      </c>
      <c r="FZ31" s="54">
        <v>76.759999999999991</v>
      </c>
      <c r="GA31" s="54">
        <f t="shared" si="175"/>
        <v>0.1</v>
      </c>
      <c r="GB31" s="51">
        <f t="shared" si="176"/>
        <v>0.1</v>
      </c>
      <c r="GC31" s="24">
        <f t="shared" si="177"/>
        <v>1</v>
      </c>
      <c r="GD31" s="57">
        <v>92.7</v>
      </c>
      <c r="GE31" s="57">
        <v>80.289999999999992</v>
      </c>
      <c r="GF31" s="54">
        <f t="shared" si="178"/>
        <v>0.1</v>
      </c>
      <c r="GG31" s="51">
        <f t="shared" si="179"/>
        <v>0.1</v>
      </c>
      <c r="GH31" s="24">
        <f t="shared" si="180"/>
        <v>1</v>
      </c>
      <c r="GI31" s="57">
        <v>96.679999999999993</v>
      </c>
      <c r="GJ31" s="57">
        <v>93.08</v>
      </c>
      <c r="GK31" s="54">
        <f t="shared" si="181"/>
        <v>9.1836734693877375E-2</v>
      </c>
      <c r="GL31" s="51">
        <f t="shared" si="182"/>
        <v>0.1</v>
      </c>
      <c r="GM31" s="24">
        <f t="shared" si="183"/>
        <v>27</v>
      </c>
      <c r="GN31" s="57">
        <v>96.679999999999993</v>
      </c>
      <c r="GO31" s="57">
        <v>93.34</v>
      </c>
      <c r="GP31" s="54">
        <f t="shared" si="184"/>
        <v>9.1256830601092687E-2</v>
      </c>
      <c r="GQ31" s="51">
        <f t="shared" si="185"/>
        <v>0.1</v>
      </c>
      <c r="GR31" s="24">
        <f t="shared" si="186"/>
        <v>27</v>
      </c>
      <c r="GS31" s="57">
        <v>7.28</v>
      </c>
      <c r="GT31" s="57">
        <f t="shared" si="38"/>
        <v>0</v>
      </c>
      <c r="GU31" s="51">
        <f t="shared" si="39"/>
        <v>0.1</v>
      </c>
      <c r="GV31" s="24">
        <f t="shared" si="40"/>
        <v>27</v>
      </c>
      <c r="GW31" s="57">
        <v>5.6099999999999994</v>
      </c>
      <c r="GX31" s="57">
        <f t="shared" si="187"/>
        <v>0</v>
      </c>
      <c r="GY31" s="51">
        <f t="shared" si="41"/>
        <v>0.1</v>
      </c>
      <c r="GZ31" s="24">
        <f t="shared" si="42"/>
        <v>22</v>
      </c>
      <c r="HA31" s="56"/>
      <c r="HB31" s="56"/>
      <c r="HC31" s="54">
        <f t="shared" si="188"/>
        <v>0.06</v>
      </c>
      <c r="HD31" s="54">
        <f t="shared" si="189"/>
        <v>0.1</v>
      </c>
      <c r="HE31" s="56"/>
      <c r="HF31" s="56"/>
      <c r="HG31" s="56"/>
      <c r="HH31" s="54">
        <f t="shared" si="190"/>
        <v>0.06</v>
      </c>
      <c r="HI31" s="54">
        <f t="shared" si="191"/>
        <v>0.1</v>
      </c>
      <c r="HJ31" s="56"/>
      <c r="HK31" s="57">
        <v>95.83</v>
      </c>
      <c r="HL31" s="57">
        <v>82.27</v>
      </c>
      <c r="HM31" s="54">
        <f t="shared" si="192"/>
        <v>9.2057026476578416E-2</v>
      </c>
      <c r="HN31" s="51">
        <f t="shared" si="193"/>
        <v>0.1</v>
      </c>
      <c r="HO31" s="24">
        <f t="shared" si="194"/>
        <v>15</v>
      </c>
      <c r="HP31" s="57">
        <v>95.83</v>
      </c>
      <c r="HQ31" s="57">
        <v>81.589999999999989</v>
      </c>
      <c r="HR31" s="54">
        <f t="shared" si="195"/>
        <v>9.2407527579493831E-2</v>
      </c>
      <c r="HS31" s="51">
        <f t="shared" si="196"/>
        <v>0.1</v>
      </c>
      <c r="HT31" s="24">
        <f t="shared" si="197"/>
        <v>14</v>
      </c>
      <c r="HU31" s="54">
        <v>97.58</v>
      </c>
      <c r="HV31" s="54">
        <v>84.59</v>
      </c>
      <c r="HW31" s="54">
        <f t="shared" si="198"/>
        <v>0.1</v>
      </c>
      <c r="HX31" s="54">
        <f t="shared" si="199"/>
        <v>0.1</v>
      </c>
      <c r="HY31" s="24">
        <f t="shared" si="200"/>
        <v>1</v>
      </c>
      <c r="HZ31" s="54">
        <v>97.58</v>
      </c>
      <c r="IA31" s="54">
        <v>89.33</v>
      </c>
      <c r="IB31" s="54">
        <f t="shared" si="201"/>
        <v>0.1</v>
      </c>
      <c r="IC31" s="54">
        <f t="shared" si="202"/>
        <v>0.1</v>
      </c>
      <c r="ID31" s="24">
        <f t="shared" si="203"/>
        <v>1</v>
      </c>
      <c r="IE31" s="56"/>
      <c r="IF31" s="56"/>
      <c r="IG31" s="54">
        <f t="shared" si="204"/>
        <v>0.06</v>
      </c>
      <c r="IH31" s="54">
        <f t="shared" si="205"/>
        <v>0.1</v>
      </c>
      <c r="II31" s="56"/>
      <c r="IJ31" s="56"/>
      <c r="IK31" s="56"/>
      <c r="IL31" s="54">
        <f t="shared" si="206"/>
        <v>0.06</v>
      </c>
      <c r="IM31" s="54">
        <f t="shared" si="207"/>
        <v>0.1</v>
      </c>
      <c r="IN31" s="56"/>
      <c r="IO31" s="56"/>
      <c r="IP31" s="56"/>
      <c r="IQ31" s="54">
        <f t="shared" si="208"/>
        <v>0.12</v>
      </c>
      <c r="IR31" s="54">
        <f t="shared" si="209"/>
        <v>0.2</v>
      </c>
      <c r="IS31" s="56"/>
      <c r="IT31" s="56"/>
      <c r="IU31" s="56"/>
      <c r="IV31" s="54">
        <f t="shared" si="210"/>
        <v>0.12</v>
      </c>
      <c r="IW31" s="54">
        <f t="shared" si="211"/>
        <v>0.2</v>
      </c>
      <c r="IX31" s="56"/>
      <c r="IY31" s="56"/>
      <c r="IZ31" s="56"/>
      <c r="JA31" s="54">
        <f t="shared" si="212"/>
        <v>0.12</v>
      </c>
      <c r="JB31" s="54">
        <f t="shared" si="213"/>
        <v>0.2</v>
      </c>
      <c r="JC31" s="56"/>
      <c r="JD31" s="56"/>
      <c r="JE31" s="56"/>
      <c r="JF31" s="54">
        <f t="shared" si="214"/>
        <v>0.12</v>
      </c>
      <c r="JG31" s="54">
        <f t="shared" si="215"/>
        <v>0.2</v>
      </c>
      <c r="JH31" s="56"/>
      <c r="JI31" s="56"/>
      <c r="JJ31" s="56"/>
      <c r="JK31" s="54">
        <f t="shared" si="216"/>
        <v>0.06</v>
      </c>
      <c r="JL31" s="54">
        <f t="shared" si="217"/>
        <v>0.1</v>
      </c>
      <c r="JM31" s="56"/>
      <c r="JN31" s="56"/>
      <c r="JO31" s="56"/>
      <c r="JP31" s="54">
        <f t="shared" si="218"/>
        <v>0.06</v>
      </c>
      <c r="JQ31" s="54">
        <f t="shared" si="219"/>
        <v>0.1</v>
      </c>
      <c r="JR31" s="56"/>
      <c r="JS31" s="56"/>
      <c r="JT31" s="56"/>
      <c r="JU31" s="54">
        <f t="shared" si="220"/>
        <v>0.03</v>
      </c>
      <c r="JV31" s="54">
        <f t="shared" si="221"/>
        <v>0.05</v>
      </c>
      <c r="JW31" s="56"/>
      <c r="JX31" s="56"/>
      <c r="JY31" s="56"/>
      <c r="JZ31" s="54">
        <f t="shared" si="222"/>
        <v>0.03</v>
      </c>
      <c r="KA31" s="54">
        <f t="shared" si="223"/>
        <v>0.05</v>
      </c>
      <c r="KB31" s="56"/>
      <c r="KC31" s="56"/>
      <c r="KD31" s="56"/>
      <c r="KE31" s="54">
        <f t="shared" si="224"/>
        <v>0.03</v>
      </c>
      <c r="KF31" s="54">
        <f t="shared" si="225"/>
        <v>0.05</v>
      </c>
      <c r="KG31" s="56"/>
      <c r="KH31" s="56"/>
      <c r="KI31" s="56"/>
      <c r="KJ31" s="54">
        <f t="shared" si="226"/>
        <v>0.03</v>
      </c>
      <c r="KK31" s="54">
        <f t="shared" si="227"/>
        <v>0.05</v>
      </c>
      <c r="KL31" s="56"/>
      <c r="KM31" s="57">
        <v>50.438510000000001</v>
      </c>
      <c r="KN31" s="57"/>
      <c r="KO31" s="54">
        <f t="shared" si="228"/>
        <v>0</v>
      </c>
      <c r="KP31" s="51">
        <f t="shared" si="229"/>
        <v>0</v>
      </c>
      <c r="KQ31" s="24">
        <f t="shared" si="230"/>
        <v>1</v>
      </c>
      <c r="KR31" s="57">
        <v>50.438510000000001</v>
      </c>
      <c r="KS31" s="57"/>
      <c r="KT31" s="54">
        <f t="shared" si="231"/>
        <v>0</v>
      </c>
      <c r="KU31" s="51">
        <f t="shared" si="232"/>
        <v>0</v>
      </c>
      <c r="KV31" s="24">
        <f t="shared" si="233"/>
        <v>1</v>
      </c>
      <c r="KW31" s="57">
        <v>48</v>
      </c>
      <c r="KX31" s="57"/>
      <c r="KY31" s="54">
        <f t="shared" si="234"/>
        <v>0</v>
      </c>
      <c r="KZ31" s="51">
        <f t="shared" si="235"/>
        <v>0</v>
      </c>
      <c r="LA31" s="24">
        <f t="shared" si="236"/>
        <v>1</v>
      </c>
      <c r="LB31" s="57">
        <v>48</v>
      </c>
      <c r="LC31" s="57"/>
      <c r="LD31" s="54">
        <f t="shared" si="237"/>
        <v>0</v>
      </c>
      <c r="LE31" s="51">
        <f t="shared" si="238"/>
        <v>0</v>
      </c>
      <c r="LF31" s="24">
        <f t="shared" si="239"/>
        <v>1</v>
      </c>
      <c r="LG31" s="56"/>
      <c r="LH31" s="56"/>
      <c r="LI31" s="54">
        <f t="shared" si="240"/>
        <v>0.06</v>
      </c>
      <c r="LJ31" s="54">
        <f t="shared" si="241"/>
        <v>0.1</v>
      </c>
      <c r="LK31" s="56"/>
      <c r="LL31" s="56"/>
      <c r="LM31" s="56"/>
      <c r="LN31" s="54">
        <f t="shared" si="242"/>
        <v>0.06</v>
      </c>
      <c r="LO31" s="54">
        <f t="shared" si="243"/>
        <v>0.1</v>
      </c>
      <c r="LP31" s="56"/>
      <c r="LQ31" s="54">
        <v>1.2176269531249999</v>
      </c>
      <c r="LR31" s="56"/>
      <c r="LS31" s="54">
        <f t="shared" si="244"/>
        <v>0</v>
      </c>
      <c r="LT31" s="51">
        <f t="shared" si="245"/>
        <v>0</v>
      </c>
      <c r="LU31" s="24">
        <f t="shared" ref="LU31:LU37" si="564">IF(LQ$6=0,RANK(LS31,LS$12:LS$42,0),RANK(LS31,LS$12:LS$42,1))</f>
        <v>1</v>
      </c>
      <c r="LV31" s="54">
        <v>1.2176269531249999</v>
      </c>
      <c r="LW31" s="56"/>
      <c r="LX31" s="54">
        <f t="shared" si="247"/>
        <v>0</v>
      </c>
      <c r="LY31" s="51">
        <f t="shared" si="248"/>
        <v>0</v>
      </c>
      <c r="LZ31" s="24">
        <f t="shared" ref="LZ31:LZ37" si="565">IF(LV$6=0,RANK(LX31,LX$12:LX$42,0),RANK(LX31,LX$12:LX$42,1))</f>
        <v>1</v>
      </c>
      <c r="MA31" s="54">
        <v>4.4489941406250004</v>
      </c>
      <c r="MB31" s="56"/>
      <c r="MC31" s="54">
        <f t="shared" si="250"/>
        <v>0</v>
      </c>
      <c r="MD31" s="51">
        <f t="shared" si="251"/>
        <v>0</v>
      </c>
      <c r="ME31" s="24">
        <f t="shared" ref="ME31:ME37" si="566">IF(MA$6=0,RANK(MC31,MC$12:MC$42,0),RANK(MC31,MC$12:MC$42,1))</f>
        <v>1</v>
      </c>
      <c r="MF31" s="54">
        <v>4.4489941406250004</v>
      </c>
      <c r="MG31" s="56"/>
      <c r="MH31" s="54">
        <f t="shared" si="253"/>
        <v>0</v>
      </c>
      <c r="MI31" s="51">
        <f t="shared" si="254"/>
        <v>0</v>
      </c>
      <c r="MJ31" s="24">
        <f t="shared" ref="MJ31:MJ37" si="567">IF(MF$6=0,RANK(MH31,MH$12:MH$42,0),RANK(MH31,MH$12:MH$42,1))</f>
        <v>1</v>
      </c>
      <c r="MK31" s="56"/>
      <c r="ML31" s="56"/>
      <c r="MM31" s="54">
        <f t="shared" si="256"/>
        <v>0.12</v>
      </c>
      <c r="MN31" s="54">
        <f t="shared" si="257"/>
        <v>0.2</v>
      </c>
      <c r="MO31" s="56"/>
      <c r="MP31" s="56"/>
      <c r="MQ31" s="56"/>
      <c r="MR31" s="54">
        <f t="shared" si="258"/>
        <v>0.12</v>
      </c>
      <c r="MS31" s="54">
        <f t="shared" si="259"/>
        <v>0.2</v>
      </c>
      <c r="MT31" s="56"/>
      <c r="MU31" s="56"/>
      <c r="MV31" s="56"/>
      <c r="MW31" s="54">
        <f t="shared" si="260"/>
        <v>0.12</v>
      </c>
      <c r="MX31" s="54">
        <f t="shared" si="261"/>
        <v>0.2</v>
      </c>
      <c r="MY31" s="56"/>
      <c r="MZ31" s="56"/>
      <c r="NA31" s="56"/>
      <c r="NB31" s="54">
        <f t="shared" si="262"/>
        <v>0.12</v>
      </c>
      <c r="NC31" s="54">
        <f t="shared" si="263"/>
        <v>0.2</v>
      </c>
      <c r="ND31" s="56"/>
      <c r="NE31" s="56"/>
      <c r="NF31" s="56"/>
      <c r="NG31" s="54">
        <f t="shared" si="264"/>
        <v>0.06</v>
      </c>
      <c r="NH31" s="54">
        <f t="shared" si="265"/>
        <v>0.1</v>
      </c>
      <c r="NI31" s="56"/>
      <c r="NJ31" s="56"/>
      <c r="NK31" s="56"/>
      <c r="NL31" s="54">
        <f t="shared" si="266"/>
        <v>0.06</v>
      </c>
      <c r="NM31" s="54">
        <f t="shared" si="267"/>
        <v>0.1</v>
      </c>
      <c r="NN31" s="56"/>
      <c r="NO31" s="56"/>
      <c r="NP31" s="56"/>
      <c r="NQ31" s="54">
        <f t="shared" si="268"/>
        <v>0.03</v>
      </c>
      <c r="NR31" s="54">
        <f t="shared" si="269"/>
        <v>0.05</v>
      </c>
      <c r="NS31" s="56"/>
      <c r="NT31" s="56"/>
      <c r="NU31" s="56"/>
      <c r="NV31" s="54">
        <f t="shared" si="270"/>
        <v>0.03</v>
      </c>
      <c r="NW31" s="54">
        <f t="shared" si="271"/>
        <v>0.05</v>
      </c>
      <c r="NX31" s="56"/>
      <c r="NY31" s="56"/>
      <c r="NZ31" s="56"/>
      <c r="OA31" s="54">
        <f t="shared" si="272"/>
        <v>0.03</v>
      </c>
      <c r="OB31" s="54">
        <f t="shared" si="273"/>
        <v>0.05</v>
      </c>
      <c r="OC31" s="56"/>
      <c r="OD31" s="56"/>
      <c r="OE31" s="56"/>
      <c r="OF31" s="54">
        <f t="shared" si="274"/>
        <v>0.03</v>
      </c>
      <c r="OG31" s="54">
        <f t="shared" si="275"/>
        <v>0.05</v>
      </c>
      <c r="OH31" s="56"/>
      <c r="OI31" s="56"/>
      <c r="OJ31" s="56"/>
      <c r="OK31" s="54">
        <f t="shared" si="276"/>
        <v>0.06</v>
      </c>
      <c r="OL31" s="54">
        <f t="shared" si="277"/>
        <v>0.1</v>
      </c>
      <c r="OM31" s="56"/>
      <c r="ON31" s="56"/>
      <c r="OO31" s="56"/>
      <c r="OP31" s="54">
        <f t="shared" si="278"/>
        <v>0.06</v>
      </c>
      <c r="OQ31" s="54">
        <f t="shared" si="279"/>
        <v>0.1</v>
      </c>
      <c r="OR31" s="56"/>
      <c r="OS31" s="56"/>
      <c r="OT31" s="56"/>
      <c r="OU31" s="54">
        <f t="shared" si="280"/>
        <v>0.12</v>
      </c>
      <c r="OV31" s="54">
        <f t="shared" si="281"/>
        <v>0.2</v>
      </c>
      <c r="OW31" s="56"/>
      <c r="OX31" s="56"/>
      <c r="OY31" s="56"/>
      <c r="OZ31" s="54">
        <f t="shared" si="282"/>
        <v>0.12</v>
      </c>
      <c r="PA31" s="54">
        <f t="shared" si="283"/>
        <v>0.2</v>
      </c>
      <c r="PB31" s="56"/>
      <c r="PC31" s="56"/>
      <c r="PD31" s="56"/>
      <c r="PE31" s="54">
        <f t="shared" si="284"/>
        <v>0.12</v>
      </c>
      <c r="PF31" s="54">
        <f t="shared" si="285"/>
        <v>0.2</v>
      </c>
      <c r="PG31" s="56"/>
      <c r="PH31" s="56"/>
      <c r="PI31" s="56"/>
      <c r="PJ31" s="54">
        <f t="shared" si="286"/>
        <v>0.12</v>
      </c>
      <c r="PK31" s="54">
        <f t="shared" si="287"/>
        <v>0.2</v>
      </c>
      <c r="PL31" s="56"/>
      <c r="PM31" s="56"/>
      <c r="PN31" s="56"/>
      <c r="PO31" s="54">
        <f t="shared" si="288"/>
        <v>0.06</v>
      </c>
      <c r="PP31" s="54">
        <f t="shared" si="289"/>
        <v>0.1</v>
      </c>
      <c r="PQ31" s="56"/>
      <c r="PR31" s="56"/>
      <c r="PS31" s="56"/>
      <c r="PT31" s="54">
        <f t="shared" si="290"/>
        <v>0.06</v>
      </c>
      <c r="PU31" s="54">
        <f t="shared" si="291"/>
        <v>0.1</v>
      </c>
      <c r="PV31" s="56"/>
      <c r="PW31" s="56"/>
      <c r="PX31" s="56"/>
      <c r="PY31" s="54">
        <f t="shared" si="292"/>
        <v>0.03</v>
      </c>
      <c r="PZ31" s="54">
        <f t="shared" si="293"/>
        <v>0.05</v>
      </c>
      <c r="QA31" s="56"/>
      <c r="QB31" s="56"/>
      <c r="QC31" s="56"/>
      <c r="QD31" s="54">
        <f t="shared" si="294"/>
        <v>0.03</v>
      </c>
      <c r="QE31" s="54">
        <f t="shared" si="295"/>
        <v>0.05</v>
      </c>
      <c r="QF31" s="56"/>
      <c r="QG31" s="56"/>
      <c r="QH31" s="56"/>
      <c r="QI31" s="54">
        <f t="shared" si="296"/>
        <v>0.03</v>
      </c>
      <c r="QJ31" s="54">
        <f t="shared" si="297"/>
        <v>0.05</v>
      </c>
      <c r="QK31" s="56"/>
      <c r="QL31" s="56"/>
      <c r="QM31" s="56"/>
      <c r="QN31" s="54">
        <f t="shared" si="298"/>
        <v>0.03</v>
      </c>
      <c r="QO31" s="54">
        <f t="shared" si="299"/>
        <v>0.05</v>
      </c>
      <c r="QP31" s="56"/>
      <c r="QQ31" s="54"/>
      <c r="QR31" s="54">
        <f t="shared" si="300"/>
        <v>0.12</v>
      </c>
      <c r="QS31" s="54">
        <f t="shared" si="301"/>
        <v>0.2</v>
      </c>
      <c r="QT31" s="34"/>
      <c r="QU31" s="54"/>
      <c r="QV31" s="54">
        <f t="shared" si="302"/>
        <v>0.12</v>
      </c>
      <c r="QW31" s="54">
        <f t="shared" si="303"/>
        <v>0.2</v>
      </c>
      <c r="QX31" s="34"/>
      <c r="QY31" s="54"/>
      <c r="QZ31" s="54">
        <f t="shared" si="304"/>
        <v>0.12</v>
      </c>
      <c r="RA31" s="54">
        <f t="shared" si="305"/>
        <v>0.2</v>
      </c>
      <c r="RB31" s="34"/>
      <c r="RC31" s="54"/>
      <c r="RD31" s="54">
        <f t="shared" si="306"/>
        <v>0.12</v>
      </c>
      <c r="RE31" s="54">
        <f t="shared" si="307"/>
        <v>0.2</v>
      </c>
      <c r="RF31" s="34"/>
      <c r="RG31" s="54"/>
      <c r="RH31" s="54">
        <f t="shared" si="308"/>
        <v>0.12</v>
      </c>
      <c r="RI31" s="54">
        <f t="shared" si="309"/>
        <v>0.2</v>
      </c>
      <c r="RJ31" s="34"/>
      <c r="RK31" s="57">
        <v>96.93</v>
      </c>
      <c r="RL31" s="57">
        <f t="shared" si="310"/>
        <v>0.19440000000000057</v>
      </c>
      <c r="RM31" s="51">
        <f t="shared" si="43"/>
        <v>0.2</v>
      </c>
      <c r="RN31" s="24">
        <f t="shared" si="311"/>
        <v>16</v>
      </c>
      <c r="RO31" s="54"/>
      <c r="RP31" s="54">
        <f t="shared" si="312"/>
        <v>0.06</v>
      </c>
      <c r="RQ31" s="54">
        <f t="shared" si="313"/>
        <v>0.1</v>
      </c>
      <c r="RR31" s="34"/>
      <c r="RS31" s="54"/>
      <c r="RT31" s="54">
        <f t="shared" si="314"/>
        <v>0.06</v>
      </c>
      <c r="RU31" s="54">
        <f t="shared" si="315"/>
        <v>0.1</v>
      </c>
      <c r="RV31" s="34"/>
      <c r="RW31" s="54"/>
      <c r="RX31" s="54">
        <f t="shared" si="316"/>
        <v>0.06</v>
      </c>
      <c r="RY31" s="54">
        <f t="shared" si="317"/>
        <v>0.1</v>
      </c>
      <c r="RZ31" s="34"/>
      <c r="SA31" s="54"/>
      <c r="SB31" s="54">
        <f t="shared" si="318"/>
        <v>0.06</v>
      </c>
      <c r="SC31" s="54">
        <f t="shared" si="319"/>
        <v>0.1</v>
      </c>
      <c r="SD31" s="34"/>
      <c r="SE31" s="54"/>
      <c r="SF31" s="54">
        <f t="shared" si="320"/>
        <v>0.06</v>
      </c>
      <c r="SG31" s="54">
        <f t="shared" si="321"/>
        <v>0.1</v>
      </c>
      <c r="SH31" s="34"/>
      <c r="SI31" s="54"/>
      <c r="SJ31" s="54">
        <f t="shared" si="322"/>
        <v>0.06</v>
      </c>
      <c r="SK31" s="54">
        <f t="shared" si="323"/>
        <v>0.1</v>
      </c>
      <c r="SL31" s="34"/>
      <c r="SM31" s="54"/>
      <c r="SN31" s="54">
        <f t="shared" si="324"/>
        <v>0.06</v>
      </c>
      <c r="SO31" s="54">
        <f t="shared" si="325"/>
        <v>0.1</v>
      </c>
      <c r="SP31" s="34"/>
      <c r="SQ31" s="54"/>
      <c r="SR31" s="54">
        <f t="shared" si="326"/>
        <v>0.06</v>
      </c>
      <c r="SS31" s="54">
        <f t="shared" si="327"/>
        <v>0.1</v>
      </c>
      <c r="ST31" s="34"/>
      <c r="SU31" s="54"/>
      <c r="SV31" s="54">
        <f t="shared" si="328"/>
        <v>0.06</v>
      </c>
      <c r="SW31" s="54">
        <f t="shared" si="329"/>
        <v>0.1</v>
      </c>
      <c r="SX31" s="34"/>
      <c r="SY31" s="54"/>
      <c r="SZ31" s="54">
        <f t="shared" si="330"/>
        <v>0.06</v>
      </c>
      <c r="TA31" s="54">
        <f t="shared" si="331"/>
        <v>0.1</v>
      </c>
      <c r="TB31" s="34"/>
      <c r="TC31" s="54"/>
      <c r="TD31" s="54">
        <f t="shared" si="332"/>
        <v>0.06</v>
      </c>
      <c r="TE31" s="54">
        <f t="shared" si="333"/>
        <v>0.1</v>
      </c>
      <c r="TF31" s="34"/>
      <c r="TG31" s="54"/>
      <c r="TH31" s="54">
        <f t="shared" si="334"/>
        <v>0.06</v>
      </c>
      <c r="TI31" s="54">
        <f t="shared" si="335"/>
        <v>0.1</v>
      </c>
      <c r="TJ31" s="34"/>
      <c r="TK31" s="54"/>
      <c r="TL31" s="54">
        <f t="shared" si="336"/>
        <v>0.06</v>
      </c>
      <c r="TM31" s="54">
        <f t="shared" si="337"/>
        <v>0.1</v>
      </c>
      <c r="TN31" s="34"/>
      <c r="TO31" s="57">
        <v>92.7</v>
      </c>
      <c r="TP31" s="57">
        <f t="shared" si="338"/>
        <v>0.1</v>
      </c>
      <c r="TQ31" s="51">
        <f t="shared" si="44"/>
        <v>0.1</v>
      </c>
      <c r="TR31" s="24">
        <f t="shared" si="339"/>
        <v>19</v>
      </c>
      <c r="TS31" s="54"/>
      <c r="TT31" s="54">
        <f t="shared" si="340"/>
        <v>0.06</v>
      </c>
      <c r="TU31" s="54">
        <f t="shared" si="341"/>
        <v>0.1</v>
      </c>
      <c r="TV31" s="34"/>
      <c r="TW31" s="54"/>
      <c r="TX31" s="54">
        <f t="shared" si="342"/>
        <v>0.06</v>
      </c>
      <c r="TY31" s="54">
        <f t="shared" si="343"/>
        <v>0.1</v>
      </c>
      <c r="TZ31" s="34"/>
      <c r="UA31" s="54"/>
      <c r="UB31" s="54">
        <f t="shared" si="344"/>
        <v>0.06</v>
      </c>
      <c r="UC31" s="54">
        <f t="shared" si="345"/>
        <v>0.1</v>
      </c>
      <c r="UD31" s="34"/>
      <c r="UE31" s="54"/>
      <c r="UF31" s="54">
        <f t="shared" si="346"/>
        <v>0.06</v>
      </c>
      <c r="UG31" s="54">
        <f t="shared" si="347"/>
        <v>0.1</v>
      </c>
      <c r="UH31" s="34"/>
      <c r="UI31" s="54"/>
      <c r="UJ31" s="54">
        <f t="shared" si="348"/>
        <v>0.06</v>
      </c>
      <c r="UK31" s="54">
        <f t="shared" si="349"/>
        <v>0.1</v>
      </c>
      <c r="UL31" s="34"/>
      <c r="UM31" s="54"/>
      <c r="UN31" s="54">
        <f t="shared" si="350"/>
        <v>0.06</v>
      </c>
      <c r="UO31" s="54">
        <f t="shared" si="351"/>
        <v>0.1</v>
      </c>
      <c r="UP31" s="34"/>
      <c r="UQ31" s="54"/>
      <c r="UR31" s="54">
        <f t="shared" si="352"/>
        <v>0.06</v>
      </c>
      <c r="US31" s="54">
        <f t="shared" si="353"/>
        <v>0.1</v>
      </c>
      <c r="UT31" s="34"/>
      <c r="UU31" s="54"/>
      <c r="UV31" s="54">
        <f t="shared" si="354"/>
        <v>0.06</v>
      </c>
      <c r="UW31" s="54">
        <f t="shared" si="355"/>
        <v>0.1</v>
      </c>
      <c r="UX31" s="34"/>
      <c r="UY31" s="54"/>
      <c r="UZ31" s="54">
        <f t="shared" si="356"/>
        <v>0.06</v>
      </c>
      <c r="VA31" s="54">
        <f t="shared" si="357"/>
        <v>0.1</v>
      </c>
      <c r="VB31" s="34"/>
      <c r="VC31" s="54"/>
      <c r="VD31" s="54">
        <f t="shared" si="358"/>
        <v>0.06</v>
      </c>
      <c r="VE31" s="54">
        <f t="shared" si="359"/>
        <v>0.1</v>
      </c>
      <c r="VF31" s="34"/>
      <c r="VG31" s="63"/>
      <c r="VH31" s="57">
        <f t="shared" si="45"/>
        <v>0</v>
      </c>
      <c r="VI31" s="51">
        <f t="shared" si="46"/>
        <v>0</v>
      </c>
      <c r="VJ31" s="24"/>
      <c r="VK31" s="57">
        <v>50.438510000000001</v>
      </c>
      <c r="VL31" s="57">
        <f t="shared" si="361"/>
        <v>0</v>
      </c>
      <c r="VM31" s="51">
        <f t="shared" si="47"/>
        <v>0.2</v>
      </c>
      <c r="VN31" s="24">
        <f t="shared" si="362"/>
        <v>28</v>
      </c>
      <c r="VO31" s="57">
        <v>48</v>
      </c>
      <c r="VP31" s="57">
        <f t="shared" si="363"/>
        <v>0</v>
      </c>
      <c r="VQ31" s="51">
        <f t="shared" si="48"/>
        <v>0.2</v>
      </c>
      <c r="VR31" s="24">
        <f t="shared" si="364"/>
        <v>28</v>
      </c>
      <c r="VS31" s="54"/>
      <c r="VT31" s="54">
        <f t="shared" si="365"/>
        <v>0.06</v>
      </c>
      <c r="VU31" s="54">
        <f t="shared" si="366"/>
        <v>0.1</v>
      </c>
      <c r="VV31" s="34"/>
      <c r="VW31" s="54">
        <v>1.2176269531249999</v>
      </c>
      <c r="VX31" s="57">
        <f t="shared" si="367"/>
        <v>0</v>
      </c>
      <c r="VY31" s="51">
        <f t="shared" si="49"/>
        <v>0.1</v>
      </c>
      <c r="VZ31" s="24">
        <f t="shared" ref="VZ31:VZ37" si="568">IF(VW$6=0,RANK(VW31,VW$12:VW$42,0),RANK(VW31,VW$12:VW$42,1))</f>
        <v>27</v>
      </c>
      <c r="WA31" s="54">
        <v>4.4489941406250004</v>
      </c>
      <c r="WB31" s="57">
        <f t="shared" si="369"/>
        <v>0</v>
      </c>
      <c r="WC31" s="51">
        <f t="shared" si="50"/>
        <v>0.1</v>
      </c>
      <c r="WD31" s="24">
        <f t="shared" ref="WD31:WD37" si="569">IF(WA$6=0,RANK(WA31,WA$12:WA$42,0),RANK(WA31,WA$12:WA$42,1))</f>
        <v>24</v>
      </c>
      <c r="WE31" s="57"/>
      <c r="WF31" s="57">
        <f t="shared" si="371"/>
        <v>0</v>
      </c>
      <c r="WG31" s="51">
        <f t="shared" si="51"/>
        <v>0</v>
      </c>
      <c r="WH31" s="24"/>
      <c r="WI31" s="54"/>
      <c r="WJ31" s="54">
        <f t="shared" si="373"/>
        <v>0.06</v>
      </c>
      <c r="WK31" s="54">
        <f t="shared" si="374"/>
        <v>0.1</v>
      </c>
      <c r="WL31" s="34"/>
      <c r="WM31" s="54"/>
      <c r="WN31" s="54">
        <f t="shared" si="375"/>
        <v>0.06</v>
      </c>
      <c r="WO31" s="54">
        <f t="shared" si="376"/>
        <v>0.1</v>
      </c>
      <c r="WP31" s="34"/>
      <c r="WQ31" s="54"/>
      <c r="WR31" s="54">
        <f t="shared" si="377"/>
        <v>0.06</v>
      </c>
      <c r="WS31" s="54">
        <f t="shared" si="378"/>
        <v>0.1</v>
      </c>
      <c r="WT31" s="34"/>
      <c r="WU31" s="57"/>
      <c r="WV31" s="57">
        <f t="shared" si="379"/>
        <v>0</v>
      </c>
      <c r="WW31" s="51">
        <f t="shared" si="52"/>
        <v>0</v>
      </c>
      <c r="WX31" s="24"/>
      <c r="WY31" s="54"/>
      <c r="WZ31" s="54">
        <f t="shared" si="381"/>
        <v>0.06</v>
      </c>
      <c r="XA31" s="54">
        <f t="shared" si="382"/>
        <v>0.1</v>
      </c>
      <c r="XB31" s="34"/>
      <c r="XC31" s="54"/>
      <c r="XD31" s="54">
        <f t="shared" si="383"/>
        <v>0.06</v>
      </c>
      <c r="XE31" s="54">
        <f t="shared" si="384"/>
        <v>0.1</v>
      </c>
      <c r="XF31" s="34"/>
      <c r="XG31" s="54"/>
      <c r="XH31" s="54">
        <f t="shared" si="385"/>
        <v>0.06</v>
      </c>
      <c r="XI31" s="54">
        <f t="shared" si="386"/>
        <v>0.1</v>
      </c>
      <c r="XJ31" s="34"/>
      <c r="XK31" s="54"/>
      <c r="XL31" s="54">
        <f t="shared" si="387"/>
        <v>0.06</v>
      </c>
      <c r="XM31" s="54">
        <f t="shared" si="388"/>
        <v>0.1</v>
      </c>
      <c r="XN31" s="34"/>
      <c r="XO31" s="54"/>
      <c r="XP31" s="54">
        <f t="shared" si="389"/>
        <v>0.06</v>
      </c>
      <c r="XQ31" s="54">
        <f t="shared" si="390"/>
        <v>0.1</v>
      </c>
      <c r="XR31" s="34"/>
      <c r="XS31" s="54"/>
      <c r="XT31" s="54">
        <f t="shared" si="391"/>
        <v>0.06</v>
      </c>
      <c r="XU31" s="54">
        <f t="shared" si="392"/>
        <v>0.1</v>
      </c>
      <c r="XV31" s="34"/>
      <c r="XW31" s="54"/>
      <c r="XX31" s="54">
        <f t="shared" si="393"/>
        <v>0.06</v>
      </c>
      <c r="XY31" s="54">
        <f t="shared" si="394"/>
        <v>0.1</v>
      </c>
      <c r="XZ31" s="34"/>
      <c r="YA31" s="54"/>
      <c r="YB31" s="54">
        <f t="shared" si="395"/>
        <v>0.06</v>
      </c>
      <c r="YC31" s="54">
        <f t="shared" si="396"/>
        <v>0.1</v>
      </c>
      <c r="YD31" s="34"/>
      <c r="YE31" s="54"/>
      <c r="YF31" s="54">
        <f t="shared" si="397"/>
        <v>0.03</v>
      </c>
      <c r="YG31" s="54">
        <f t="shared" si="398"/>
        <v>0.05</v>
      </c>
      <c r="YH31" s="34"/>
      <c r="YI31" s="54"/>
      <c r="YJ31" s="54">
        <f t="shared" si="399"/>
        <v>0.06</v>
      </c>
      <c r="YK31" s="54">
        <f t="shared" si="400"/>
        <v>0.1</v>
      </c>
      <c r="YL31" s="34"/>
      <c r="YM31" s="54"/>
      <c r="YN31" s="54">
        <f t="shared" si="401"/>
        <v>0.03</v>
      </c>
      <c r="YO31" s="54">
        <f t="shared" si="402"/>
        <v>0.05</v>
      </c>
      <c r="YP31" s="34"/>
      <c r="YQ31" s="57">
        <v>96.679999999999993</v>
      </c>
      <c r="YR31" s="57">
        <f t="shared" si="403"/>
        <v>9.359999999999985E-2</v>
      </c>
      <c r="YS31" s="51">
        <f t="shared" si="53"/>
        <v>0.1</v>
      </c>
      <c r="YT31" s="24">
        <f t="shared" si="404"/>
        <v>27</v>
      </c>
      <c r="YU31" s="54"/>
      <c r="YV31" s="54">
        <f t="shared" si="405"/>
        <v>0.06</v>
      </c>
      <c r="YW31" s="54">
        <f t="shared" si="406"/>
        <v>0.1</v>
      </c>
      <c r="YX31" s="34"/>
      <c r="YY31" s="54"/>
      <c r="YZ31" s="54">
        <f t="shared" si="407"/>
        <v>0.06</v>
      </c>
      <c r="ZA31" s="54">
        <f t="shared" si="408"/>
        <v>0.1</v>
      </c>
      <c r="ZB31" s="34"/>
      <c r="ZC31" s="54"/>
      <c r="ZD31" s="54">
        <f t="shared" si="409"/>
        <v>0.06</v>
      </c>
      <c r="ZE31" s="54">
        <f t="shared" si="410"/>
        <v>0.1</v>
      </c>
      <c r="ZF31" s="34"/>
      <c r="ZG31" s="54"/>
      <c r="ZH31" s="54">
        <f t="shared" si="411"/>
        <v>0.06</v>
      </c>
      <c r="ZI31" s="54">
        <f t="shared" si="412"/>
        <v>0.1</v>
      </c>
      <c r="ZJ31" s="34"/>
      <c r="ZK31" s="54"/>
      <c r="ZL31" s="54">
        <f t="shared" si="413"/>
        <v>0.06</v>
      </c>
      <c r="ZM31" s="54">
        <f t="shared" si="414"/>
        <v>0.1</v>
      </c>
      <c r="ZN31" s="34"/>
      <c r="ZO31" s="54"/>
      <c r="ZP31" s="54">
        <f t="shared" si="415"/>
        <v>0.06</v>
      </c>
      <c r="ZQ31" s="54">
        <f t="shared" si="416"/>
        <v>0.1</v>
      </c>
      <c r="ZR31" s="34"/>
      <c r="ZS31" s="54"/>
      <c r="ZT31" s="54">
        <f t="shared" si="417"/>
        <v>0.06</v>
      </c>
      <c r="ZU31" s="54">
        <f t="shared" si="418"/>
        <v>0.1</v>
      </c>
      <c r="ZV31" s="34"/>
      <c r="ZW31" s="54"/>
      <c r="ZX31" s="54">
        <f t="shared" si="419"/>
        <v>0.06</v>
      </c>
      <c r="ZY31" s="54">
        <f t="shared" si="420"/>
        <v>0.1</v>
      </c>
      <c r="ZZ31" s="34"/>
      <c r="AAA31" s="54"/>
      <c r="AAB31" s="54">
        <f t="shared" si="421"/>
        <v>0.03</v>
      </c>
      <c r="AAC31" s="54">
        <f t="shared" si="422"/>
        <v>0.05</v>
      </c>
      <c r="AAD31" s="34"/>
      <c r="AAE31" s="51">
        <v>2.9000000000000004</v>
      </c>
      <c r="AAF31" s="57">
        <f t="shared" si="423"/>
        <v>0</v>
      </c>
      <c r="AAG31" s="51">
        <f t="shared" si="54"/>
        <v>0.05</v>
      </c>
      <c r="AAH31" s="24">
        <f t="shared" si="424"/>
        <v>25</v>
      </c>
      <c r="AAI31" s="54"/>
      <c r="AAJ31" s="54">
        <f t="shared" si="425"/>
        <v>0.03</v>
      </c>
      <c r="AAK31" s="54">
        <f t="shared" si="426"/>
        <v>0.05</v>
      </c>
      <c r="AAL31" s="34"/>
      <c r="AAM31" s="54"/>
      <c r="AAN31" s="54">
        <f t="shared" si="427"/>
        <v>0.03</v>
      </c>
      <c r="AAO31" s="54">
        <f t="shared" si="428"/>
        <v>0.05</v>
      </c>
      <c r="AAP31" s="34"/>
      <c r="AAQ31" s="54"/>
      <c r="AAR31" s="54">
        <f t="shared" si="429"/>
        <v>0.03</v>
      </c>
      <c r="AAS31" s="54">
        <f t="shared" si="430"/>
        <v>0.05</v>
      </c>
      <c r="AAT31" s="34"/>
      <c r="AAU31" s="54"/>
      <c r="AAV31" s="54">
        <f t="shared" si="431"/>
        <v>0.03</v>
      </c>
      <c r="AAW31" s="54">
        <f t="shared" si="432"/>
        <v>0.05</v>
      </c>
      <c r="AAX31" s="34"/>
      <c r="AAY31" s="54"/>
      <c r="AAZ31" s="54">
        <f t="shared" si="433"/>
        <v>0.03</v>
      </c>
      <c r="ABA31" s="54">
        <f t="shared" si="434"/>
        <v>0.05</v>
      </c>
      <c r="ABB31" s="34"/>
      <c r="ABC31" s="54"/>
      <c r="ABD31" s="54">
        <f t="shared" si="435"/>
        <v>0.03</v>
      </c>
      <c r="ABE31" s="54">
        <f t="shared" si="436"/>
        <v>0.05</v>
      </c>
      <c r="ABF31" s="34"/>
      <c r="ABG31" s="54"/>
      <c r="ABH31" s="54">
        <f t="shared" si="437"/>
        <v>0.03</v>
      </c>
      <c r="ABI31" s="54">
        <f t="shared" si="438"/>
        <v>0.05</v>
      </c>
      <c r="ABJ31" s="34"/>
      <c r="ABK31" s="54"/>
      <c r="ABL31" s="54">
        <f t="shared" si="439"/>
        <v>0.03</v>
      </c>
      <c r="ABM31" s="54">
        <f t="shared" si="440"/>
        <v>0.05</v>
      </c>
      <c r="ABN31" s="34"/>
      <c r="ABO31" s="54"/>
      <c r="ABP31" s="54">
        <f t="shared" si="441"/>
        <v>0.03</v>
      </c>
      <c r="ABQ31" s="54">
        <f t="shared" si="442"/>
        <v>0.05</v>
      </c>
      <c r="ABR31" s="34"/>
      <c r="ABS31" s="54"/>
      <c r="ABT31" s="54">
        <f t="shared" si="443"/>
        <v>0.03</v>
      </c>
      <c r="ABU31" s="54">
        <f t="shared" si="444"/>
        <v>0.05</v>
      </c>
      <c r="ABV31" s="34"/>
      <c r="ABW31" s="57">
        <v>95.83</v>
      </c>
      <c r="ABX31" s="57">
        <f t="shared" si="445"/>
        <v>0.16879999999999995</v>
      </c>
      <c r="ABY31" s="51">
        <f t="shared" si="55"/>
        <v>0.2</v>
      </c>
      <c r="ABZ31" s="24">
        <f t="shared" si="446"/>
        <v>17</v>
      </c>
      <c r="ACA31" s="54"/>
      <c r="ACB31" s="54">
        <f t="shared" si="447"/>
        <v>0.06</v>
      </c>
      <c r="ACC31" s="54">
        <f t="shared" si="448"/>
        <v>0.1</v>
      </c>
      <c r="ACD31" s="34"/>
      <c r="ACE31" s="54"/>
      <c r="ACF31" s="54">
        <f t="shared" si="449"/>
        <v>0.06</v>
      </c>
      <c r="ACG31" s="54">
        <f t="shared" si="450"/>
        <v>0.1</v>
      </c>
      <c r="ACH31" s="34"/>
      <c r="ACI31" s="54"/>
      <c r="ACJ31" s="54">
        <f t="shared" si="451"/>
        <v>0.06</v>
      </c>
      <c r="ACK31" s="54">
        <f t="shared" si="452"/>
        <v>0.1</v>
      </c>
      <c r="ACL31" s="34"/>
      <c r="ACM31" s="54"/>
      <c r="ACN31" s="54">
        <f t="shared" si="453"/>
        <v>0.06</v>
      </c>
      <c r="ACO31" s="54">
        <f t="shared" si="454"/>
        <v>0.1</v>
      </c>
      <c r="ACP31" s="34"/>
      <c r="ACQ31" s="54"/>
      <c r="ACR31" s="54">
        <f t="shared" si="455"/>
        <v>0.06</v>
      </c>
      <c r="ACS31" s="54">
        <f t="shared" si="456"/>
        <v>0.1</v>
      </c>
      <c r="ACT31" s="34"/>
      <c r="ACU31" s="54"/>
      <c r="ACV31" s="54">
        <f t="shared" si="457"/>
        <v>0.06</v>
      </c>
      <c r="ACW31" s="54">
        <f t="shared" si="458"/>
        <v>0.1</v>
      </c>
      <c r="ACX31" s="34"/>
      <c r="ACY31" s="54"/>
      <c r="ACZ31" s="54">
        <f t="shared" si="459"/>
        <v>0.06</v>
      </c>
      <c r="ADA31" s="54">
        <f t="shared" si="460"/>
        <v>0.1</v>
      </c>
      <c r="ADB31" s="34"/>
      <c r="ADC31" s="54">
        <v>8.0399999999999991</v>
      </c>
      <c r="ADD31" s="54">
        <f t="shared" si="461"/>
        <v>0.1</v>
      </c>
      <c r="ADE31" s="54">
        <f t="shared" si="56"/>
        <v>0.1</v>
      </c>
      <c r="ADF31" s="24">
        <f t="shared" si="462"/>
        <v>3</v>
      </c>
      <c r="ADG31" s="54">
        <v>97.58</v>
      </c>
      <c r="ADH31" s="54">
        <f t="shared" si="463"/>
        <v>0.1</v>
      </c>
      <c r="ADI31" s="54">
        <f t="shared" si="57"/>
        <v>0.1</v>
      </c>
      <c r="ADJ31" s="24">
        <f t="shared" si="464"/>
        <v>18</v>
      </c>
      <c r="ADK31" s="54"/>
      <c r="ADL31" s="54">
        <f t="shared" si="465"/>
        <v>0.06</v>
      </c>
      <c r="ADM31" s="54">
        <f t="shared" si="466"/>
        <v>0.1</v>
      </c>
      <c r="ADN31" s="34"/>
      <c r="ADO31" s="54"/>
      <c r="ADP31" s="54">
        <f t="shared" si="467"/>
        <v>0.03</v>
      </c>
      <c r="ADQ31" s="54">
        <f t="shared" si="468"/>
        <v>0.05</v>
      </c>
      <c r="ADR31" s="34"/>
      <c r="ADS31" s="54"/>
      <c r="ADT31" s="54">
        <f t="shared" si="469"/>
        <v>0.03</v>
      </c>
      <c r="ADU31" s="54">
        <f t="shared" si="470"/>
        <v>0.05</v>
      </c>
      <c r="ADV31" s="34"/>
      <c r="ADW31" s="54"/>
      <c r="ADX31" s="54">
        <f t="shared" si="471"/>
        <v>0.03</v>
      </c>
      <c r="ADY31" s="54">
        <f t="shared" si="472"/>
        <v>0.05</v>
      </c>
      <c r="ADZ31" s="34"/>
      <c r="AEA31" s="54"/>
      <c r="AEB31" s="54">
        <f t="shared" si="473"/>
        <v>0.03</v>
      </c>
      <c r="AEC31" s="54">
        <f t="shared" si="474"/>
        <v>0.05</v>
      </c>
      <c r="AED31" s="34"/>
      <c r="AEE31" s="54"/>
      <c r="AEF31" s="54">
        <f t="shared" si="475"/>
        <v>0.03</v>
      </c>
      <c r="AEG31" s="54">
        <f t="shared" si="476"/>
        <v>0.05</v>
      </c>
      <c r="AEH31" s="34"/>
      <c r="AEI31" s="54"/>
      <c r="AEJ31" s="54">
        <f t="shared" si="477"/>
        <v>0.03</v>
      </c>
      <c r="AEK31" s="54">
        <f t="shared" si="478"/>
        <v>0.05</v>
      </c>
      <c r="AEL31" s="34"/>
      <c r="AEM31" s="54"/>
      <c r="AEN31" s="54">
        <f t="shared" si="479"/>
        <v>0.06</v>
      </c>
      <c r="AEO31" s="54">
        <f t="shared" si="480"/>
        <v>0.1</v>
      </c>
      <c r="AEP31" s="34"/>
      <c r="AEQ31" s="54"/>
      <c r="AER31" s="54">
        <f t="shared" si="481"/>
        <v>0.06</v>
      </c>
      <c r="AES31" s="54">
        <f t="shared" si="482"/>
        <v>0.1</v>
      </c>
      <c r="AET31" s="34"/>
      <c r="AEU31" s="54"/>
      <c r="AEV31" s="54">
        <f t="shared" si="483"/>
        <v>0.06</v>
      </c>
      <c r="AEW31" s="54">
        <f t="shared" si="484"/>
        <v>0.1</v>
      </c>
      <c r="AEX31" s="34"/>
      <c r="AEY31" s="54"/>
      <c r="AEZ31" s="54">
        <f t="shared" si="485"/>
        <v>0.06</v>
      </c>
      <c r="AFA31" s="54">
        <f t="shared" si="486"/>
        <v>0.1</v>
      </c>
      <c r="AFB31" s="34"/>
      <c r="AFC31" s="54"/>
      <c r="AFD31" s="54">
        <f t="shared" si="487"/>
        <v>0.03</v>
      </c>
      <c r="AFE31" s="54">
        <f t="shared" si="488"/>
        <v>0.05</v>
      </c>
      <c r="AFF31" s="34"/>
      <c r="AFG31" s="54"/>
      <c r="AFH31" s="54">
        <f t="shared" si="489"/>
        <v>0.03</v>
      </c>
      <c r="AFI31" s="54">
        <f t="shared" si="490"/>
        <v>0.05</v>
      </c>
      <c r="AFJ31" s="34"/>
      <c r="AFK31" s="54"/>
      <c r="AFL31" s="54">
        <f t="shared" si="491"/>
        <v>0.03</v>
      </c>
      <c r="AFM31" s="54">
        <f t="shared" si="492"/>
        <v>0.05</v>
      </c>
      <c r="AFN31" s="34"/>
      <c r="AFO31" s="54"/>
      <c r="AFP31" s="54">
        <f t="shared" si="493"/>
        <v>0.03</v>
      </c>
      <c r="AFQ31" s="54">
        <f t="shared" si="494"/>
        <v>0.05</v>
      </c>
      <c r="AFR31" s="34"/>
      <c r="AFS31" s="54"/>
      <c r="AFT31" s="54">
        <f t="shared" si="495"/>
        <v>0.03</v>
      </c>
      <c r="AFU31" s="54">
        <f t="shared" si="496"/>
        <v>0.05</v>
      </c>
      <c r="AFV31" s="34"/>
      <c r="AFW31" s="54"/>
      <c r="AFX31" s="54">
        <f t="shared" si="497"/>
        <v>0.03</v>
      </c>
      <c r="AFY31" s="54">
        <f t="shared" si="498"/>
        <v>0.05</v>
      </c>
      <c r="AFZ31" s="34"/>
      <c r="AGA31" s="54"/>
      <c r="AGB31" s="54">
        <f t="shared" si="499"/>
        <v>0.06</v>
      </c>
      <c r="AGC31" s="54">
        <f t="shared" si="500"/>
        <v>0.1</v>
      </c>
      <c r="AGD31" s="34"/>
      <c r="AGE31" s="54"/>
      <c r="AGF31" s="54">
        <f t="shared" si="501"/>
        <v>0.03</v>
      </c>
      <c r="AGG31" s="54">
        <f t="shared" si="502"/>
        <v>0.05</v>
      </c>
      <c r="AGH31" s="34"/>
      <c r="AGI31" s="54"/>
      <c r="AGJ31" s="54">
        <f t="shared" si="503"/>
        <v>0.03</v>
      </c>
      <c r="AGK31" s="54">
        <f t="shared" si="504"/>
        <v>0.05</v>
      </c>
      <c r="AGL31" s="34"/>
      <c r="AGM31" s="54"/>
      <c r="AGN31" s="54">
        <f t="shared" si="505"/>
        <v>0.03</v>
      </c>
      <c r="AGO31" s="54">
        <f t="shared" si="506"/>
        <v>0.05</v>
      </c>
      <c r="AGP31" s="34"/>
      <c r="AGQ31" s="54"/>
      <c r="AGR31" s="54">
        <f t="shared" si="507"/>
        <v>0.03</v>
      </c>
      <c r="AGS31" s="54">
        <f t="shared" si="508"/>
        <v>0.05</v>
      </c>
      <c r="AGT31" s="34"/>
      <c r="AGU31" s="57">
        <v>0.8</v>
      </c>
      <c r="AGV31" s="57">
        <f t="shared" si="509"/>
        <v>0</v>
      </c>
      <c r="AGW31" s="51">
        <f t="shared" si="58"/>
        <v>1.5</v>
      </c>
      <c r="AGX31" s="24">
        <f t="shared" si="510"/>
        <v>28</v>
      </c>
      <c r="AGY31" s="57">
        <v>0.33</v>
      </c>
      <c r="AGZ31" s="57">
        <f t="shared" si="511"/>
        <v>1.24</v>
      </c>
      <c r="AHA31" s="51">
        <f t="shared" si="59"/>
        <v>1.5</v>
      </c>
      <c r="AHB31" s="24">
        <f t="shared" si="512"/>
        <v>28</v>
      </c>
      <c r="AHC31" s="57">
        <v>96.67</v>
      </c>
      <c r="AHD31" s="57">
        <f t="shared" si="513"/>
        <v>0.86800000000000066</v>
      </c>
      <c r="AHE31" s="51">
        <f t="shared" si="60"/>
        <v>1</v>
      </c>
      <c r="AHF31" s="24">
        <f t="shared" si="514"/>
        <v>28</v>
      </c>
      <c r="AHG31" s="57">
        <v>94.84</v>
      </c>
      <c r="AHH31" s="57">
        <f t="shared" si="515"/>
        <v>0.49360000000000015</v>
      </c>
      <c r="AHI31" s="51">
        <f t="shared" si="61"/>
        <v>0.5</v>
      </c>
      <c r="AHJ31" s="24">
        <f t="shared" si="516"/>
        <v>18</v>
      </c>
      <c r="AHK31" s="57">
        <v>97.28</v>
      </c>
      <c r="AHL31" s="57">
        <f t="shared" si="517"/>
        <v>0.35600000000000021</v>
      </c>
      <c r="AHM31" s="51">
        <f t="shared" si="62"/>
        <v>0.5</v>
      </c>
      <c r="AHN31" s="24">
        <f t="shared" si="518"/>
        <v>27</v>
      </c>
      <c r="AHO31" s="57">
        <v>8.76</v>
      </c>
      <c r="AHP31" s="57">
        <f t="shared" si="519"/>
        <v>0</v>
      </c>
      <c r="AHQ31" s="51">
        <f t="shared" si="63"/>
        <v>0.55000000000000004</v>
      </c>
      <c r="AHR31" s="24">
        <f t="shared" si="520"/>
        <v>21</v>
      </c>
      <c r="AHS31" s="57">
        <v>3.5999999999999996</v>
      </c>
      <c r="AHT31" s="57">
        <f t="shared" si="521"/>
        <v>0.4840000000000001</v>
      </c>
      <c r="AHU31" s="51">
        <f t="shared" si="64"/>
        <v>0.55000000000000004</v>
      </c>
      <c r="AHV31" s="24">
        <f t="shared" si="522"/>
        <v>27</v>
      </c>
      <c r="AHW31" s="57">
        <v>0.33100000000000002</v>
      </c>
      <c r="AHX31" s="57">
        <f t="shared" si="523"/>
        <v>0.45</v>
      </c>
      <c r="AHY31" s="51">
        <f t="shared" si="65"/>
        <v>0.45</v>
      </c>
      <c r="AHZ31" s="24">
        <f t="shared" si="524"/>
        <v>29</v>
      </c>
      <c r="AIA31" s="57">
        <v>4.5699999999999998E-2</v>
      </c>
      <c r="AIB31" s="57">
        <f t="shared" si="525"/>
        <v>0.45</v>
      </c>
      <c r="AIC31" s="51">
        <f t="shared" si="66"/>
        <v>0.45</v>
      </c>
      <c r="AID31" s="24">
        <f t="shared" si="526"/>
        <v>19</v>
      </c>
      <c r="AIE31" s="54"/>
      <c r="AIF31" s="54">
        <f t="shared" si="527"/>
        <v>0.24</v>
      </c>
      <c r="AIG31" s="54">
        <f t="shared" si="528"/>
        <v>0.4</v>
      </c>
      <c r="AIH31" s="34"/>
      <c r="AII31" s="54"/>
      <c r="AIJ31" s="54">
        <f t="shared" si="529"/>
        <v>0.24</v>
      </c>
      <c r="AIK31" s="54">
        <f t="shared" si="530"/>
        <v>0.4</v>
      </c>
      <c r="AIL31" s="34"/>
      <c r="AIM31" s="54"/>
      <c r="AIN31" s="54">
        <f t="shared" si="531"/>
        <v>0.24</v>
      </c>
      <c r="AIO31" s="54">
        <f t="shared" si="532"/>
        <v>0.4</v>
      </c>
      <c r="AIP31" s="34"/>
      <c r="AIQ31" s="57">
        <v>24.64</v>
      </c>
      <c r="AIR31" s="57">
        <f t="shared" si="533"/>
        <v>1.5</v>
      </c>
      <c r="AIS31" s="51">
        <f t="shared" si="67"/>
        <v>1.5</v>
      </c>
      <c r="AIT31" s="24">
        <f t="shared" si="534"/>
        <v>1</v>
      </c>
      <c r="AIU31" s="57">
        <v>9.99</v>
      </c>
      <c r="AIV31" s="57">
        <f t="shared" si="535"/>
        <v>1.2016</v>
      </c>
      <c r="AIW31" s="51">
        <f t="shared" si="68"/>
        <v>2</v>
      </c>
      <c r="AIX31" s="24">
        <f t="shared" si="536"/>
        <v>28</v>
      </c>
      <c r="AIY31" s="51">
        <v>0.1</v>
      </c>
      <c r="AIZ31" s="57">
        <f t="shared" si="537"/>
        <v>1.4</v>
      </c>
      <c r="AJA31" s="51">
        <f t="shared" si="69"/>
        <v>1.4</v>
      </c>
      <c r="AJB31" s="24">
        <f t="shared" si="538"/>
        <v>20</v>
      </c>
      <c r="AJC31" s="57">
        <v>17.713475237461832</v>
      </c>
      <c r="AJD31" s="57">
        <f t="shared" si="539"/>
        <v>0.3</v>
      </c>
      <c r="AJE31" s="51">
        <f t="shared" si="70"/>
        <v>0.3</v>
      </c>
      <c r="AJF31" s="24">
        <f t="shared" si="540"/>
        <v>26</v>
      </c>
      <c r="AJG31" s="54"/>
      <c r="AJH31" s="54">
        <f t="shared" si="541"/>
        <v>0.12</v>
      </c>
      <c r="AJI31" s="54">
        <f t="shared" si="542"/>
        <v>0.2</v>
      </c>
      <c r="AJJ31" s="34"/>
      <c r="AJK31" s="57">
        <v>1</v>
      </c>
      <c r="AJL31" s="57">
        <f t="shared" si="543"/>
        <v>0.4</v>
      </c>
      <c r="AJM31" s="51">
        <f t="shared" si="71"/>
        <v>0.4</v>
      </c>
      <c r="AJN31" s="24">
        <f t="shared" si="544"/>
        <v>23</v>
      </c>
      <c r="AJO31" s="57">
        <v>92.300000000000011</v>
      </c>
      <c r="AJP31" s="57">
        <f t="shared" si="545"/>
        <v>0.12480000000000017</v>
      </c>
      <c r="AJQ31" s="51">
        <f t="shared" si="72"/>
        <v>0.2</v>
      </c>
      <c r="AJR31" s="24">
        <f t="shared" si="546"/>
        <v>28</v>
      </c>
      <c r="AJS31" s="57">
        <v>90.600000000000009</v>
      </c>
      <c r="AJT31" s="57">
        <f t="shared" si="547"/>
        <v>0</v>
      </c>
      <c r="AJU31" s="51">
        <f t="shared" si="73"/>
        <v>0.2</v>
      </c>
      <c r="AJV31" s="24">
        <f t="shared" si="548"/>
        <v>30</v>
      </c>
      <c r="AJW31" s="57">
        <v>91.100000000000009</v>
      </c>
      <c r="AJX31" s="54">
        <f t="shared" si="549"/>
        <v>0.13760000000000014</v>
      </c>
      <c r="AJY31" s="36">
        <f t="shared" si="74"/>
        <v>0.2</v>
      </c>
      <c r="AJZ31" s="35">
        <f t="shared" si="550"/>
        <v>25</v>
      </c>
      <c r="AKA31" s="31" t="s">
        <v>564</v>
      </c>
      <c r="AKB31" s="33">
        <f t="shared" si="75"/>
        <v>73.920657200506838</v>
      </c>
      <c r="AKC31" s="34">
        <f t="shared" si="551"/>
        <v>14</v>
      </c>
      <c r="AKD31" s="31" t="s">
        <v>564</v>
      </c>
      <c r="AKE31" s="33">
        <f t="shared" si="76"/>
        <v>85.774796694384861</v>
      </c>
      <c r="AKF31" s="34">
        <f t="shared" si="552"/>
        <v>25</v>
      </c>
      <c r="AKG31" s="31" t="s">
        <v>564</v>
      </c>
      <c r="AKH31" s="33">
        <f t="shared" si="77"/>
        <v>60</v>
      </c>
      <c r="AKI31" s="34">
        <f t="shared" si="553"/>
        <v>1</v>
      </c>
      <c r="AKJ31" s="31" t="s">
        <v>564</v>
      </c>
      <c r="AKK31" s="33">
        <f t="shared" si="554"/>
        <v>68.773112345170034</v>
      </c>
      <c r="AKL31" s="34">
        <f t="shared" si="555"/>
        <v>13</v>
      </c>
      <c r="AKM31" s="31" t="s">
        <v>564</v>
      </c>
      <c r="AKN31" s="33">
        <f t="shared" si="78"/>
        <v>58.820833333333333</v>
      </c>
      <c r="AKO31" s="34">
        <f t="shared" si="556"/>
        <v>30</v>
      </c>
      <c r="AKP31" s="31" t="s">
        <v>564</v>
      </c>
      <c r="AKQ31" s="33">
        <f t="shared" si="79"/>
        <v>41.333333333333336</v>
      </c>
      <c r="AKR31" s="34">
        <f t="shared" si="557"/>
        <v>29</v>
      </c>
      <c r="AKS31" s="31" t="s">
        <v>564</v>
      </c>
      <c r="AKT31" s="33">
        <f t="shared" si="558"/>
        <v>77.540000000000035</v>
      </c>
      <c r="AKU31" s="34">
        <f t="shared" si="80"/>
        <v>30</v>
      </c>
      <c r="AKV31" s="31" t="s">
        <v>564</v>
      </c>
      <c r="AKW31" s="33">
        <f t="shared" si="559"/>
        <v>79.042622950819677</v>
      </c>
      <c r="AKX31" s="34">
        <f t="shared" si="560"/>
        <v>30</v>
      </c>
      <c r="AKY31" s="31" t="s">
        <v>564</v>
      </c>
      <c r="AKZ31" s="33">
        <f t="shared" si="81"/>
        <v>72.160000000000011</v>
      </c>
      <c r="ALA31" s="34">
        <f t="shared" si="561"/>
        <v>29</v>
      </c>
    </row>
    <row r="32" spans="1:989" ht="18" x14ac:dyDescent="0.15">
      <c r="A32" s="31" t="s">
        <v>565</v>
      </c>
      <c r="B32" s="32" t="str">
        <f t="shared" si="82"/>
        <v>山东</v>
      </c>
      <c r="C32" s="33">
        <f t="shared" si="83"/>
        <v>84.171862100132401</v>
      </c>
      <c r="D32" s="34">
        <f t="shared" si="84"/>
        <v>4</v>
      </c>
      <c r="E32" s="54">
        <v>84.82</v>
      </c>
      <c r="F32" s="54">
        <f t="shared" si="85"/>
        <v>0.7</v>
      </c>
      <c r="G32" s="54">
        <f t="shared" si="6"/>
        <v>0.7</v>
      </c>
      <c r="H32" s="35">
        <f t="shared" si="86"/>
        <v>3</v>
      </c>
      <c r="I32" s="54">
        <v>81.569999999999993</v>
      </c>
      <c r="J32" s="54">
        <f t="shared" si="87"/>
        <v>0.56653333333333267</v>
      </c>
      <c r="K32" s="36">
        <f t="shared" si="7"/>
        <v>0.7</v>
      </c>
      <c r="L32" s="35">
        <f t="shared" si="88"/>
        <v>7</v>
      </c>
      <c r="M32" s="54">
        <v>80.650000000000006</v>
      </c>
      <c r="N32" s="54">
        <f t="shared" si="89"/>
        <v>0.5790000000000004</v>
      </c>
      <c r="O32" s="36">
        <f t="shared" si="8"/>
        <v>0.6</v>
      </c>
      <c r="P32" s="35">
        <f t="shared" si="90"/>
        <v>7</v>
      </c>
      <c r="Q32" s="54">
        <v>88.3</v>
      </c>
      <c r="R32" s="54">
        <f t="shared" si="91"/>
        <v>0.6</v>
      </c>
      <c r="S32" s="36">
        <f t="shared" si="9"/>
        <v>0.6</v>
      </c>
      <c r="T32" s="35">
        <f t="shared" si="92"/>
        <v>5</v>
      </c>
      <c r="U32" s="54"/>
      <c r="V32" s="54">
        <f t="shared" si="93"/>
        <v>0.3</v>
      </c>
      <c r="W32" s="54">
        <f t="shared" si="563"/>
        <v>0.5</v>
      </c>
      <c r="X32" s="34"/>
      <c r="Y32" s="36">
        <v>2.795694046614005E-2</v>
      </c>
      <c r="Z32" s="54">
        <f t="shared" si="95"/>
        <v>0.3</v>
      </c>
      <c r="AA32" s="36">
        <f t="shared" si="10"/>
        <v>0.3</v>
      </c>
      <c r="AB32" s="35">
        <f t="shared" si="96"/>
        <v>7</v>
      </c>
      <c r="AC32" s="36">
        <v>4.1864718991124684E-2</v>
      </c>
      <c r="AD32" s="54">
        <f t="shared" si="97"/>
        <v>0.5</v>
      </c>
      <c r="AE32" s="36">
        <f t="shared" si="11"/>
        <v>0.5</v>
      </c>
      <c r="AF32" s="35">
        <f t="shared" si="98"/>
        <v>13</v>
      </c>
      <c r="AG32" s="36">
        <v>1.4169597196996047E-2</v>
      </c>
      <c r="AH32" s="54">
        <f t="shared" si="99"/>
        <v>0.3</v>
      </c>
      <c r="AI32" s="36">
        <f t="shared" si="12"/>
        <v>0.3</v>
      </c>
      <c r="AJ32" s="35">
        <f t="shared" si="100"/>
        <v>8</v>
      </c>
      <c r="AK32" s="36">
        <v>2.6918930571290658</v>
      </c>
      <c r="AL32" s="54">
        <f t="shared" si="101"/>
        <v>0.5</v>
      </c>
      <c r="AM32" s="36">
        <f t="shared" si="13"/>
        <v>0.5</v>
      </c>
      <c r="AN32" s="35">
        <f t="shared" ref="AN32:AN39" si="570">IF(AK$6=0,RANK(AK32,AK$12:AK$42,0),RANK(AK32,AK$12:AK$42,1))</f>
        <v>2</v>
      </c>
      <c r="AO32" s="53">
        <v>2.3284700221553449</v>
      </c>
      <c r="AP32" s="54">
        <f t="shared" si="103"/>
        <v>0.28686119911378621</v>
      </c>
      <c r="AQ32" s="36">
        <f t="shared" si="14"/>
        <v>0.3</v>
      </c>
      <c r="AR32" s="35">
        <f t="shared" si="562"/>
        <v>13</v>
      </c>
      <c r="AS32" s="54">
        <v>99.87</v>
      </c>
      <c r="AT32" s="54">
        <f t="shared" si="105"/>
        <v>1</v>
      </c>
      <c r="AU32" s="36">
        <f t="shared" si="15"/>
        <v>1</v>
      </c>
      <c r="AV32" s="35">
        <f t="shared" si="106"/>
        <v>5</v>
      </c>
      <c r="AW32" s="54">
        <v>0.01</v>
      </c>
      <c r="AX32" s="54">
        <f t="shared" si="107"/>
        <v>1</v>
      </c>
      <c r="AY32" s="36">
        <f t="shared" si="16"/>
        <v>1</v>
      </c>
      <c r="AZ32" s="35">
        <f t="shared" si="108"/>
        <v>2</v>
      </c>
      <c r="BA32" s="54">
        <v>2.3679999999999999</v>
      </c>
      <c r="BB32" s="54">
        <f t="shared" si="109"/>
        <v>1</v>
      </c>
      <c r="BC32" s="36">
        <f t="shared" si="17"/>
        <v>1</v>
      </c>
      <c r="BD32" s="35">
        <f t="shared" si="110"/>
        <v>10</v>
      </c>
      <c r="BE32" s="37">
        <v>6.9999999999999993E-2</v>
      </c>
      <c r="BF32" s="54">
        <f t="shared" si="111"/>
        <v>1</v>
      </c>
      <c r="BG32" s="36">
        <f t="shared" si="18"/>
        <v>1</v>
      </c>
      <c r="BH32" s="35">
        <f t="shared" si="112"/>
        <v>2</v>
      </c>
      <c r="BI32" s="54">
        <v>99.75</v>
      </c>
      <c r="BJ32" s="54">
        <f t="shared" si="113"/>
        <v>0.2</v>
      </c>
      <c r="BK32" s="36">
        <f t="shared" si="19"/>
        <v>0.2</v>
      </c>
      <c r="BL32" s="35">
        <f t="shared" si="114"/>
        <v>6</v>
      </c>
      <c r="BM32" s="54">
        <v>0.11</v>
      </c>
      <c r="BN32" s="54">
        <f t="shared" si="115"/>
        <v>0.2</v>
      </c>
      <c r="BO32" s="36">
        <f t="shared" si="20"/>
        <v>0.2</v>
      </c>
      <c r="BP32" s="35">
        <f t="shared" si="116"/>
        <v>11</v>
      </c>
      <c r="BQ32" s="54">
        <v>99.6</v>
      </c>
      <c r="BR32" s="54">
        <f t="shared" si="117"/>
        <v>0.2</v>
      </c>
      <c r="BS32" s="36">
        <f t="shared" si="21"/>
        <v>0.2</v>
      </c>
      <c r="BT32" s="35">
        <f t="shared" si="118"/>
        <v>2</v>
      </c>
      <c r="BU32" s="54">
        <v>1.1036317225067585</v>
      </c>
      <c r="BV32" s="54">
        <f t="shared" si="119"/>
        <v>0.38341892439891867</v>
      </c>
      <c r="BW32" s="36">
        <f t="shared" si="22"/>
        <v>0.4</v>
      </c>
      <c r="BX32" s="35">
        <f t="shared" si="120"/>
        <v>7</v>
      </c>
      <c r="BY32" s="54">
        <v>97.67</v>
      </c>
      <c r="BZ32" s="54">
        <f t="shared" si="121"/>
        <v>0.34720000000000029</v>
      </c>
      <c r="CA32" s="36">
        <f t="shared" si="23"/>
        <v>0.4</v>
      </c>
      <c r="CB32" s="35">
        <f t="shared" si="122"/>
        <v>18</v>
      </c>
      <c r="CC32" s="54">
        <v>98.407199999999989</v>
      </c>
      <c r="CD32" s="54">
        <f t="shared" si="123"/>
        <v>0.5</v>
      </c>
      <c r="CE32" s="36">
        <f t="shared" si="24"/>
        <v>0.5</v>
      </c>
      <c r="CF32" s="35">
        <f t="shared" si="124"/>
        <v>18</v>
      </c>
      <c r="CG32" s="54">
        <v>70</v>
      </c>
      <c r="CH32" s="54">
        <f t="shared" si="125"/>
        <v>0.4</v>
      </c>
      <c r="CI32" s="36">
        <f t="shared" si="25"/>
        <v>0.4</v>
      </c>
      <c r="CJ32" s="35">
        <f t="shared" si="126"/>
        <v>18</v>
      </c>
      <c r="CK32" s="54"/>
      <c r="CL32" s="54">
        <f t="shared" si="127"/>
        <v>0.18</v>
      </c>
      <c r="CM32" s="54">
        <f t="shared" si="128"/>
        <v>0.3</v>
      </c>
      <c r="CN32" s="34"/>
      <c r="CO32" s="54">
        <v>98.814999999999998</v>
      </c>
      <c r="CP32" s="54">
        <f t="shared" si="129"/>
        <v>0.5</v>
      </c>
      <c r="CQ32" s="36">
        <f t="shared" si="26"/>
        <v>0.5</v>
      </c>
      <c r="CR32" s="35">
        <f t="shared" si="130"/>
        <v>16</v>
      </c>
      <c r="CS32" s="54">
        <v>41</v>
      </c>
      <c r="CT32" s="54">
        <f t="shared" si="131"/>
        <v>0.4</v>
      </c>
      <c r="CU32" s="36">
        <f t="shared" si="27"/>
        <v>0.4</v>
      </c>
      <c r="CV32" s="35">
        <f t="shared" si="132"/>
        <v>4</v>
      </c>
      <c r="CW32" s="54"/>
      <c r="CX32" s="54">
        <f t="shared" si="133"/>
        <v>0.18</v>
      </c>
      <c r="CY32" s="54">
        <f t="shared" si="134"/>
        <v>0.3</v>
      </c>
      <c r="CZ32" s="34"/>
      <c r="DA32" s="54">
        <v>99.721099999999993</v>
      </c>
      <c r="DB32" s="54">
        <f t="shared" si="135"/>
        <v>0.3</v>
      </c>
      <c r="DC32" s="36">
        <f t="shared" si="28"/>
        <v>0.3</v>
      </c>
      <c r="DD32" s="35">
        <f t="shared" si="136"/>
        <v>6</v>
      </c>
      <c r="DE32" s="54">
        <v>53</v>
      </c>
      <c r="DF32" s="54">
        <f t="shared" si="137"/>
        <v>0.5</v>
      </c>
      <c r="DG32" s="36">
        <f t="shared" si="29"/>
        <v>0.5</v>
      </c>
      <c r="DH32" s="35">
        <f t="shared" si="138"/>
        <v>9</v>
      </c>
      <c r="DI32" s="54">
        <v>98.950299999999999</v>
      </c>
      <c r="DJ32" s="54">
        <f t="shared" si="139"/>
        <v>0.5</v>
      </c>
      <c r="DK32" s="36">
        <f t="shared" si="30"/>
        <v>0.5</v>
      </c>
      <c r="DL32" s="35">
        <f t="shared" si="140"/>
        <v>16</v>
      </c>
      <c r="DM32" s="54">
        <v>48</v>
      </c>
      <c r="DN32" s="54">
        <f t="shared" si="141"/>
        <v>0.3</v>
      </c>
      <c r="DO32" s="36">
        <f t="shared" si="31"/>
        <v>0.3</v>
      </c>
      <c r="DP32" s="35">
        <f t="shared" si="142"/>
        <v>6</v>
      </c>
      <c r="DQ32" s="54">
        <v>5.1448999999999998</v>
      </c>
      <c r="DR32" s="54">
        <f t="shared" si="143"/>
        <v>0.3</v>
      </c>
      <c r="DS32" s="36">
        <f t="shared" si="32"/>
        <v>0.3</v>
      </c>
      <c r="DT32" s="35">
        <f t="shared" si="144"/>
        <v>3</v>
      </c>
      <c r="DU32" s="54">
        <v>99.81</v>
      </c>
      <c r="DV32" s="54">
        <f t="shared" si="145"/>
        <v>0.3</v>
      </c>
      <c r="DW32" s="36">
        <f t="shared" si="33"/>
        <v>0.3</v>
      </c>
      <c r="DX32" s="35">
        <f t="shared" si="146"/>
        <v>10</v>
      </c>
      <c r="DY32" s="54"/>
      <c r="DZ32" s="54">
        <f t="shared" si="147"/>
        <v>0.3</v>
      </c>
      <c r="EA32" s="54">
        <f t="shared" si="148"/>
        <v>0.5</v>
      </c>
      <c r="EB32" s="34"/>
      <c r="EC32" s="54">
        <v>81.569999999999993</v>
      </c>
      <c r="ED32" s="94">
        <v>79.239999999999995</v>
      </c>
      <c r="EE32" s="54">
        <f t="shared" si="149"/>
        <v>0.18590425531914856</v>
      </c>
      <c r="EF32" s="51">
        <f t="shared" si="150"/>
        <v>0.3</v>
      </c>
      <c r="EG32" s="24">
        <f t="shared" si="151"/>
        <v>7</v>
      </c>
      <c r="EH32" s="54">
        <v>81.569999999999993</v>
      </c>
      <c r="EI32" s="54">
        <v>80.48</v>
      </c>
      <c r="EJ32" s="54">
        <f t="shared" si="152"/>
        <v>0.12976190476190369</v>
      </c>
      <c r="EK32" s="51">
        <f t="shared" si="153"/>
        <v>0.3</v>
      </c>
      <c r="EL32" s="24">
        <f t="shared" si="154"/>
        <v>26</v>
      </c>
      <c r="EM32" s="69">
        <v>80.650000000000006</v>
      </c>
      <c r="EN32" s="70">
        <v>79.23</v>
      </c>
      <c r="EO32" s="54">
        <f t="shared" si="155"/>
        <v>0.24067796610169576</v>
      </c>
      <c r="EP32" s="51">
        <f t="shared" si="156"/>
        <v>0.3</v>
      </c>
      <c r="EQ32" s="24">
        <f t="shared" si="157"/>
        <v>5</v>
      </c>
      <c r="ER32" s="69">
        <v>80.650000000000006</v>
      </c>
      <c r="ES32" s="70">
        <v>82.11</v>
      </c>
      <c r="ET32" s="54">
        <f t="shared" si="158"/>
        <v>0</v>
      </c>
      <c r="EU32" s="51">
        <f t="shared" si="159"/>
        <v>0.3</v>
      </c>
      <c r="EV32" s="24">
        <f t="shared" si="160"/>
        <v>28</v>
      </c>
      <c r="EW32" s="54">
        <v>88.3</v>
      </c>
      <c r="EX32" s="54">
        <v>83.71</v>
      </c>
      <c r="EY32" s="54">
        <f t="shared" si="161"/>
        <v>0.3</v>
      </c>
      <c r="EZ32" s="51">
        <f t="shared" si="162"/>
        <v>0.3</v>
      </c>
      <c r="FA32" s="24">
        <f t="shared" si="163"/>
        <v>1</v>
      </c>
      <c r="FB32" s="54">
        <v>88.3</v>
      </c>
      <c r="FC32" s="54">
        <v>84.43</v>
      </c>
      <c r="FD32" s="54">
        <f t="shared" si="164"/>
        <v>0.3</v>
      </c>
      <c r="FE32" s="51">
        <f t="shared" si="165"/>
        <v>0.3</v>
      </c>
      <c r="FF32" s="24">
        <f t="shared" si="166"/>
        <v>1</v>
      </c>
      <c r="FG32" s="54">
        <v>3.17</v>
      </c>
      <c r="FH32" s="54">
        <f t="shared" si="34"/>
        <v>0.3</v>
      </c>
      <c r="FI32" s="36">
        <f t="shared" si="35"/>
        <v>0.3</v>
      </c>
      <c r="FJ32" s="35">
        <f t="shared" si="36"/>
        <v>10</v>
      </c>
      <c r="FK32" s="54">
        <v>3.01</v>
      </c>
      <c r="FL32" s="54">
        <f t="shared" si="167"/>
        <v>0.3</v>
      </c>
      <c r="FM32" s="36">
        <f t="shared" si="37"/>
        <v>0.3</v>
      </c>
      <c r="FN32" s="35">
        <f t="shared" si="168"/>
        <v>13</v>
      </c>
      <c r="FO32" s="54">
        <v>97.1</v>
      </c>
      <c r="FP32" s="54">
        <v>93.43</v>
      </c>
      <c r="FQ32" s="54">
        <f t="shared" si="169"/>
        <v>0.6</v>
      </c>
      <c r="FR32" s="51">
        <f t="shared" si="170"/>
        <v>0.6</v>
      </c>
      <c r="FS32" s="24">
        <f t="shared" si="171"/>
        <v>1</v>
      </c>
      <c r="FT32" s="54">
        <v>97.1</v>
      </c>
      <c r="FU32" s="54">
        <v>92.679999999999993</v>
      </c>
      <c r="FV32" s="54">
        <f t="shared" si="172"/>
        <v>0.6</v>
      </c>
      <c r="FW32" s="51">
        <f t="shared" si="173"/>
        <v>0.6</v>
      </c>
      <c r="FX32" s="24">
        <f t="shared" si="174"/>
        <v>1</v>
      </c>
      <c r="FY32" s="54">
        <v>91.55</v>
      </c>
      <c r="FZ32" s="54">
        <v>66.080000000000013</v>
      </c>
      <c r="GA32" s="54">
        <f t="shared" si="175"/>
        <v>0.1</v>
      </c>
      <c r="GB32" s="51">
        <f t="shared" si="176"/>
        <v>0.1</v>
      </c>
      <c r="GC32" s="24">
        <f t="shared" si="177"/>
        <v>1</v>
      </c>
      <c r="GD32" s="57">
        <v>91.55</v>
      </c>
      <c r="GE32" s="57">
        <v>79.63</v>
      </c>
      <c r="GF32" s="54">
        <f t="shared" si="178"/>
        <v>0.1</v>
      </c>
      <c r="GG32" s="51">
        <f t="shared" si="179"/>
        <v>0.1</v>
      </c>
      <c r="GH32" s="24">
        <f t="shared" si="180"/>
        <v>1</v>
      </c>
      <c r="GI32" s="57">
        <v>98.13</v>
      </c>
      <c r="GJ32" s="57">
        <v>90.02</v>
      </c>
      <c r="GK32" s="54">
        <f t="shared" si="181"/>
        <v>0.1</v>
      </c>
      <c r="GL32" s="51">
        <f t="shared" si="182"/>
        <v>0.1</v>
      </c>
      <c r="GM32" s="24">
        <f t="shared" si="183"/>
        <v>1</v>
      </c>
      <c r="GN32" s="57">
        <v>98.13</v>
      </c>
      <c r="GO32" s="57">
        <v>93.320000000000007</v>
      </c>
      <c r="GP32" s="54">
        <f t="shared" si="184"/>
        <v>0.1</v>
      </c>
      <c r="GQ32" s="51">
        <f t="shared" si="185"/>
        <v>0.1</v>
      </c>
      <c r="GR32" s="24">
        <f t="shared" si="186"/>
        <v>1</v>
      </c>
      <c r="GS32" s="57">
        <v>2.02</v>
      </c>
      <c r="GT32" s="57">
        <f t="shared" si="38"/>
        <v>9.973333333333334E-2</v>
      </c>
      <c r="GU32" s="51">
        <f t="shared" si="39"/>
        <v>0.1</v>
      </c>
      <c r="GV32" s="24">
        <f t="shared" si="40"/>
        <v>14</v>
      </c>
      <c r="GW32" s="57">
        <v>2.5</v>
      </c>
      <c r="GX32" s="57">
        <f t="shared" si="187"/>
        <v>9.3333333333333338E-2</v>
      </c>
      <c r="GY32" s="51">
        <f t="shared" si="41"/>
        <v>0.1</v>
      </c>
      <c r="GZ32" s="24">
        <f t="shared" si="42"/>
        <v>15</v>
      </c>
      <c r="HA32" s="56"/>
      <c r="HB32" s="56"/>
      <c r="HC32" s="54">
        <f t="shared" si="188"/>
        <v>0.06</v>
      </c>
      <c r="HD32" s="54">
        <f t="shared" si="189"/>
        <v>0.1</v>
      </c>
      <c r="HE32" s="56"/>
      <c r="HF32" s="56"/>
      <c r="HG32" s="56"/>
      <c r="HH32" s="54">
        <f t="shared" si="190"/>
        <v>0.06</v>
      </c>
      <c r="HI32" s="54">
        <f t="shared" si="191"/>
        <v>0.1</v>
      </c>
      <c r="HJ32" s="56"/>
      <c r="HK32" s="57">
        <v>96.19</v>
      </c>
      <c r="HL32" s="57">
        <v>86.66</v>
      </c>
      <c r="HM32" s="54">
        <f t="shared" si="192"/>
        <v>9.2166344294003846E-2</v>
      </c>
      <c r="HN32" s="51">
        <f t="shared" si="193"/>
        <v>0.1</v>
      </c>
      <c r="HO32" s="24">
        <f t="shared" si="194"/>
        <v>14</v>
      </c>
      <c r="HP32" s="57">
        <v>96.19</v>
      </c>
      <c r="HQ32" s="57">
        <v>91.259999999999991</v>
      </c>
      <c r="HR32" s="54">
        <f t="shared" si="195"/>
        <v>8.588850174216027E-2</v>
      </c>
      <c r="HS32" s="51">
        <f t="shared" si="196"/>
        <v>0.1</v>
      </c>
      <c r="HT32" s="24">
        <f t="shared" si="197"/>
        <v>19</v>
      </c>
      <c r="HU32" s="54">
        <v>97.05</v>
      </c>
      <c r="HV32" s="54">
        <v>90.55</v>
      </c>
      <c r="HW32" s="54">
        <f t="shared" si="198"/>
        <v>0.1</v>
      </c>
      <c r="HX32" s="54">
        <f t="shared" si="199"/>
        <v>0.1</v>
      </c>
      <c r="HY32" s="24">
        <f t="shared" si="200"/>
        <v>1</v>
      </c>
      <c r="HZ32" s="54">
        <v>97.05</v>
      </c>
      <c r="IA32" s="54">
        <v>92.07</v>
      </c>
      <c r="IB32" s="54">
        <f t="shared" si="201"/>
        <v>0.1</v>
      </c>
      <c r="IC32" s="54">
        <f t="shared" si="202"/>
        <v>0.1</v>
      </c>
      <c r="ID32" s="24">
        <f t="shared" si="203"/>
        <v>1</v>
      </c>
      <c r="IE32" s="56"/>
      <c r="IF32" s="56"/>
      <c r="IG32" s="54">
        <f t="shared" si="204"/>
        <v>0.06</v>
      </c>
      <c r="IH32" s="54">
        <f t="shared" si="205"/>
        <v>0.1</v>
      </c>
      <c r="II32" s="56"/>
      <c r="IJ32" s="56"/>
      <c r="IK32" s="56"/>
      <c r="IL32" s="54">
        <f t="shared" si="206"/>
        <v>0.06</v>
      </c>
      <c r="IM32" s="54">
        <f t="shared" si="207"/>
        <v>0.1</v>
      </c>
      <c r="IN32" s="56"/>
      <c r="IO32" s="56"/>
      <c r="IP32" s="56"/>
      <c r="IQ32" s="54">
        <f t="shared" si="208"/>
        <v>0.12</v>
      </c>
      <c r="IR32" s="54">
        <f t="shared" si="209"/>
        <v>0.2</v>
      </c>
      <c r="IS32" s="56"/>
      <c r="IT32" s="56"/>
      <c r="IU32" s="56"/>
      <c r="IV32" s="54">
        <f t="shared" si="210"/>
        <v>0.12</v>
      </c>
      <c r="IW32" s="54">
        <f t="shared" si="211"/>
        <v>0.2</v>
      </c>
      <c r="IX32" s="56"/>
      <c r="IY32" s="56"/>
      <c r="IZ32" s="56"/>
      <c r="JA32" s="54">
        <f t="shared" si="212"/>
        <v>0.12</v>
      </c>
      <c r="JB32" s="54">
        <f t="shared" si="213"/>
        <v>0.2</v>
      </c>
      <c r="JC32" s="56"/>
      <c r="JD32" s="56"/>
      <c r="JE32" s="56"/>
      <c r="JF32" s="54">
        <f t="shared" si="214"/>
        <v>0.12</v>
      </c>
      <c r="JG32" s="54">
        <f t="shared" si="215"/>
        <v>0.2</v>
      </c>
      <c r="JH32" s="56"/>
      <c r="JI32" s="56"/>
      <c r="JJ32" s="56"/>
      <c r="JK32" s="54">
        <f t="shared" si="216"/>
        <v>0.06</v>
      </c>
      <c r="JL32" s="54">
        <f t="shared" si="217"/>
        <v>0.1</v>
      </c>
      <c r="JM32" s="56"/>
      <c r="JN32" s="56"/>
      <c r="JO32" s="56"/>
      <c r="JP32" s="54">
        <f t="shared" si="218"/>
        <v>0.06</v>
      </c>
      <c r="JQ32" s="54">
        <f t="shared" si="219"/>
        <v>0.1</v>
      </c>
      <c r="JR32" s="56"/>
      <c r="JS32" s="56"/>
      <c r="JT32" s="56"/>
      <c r="JU32" s="54">
        <f t="shared" si="220"/>
        <v>0.03</v>
      </c>
      <c r="JV32" s="54">
        <f t="shared" si="221"/>
        <v>0.05</v>
      </c>
      <c r="JW32" s="56"/>
      <c r="JX32" s="56"/>
      <c r="JY32" s="56"/>
      <c r="JZ32" s="54">
        <f t="shared" si="222"/>
        <v>0.03</v>
      </c>
      <c r="KA32" s="54">
        <f t="shared" si="223"/>
        <v>0.05</v>
      </c>
      <c r="KB32" s="56"/>
      <c r="KC32" s="56"/>
      <c r="KD32" s="56"/>
      <c r="KE32" s="54">
        <f t="shared" si="224"/>
        <v>0.03</v>
      </c>
      <c r="KF32" s="54">
        <f t="shared" si="225"/>
        <v>0.05</v>
      </c>
      <c r="KG32" s="56"/>
      <c r="KH32" s="56"/>
      <c r="KI32" s="56"/>
      <c r="KJ32" s="54">
        <f t="shared" si="226"/>
        <v>0.03</v>
      </c>
      <c r="KK32" s="54">
        <f t="shared" si="227"/>
        <v>0.05</v>
      </c>
      <c r="KL32" s="56"/>
      <c r="KM32" s="57">
        <v>98.486814898689957</v>
      </c>
      <c r="KN32" s="57"/>
      <c r="KO32" s="54">
        <f t="shared" si="228"/>
        <v>0</v>
      </c>
      <c r="KP32" s="51">
        <f t="shared" si="229"/>
        <v>0</v>
      </c>
      <c r="KQ32" s="24">
        <f t="shared" si="230"/>
        <v>1</v>
      </c>
      <c r="KR32" s="57">
        <v>98.486814898689957</v>
      </c>
      <c r="KS32" s="57"/>
      <c r="KT32" s="54">
        <f t="shared" si="231"/>
        <v>0</v>
      </c>
      <c r="KU32" s="51">
        <f t="shared" si="232"/>
        <v>0</v>
      </c>
      <c r="KV32" s="24">
        <f t="shared" si="233"/>
        <v>1</v>
      </c>
      <c r="KW32" s="57">
        <v>98.985641921397374</v>
      </c>
      <c r="KX32" s="57"/>
      <c r="KY32" s="54">
        <f t="shared" si="234"/>
        <v>0</v>
      </c>
      <c r="KZ32" s="51">
        <f t="shared" si="235"/>
        <v>0</v>
      </c>
      <c r="LA32" s="24">
        <f t="shared" si="236"/>
        <v>1</v>
      </c>
      <c r="LB32" s="57">
        <v>98.985641921397374</v>
      </c>
      <c r="LC32" s="57"/>
      <c r="LD32" s="54">
        <f t="shared" si="237"/>
        <v>0</v>
      </c>
      <c r="LE32" s="51">
        <f t="shared" si="238"/>
        <v>0</v>
      </c>
      <c r="LF32" s="24">
        <f t="shared" si="239"/>
        <v>1</v>
      </c>
      <c r="LG32" s="56"/>
      <c r="LH32" s="56"/>
      <c r="LI32" s="54">
        <f t="shared" si="240"/>
        <v>0.06</v>
      </c>
      <c r="LJ32" s="54">
        <f t="shared" si="241"/>
        <v>0.1</v>
      </c>
      <c r="LK32" s="56"/>
      <c r="LL32" s="56"/>
      <c r="LM32" s="56"/>
      <c r="LN32" s="54">
        <f t="shared" si="242"/>
        <v>0.06</v>
      </c>
      <c r="LO32" s="54">
        <f t="shared" si="243"/>
        <v>0.1</v>
      </c>
      <c r="LP32" s="56"/>
      <c r="LQ32" s="54">
        <v>9.1421397379912666</v>
      </c>
      <c r="LR32" s="56"/>
      <c r="LS32" s="54">
        <f t="shared" si="244"/>
        <v>0</v>
      </c>
      <c r="LT32" s="51">
        <f t="shared" si="245"/>
        <v>0</v>
      </c>
      <c r="LU32" s="24">
        <f t="shared" si="564"/>
        <v>1</v>
      </c>
      <c r="LV32" s="54">
        <v>9.1421397379912666</v>
      </c>
      <c r="LW32" s="56"/>
      <c r="LX32" s="54">
        <f t="shared" si="247"/>
        <v>0</v>
      </c>
      <c r="LY32" s="51">
        <f t="shared" si="248"/>
        <v>0</v>
      </c>
      <c r="LZ32" s="24">
        <f t="shared" si="565"/>
        <v>1</v>
      </c>
      <c r="MA32" s="54">
        <v>36.977872731304586</v>
      </c>
      <c r="MB32" s="56"/>
      <c r="MC32" s="54">
        <f t="shared" si="250"/>
        <v>0</v>
      </c>
      <c r="MD32" s="51">
        <f t="shared" si="251"/>
        <v>0</v>
      </c>
      <c r="ME32" s="24">
        <f t="shared" si="566"/>
        <v>1</v>
      </c>
      <c r="MF32" s="54">
        <v>36.977872731304586</v>
      </c>
      <c r="MG32" s="56"/>
      <c r="MH32" s="54">
        <f t="shared" si="253"/>
        <v>0</v>
      </c>
      <c r="MI32" s="51">
        <f t="shared" si="254"/>
        <v>0</v>
      </c>
      <c r="MJ32" s="24">
        <f t="shared" si="567"/>
        <v>1</v>
      </c>
      <c r="MK32" s="56"/>
      <c r="ML32" s="56"/>
      <c r="MM32" s="54">
        <f t="shared" si="256"/>
        <v>0.12</v>
      </c>
      <c r="MN32" s="54">
        <f t="shared" si="257"/>
        <v>0.2</v>
      </c>
      <c r="MO32" s="56"/>
      <c r="MP32" s="56"/>
      <c r="MQ32" s="56"/>
      <c r="MR32" s="54">
        <f t="shared" si="258"/>
        <v>0.12</v>
      </c>
      <c r="MS32" s="54">
        <f t="shared" si="259"/>
        <v>0.2</v>
      </c>
      <c r="MT32" s="56"/>
      <c r="MU32" s="56"/>
      <c r="MV32" s="56"/>
      <c r="MW32" s="54">
        <f t="shared" si="260"/>
        <v>0.12</v>
      </c>
      <c r="MX32" s="54">
        <f t="shared" si="261"/>
        <v>0.2</v>
      </c>
      <c r="MY32" s="56"/>
      <c r="MZ32" s="56"/>
      <c r="NA32" s="56"/>
      <c r="NB32" s="54">
        <f t="shared" si="262"/>
        <v>0.12</v>
      </c>
      <c r="NC32" s="54">
        <f t="shared" si="263"/>
        <v>0.2</v>
      </c>
      <c r="ND32" s="56"/>
      <c r="NE32" s="56"/>
      <c r="NF32" s="56"/>
      <c r="NG32" s="54">
        <f t="shared" si="264"/>
        <v>0.06</v>
      </c>
      <c r="NH32" s="54">
        <f t="shared" si="265"/>
        <v>0.1</v>
      </c>
      <c r="NI32" s="56"/>
      <c r="NJ32" s="56"/>
      <c r="NK32" s="56"/>
      <c r="NL32" s="54">
        <f t="shared" si="266"/>
        <v>0.06</v>
      </c>
      <c r="NM32" s="54">
        <f t="shared" si="267"/>
        <v>0.1</v>
      </c>
      <c r="NN32" s="56"/>
      <c r="NO32" s="56"/>
      <c r="NP32" s="56"/>
      <c r="NQ32" s="54">
        <f t="shared" si="268"/>
        <v>0.03</v>
      </c>
      <c r="NR32" s="54">
        <f t="shared" si="269"/>
        <v>0.05</v>
      </c>
      <c r="NS32" s="56"/>
      <c r="NT32" s="56"/>
      <c r="NU32" s="56"/>
      <c r="NV32" s="54">
        <f t="shared" si="270"/>
        <v>0.03</v>
      </c>
      <c r="NW32" s="54">
        <f t="shared" si="271"/>
        <v>0.05</v>
      </c>
      <c r="NX32" s="56"/>
      <c r="NY32" s="56"/>
      <c r="NZ32" s="56"/>
      <c r="OA32" s="54">
        <f t="shared" si="272"/>
        <v>0.03</v>
      </c>
      <c r="OB32" s="54">
        <f t="shared" si="273"/>
        <v>0.05</v>
      </c>
      <c r="OC32" s="56"/>
      <c r="OD32" s="56"/>
      <c r="OE32" s="56"/>
      <c r="OF32" s="54">
        <f t="shared" si="274"/>
        <v>0.03</v>
      </c>
      <c r="OG32" s="54">
        <f t="shared" si="275"/>
        <v>0.05</v>
      </c>
      <c r="OH32" s="56"/>
      <c r="OI32" s="56"/>
      <c r="OJ32" s="56"/>
      <c r="OK32" s="54">
        <f t="shared" si="276"/>
        <v>0.06</v>
      </c>
      <c r="OL32" s="54">
        <f t="shared" si="277"/>
        <v>0.1</v>
      </c>
      <c r="OM32" s="56"/>
      <c r="ON32" s="56"/>
      <c r="OO32" s="56"/>
      <c r="OP32" s="54">
        <f t="shared" si="278"/>
        <v>0.06</v>
      </c>
      <c r="OQ32" s="54">
        <f t="shared" si="279"/>
        <v>0.1</v>
      </c>
      <c r="OR32" s="56"/>
      <c r="OS32" s="56"/>
      <c r="OT32" s="56"/>
      <c r="OU32" s="54">
        <f t="shared" si="280"/>
        <v>0.12</v>
      </c>
      <c r="OV32" s="54">
        <f t="shared" si="281"/>
        <v>0.2</v>
      </c>
      <c r="OW32" s="56"/>
      <c r="OX32" s="56"/>
      <c r="OY32" s="56"/>
      <c r="OZ32" s="54">
        <f t="shared" si="282"/>
        <v>0.12</v>
      </c>
      <c r="PA32" s="54">
        <f t="shared" si="283"/>
        <v>0.2</v>
      </c>
      <c r="PB32" s="56"/>
      <c r="PC32" s="56"/>
      <c r="PD32" s="56"/>
      <c r="PE32" s="54">
        <f t="shared" si="284"/>
        <v>0.12</v>
      </c>
      <c r="PF32" s="54">
        <f t="shared" si="285"/>
        <v>0.2</v>
      </c>
      <c r="PG32" s="56"/>
      <c r="PH32" s="56"/>
      <c r="PI32" s="56"/>
      <c r="PJ32" s="54">
        <f t="shared" si="286"/>
        <v>0.12</v>
      </c>
      <c r="PK32" s="54">
        <f t="shared" si="287"/>
        <v>0.2</v>
      </c>
      <c r="PL32" s="56"/>
      <c r="PM32" s="56"/>
      <c r="PN32" s="56"/>
      <c r="PO32" s="54">
        <f t="shared" si="288"/>
        <v>0.06</v>
      </c>
      <c r="PP32" s="54">
        <f t="shared" si="289"/>
        <v>0.1</v>
      </c>
      <c r="PQ32" s="56"/>
      <c r="PR32" s="56"/>
      <c r="PS32" s="56"/>
      <c r="PT32" s="54">
        <f t="shared" si="290"/>
        <v>0.06</v>
      </c>
      <c r="PU32" s="54">
        <f t="shared" si="291"/>
        <v>0.1</v>
      </c>
      <c r="PV32" s="56"/>
      <c r="PW32" s="56"/>
      <c r="PX32" s="56"/>
      <c r="PY32" s="54">
        <f t="shared" si="292"/>
        <v>0.03</v>
      </c>
      <c r="PZ32" s="54">
        <f t="shared" si="293"/>
        <v>0.05</v>
      </c>
      <c r="QA32" s="56"/>
      <c r="QB32" s="56"/>
      <c r="QC32" s="56"/>
      <c r="QD32" s="54">
        <f t="shared" si="294"/>
        <v>0.03</v>
      </c>
      <c r="QE32" s="54">
        <f t="shared" si="295"/>
        <v>0.05</v>
      </c>
      <c r="QF32" s="56"/>
      <c r="QG32" s="56"/>
      <c r="QH32" s="56"/>
      <c r="QI32" s="54">
        <f t="shared" si="296"/>
        <v>0.03</v>
      </c>
      <c r="QJ32" s="54">
        <f t="shared" si="297"/>
        <v>0.05</v>
      </c>
      <c r="QK32" s="56"/>
      <c r="QL32" s="56"/>
      <c r="QM32" s="56"/>
      <c r="QN32" s="54">
        <f t="shared" si="298"/>
        <v>0.03</v>
      </c>
      <c r="QO32" s="54">
        <f t="shared" si="299"/>
        <v>0.05</v>
      </c>
      <c r="QP32" s="56"/>
      <c r="QQ32" s="54"/>
      <c r="QR32" s="54">
        <f t="shared" si="300"/>
        <v>0.12</v>
      </c>
      <c r="QS32" s="54">
        <f t="shared" si="301"/>
        <v>0.2</v>
      </c>
      <c r="QT32" s="34"/>
      <c r="QU32" s="54"/>
      <c r="QV32" s="54">
        <f t="shared" si="302"/>
        <v>0.12</v>
      </c>
      <c r="QW32" s="54">
        <f t="shared" si="303"/>
        <v>0.2</v>
      </c>
      <c r="QX32" s="34"/>
      <c r="QY32" s="54"/>
      <c r="QZ32" s="54">
        <f t="shared" si="304"/>
        <v>0.12</v>
      </c>
      <c r="RA32" s="54">
        <f t="shared" si="305"/>
        <v>0.2</v>
      </c>
      <c r="RB32" s="34"/>
      <c r="RC32" s="54"/>
      <c r="RD32" s="54">
        <f t="shared" si="306"/>
        <v>0.12</v>
      </c>
      <c r="RE32" s="54">
        <f t="shared" si="307"/>
        <v>0.2</v>
      </c>
      <c r="RF32" s="34"/>
      <c r="RG32" s="54"/>
      <c r="RH32" s="54">
        <f t="shared" si="308"/>
        <v>0.12</v>
      </c>
      <c r="RI32" s="54">
        <f t="shared" si="309"/>
        <v>0.2</v>
      </c>
      <c r="RJ32" s="34"/>
      <c r="RK32" s="57">
        <v>97.1</v>
      </c>
      <c r="RL32" s="57">
        <f t="shared" si="310"/>
        <v>0.2</v>
      </c>
      <c r="RM32" s="51">
        <f t="shared" si="43"/>
        <v>0.2</v>
      </c>
      <c r="RN32" s="24">
        <f t="shared" si="311"/>
        <v>15</v>
      </c>
      <c r="RO32" s="54"/>
      <c r="RP32" s="54">
        <f t="shared" si="312"/>
        <v>0.06</v>
      </c>
      <c r="RQ32" s="54">
        <f t="shared" si="313"/>
        <v>0.1</v>
      </c>
      <c r="RR32" s="34"/>
      <c r="RS32" s="54"/>
      <c r="RT32" s="54">
        <f t="shared" si="314"/>
        <v>0.06</v>
      </c>
      <c r="RU32" s="54">
        <f t="shared" si="315"/>
        <v>0.1</v>
      </c>
      <c r="RV32" s="34"/>
      <c r="RW32" s="54"/>
      <c r="RX32" s="54">
        <f t="shared" si="316"/>
        <v>0.06</v>
      </c>
      <c r="RY32" s="54">
        <f t="shared" si="317"/>
        <v>0.1</v>
      </c>
      <c r="RZ32" s="34"/>
      <c r="SA32" s="54"/>
      <c r="SB32" s="54">
        <f t="shared" si="318"/>
        <v>0.06</v>
      </c>
      <c r="SC32" s="54">
        <f t="shared" si="319"/>
        <v>0.1</v>
      </c>
      <c r="SD32" s="34"/>
      <c r="SE32" s="54"/>
      <c r="SF32" s="54">
        <f t="shared" si="320"/>
        <v>0.06</v>
      </c>
      <c r="SG32" s="54">
        <f t="shared" si="321"/>
        <v>0.1</v>
      </c>
      <c r="SH32" s="34"/>
      <c r="SI32" s="54"/>
      <c r="SJ32" s="54">
        <f t="shared" si="322"/>
        <v>0.06</v>
      </c>
      <c r="SK32" s="54">
        <f t="shared" si="323"/>
        <v>0.1</v>
      </c>
      <c r="SL32" s="34"/>
      <c r="SM32" s="54"/>
      <c r="SN32" s="54">
        <f t="shared" si="324"/>
        <v>0.06</v>
      </c>
      <c r="SO32" s="54">
        <f t="shared" si="325"/>
        <v>0.1</v>
      </c>
      <c r="SP32" s="34"/>
      <c r="SQ32" s="54"/>
      <c r="SR32" s="54">
        <f t="shared" si="326"/>
        <v>0.06</v>
      </c>
      <c r="SS32" s="54">
        <f t="shared" si="327"/>
        <v>0.1</v>
      </c>
      <c r="ST32" s="34"/>
      <c r="SU32" s="54"/>
      <c r="SV32" s="54">
        <f t="shared" si="328"/>
        <v>0.06</v>
      </c>
      <c r="SW32" s="54">
        <f t="shared" si="329"/>
        <v>0.1</v>
      </c>
      <c r="SX32" s="34"/>
      <c r="SY32" s="54"/>
      <c r="SZ32" s="54">
        <f t="shared" si="330"/>
        <v>0.06</v>
      </c>
      <c r="TA32" s="54">
        <f t="shared" si="331"/>
        <v>0.1</v>
      </c>
      <c r="TB32" s="34"/>
      <c r="TC32" s="54"/>
      <c r="TD32" s="54">
        <f t="shared" si="332"/>
        <v>0.06</v>
      </c>
      <c r="TE32" s="54">
        <f t="shared" si="333"/>
        <v>0.1</v>
      </c>
      <c r="TF32" s="34"/>
      <c r="TG32" s="54"/>
      <c r="TH32" s="54">
        <f t="shared" si="334"/>
        <v>0.06</v>
      </c>
      <c r="TI32" s="54">
        <f t="shared" si="335"/>
        <v>0.1</v>
      </c>
      <c r="TJ32" s="34"/>
      <c r="TK32" s="54"/>
      <c r="TL32" s="54">
        <f t="shared" si="336"/>
        <v>0.06</v>
      </c>
      <c r="TM32" s="54">
        <f t="shared" si="337"/>
        <v>0.1</v>
      </c>
      <c r="TN32" s="34"/>
      <c r="TO32" s="57">
        <v>91.55</v>
      </c>
      <c r="TP32" s="57">
        <f t="shared" si="338"/>
        <v>0.1</v>
      </c>
      <c r="TQ32" s="51">
        <f t="shared" si="44"/>
        <v>0.1</v>
      </c>
      <c r="TR32" s="24">
        <f t="shared" si="339"/>
        <v>22</v>
      </c>
      <c r="TS32" s="54"/>
      <c r="TT32" s="54">
        <f t="shared" si="340"/>
        <v>0.06</v>
      </c>
      <c r="TU32" s="54">
        <f t="shared" si="341"/>
        <v>0.1</v>
      </c>
      <c r="TV32" s="34"/>
      <c r="TW32" s="54"/>
      <c r="TX32" s="54">
        <f t="shared" si="342"/>
        <v>0.06</v>
      </c>
      <c r="TY32" s="54">
        <f t="shared" si="343"/>
        <v>0.1</v>
      </c>
      <c r="TZ32" s="34"/>
      <c r="UA32" s="54"/>
      <c r="UB32" s="54">
        <f t="shared" si="344"/>
        <v>0.06</v>
      </c>
      <c r="UC32" s="54">
        <f t="shared" si="345"/>
        <v>0.1</v>
      </c>
      <c r="UD32" s="34"/>
      <c r="UE32" s="54"/>
      <c r="UF32" s="54">
        <f t="shared" si="346"/>
        <v>0.06</v>
      </c>
      <c r="UG32" s="54">
        <f t="shared" si="347"/>
        <v>0.1</v>
      </c>
      <c r="UH32" s="34"/>
      <c r="UI32" s="54"/>
      <c r="UJ32" s="54">
        <f t="shared" si="348"/>
        <v>0.06</v>
      </c>
      <c r="UK32" s="54">
        <f t="shared" si="349"/>
        <v>0.1</v>
      </c>
      <c r="UL32" s="34"/>
      <c r="UM32" s="54"/>
      <c r="UN32" s="54">
        <f t="shared" si="350"/>
        <v>0.06</v>
      </c>
      <c r="UO32" s="54">
        <f t="shared" si="351"/>
        <v>0.1</v>
      </c>
      <c r="UP32" s="34"/>
      <c r="UQ32" s="54"/>
      <c r="UR32" s="54">
        <f t="shared" si="352"/>
        <v>0.06</v>
      </c>
      <c r="US32" s="54">
        <f t="shared" si="353"/>
        <v>0.1</v>
      </c>
      <c r="UT32" s="34"/>
      <c r="UU32" s="54"/>
      <c r="UV32" s="54">
        <f t="shared" si="354"/>
        <v>0.06</v>
      </c>
      <c r="UW32" s="54">
        <f t="shared" si="355"/>
        <v>0.1</v>
      </c>
      <c r="UX32" s="34"/>
      <c r="UY32" s="54"/>
      <c r="UZ32" s="54">
        <f t="shared" si="356"/>
        <v>0.06</v>
      </c>
      <c r="VA32" s="54">
        <f t="shared" si="357"/>
        <v>0.1</v>
      </c>
      <c r="VB32" s="34"/>
      <c r="VC32" s="54"/>
      <c r="VD32" s="54">
        <f t="shared" si="358"/>
        <v>0.06</v>
      </c>
      <c r="VE32" s="54">
        <f t="shared" si="359"/>
        <v>0.1</v>
      </c>
      <c r="VF32" s="34"/>
      <c r="VG32" s="62">
        <v>1.9029723080537628E-3</v>
      </c>
      <c r="VH32" s="57">
        <f t="shared" si="45"/>
        <v>0.1</v>
      </c>
      <c r="VI32" s="51">
        <f t="shared" si="46"/>
        <v>0.1</v>
      </c>
      <c r="VJ32" s="24">
        <f t="shared" si="360"/>
        <v>5</v>
      </c>
      <c r="VK32" s="57">
        <v>98.486814898689957</v>
      </c>
      <c r="VL32" s="57">
        <f t="shared" si="361"/>
        <v>0.2</v>
      </c>
      <c r="VM32" s="51">
        <f t="shared" si="47"/>
        <v>0.2</v>
      </c>
      <c r="VN32" s="24">
        <f t="shared" si="362"/>
        <v>3</v>
      </c>
      <c r="VO32" s="57">
        <v>98.985641921397374</v>
      </c>
      <c r="VP32" s="57">
        <f t="shared" si="363"/>
        <v>0.2</v>
      </c>
      <c r="VQ32" s="51">
        <f t="shared" si="48"/>
        <v>0.2</v>
      </c>
      <c r="VR32" s="24">
        <f t="shared" si="364"/>
        <v>6</v>
      </c>
      <c r="VS32" s="54"/>
      <c r="VT32" s="54">
        <f t="shared" si="365"/>
        <v>0.06</v>
      </c>
      <c r="VU32" s="54">
        <f t="shared" si="366"/>
        <v>0.1</v>
      </c>
      <c r="VV32" s="34"/>
      <c r="VW32" s="54">
        <v>9.1421397379912666</v>
      </c>
      <c r="VX32" s="57">
        <f t="shared" si="367"/>
        <v>0.1</v>
      </c>
      <c r="VY32" s="51">
        <f t="shared" si="49"/>
        <v>0.1</v>
      </c>
      <c r="VZ32" s="24">
        <f t="shared" si="568"/>
        <v>2</v>
      </c>
      <c r="WA32" s="54">
        <v>36.977872731304586</v>
      </c>
      <c r="WB32" s="57">
        <f t="shared" si="369"/>
        <v>0.1</v>
      </c>
      <c r="WC32" s="51">
        <f t="shared" si="50"/>
        <v>0.1</v>
      </c>
      <c r="WD32" s="24">
        <f t="shared" si="569"/>
        <v>1</v>
      </c>
      <c r="WE32" s="57">
        <v>98.740000000000009</v>
      </c>
      <c r="WF32" s="57">
        <f t="shared" si="371"/>
        <v>9.6533333333333457E-2</v>
      </c>
      <c r="WG32" s="51">
        <f t="shared" si="51"/>
        <v>0.1</v>
      </c>
      <c r="WH32" s="24">
        <f t="shared" si="372"/>
        <v>11</v>
      </c>
      <c r="WI32" s="54"/>
      <c r="WJ32" s="54">
        <f t="shared" si="373"/>
        <v>0.06</v>
      </c>
      <c r="WK32" s="54">
        <f t="shared" si="374"/>
        <v>0.1</v>
      </c>
      <c r="WL32" s="34"/>
      <c r="WM32" s="54"/>
      <c r="WN32" s="54">
        <f t="shared" si="375"/>
        <v>0.06</v>
      </c>
      <c r="WO32" s="54">
        <f t="shared" si="376"/>
        <v>0.1</v>
      </c>
      <c r="WP32" s="34"/>
      <c r="WQ32" s="54"/>
      <c r="WR32" s="54">
        <f t="shared" si="377"/>
        <v>0.06</v>
      </c>
      <c r="WS32" s="54">
        <f t="shared" si="378"/>
        <v>0.1</v>
      </c>
      <c r="WT32" s="34"/>
      <c r="WU32" s="57">
        <v>0</v>
      </c>
      <c r="WV32" s="57">
        <f t="shared" si="379"/>
        <v>0.1</v>
      </c>
      <c r="WW32" s="51">
        <f t="shared" si="52"/>
        <v>0.1</v>
      </c>
      <c r="WX32" s="24">
        <f t="shared" si="380"/>
        <v>1</v>
      </c>
      <c r="WY32" s="54"/>
      <c r="WZ32" s="54">
        <f t="shared" si="381"/>
        <v>0.06</v>
      </c>
      <c r="XA32" s="54">
        <f t="shared" si="382"/>
        <v>0.1</v>
      </c>
      <c r="XB32" s="34"/>
      <c r="XC32" s="54"/>
      <c r="XD32" s="54">
        <f t="shared" si="383"/>
        <v>0.06</v>
      </c>
      <c r="XE32" s="54">
        <f t="shared" si="384"/>
        <v>0.1</v>
      </c>
      <c r="XF32" s="34"/>
      <c r="XG32" s="54"/>
      <c r="XH32" s="54">
        <f t="shared" si="385"/>
        <v>0.06</v>
      </c>
      <c r="XI32" s="54">
        <f t="shared" si="386"/>
        <v>0.1</v>
      </c>
      <c r="XJ32" s="34"/>
      <c r="XK32" s="54"/>
      <c r="XL32" s="54">
        <f t="shared" si="387"/>
        <v>0.06</v>
      </c>
      <c r="XM32" s="54">
        <f t="shared" si="388"/>
        <v>0.1</v>
      </c>
      <c r="XN32" s="34"/>
      <c r="XO32" s="54"/>
      <c r="XP32" s="54">
        <f t="shared" si="389"/>
        <v>0.06</v>
      </c>
      <c r="XQ32" s="54">
        <f t="shared" si="390"/>
        <v>0.1</v>
      </c>
      <c r="XR32" s="34"/>
      <c r="XS32" s="54"/>
      <c r="XT32" s="54">
        <f t="shared" si="391"/>
        <v>0.06</v>
      </c>
      <c r="XU32" s="54">
        <f t="shared" si="392"/>
        <v>0.1</v>
      </c>
      <c r="XV32" s="34"/>
      <c r="XW32" s="54"/>
      <c r="XX32" s="54">
        <f t="shared" si="393"/>
        <v>0.06</v>
      </c>
      <c r="XY32" s="54">
        <f t="shared" si="394"/>
        <v>0.1</v>
      </c>
      <c r="XZ32" s="34"/>
      <c r="YA32" s="54"/>
      <c r="YB32" s="54">
        <f t="shared" si="395"/>
        <v>0.06</v>
      </c>
      <c r="YC32" s="54">
        <f t="shared" si="396"/>
        <v>0.1</v>
      </c>
      <c r="YD32" s="34"/>
      <c r="YE32" s="54"/>
      <c r="YF32" s="54">
        <f t="shared" si="397"/>
        <v>0.03</v>
      </c>
      <c r="YG32" s="54">
        <f t="shared" si="398"/>
        <v>0.05</v>
      </c>
      <c r="YH32" s="34"/>
      <c r="YI32" s="54"/>
      <c r="YJ32" s="54">
        <f t="shared" si="399"/>
        <v>0.06</v>
      </c>
      <c r="YK32" s="54">
        <f t="shared" si="400"/>
        <v>0.1</v>
      </c>
      <c r="YL32" s="34"/>
      <c r="YM32" s="54"/>
      <c r="YN32" s="54">
        <f t="shared" si="401"/>
        <v>0.03</v>
      </c>
      <c r="YO32" s="54">
        <f t="shared" si="402"/>
        <v>0.05</v>
      </c>
      <c r="YP32" s="34"/>
      <c r="YQ32" s="57">
        <v>98.13</v>
      </c>
      <c r="YR32" s="57">
        <f t="shared" si="403"/>
        <v>0.1</v>
      </c>
      <c r="YS32" s="51">
        <f t="shared" si="53"/>
        <v>0.1</v>
      </c>
      <c r="YT32" s="24">
        <f t="shared" si="404"/>
        <v>15</v>
      </c>
      <c r="YU32" s="54"/>
      <c r="YV32" s="54">
        <f t="shared" si="405"/>
        <v>0.06</v>
      </c>
      <c r="YW32" s="54">
        <f t="shared" si="406"/>
        <v>0.1</v>
      </c>
      <c r="YX32" s="34"/>
      <c r="YY32" s="54"/>
      <c r="YZ32" s="54">
        <f t="shared" si="407"/>
        <v>0.06</v>
      </c>
      <c r="ZA32" s="54">
        <f t="shared" si="408"/>
        <v>0.1</v>
      </c>
      <c r="ZB32" s="34"/>
      <c r="ZC32" s="54"/>
      <c r="ZD32" s="54">
        <f t="shared" si="409"/>
        <v>0.06</v>
      </c>
      <c r="ZE32" s="54">
        <f t="shared" si="410"/>
        <v>0.1</v>
      </c>
      <c r="ZF32" s="34"/>
      <c r="ZG32" s="54"/>
      <c r="ZH32" s="54">
        <f t="shared" si="411"/>
        <v>0.06</v>
      </c>
      <c r="ZI32" s="54">
        <f t="shared" si="412"/>
        <v>0.1</v>
      </c>
      <c r="ZJ32" s="34"/>
      <c r="ZK32" s="54"/>
      <c r="ZL32" s="54">
        <f t="shared" si="413"/>
        <v>0.06</v>
      </c>
      <c r="ZM32" s="54">
        <f t="shared" si="414"/>
        <v>0.1</v>
      </c>
      <c r="ZN32" s="34"/>
      <c r="ZO32" s="54"/>
      <c r="ZP32" s="54">
        <f t="shared" si="415"/>
        <v>0.06</v>
      </c>
      <c r="ZQ32" s="54">
        <f t="shared" si="416"/>
        <v>0.1</v>
      </c>
      <c r="ZR32" s="34"/>
      <c r="ZS32" s="54"/>
      <c r="ZT32" s="54">
        <f t="shared" si="417"/>
        <v>0.06</v>
      </c>
      <c r="ZU32" s="54">
        <f t="shared" si="418"/>
        <v>0.1</v>
      </c>
      <c r="ZV32" s="34"/>
      <c r="ZW32" s="54"/>
      <c r="ZX32" s="54">
        <f t="shared" si="419"/>
        <v>0.06</v>
      </c>
      <c r="ZY32" s="54">
        <f t="shared" si="420"/>
        <v>0.1</v>
      </c>
      <c r="ZZ32" s="34"/>
      <c r="AAA32" s="54"/>
      <c r="AAB32" s="54">
        <f t="shared" si="421"/>
        <v>0.03</v>
      </c>
      <c r="AAC32" s="54">
        <f t="shared" si="422"/>
        <v>0.05</v>
      </c>
      <c r="AAD32" s="34"/>
      <c r="AAE32" s="51">
        <v>0.41000000000000003</v>
      </c>
      <c r="AAF32" s="57">
        <f t="shared" si="423"/>
        <v>0.05</v>
      </c>
      <c r="AAG32" s="51">
        <f t="shared" si="54"/>
        <v>0.05</v>
      </c>
      <c r="AAH32" s="24">
        <f t="shared" si="424"/>
        <v>15</v>
      </c>
      <c r="AAI32" s="54"/>
      <c r="AAJ32" s="54">
        <f t="shared" si="425"/>
        <v>0.03</v>
      </c>
      <c r="AAK32" s="54">
        <f t="shared" si="426"/>
        <v>0.05</v>
      </c>
      <c r="AAL32" s="34"/>
      <c r="AAM32" s="54"/>
      <c r="AAN32" s="54">
        <f t="shared" si="427"/>
        <v>0.03</v>
      </c>
      <c r="AAO32" s="54">
        <f t="shared" si="428"/>
        <v>0.05</v>
      </c>
      <c r="AAP32" s="34"/>
      <c r="AAQ32" s="54"/>
      <c r="AAR32" s="54">
        <f t="shared" si="429"/>
        <v>0.03</v>
      </c>
      <c r="AAS32" s="54">
        <f t="shared" si="430"/>
        <v>0.05</v>
      </c>
      <c r="AAT32" s="34"/>
      <c r="AAU32" s="54"/>
      <c r="AAV32" s="54">
        <f t="shared" si="431"/>
        <v>0.03</v>
      </c>
      <c r="AAW32" s="54">
        <f t="shared" si="432"/>
        <v>0.05</v>
      </c>
      <c r="AAX32" s="34"/>
      <c r="AAY32" s="54"/>
      <c r="AAZ32" s="54">
        <f t="shared" si="433"/>
        <v>0.03</v>
      </c>
      <c r="ABA32" s="54">
        <f t="shared" si="434"/>
        <v>0.05</v>
      </c>
      <c r="ABB32" s="34"/>
      <c r="ABC32" s="54"/>
      <c r="ABD32" s="54">
        <f t="shared" si="435"/>
        <v>0.03</v>
      </c>
      <c r="ABE32" s="54">
        <f t="shared" si="436"/>
        <v>0.05</v>
      </c>
      <c r="ABF32" s="34"/>
      <c r="ABG32" s="54"/>
      <c r="ABH32" s="54">
        <f t="shared" si="437"/>
        <v>0.03</v>
      </c>
      <c r="ABI32" s="54">
        <f t="shared" si="438"/>
        <v>0.05</v>
      </c>
      <c r="ABJ32" s="34"/>
      <c r="ABK32" s="54"/>
      <c r="ABL32" s="54">
        <f t="shared" si="439"/>
        <v>0.03</v>
      </c>
      <c r="ABM32" s="54">
        <f t="shared" si="440"/>
        <v>0.05</v>
      </c>
      <c r="ABN32" s="34"/>
      <c r="ABO32" s="54"/>
      <c r="ABP32" s="54">
        <f t="shared" si="441"/>
        <v>0.03</v>
      </c>
      <c r="ABQ32" s="54">
        <f t="shared" si="442"/>
        <v>0.05</v>
      </c>
      <c r="ABR32" s="34"/>
      <c r="ABS32" s="54"/>
      <c r="ABT32" s="54">
        <f t="shared" si="443"/>
        <v>0.03</v>
      </c>
      <c r="ABU32" s="54">
        <f t="shared" si="444"/>
        <v>0.05</v>
      </c>
      <c r="ABV32" s="34"/>
      <c r="ABW32" s="57">
        <v>96.19</v>
      </c>
      <c r="ABX32" s="57">
        <f t="shared" si="445"/>
        <v>0.17839999999999995</v>
      </c>
      <c r="ABY32" s="51">
        <f t="shared" si="55"/>
        <v>0.2</v>
      </c>
      <c r="ABZ32" s="24">
        <f t="shared" si="446"/>
        <v>12</v>
      </c>
      <c r="ACA32" s="54"/>
      <c r="ACB32" s="54">
        <f t="shared" si="447"/>
        <v>0.06</v>
      </c>
      <c r="ACC32" s="54">
        <f t="shared" si="448"/>
        <v>0.1</v>
      </c>
      <c r="ACD32" s="34"/>
      <c r="ACE32" s="54"/>
      <c r="ACF32" s="54">
        <f t="shared" si="449"/>
        <v>0.06</v>
      </c>
      <c r="ACG32" s="54">
        <f t="shared" si="450"/>
        <v>0.1</v>
      </c>
      <c r="ACH32" s="34"/>
      <c r="ACI32" s="54"/>
      <c r="ACJ32" s="54">
        <f t="shared" si="451"/>
        <v>0.06</v>
      </c>
      <c r="ACK32" s="54">
        <f t="shared" si="452"/>
        <v>0.1</v>
      </c>
      <c r="ACL32" s="34"/>
      <c r="ACM32" s="54"/>
      <c r="ACN32" s="54">
        <f t="shared" si="453"/>
        <v>0.06</v>
      </c>
      <c r="ACO32" s="54">
        <f t="shared" si="454"/>
        <v>0.1</v>
      </c>
      <c r="ACP32" s="34"/>
      <c r="ACQ32" s="54"/>
      <c r="ACR32" s="54">
        <f t="shared" si="455"/>
        <v>0.06</v>
      </c>
      <c r="ACS32" s="54">
        <f t="shared" si="456"/>
        <v>0.1</v>
      </c>
      <c r="ACT32" s="34"/>
      <c r="ACU32" s="54"/>
      <c r="ACV32" s="54">
        <f t="shared" si="457"/>
        <v>0.06</v>
      </c>
      <c r="ACW32" s="54">
        <f t="shared" si="458"/>
        <v>0.1</v>
      </c>
      <c r="ACX32" s="34"/>
      <c r="ACY32" s="54"/>
      <c r="ACZ32" s="54">
        <f t="shared" si="459"/>
        <v>0.06</v>
      </c>
      <c r="ADA32" s="54">
        <f t="shared" si="460"/>
        <v>0.1</v>
      </c>
      <c r="ADB32" s="34"/>
      <c r="ADC32" s="54">
        <v>3.39</v>
      </c>
      <c r="ADD32" s="54">
        <f t="shared" si="461"/>
        <v>0.1</v>
      </c>
      <c r="ADE32" s="54">
        <f t="shared" si="56"/>
        <v>0.1</v>
      </c>
      <c r="ADF32" s="24">
        <f t="shared" si="462"/>
        <v>3</v>
      </c>
      <c r="ADG32" s="54">
        <v>97.05</v>
      </c>
      <c r="ADH32" s="54">
        <f t="shared" si="463"/>
        <v>0.1</v>
      </c>
      <c r="ADI32" s="54">
        <f t="shared" si="57"/>
        <v>0.1</v>
      </c>
      <c r="ADJ32" s="24">
        <f t="shared" si="464"/>
        <v>23</v>
      </c>
      <c r="ADK32" s="54"/>
      <c r="ADL32" s="54">
        <f t="shared" si="465"/>
        <v>0.06</v>
      </c>
      <c r="ADM32" s="54">
        <f t="shared" si="466"/>
        <v>0.1</v>
      </c>
      <c r="ADN32" s="34"/>
      <c r="ADO32" s="54"/>
      <c r="ADP32" s="54">
        <f t="shared" si="467"/>
        <v>0.03</v>
      </c>
      <c r="ADQ32" s="54">
        <f t="shared" si="468"/>
        <v>0.05</v>
      </c>
      <c r="ADR32" s="34"/>
      <c r="ADS32" s="54"/>
      <c r="ADT32" s="54">
        <f t="shared" si="469"/>
        <v>0.03</v>
      </c>
      <c r="ADU32" s="54">
        <f t="shared" si="470"/>
        <v>0.05</v>
      </c>
      <c r="ADV32" s="34"/>
      <c r="ADW32" s="54"/>
      <c r="ADX32" s="54">
        <f t="shared" si="471"/>
        <v>0.03</v>
      </c>
      <c r="ADY32" s="54">
        <f t="shared" si="472"/>
        <v>0.05</v>
      </c>
      <c r="ADZ32" s="34"/>
      <c r="AEA32" s="54"/>
      <c r="AEB32" s="54">
        <f t="shared" si="473"/>
        <v>0.03</v>
      </c>
      <c r="AEC32" s="54">
        <f t="shared" si="474"/>
        <v>0.05</v>
      </c>
      <c r="AED32" s="34"/>
      <c r="AEE32" s="54"/>
      <c r="AEF32" s="54">
        <f t="shared" si="475"/>
        <v>0.03</v>
      </c>
      <c r="AEG32" s="54">
        <f t="shared" si="476"/>
        <v>0.05</v>
      </c>
      <c r="AEH32" s="34"/>
      <c r="AEI32" s="54"/>
      <c r="AEJ32" s="54">
        <f t="shared" si="477"/>
        <v>0.03</v>
      </c>
      <c r="AEK32" s="54">
        <f t="shared" si="478"/>
        <v>0.05</v>
      </c>
      <c r="AEL32" s="34"/>
      <c r="AEM32" s="54"/>
      <c r="AEN32" s="54">
        <f t="shared" si="479"/>
        <v>0.06</v>
      </c>
      <c r="AEO32" s="54">
        <f t="shared" si="480"/>
        <v>0.1</v>
      </c>
      <c r="AEP32" s="34"/>
      <c r="AEQ32" s="54"/>
      <c r="AER32" s="54">
        <f t="shared" si="481"/>
        <v>0.06</v>
      </c>
      <c r="AES32" s="54">
        <f t="shared" si="482"/>
        <v>0.1</v>
      </c>
      <c r="AET32" s="34"/>
      <c r="AEU32" s="54"/>
      <c r="AEV32" s="54">
        <f t="shared" si="483"/>
        <v>0.06</v>
      </c>
      <c r="AEW32" s="54">
        <f t="shared" si="484"/>
        <v>0.1</v>
      </c>
      <c r="AEX32" s="34"/>
      <c r="AEY32" s="54"/>
      <c r="AEZ32" s="54">
        <f t="shared" si="485"/>
        <v>0.06</v>
      </c>
      <c r="AFA32" s="54">
        <f t="shared" si="486"/>
        <v>0.1</v>
      </c>
      <c r="AFB32" s="34"/>
      <c r="AFC32" s="54"/>
      <c r="AFD32" s="54">
        <f t="shared" si="487"/>
        <v>0.03</v>
      </c>
      <c r="AFE32" s="54">
        <f t="shared" si="488"/>
        <v>0.05</v>
      </c>
      <c r="AFF32" s="34"/>
      <c r="AFG32" s="54"/>
      <c r="AFH32" s="54">
        <f t="shared" si="489"/>
        <v>0.03</v>
      </c>
      <c r="AFI32" s="54">
        <f t="shared" si="490"/>
        <v>0.05</v>
      </c>
      <c r="AFJ32" s="34"/>
      <c r="AFK32" s="54"/>
      <c r="AFL32" s="54">
        <f t="shared" si="491"/>
        <v>0.03</v>
      </c>
      <c r="AFM32" s="54">
        <f t="shared" si="492"/>
        <v>0.05</v>
      </c>
      <c r="AFN32" s="34"/>
      <c r="AFO32" s="54"/>
      <c r="AFP32" s="54">
        <f t="shared" si="493"/>
        <v>0.03</v>
      </c>
      <c r="AFQ32" s="54">
        <f t="shared" si="494"/>
        <v>0.05</v>
      </c>
      <c r="AFR32" s="34"/>
      <c r="AFS32" s="54"/>
      <c r="AFT32" s="54">
        <f t="shared" si="495"/>
        <v>0.03</v>
      </c>
      <c r="AFU32" s="54">
        <f t="shared" si="496"/>
        <v>0.05</v>
      </c>
      <c r="AFV32" s="34"/>
      <c r="AFW32" s="54"/>
      <c r="AFX32" s="54">
        <f t="shared" si="497"/>
        <v>0.03</v>
      </c>
      <c r="AFY32" s="54">
        <f t="shared" si="498"/>
        <v>0.05</v>
      </c>
      <c r="AFZ32" s="34"/>
      <c r="AGA32" s="54"/>
      <c r="AGB32" s="54">
        <f t="shared" si="499"/>
        <v>0.06</v>
      </c>
      <c r="AGC32" s="54">
        <f t="shared" si="500"/>
        <v>0.1</v>
      </c>
      <c r="AGD32" s="34"/>
      <c r="AGE32" s="54"/>
      <c r="AGF32" s="54">
        <f t="shared" si="501"/>
        <v>0.03</v>
      </c>
      <c r="AGG32" s="54">
        <f t="shared" si="502"/>
        <v>0.05</v>
      </c>
      <c r="AGH32" s="34"/>
      <c r="AGI32" s="54"/>
      <c r="AGJ32" s="54">
        <f t="shared" si="503"/>
        <v>0.03</v>
      </c>
      <c r="AGK32" s="54">
        <f t="shared" si="504"/>
        <v>0.05</v>
      </c>
      <c r="AGL32" s="34"/>
      <c r="AGM32" s="54"/>
      <c r="AGN32" s="54">
        <f t="shared" si="505"/>
        <v>0.03</v>
      </c>
      <c r="AGO32" s="54">
        <f t="shared" si="506"/>
        <v>0.05</v>
      </c>
      <c r="AGP32" s="34"/>
      <c r="AGQ32" s="54"/>
      <c r="AGR32" s="54">
        <f t="shared" si="507"/>
        <v>0.03</v>
      </c>
      <c r="AGS32" s="54">
        <f t="shared" si="508"/>
        <v>0.05</v>
      </c>
      <c r="AGT32" s="34"/>
      <c r="AGU32" s="57">
        <v>0.2</v>
      </c>
      <c r="AGV32" s="57">
        <f t="shared" si="509"/>
        <v>1.5</v>
      </c>
      <c r="AGW32" s="51">
        <f t="shared" si="58"/>
        <v>1.5</v>
      </c>
      <c r="AGX32" s="24">
        <f t="shared" si="510"/>
        <v>14</v>
      </c>
      <c r="AGY32" s="57">
        <v>0.16</v>
      </c>
      <c r="AGZ32" s="57">
        <f t="shared" si="511"/>
        <v>1.5</v>
      </c>
      <c r="AHA32" s="51">
        <f t="shared" si="59"/>
        <v>1.5</v>
      </c>
      <c r="AHB32" s="24">
        <f t="shared" si="512"/>
        <v>21</v>
      </c>
      <c r="AHC32" s="57">
        <v>98.02</v>
      </c>
      <c r="AHD32" s="57">
        <f t="shared" si="513"/>
        <v>1</v>
      </c>
      <c r="AHE32" s="51">
        <f t="shared" si="60"/>
        <v>1</v>
      </c>
      <c r="AHF32" s="24">
        <f t="shared" si="514"/>
        <v>13</v>
      </c>
      <c r="AHG32" s="57">
        <v>94.320000000000007</v>
      </c>
      <c r="AHH32" s="57">
        <f t="shared" si="515"/>
        <v>0.47280000000000028</v>
      </c>
      <c r="AHI32" s="51">
        <f t="shared" si="61"/>
        <v>0.5</v>
      </c>
      <c r="AHJ32" s="24">
        <f t="shared" si="516"/>
        <v>20</v>
      </c>
      <c r="AHK32" s="57">
        <v>98.7</v>
      </c>
      <c r="AHL32" s="57">
        <f t="shared" si="517"/>
        <v>0.5</v>
      </c>
      <c r="AHM32" s="51">
        <f t="shared" si="62"/>
        <v>0.5</v>
      </c>
      <c r="AHN32" s="24">
        <f t="shared" si="518"/>
        <v>12</v>
      </c>
      <c r="AHO32" s="57">
        <v>6.5299999999999994</v>
      </c>
      <c r="AHP32" s="57">
        <f t="shared" si="519"/>
        <v>0</v>
      </c>
      <c r="AHQ32" s="51">
        <f t="shared" si="63"/>
        <v>0.55000000000000004</v>
      </c>
      <c r="AHR32" s="24">
        <f t="shared" si="520"/>
        <v>19</v>
      </c>
      <c r="AHS32" s="57">
        <v>2.33</v>
      </c>
      <c r="AHT32" s="57">
        <f t="shared" si="521"/>
        <v>0.55000000000000004</v>
      </c>
      <c r="AHU32" s="51">
        <f t="shared" si="64"/>
        <v>0.55000000000000004</v>
      </c>
      <c r="AHV32" s="24">
        <f t="shared" si="522"/>
        <v>14</v>
      </c>
      <c r="AHW32" s="57">
        <v>2.0299999999999999E-2</v>
      </c>
      <c r="AHX32" s="57">
        <f t="shared" si="523"/>
        <v>0.45</v>
      </c>
      <c r="AHY32" s="51">
        <f t="shared" si="65"/>
        <v>0.45</v>
      </c>
      <c r="AHZ32" s="24">
        <f t="shared" si="524"/>
        <v>8</v>
      </c>
      <c r="AIA32" s="57">
        <v>5.7999999999999996E-3</v>
      </c>
      <c r="AIB32" s="57">
        <f t="shared" si="525"/>
        <v>0.45</v>
      </c>
      <c r="AIC32" s="51">
        <f t="shared" si="66"/>
        <v>0.45</v>
      </c>
      <c r="AID32" s="24">
        <f t="shared" si="526"/>
        <v>4</v>
      </c>
      <c r="AIE32" s="54"/>
      <c r="AIF32" s="54">
        <f t="shared" si="527"/>
        <v>0.24</v>
      </c>
      <c r="AIG32" s="54">
        <f t="shared" si="528"/>
        <v>0.4</v>
      </c>
      <c r="AIH32" s="34"/>
      <c r="AII32" s="54"/>
      <c r="AIJ32" s="54">
        <f t="shared" si="529"/>
        <v>0.24</v>
      </c>
      <c r="AIK32" s="54">
        <f t="shared" si="530"/>
        <v>0.4</v>
      </c>
      <c r="AIL32" s="34"/>
      <c r="AIM32" s="54"/>
      <c r="AIN32" s="54">
        <f t="shared" si="531"/>
        <v>0.24</v>
      </c>
      <c r="AIO32" s="54">
        <f t="shared" si="532"/>
        <v>0.4</v>
      </c>
      <c r="AIP32" s="34"/>
      <c r="AIQ32" s="57">
        <v>20.7</v>
      </c>
      <c r="AIR32" s="57">
        <f t="shared" si="533"/>
        <v>1.5</v>
      </c>
      <c r="AIS32" s="51">
        <f t="shared" si="67"/>
        <v>1.5</v>
      </c>
      <c r="AIT32" s="24">
        <f t="shared" si="534"/>
        <v>1</v>
      </c>
      <c r="AIU32" s="57">
        <v>4.32</v>
      </c>
      <c r="AIV32" s="57">
        <f t="shared" si="535"/>
        <v>2</v>
      </c>
      <c r="AIW32" s="51">
        <f t="shared" si="68"/>
        <v>2</v>
      </c>
      <c r="AIX32" s="24">
        <f t="shared" si="536"/>
        <v>21</v>
      </c>
      <c r="AIY32" s="51">
        <v>0</v>
      </c>
      <c r="AIZ32" s="57">
        <f t="shared" si="537"/>
        <v>1.4</v>
      </c>
      <c r="AJA32" s="51">
        <f t="shared" si="69"/>
        <v>1.4</v>
      </c>
      <c r="AJB32" s="24">
        <f t="shared" si="538"/>
        <v>1</v>
      </c>
      <c r="AJC32" s="57">
        <v>25.054880279677615</v>
      </c>
      <c r="AJD32" s="57">
        <f t="shared" si="539"/>
        <v>0.3</v>
      </c>
      <c r="AJE32" s="51">
        <f t="shared" si="70"/>
        <v>0.3</v>
      </c>
      <c r="AJF32" s="24">
        <f t="shared" si="540"/>
        <v>15</v>
      </c>
      <c r="AJG32" s="54"/>
      <c r="AJH32" s="54">
        <f t="shared" si="541"/>
        <v>0.12</v>
      </c>
      <c r="AJI32" s="54">
        <f t="shared" si="542"/>
        <v>0.2</v>
      </c>
      <c r="AJJ32" s="34"/>
      <c r="AJK32" s="57">
        <v>1.4500000000000002</v>
      </c>
      <c r="AJL32" s="57">
        <f t="shared" si="543"/>
        <v>0.376</v>
      </c>
      <c r="AJM32" s="51">
        <f t="shared" si="71"/>
        <v>0.4</v>
      </c>
      <c r="AJN32" s="24">
        <f t="shared" si="544"/>
        <v>27</v>
      </c>
      <c r="AJO32" s="57">
        <v>99.4</v>
      </c>
      <c r="AJP32" s="57">
        <f t="shared" si="545"/>
        <v>0.2</v>
      </c>
      <c r="AJQ32" s="51">
        <f t="shared" si="72"/>
        <v>0.2</v>
      </c>
      <c r="AJR32" s="24">
        <f t="shared" si="546"/>
        <v>4</v>
      </c>
      <c r="AJS32" s="57">
        <v>100</v>
      </c>
      <c r="AJT32" s="57">
        <f t="shared" si="547"/>
        <v>0.2</v>
      </c>
      <c r="AJU32" s="51">
        <f t="shared" si="73"/>
        <v>0.2</v>
      </c>
      <c r="AJV32" s="24">
        <f t="shared" si="548"/>
        <v>1</v>
      </c>
      <c r="AJW32" s="57">
        <v>99.1</v>
      </c>
      <c r="AJX32" s="54">
        <f t="shared" si="549"/>
        <v>0.2</v>
      </c>
      <c r="AJY32" s="36">
        <f t="shared" si="74"/>
        <v>0.2</v>
      </c>
      <c r="AJZ32" s="35">
        <f t="shared" si="550"/>
        <v>2</v>
      </c>
      <c r="AKA32" s="31" t="s">
        <v>565</v>
      </c>
      <c r="AKB32" s="33">
        <f t="shared" si="75"/>
        <v>92.647890648942365</v>
      </c>
      <c r="AKC32" s="34">
        <f t="shared" si="551"/>
        <v>4</v>
      </c>
      <c r="AKD32" s="31" t="s">
        <v>565</v>
      </c>
      <c r="AKE32" s="33">
        <f t="shared" si="76"/>
        <v>96.906189243989189</v>
      </c>
      <c r="AKF32" s="34">
        <f t="shared" si="552"/>
        <v>5</v>
      </c>
      <c r="AKG32" s="31" t="s">
        <v>565</v>
      </c>
      <c r="AKH32" s="33">
        <f t="shared" si="77"/>
        <v>60</v>
      </c>
      <c r="AKI32" s="34">
        <f t="shared" si="553"/>
        <v>1</v>
      </c>
      <c r="AKJ32" s="31" t="s">
        <v>565</v>
      </c>
      <c r="AKK32" s="33">
        <f t="shared" si="554"/>
        <v>72.971840432062038</v>
      </c>
      <c r="AKL32" s="34">
        <f t="shared" si="555"/>
        <v>7</v>
      </c>
      <c r="AKM32" s="31" t="s">
        <v>565</v>
      </c>
      <c r="AKN32" s="33">
        <f t="shared" si="78"/>
        <v>66.817508417508435</v>
      </c>
      <c r="AKO32" s="34">
        <f t="shared" si="556"/>
        <v>1</v>
      </c>
      <c r="AKP32" s="31" t="s">
        <v>565</v>
      </c>
      <c r="AKQ32" s="33">
        <f t="shared" si="79"/>
        <v>100</v>
      </c>
      <c r="AKR32" s="34">
        <f t="shared" si="557"/>
        <v>1</v>
      </c>
      <c r="AKS32" s="31" t="s">
        <v>565</v>
      </c>
      <c r="AKT32" s="33">
        <f t="shared" si="558"/>
        <v>85.570000000000007</v>
      </c>
      <c r="AKU32" s="34">
        <f t="shared" si="80"/>
        <v>18</v>
      </c>
      <c r="AKV32" s="31" t="s">
        <v>565</v>
      </c>
      <c r="AKW32" s="33">
        <f t="shared" si="559"/>
        <v>92.131147540983605</v>
      </c>
      <c r="AKX32" s="34">
        <f t="shared" si="560"/>
        <v>1</v>
      </c>
      <c r="AKY32" s="31" t="s">
        <v>565</v>
      </c>
      <c r="AKZ32" s="33">
        <f t="shared" si="81"/>
        <v>93.066666666666663</v>
      </c>
      <c r="ALA32" s="34">
        <f t="shared" si="561"/>
        <v>20</v>
      </c>
    </row>
    <row r="33" spans="1:989" ht="18" x14ac:dyDescent="0.15">
      <c r="A33" s="31" t="s">
        <v>566</v>
      </c>
      <c r="B33" s="32" t="str">
        <f t="shared" si="82"/>
        <v>山西</v>
      </c>
      <c r="C33" s="33">
        <f t="shared" si="83"/>
        <v>86.698947627097922</v>
      </c>
      <c r="D33" s="34">
        <f t="shared" si="84"/>
        <v>1</v>
      </c>
      <c r="E33" s="54">
        <v>83.47</v>
      </c>
      <c r="F33" s="54">
        <f t="shared" si="85"/>
        <v>0.7</v>
      </c>
      <c r="G33" s="54">
        <f t="shared" si="6"/>
        <v>0.7</v>
      </c>
      <c r="H33" s="35">
        <f t="shared" si="86"/>
        <v>6</v>
      </c>
      <c r="I33" s="54">
        <v>83.14</v>
      </c>
      <c r="J33" s="54">
        <f t="shared" si="87"/>
        <v>0.7</v>
      </c>
      <c r="K33" s="36">
        <f t="shared" si="7"/>
        <v>0.7</v>
      </c>
      <c r="L33" s="35">
        <f t="shared" si="88"/>
        <v>4</v>
      </c>
      <c r="M33" s="54">
        <v>83.1</v>
      </c>
      <c r="N33" s="54">
        <f t="shared" si="89"/>
        <v>0.6</v>
      </c>
      <c r="O33" s="36">
        <f t="shared" si="8"/>
        <v>0.6</v>
      </c>
      <c r="P33" s="35">
        <f t="shared" si="90"/>
        <v>2</v>
      </c>
      <c r="Q33" s="54">
        <v>88.04</v>
      </c>
      <c r="R33" s="54">
        <f t="shared" si="91"/>
        <v>0.6</v>
      </c>
      <c r="S33" s="36">
        <f t="shared" si="9"/>
        <v>0.6</v>
      </c>
      <c r="T33" s="35">
        <f t="shared" si="92"/>
        <v>6</v>
      </c>
      <c r="U33" s="54"/>
      <c r="V33" s="54">
        <f t="shared" si="93"/>
        <v>0.3</v>
      </c>
      <c r="W33" s="54">
        <f t="shared" si="563"/>
        <v>0.5</v>
      </c>
      <c r="X33" s="34"/>
      <c r="Y33" s="36">
        <v>6.8223337156941274E-2</v>
      </c>
      <c r="Z33" s="54">
        <f t="shared" si="95"/>
        <v>0.25626399082334095</v>
      </c>
      <c r="AA33" s="36">
        <f t="shared" si="10"/>
        <v>0.3</v>
      </c>
      <c r="AB33" s="35">
        <f t="shared" si="96"/>
        <v>16</v>
      </c>
      <c r="AC33" s="36">
        <v>5.5411005107449167E-2</v>
      </c>
      <c r="AD33" s="54">
        <f t="shared" si="97"/>
        <v>0.5</v>
      </c>
      <c r="AE33" s="36">
        <f t="shared" si="11"/>
        <v>0.5</v>
      </c>
      <c r="AF33" s="35">
        <f t="shared" si="98"/>
        <v>15</v>
      </c>
      <c r="AG33" s="36">
        <v>3.6137612026597286E-2</v>
      </c>
      <c r="AH33" s="54">
        <f t="shared" si="99"/>
        <v>0.3</v>
      </c>
      <c r="AI33" s="36">
        <f t="shared" si="12"/>
        <v>0.3</v>
      </c>
      <c r="AJ33" s="35">
        <f t="shared" si="100"/>
        <v>19</v>
      </c>
      <c r="AK33" s="36">
        <v>8.1279474013997124</v>
      </c>
      <c r="AL33" s="54">
        <f t="shared" si="101"/>
        <v>0.5</v>
      </c>
      <c r="AM33" s="36">
        <f t="shared" si="13"/>
        <v>0.5</v>
      </c>
      <c r="AN33" s="35">
        <f t="shared" si="570"/>
        <v>13</v>
      </c>
      <c r="AO33" s="53">
        <v>2.5736263465081457</v>
      </c>
      <c r="AP33" s="54">
        <f t="shared" si="103"/>
        <v>0.27705494613967419</v>
      </c>
      <c r="AQ33" s="36">
        <f t="shared" si="14"/>
        <v>0.3</v>
      </c>
      <c r="AR33" s="35">
        <f t="shared" si="562"/>
        <v>17</v>
      </c>
      <c r="AS33" s="54">
        <v>99.8</v>
      </c>
      <c r="AT33" s="54">
        <f t="shared" si="105"/>
        <v>1</v>
      </c>
      <c r="AU33" s="36">
        <f t="shared" si="15"/>
        <v>1</v>
      </c>
      <c r="AV33" s="35">
        <f t="shared" si="106"/>
        <v>18</v>
      </c>
      <c r="AW33" s="54">
        <v>0.02</v>
      </c>
      <c r="AX33" s="54">
        <f t="shared" si="107"/>
        <v>1</v>
      </c>
      <c r="AY33" s="36">
        <f t="shared" si="16"/>
        <v>1</v>
      </c>
      <c r="AZ33" s="35">
        <f t="shared" si="108"/>
        <v>4</v>
      </c>
      <c r="BA33" s="54">
        <v>2.1459999999999999</v>
      </c>
      <c r="BB33" s="54">
        <f t="shared" si="109"/>
        <v>1</v>
      </c>
      <c r="BC33" s="36">
        <f t="shared" si="17"/>
        <v>1</v>
      </c>
      <c r="BD33" s="35">
        <f t="shared" si="110"/>
        <v>2</v>
      </c>
      <c r="BE33" s="37">
        <v>0.1</v>
      </c>
      <c r="BF33" s="54">
        <f t="shared" si="111"/>
        <v>1</v>
      </c>
      <c r="BG33" s="36">
        <f t="shared" si="18"/>
        <v>1</v>
      </c>
      <c r="BH33" s="35">
        <f t="shared" si="112"/>
        <v>6</v>
      </c>
      <c r="BI33" s="54">
        <v>99.5</v>
      </c>
      <c r="BJ33" s="54">
        <f t="shared" si="113"/>
        <v>0.2</v>
      </c>
      <c r="BK33" s="36">
        <f t="shared" si="19"/>
        <v>0.2</v>
      </c>
      <c r="BL33" s="35">
        <f t="shared" si="114"/>
        <v>13</v>
      </c>
      <c r="BM33" s="54">
        <v>0.33</v>
      </c>
      <c r="BN33" s="54">
        <f t="shared" si="115"/>
        <v>0.2</v>
      </c>
      <c r="BO33" s="36">
        <f t="shared" si="20"/>
        <v>0.2</v>
      </c>
      <c r="BP33" s="35">
        <f t="shared" si="116"/>
        <v>23</v>
      </c>
      <c r="BQ33" s="54">
        <v>99.26</v>
      </c>
      <c r="BR33" s="54">
        <f t="shared" si="117"/>
        <v>0.1808000000000004</v>
      </c>
      <c r="BS33" s="36">
        <f t="shared" si="21"/>
        <v>0.2</v>
      </c>
      <c r="BT33" s="35">
        <f t="shared" si="118"/>
        <v>24</v>
      </c>
      <c r="BU33" s="54">
        <v>1.062807281227899</v>
      </c>
      <c r="BV33" s="54">
        <f t="shared" si="119"/>
        <v>0.38995083500353617</v>
      </c>
      <c r="BW33" s="36">
        <f t="shared" si="22"/>
        <v>0.4</v>
      </c>
      <c r="BX33" s="35">
        <f t="shared" si="120"/>
        <v>5</v>
      </c>
      <c r="BY33" s="54">
        <v>97.8</v>
      </c>
      <c r="BZ33" s="54">
        <f t="shared" si="121"/>
        <v>0.36799999999999955</v>
      </c>
      <c r="CA33" s="36">
        <f t="shared" si="23"/>
        <v>0.4</v>
      </c>
      <c r="CB33" s="35">
        <f t="shared" si="122"/>
        <v>15</v>
      </c>
      <c r="CC33" s="54">
        <v>98.278199999999998</v>
      </c>
      <c r="CD33" s="54">
        <f t="shared" si="123"/>
        <v>0.5</v>
      </c>
      <c r="CE33" s="36">
        <f t="shared" si="24"/>
        <v>0.5</v>
      </c>
      <c r="CF33" s="35">
        <f t="shared" si="124"/>
        <v>21</v>
      </c>
      <c r="CG33" s="54">
        <v>39</v>
      </c>
      <c r="CH33" s="54">
        <f t="shared" si="125"/>
        <v>0.4</v>
      </c>
      <c r="CI33" s="36">
        <f t="shared" si="25"/>
        <v>0.4</v>
      </c>
      <c r="CJ33" s="35">
        <f t="shared" si="126"/>
        <v>1</v>
      </c>
      <c r="CK33" s="54"/>
      <c r="CL33" s="54">
        <f t="shared" si="127"/>
        <v>0.18</v>
      </c>
      <c r="CM33" s="54">
        <f t="shared" si="128"/>
        <v>0.3</v>
      </c>
      <c r="CN33" s="34"/>
      <c r="CO33" s="54">
        <v>99.21</v>
      </c>
      <c r="CP33" s="54">
        <f t="shared" si="129"/>
        <v>0.5</v>
      </c>
      <c r="CQ33" s="36">
        <f t="shared" si="26"/>
        <v>0.5</v>
      </c>
      <c r="CR33" s="35">
        <f t="shared" si="130"/>
        <v>12</v>
      </c>
      <c r="CS33" s="54">
        <v>50</v>
      </c>
      <c r="CT33" s="54">
        <f t="shared" si="131"/>
        <v>0.4</v>
      </c>
      <c r="CU33" s="36">
        <f t="shared" si="27"/>
        <v>0.4</v>
      </c>
      <c r="CV33" s="35">
        <f t="shared" si="132"/>
        <v>13</v>
      </c>
      <c r="CW33" s="54"/>
      <c r="CX33" s="54">
        <f t="shared" si="133"/>
        <v>0.18</v>
      </c>
      <c r="CY33" s="54">
        <f t="shared" si="134"/>
        <v>0.3</v>
      </c>
      <c r="CZ33" s="34"/>
      <c r="DA33" s="54">
        <v>99.650199999999998</v>
      </c>
      <c r="DB33" s="54">
        <f t="shared" si="135"/>
        <v>0.3</v>
      </c>
      <c r="DC33" s="36">
        <f t="shared" si="28"/>
        <v>0.3</v>
      </c>
      <c r="DD33" s="35">
        <f t="shared" si="136"/>
        <v>7</v>
      </c>
      <c r="DE33" s="54">
        <v>45</v>
      </c>
      <c r="DF33" s="54">
        <f t="shared" si="137"/>
        <v>0.5</v>
      </c>
      <c r="DG33" s="36">
        <f t="shared" si="29"/>
        <v>0.5</v>
      </c>
      <c r="DH33" s="35">
        <f t="shared" si="138"/>
        <v>4</v>
      </c>
      <c r="DI33" s="54">
        <v>99.144400000000005</v>
      </c>
      <c r="DJ33" s="54">
        <f t="shared" si="139"/>
        <v>0.5</v>
      </c>
      <c r="DK33" s="36">
        <f t="shared" si="30"/>
        <v>0.5</v>
      </c>
      <c r="DL33" s="35">
        <f t="shared" si="140"/>
        <v>12</v>
      </c>
      <c r="DM33" s="54">
        <v>56</v>
      </c>
      <c r="DN33" s="54">
        <f t="shared" si="141"/>
        <v>0.3</v>
      </c>
      <c r="DO33" s="36">
        <f t="shared" si="31"/>
        <v>0.3</v>
      </c>
      <c r="DP33" s="35">
        <f t="shared" si="142"/>
        <v>9</v>
      </c>
      <c r="DQ33" s="54">
        <v>4.5442999999999998</v>
      </c>
      <c r="DR33" s="54">
        <f t="shared" si="143"/>
        <v>0.3</v>
      </c>
      <c r="DS33" s="36">
        <f t="shared" si="32"/>
        <v>0.3</v>
      </c>
      <c r="DT33" s="35">
        <f t="shared" si="144"/>
        <v>8</v>
      </c>
      <c r="DU33" s="54">
        <v>99.63</v>
      </c>
      <c r="DV33" s="54">
        <f t="shared" si="145"/>
        <v>0.3</v>
      </c>
      <c r="DW33" s="36">
        <f t="shared" si="33"/>
        <v>0.3</v>
      </c>
      <c r="DX33" s="35">
        <f t="shared" si="146"/>
        <v>18</v>
      </c>
      <c r="DY33" s="54"/>
      <c r="DZ33" s="54">
        <f t="shared" si="147"/>
        <v>0.3</v>
      </c>
      <c r="EA33" s="54">
        <f t="shared" si="148"/>
        <v>0.5</v>
      </c>
      <c r="EB33" s="34"/>
      <c r="EC33" s="54">
        <v>83.14</v>
      </c>
      <c r="ED33" s="94">
        <v>79.39</v>
      </c>
      <c r="EE33" s="54">
        <f t="shared" si="149"/>
        <v>0.3</v>
      </c>
      <c r="EF33" s="51">
        <f t="shared" si="150"/>
        <v>0.3</v>
      </c>
      <c r="EG33" s="24">
        <f t="shared" si="151"/>
        <v>1</v>
      </c>
      <c r="EH33" s="54">
        <v>83.14</v>
      </c>
      <c r="EI33" s="54">
        <v>76.290000000000006</v>
      </c>
      <c r="EJ33" s="54">
        <f t="shared" si="152"/>
        <v>0.3</v>
      </c>
      <c r="EK33" s="51">
        <f t="shared" si="153"/>
        <v>0.3</v>
      </c>
      <c r="EL33" s="24">
        <f t="shared" si="154"/>
        <v>1</v>
      </c>
      <c r="EM33" s="69">
        <v>83.1</v>
      </c>
      <c r="EN33" s="70">
        <v>81.150000000000006</v>
      </c>
      <c r="EO33" s="54">
        <f t="shared" si="155"/>
        <v>0.3</v>
      </c>
      <c r="EP33" s="51">
        <f t="shared" si="156"/>
        <v>0.3</v>
      </c>
      <c r="EQ33" s="24">
        <f t="shared" si="157"/>
        <v>1</v>
      </c>
      <c r="ER33" s="69">
        <v>83.1</v>
      </c>
      <c r="ES33" s="70">
        <v>77.97</v>
      </c>
      <c r="ET33" s="54">
        <f t="shared" si="158"/>
        <v>0.3</v>
      </c>
      <c r="EU33" s="51">
        <f t="shared" si="159"/>
        <v>0.3</v>
      </c>
      <c r="EV33" s="24">
        <f t="shared" si="160"/>
        <v>1</v>
      </c>
      <c r="EW33" s="54">
        <v>88.04</v>
      </c>
      <c r="EX33" s="54">
        <v>85.33</v>
      </c>
      <c r="EY33" s="54">
        <f t="shared" si="161"/>
        <v>0.3</v>
      </c>
      <c r="EZ33" s="51">
        <f t="shared" si="162"/>
        <v>0.3</v>
      </c>
      <c r="FA33" s="24">
        <f t="shared" si="163"/>
        <v>1</v>
      </c>
      <c r="FB33" s="54">
        <v>88.04</v>
      </c>
      <c r="FC33" s="54">
        <v>81.2</v>
      </c>
      <c r="FD33" s="54">
        <f t="shared" si="164"/>
        <v>0.3</v>
      </c>
      <c r="FE33" s="51">
        <f t="shared" si="165"/>
        <v>0.3</v>
      </c>
      <c r="FF33" s="24">
        <f t="shared" si="166"/>
        <v>1</v>
      </c>
      <c r="FG33" s="54">
        <v>3.1300000000000003</v>
      </c>
      <c r="FH33" s="54">
        <f t="shared" si="34"/>
        <v>0.3</v>
      </c>
      <c r="FI33" s="36">
        <f t="shared" si="35"/>
        <v>0.3</v>
      </c>
      <c r="FJ33" s="35">
        <f t="shared" si="36"/>
        <v>9</v>
      </c>
      <c r="FK33" s="54">
        <v>2.83</v>
      </c>
      <c r="FL33" s="54">
        <f t="shared" si="167"/>
        <v>0.3</v>
      </c>
      <c r="FM33" s="36">
        <f t="shared" si="37"/>
        <v>0.3</v>
      </c>
      <c r="FN33" s="35">
        <f t="shared" si="168"/>
        <v>8</v>
      </c>
      <c r="FO33" s="54">
        <v>97.75</v>
      </c>
      <c r="FP33" s="54">
        <v>87.58</v>
      </c>
      <c r="FQ33" s="54">
        <f t="shared" si="169"/>
        <v>0.6</v>
      </c>
      <c r="FR33" s="51">
        <f t="shared" si="170"/>
        <v>0.6</v>
      </c>
      <c r="FS33" s="24">
        <f t="shared" si="171"/>
        <v>1</v>
      </c>
      <c r="FT33" s="54">
        <v>97.75</v>
      </c>
      <c r="FU33" s="54">
        <v>87.49</v>
      </c>
      <c r="FV33" s="54">
        <f t="shared" si="172"/>
        <v>0.6</v>
      </c>
      <c r="FW33" s="51">
        <f t="shared" si="173"/>
        <v>0.6</v>
      </c>
      <c r="FX33" s="24">
        <f t="shared" si="174"/>
        <v>1</v>
      </c>
      <c r="FY33" s="54">
        <v>93.94</v>
      </c>
      <c r="FZ33" s="54">
        <v>69.569999999999993</v>
      </c>
      <c r="GA33" s="54">
        <f t="shared" si="175"/>
        <v>0.1</v>
      </c>
      <c r="GB33" s="51">
        <f t="shared" si="176"/>
        <v>0.1</v>
      </c>
      <c r="GC33" s="24">
        <f t="shared" si="177"/>
        <v>1</v>
      </c>
      <c r="GD33" s="57">
        <v>93.94</v>
      </c>
      <c r="GE33" s="57">
        <v>74.2</v>
      </c>
      <c r="GF33" s="54">
        <f t="shared" si="178"/>
        <v>0.1</v>
      </c>
      <c r="GG33" s="51">
        <f t="shared" si="179"/>
        <v>0.1</v>
      </c>
      <c r="GH33" s="24">
        <f t="shared" si="180"/>
        <v>1</v>
      </c>
      <c r="GI33" s="57">
        <v>98.82</v>
      </c>
      <c r="GJ33" s="57">
        <v>91.93</v>
      </c>
      <c r="GK33" s="54">
        <f t="shared" si="181"/>
        <v>0.1</v>
      </c>
      <c r="GL33" s="51">
        <f t="shared" si="182"/>
        <v>0.1</v>
      </c>
      <c r="GM33" s="24">
        <f t="shared" si="183"/>
        <v>1</v>
      </c>
      <c r="GN33" s="57">
        <v>98.82</v>
      </c>
      <c r="GO33" s="57">
        <v>92.61</v>
      </c>
      <c r="GP33" s="54">
        <f t="shared" si="184"/>
        <v>0.1</v>
      </c>
      <c r="GQ33" s="51">
        <f t="shared" si="185"/>
        <v>0.1</v>
      </c>
      <c r="GR33" s="24">
        <f t="shared" si="186"/>
        <v>1</v>
      </c>
      <c r="GS33" s="57">
        <v>1.3</v>
      </c>
      <c r="GT33" s="57">
        <f t="shared" si="38"/>
        <v>0.1</v>
      </c>
      <c r="GU33" s="51">
        <f t="shared" si="39"/>
        <v>0.1</v>
      </c>
      <c r="GV33" s="24">
        <f t="shared" si="40"/>
        <v>6</v>
      </c>
      <c r="GW33" s="57">
        <v>1.96</v>
      </c>
      <c r="GX33" s="57">
        <f t="shared" si="187"/>
        <v>0.1</v>
      </c>
      <c r="GY33" s="51">
        <f t="shared" si="41"/>
        <v>0.1</v>
      </c>
      <c r="GZ33" s="24">
        <f t="shared" si="42"/>
        <v>4</v>
      </c>
      <c r="HA33" s="56"/>
      <c r="HB33" s="56"/>
      <c r="HC33" s="54">
        <f t="shared" si="188"/>
        <v>0.06</v>
      </c>
      <c r="HD33" s="54">
        <f t="shared" si="189"/>
        <v>0.1</v>
      </c>
      <c r="HE33" s="56"/>
      <c r="HF33" s="56"/>
      <c r="HG33" s="56"/>
      <c r="HH33" s="54">
        <f t="shared" si="190"/>
        <v>0.06</v>
      </c>
      <c r="HI33" s="54">
        <f t="shared" si="191"/>
        <v>0.1</v>
      </c>
      <c r="HJ33" s="56"/>
      <c r="HK33" s="57">
        <v>96.61</v>
      </c>
      <c r="HL33" s="57">
        <v>81.28</v>
      </c>
      <c r="HM33" s="54">
        <f t="shared" si="192"/>
        <v>9.7519083969465653E-2</v>
      </c>
      <c r="HN33" s="51">
        <f t="shared" si="193"/>
        <v>0.1</v>
      </c>
      <c r="HO33" s="24">
        <f t="shared" si="194"/>
        <v>6</v>
      </c>
      <c r="HP33" s="57">
        <v>96.61</v>
      </c>
      <c r="HQ33" s="57">
        <v>82.97</v>
      </c>
      <c r="HR33" s="54">
        <f t="shared" si="195"/>
        <v>9.7220242337847471E-2</v>
      </c>
      <c r="HS33" s="51">
        <f t="shared" si="196"/>
        <v>0.1</v>
      </c>
      <c r="HT33" s="24">
        <f t="shared" si="197"/>
        <v>7</v>
      </c>
      <c r="HU33" s="54">
        <v>98.22999999999999</v>
      </c>
      <c r="HV33" s="54">
        <v>88.97</v>
      </c>
      <c r="HW33" s="54">
        <f t="shared" si="198"/>
        <v>0.1</v>
      </c>
      <c r="HX33" s="54">
        <f t="shared" si="199"/>
        <v>0.1</v>
      </c>
      <c r="HY33" s="24">
        <f t="shared" si="200"/>
        <v>1</v>
      </c>
      <c r="HZ33" s="54">
        <v>98.22999999999999</v>
      </c>
      <c r="IA33" s="54">
        <v>88.51</v>
      </c>
      <c r="IB33" s="54">
        <f t="shared" si="201"/>
        <v>0.1</v>
      </c>
      <c r="IC33" s="54">
        <f t="shared" si="202"/>
        <v>0.1</v>
      </c>
      <c r="ID33" s="24">
        <f t="shared" si="203"/>
        <v>1</v>
      </c>
      <c r="IE33" s="56"/>
      <c r="IF33" s="56"/>
      <c r="IG33" s="54">
        <f t="shared" si="204"/>
        <v>0.06</v>
      </c>
      <c r="IH33" s="54">
        <f t="shared" si="205"/>
        <v>0.1</v>
      </c>
      <c r="II33" s="56"/>
      <c r="IJ33" s="56"/>
      <c r="IK33" s="56"/>
      <c r="IL33" s="54">
        <f t="shared" si="206"/>
        <v>0.06</v>
      </c>
      <c r="IM33" s="54">
        <f t="shared" si="207"/>
        <v>0.1</v>
      </c>
      <c r="IN33" s="56"/>
      <c r="IO33" s="56"/>
      <c r="IP33" s="56"/>
      <c r="IQ33" s="54">
        <f t="shared" si="208"/>
        <v>0.12</v>
      </c>
      <c r="IR33" s="54">
        <f t="shared" si="209"/>
        <v>0.2</v>
      </c>
      <c r="IS33" s="56"/>
      <c r="IT33" s="56"/>
      <c r="IU33" s="56"/>
      <c r="IV33" s="54">
        <f t="shared" si="210"/>
        <v>0.12</v>
      </c>
      <c r="IW33" s="54">
        <f t="shared" si="211"/>
        <v>0.2</v>
      </c>
      <c r="IX33" s="56"/>
      <c r="IY33" s="56"/>
      <c r="IZ33" s="56"/>
      <c r="JA33" s="54">
        <f t="shared" si="212"/>
        <v>0.12</v>
      </c>
      <c r="JB33" s="54">
        <f t="shared" si="213"/>
        <v>0.2</v>
      </c>
      <c r="JC33" s="56"/>
      <c r="JD33" s="56"/>
      <c r="JE33" s="56"/>
      <c r="JF33" s="54">
        <f t="shared" si="214"/>
        <v>0.12</v>
      </c>
      <c r="JG33" s="54">
        <f t="shared" si="215"/>
        <v>0.2</v>
      </c>
      <c r="JH33" s="56"/>
      <c r="JI33" s="56"/>
      <c r="JJ33" s="56"/>
      <c r="JK33" s="54">
        <f t="shared" si="216"/>
        <v>0.06</v>
      </c>
      <c r="JL33" s="54">
        <f t="shared" si="217"/>
        <v>0.1</v>
      </c>
      <c r="JM33" s="56"/>
      <c r="JN33" s="56"/>
      <c r="JO33" s="56"/>
      <c r="JP33" s="54">
        <f t="shared" si="218"/>
        <v>0.06</v>
      </c>
      <c r="JQ33" s="54">
        <f t="shared" si="219"/>
        <v>0.1</v>
      </c>
      <c r="JR33" s="56"/>
      <c r="JS33" s="56"/>
      <c r="JT33" s="56"/>
      <c r="JU33" s="54">
        <f t="shared" si="220"/>
        <v>0.03</v>
      </c>
      <c r="JV33" s="54">
        <f t="shared" si="221"/>
        <v>0.05</v>
      </c>
      <c r="JW33" s="56"/>
      <c r="JX33" s="56"/>
      <c r="JY33" s="56"/>
      <c r="JZ33" s="54">
        <f t="shared" si="222"/>
        <v>0.03</v>
      </c>
      <c r="KA33" s="54">
        <f t="shared" si="223"/>
        <v>0.05</v>
      </c>
      <c r="KB33" s="56"/>
      <c r="KC33" s="56"/>
      <c r="KD33" s="56"/>
      <c r="KE33" s="54">
        <f t="shared" si="224"/>
        <v>0.03</v>
      </c>
      <c r="KF33" s="54">
        <f t="shared" si="225"/>
        <v>0.05</v>
      </c>
      <c r="KG33" s="56"/>
      <c r="KH33" s="56"/>
      <c r="KI33" s="56"/>
      <c r="KJ33" s="54">
        <f t="shared" si="226"/>
        <v>0.03</v>
      </c>
      <c r="KK33" s="54">
        <f t="shared" si="227"/>
        <v>0.05</v>
      </c>
      <c r="KL33" s="56"/>
      <c r="KM33" s="57">
        <v>98.741664999999998</v>
      </c>
      <c r="KN33" s="57"/>
      <c r="KO33" s="54">
        <f t="shared" si="228"/>
        <v>0</v>
      </c>
      <c r="KP33" s="51">
        <f t="shared" si="229"/>
        <v>0</v>
      </c>
      <c r="KQ33" s="24">
        <f t="shared" si="230"/>
        <v>1</v>
      </c>
      <c r="KR33" s="57">
        <v>98.741664999999998</v>
      </c>
      <c r="KS33" s="57"/>
      <c r="KT33" s="54">
        <f t="shared" si="231"/>
        <v>0</v>
      </c>
      <c r="KU33" s="51">
        <f t="shared" si="232"/>
        <v>0</v>
      </c>
      <c r="KV33" s="24">
        <f t="shared" si="233"/>
        <v>1</v>
      </c>
      <c r="KW33" s="57">
        <v>100</v>
      </c>
      <c r="KX33" s="57"/>
      <c r="KY33" s="54">
        <f t="shared" si="234"/>
        <v>0</v>
      </c>
      <c r="KZ33" s="51">
        <f t="shared" si="235"/>
        <v>0</v>
      </c>
      <c r="LA33" s="24">
        <f t="shared" si="236"/>
        <v>1</v>
      </c>
      <c r="LB33" s="57">
        <v>100</v>
      </c>
      <c r="LC33" s="57"/>
      <c r="LD33" s="54">
        <f t="shared" si="237"/>
        <v>0</v>
      </c>
      <c r="LE33" s="51">
        <f t="shared" si="238"/>
        <v>0</v>
      </c>
      <c r="LF33" s="24">
        <f t="shared" si="239"/>
        <v>1</v>
      </c>
      <c r="LG33" s="56"/>
      <c r="LH33" s="56"/>
      <c r="LI33" s="54">
        <f t="shared" si="240"/>
        <v>0.06</v>
      </c>
      <c r="LJ33" s="54">
        <f t="shared" si="241"/>
        <v>0.1</v>
      </c>
      <c r="LK33" s="56"/>
      <c r="LL33" s="56"/>
      <c r="LM33" s="56"/>
      <c r="LN33" s="54">
        <f t="shared" si="242"/>
        <v>0.06</v>
      </c>
      <c r="LO33" s="54">
        <f t="shared" si="243"/>
        <v>0.1</v>
      </c>
      <c r="LP33" s="56"/>
      <c r="LQ33" s="54">
        <v>4.2039257812499997</v>
      </c>
      <c r="LR33" s="56"/>
      <c r="LS33" s="54">
        <f t="shared" si="244"/>
        <v>0</v>
      </c>
      <c r="LT33" s="51">
        <f t="shared" si="245"/>
        <v>0</v>
      </c>
      <c r="LU33" s="24">
        <f t="shared" si="564"/>
        <v>1</v>
      </c>
      <c r="LV33" s="54">
        <v>4.2039257812499997</v>
      </c>
      <c r="LW33" s="56"/>
      <c r="LX33" s="54">
        <f t="shared" si="247"/>
        <v>0</v>
      </c>
      <c r="LY33" s="51">
        <f t="shared" si="248"/>
        <v>0</v>
      </c>
      <c r="LZ33" s="24">
        <f t="shared" si="565"/>
        <v>1</v>
      </c>
      <c r="MA33" s="54">
        <v>13.1943359375</v>
      </c>
      <c r="MB33" s="56"/>
      <c r="MC33" s="54">
        <f t="shared" si="250"/>
        <v>0</v>
      </c>
      <c r="MD33" s="51">
        <f t="shared" si="251"/>
        <v>0</v>
      </c>
      <c r="ME33" s="24">
        <f t="shared" si="566"/>
        <v>1</v>
      </c>
      <c r="MF33" s="54">
        <v>13.1943359375</v>
      </c>
      <c r="MG33" s="56"/>
      <c r="MH33" s="54">
        <f t="shared" si="253"/>
        <v>0</v>
      </c>
      <c r="MI33" s="51">
        <f t="shared" si="254"/>
        <v>0</v>
      </c>
      <c r="MJ33" s="24">
        <f t="shared" si="567"/>
        <v>1</v>
      </c>
      <c r="MK33" s="56"/>
      <c r="ML33" s="56"/>
      <c r="MM33" s="54">
        <f t="shared" si="256"/>
        <v>0.12</v>
      </c>
      <c r="MN33" s="54">
        <f t="shared" si="257"/>
        <v>0.2</v>
      </c>
      <c r="MO33" s="56"/>
      <c r="MP33" s="56"/>
      <c r="MQ33" s="56"/>
      <c r="MR33" s="54">
        <f t="shared" si="258"/>
        <v>0.12</v>
      </c>
      <c r="MS33" s="54">
        <f t="shared" si="259"/>
        <v>0.2</v>
      </c>
      <c r="MT33" s="56"/>
      <c r="MU33" s="56"/>
      <c r="MV33" s="56"/>
      <c r="MW33" s="54">
        <f t="shared" si="260"/>
        <v>0.12</v>
      </c>
      <c r="MX33" s="54">
        <f t="shared" si="261"/>
        <v>0.2</v>
      </c>
      <c r="MY33" s="56"/>
      <c r="MZ33" s="56"/>
      <c r="NA33" s="56"/>
      <c r="NB33" s="54">
        <f t="shared" si="262"/>
        <v>0.12</v>
      </c>
      <c r="NC33" s="54">
        <f t="shared" si="263"/>
        <v>0.2</v>
      </c>
      <c r="ND33" s="56"/>
      <c r="NE33" s="56"/>
      <c r="NF33" s="56"/>
      <c r="NG33" s="54">
        <f t="shared" si="264"/>
        <v>0.06</v>
      </c>
      <c r="NH33" s="54">
        <f t="shared" si="265"/>
        <v>0.1</v>
      </c>
      <c r="NI33" s="56"/>
      <c r="NJ33" s="56"/>
      <c r="NK33" s="56"/>
      <c r="NL33" s="54">
        <f t="shared" si="266"/>
        <v>0.06</v>
      </c>
      <c r="NM33" s="54">
        <f t="shared" si="267"/>
        <v>0.1</v>
      </c>
      <c r="NN33" s="56"/>
      <c r="NO33" s="56"/>
      <c r="NP33" s="56"/>
      <c r="NQ33" s="54">
        <f t="shared" si="268"/>
        <v>0.03</v>
      </c>
      <c r="NR33" s="54">
        <f t="shared" si="269"/>
        <v>0.05</v>
      </c>
      <c r="NS33" s="56"/>
      <c r="NT33" s="56"/>
      <c r="NU33" s="56"/>
      <c r="NV33" s="54">
        <f t="shared" si="270"/>
        <v>0.03</v>
      </c>
      <c r="NW33" s="54">
        <f t="shared" si="271"/>
        <v>0.05</v>
      </c>
      <c r="NX33" s="56"/>
      <c r="NY33" s="56"/>
      <c r="NZ33" s="56"/>
      <c r="OA33" s="54">
        <f t="shared" si="272"/>
        <v>0.03</v>
      </c>
      <c r="OB33" s="54">
        <f t="shared" si="273"/>
        <v>0.05</v>
      </c>
      <c r="OC33" s="56"/>
      <c r="OD33" s="56"/>
      <c r="OE33" s="56"/>
      <c r="OF33" s="54">
        <f t="shared" si="274"/>
        <v>0.03</v>
      </c>
      <c r="OG33" s="54">
        <f t="shared" si="275"/>
        <v>0.05</v>
      </c>
      <c r="OH33" s="56"/>
      <c r="OI33" s="56"/>
      <c r="OJ33" s="56"/>
      <c r="OK33" s="54">
        <f t="shared" si="276"/>
        <v>0.06</v>
      </c>
      <c r="OL33" s="54">
        <f t="shared" si="277"/>
        <v>0.1</v>
      </c>
      <c r="OM33" s="56"/>
      <c r="ON33" s="56"/>
      <c r="OO33" s="56"/>
      <c r="OP33" s="54">
        <f t="shared" si="278"/>
        <v>0.06</v>
      </c>
      <c r="OQ33" s="54">
        <f t="shared" si="279"/>
        <v>0.1</v>
      </c>
      <c r="OR33" s="56"/>
      <c r="OS33" s="56"/>
      <c r="OT33" s="56"/>
      <c r="OU33" s="54">
        <f t="shared" si="280"/>
        <v>0.12</v>
      </c>
      <c r="OV33" s="54">
        <f t="shared" si="281"/>
        <v>0.2</v>
      </c>
      <c r="OW33" s="56"/>
      <c r="OX33" s="56"/>
      <c r="OY33" s="56"/>
      <c r="OZ33" s="54">
        <f t="shared" si="282"/>
        <v>0.12</v>
      </c>
      <c r="PA33" s="54">
        <f t="shared" si="283"/>
        <v>0.2</v>
      </c>
      <c r="PB33" s="56"/>
      <c r="PC33" s="56"/>
      <c r="PD33" s="56"/>
      <c r="PE33" s="54">
        <f t="shared" si="284"/>
        <v>0.12</v>
      </c>
      <c r="PF33" s="54">
        <f t="shared" si="285"/>
        <v>0.2</v>
      </c>
      <c r="PG33" s="56"/>
      <c r="PH33" s="56"/>
      <c r="PI33" s="56"/>
      <c r="PJ33" s="54">
        <f t="shared" si="286"/>
        <v>0.12</v>
      </c>
      <c r="PK33" s="54">
        <f t="shared" si="287"/>
        <v>0.2</v>
      </c>
      <c r="PL33" s="56"/>
      <c r="PM33" s="56"/>
      <c r="PN33" s="56"/>
      <c r="PO33" s="54">
        <f t="shared" si="288"/>
        <v>0.06</v>
      </c>
      <c r="PP33" s="54">
        <f t="shared" si="289"/>
        <v>0.1</v>
      </c>
      <c r="PQ33" s="56"/>
      <c r="PR33" s="56"/>
      <c r="PS33" s="56"/>
      <c r="PT33" s="54">
        <f t="shared" si="290"/>
        <v>0.06</v>
      </c>
      <c r="PU33" s="54">
        <f t="shared" si="291"/>
        <v>0.1</v>
      </c>
      <c r="PV33" s="56"/>
      <c r="PW33" s="56"/>
      <c r="PX33" s="56"/>
      <c r="PY33" s="54">
        <f t="shared" si="292"/>
        <v>0.03</v>
      </c>
      <c r="PZ33" s="54">
        <f t="shared" si="293"/>
        <v>0.05</v>
      </c>
      <c r="QA33" s="56"/>
      <c r="QB33" s="56"/>
      <c r="QC33" s="56"/>
      <c r="QD33" s="54">
        <f t="shared" si="294"/>
        <v>0.03</v>
      </c>
      <c r="QE33" s="54">
        <f t="shared" si="295"/>
        <v>0.05</v>
      </c>
      <c r="QF33" s="56"/>
      <c r="QG33" s="56"/>
      <c r="QH33" s="56"/>
      <c r="QI33" s="54">
        <f t="shared" si="296"/>
        <v>0.03</v>
      </c>
      <c r="QJ33" s="54">
        <f t="shared" si="297"/>
        <v>0.05</v>
      </c>
      <c r="QK33" s="56"/>
      <c r="QL33" s="56"/>
      <c r="QM33" s="56"/>
      <c r="QN33" s="54">
        <f t="shared" si="298"/>
        <v>0.03</v>
      </c>
      <c r="QO33" s="54">
        <f t="shared" si="299"/>
        <v>0.05</v>
      </c>
      <c r="QP33" s="56"/>
      <c r="QQ33" s="54"/>
      <c r="QR33" s="54">
        <f t="shared" si="300"/>
        <v>0.12</v>
      </c>
      <c r="QS33" s="54">
        <f t="shared" si="301"/>
        <v>0.2</v>
      </c>
      <c r="QT33" s="34"/>
      <c r="QU33" s="54"/>
      <c r="QV33" s="54">
        <f t="shared" si="302"/>
        <v>0.12</v>
      </c>
      <c r="QW33" s="54">
        <f t="shared" si="303"/>
        <v>0.2</v>
      </c>
      <c r="QX33" s="34"/>
      <c r="QY33" s="54"/>
      <c r="QZ33" s="54">
        <f t="shared" si="304"/>
        <v>0.12</v>
      </c>
      <c r="RA33" s="54">
        <f t="shared" si="305"/>
        <v>0.2</v>
      </c>
      <c r="RB33" s="34"/>
      <c r="RC33" s="54"/>
      <c r="RD33" s="54">
        <f t="shared" si="306"/>
        <v>0.12</v>
      </c>
      <c r="RE33" s="54">
        <f t="shared" si="307"/>
        <v>0.2</v>
      </c>
      <c r="RF33" s="34"/>
      <c r="RG33" s="54"/>
      <c r="RH33" s="54">
        <f t="shared" si="308"/>
        <v>0.12</v>
      </c>
      <c r="RI33" s="54">
        <f t="shared" si="309"/>
        <v>0.2</v>
      </c>
      <c r="RJ33" s="34"/>
      <c r="RK33" s="57">
        <v>97.75</v>
      </c>
      <c r="RL33" s="57">
        <f t="shared" si="310"/>
        <v>0.2</v>
      </c>
      <c r="RM33" s="51">
        <f t="shared" si="43"/>
        <v>0.2</v>
      </c>
      <c r="RN33" s="24">
        <f t="shared" si="311"/>
        <v>5</v>
      </c>
      <c r="RO33" s="54"/>
      <c r="RP33" s="54">
        <f t="shared" si="312"/>
        <v>0.06</v>
      </c>
      <c r="RQ33" s="54">
        <f t="shared" si="313"/>
        <v>0.1</v>
      </c>
      <c r="RR33" s="34"/>
      <c r="RS33" s="54"/>
      <c r="RT33" s="54">
        <f t="shared" si="314"/>
        <v>0.06</v>
      </c>
      <c r="RU33" s="54">
        <f t="shared" si="315"/>
        <v>0.1</v>
      </c>
      <c r="RV33" s="34"/>
      <c r="RW33" s="54"/>
      <c r="RX33" s="54">
        <f t="shared" si="316"/>
        <v>0.06</v>
      </c>
      <c r="RY33" s="54">
        <f t="shared" si="317"/>
        <v>0.1</v>
      </c>
      <c r="RZ33" s="34"/>
      <c r="SA33" s="54"/>
      <c r="SB33" s="54">
        <f t="shared" si="318"/>
        <v>0.06</v>
      </c>
      <c r="SC33" s="54">
        <f t="shared" si="319"/>
        <v>0.1</v>
      </c>
      <c r="SD33" s="34"/>
      <c r="SE33" s="54"/>
      <c r="SF33" s="54">
        <f t="shared" si="320"/>
        <v>0.06</v>
      </c>
      <c r="SG33" s="54">
        <f t="shared" si="321"/>
        <v>0.1</v>
      </c>
      <c r="SH33" s="34"/>
      <c r="SI33" s="54"/>
      <c r="SJ33" s="54">
        <f t="shared" si="322"/>
        <v>0.06</v>
      </c>
      <c r="SK33" s="54">
        <f t="shared" si="323"/>
        <v>0.1</v>
      </c>
      <c r="SL33" s="34"/>
      <c r="SM33" s="54"/>
      <c r="SN33" s="54">
        <f t="shared" si="324"/>
        <v>0.06</v>
      </c>
      <c r="SO33" s="54">
        <f t="shared" si="325"/>
        <v>0.1</v>
      </c>
      <c r="SP33" s="34"/>
      <c r="SQ33" s="54"/>
      <c r="SR33" s="54">
        <f t="shared" si="326"/>
        <v>0.06</v>
      </c>
      <c r="SS33" s="54">
        <f t="shared" si="327"/>
        <v>0.1</v>
      </c>
      <c r="ST33" s="34"/>
      <c r="SU33" s="54"/>
      <c r="SV33" s="54">
        <f t="shared" si="328"/>
        <v>0.06</v>
      </c>
      <c r="SW33" s="54">
        <f t="shared" si="329"/>
        <v>0.1</v>
      </c>
      <c r="SX33" s="34"/>
      <c r="SY33" s="54"/>
      <c r="SZ33" s="54">
        <f t="shared" si="330"/>
        <v>0.06</v>
      </c>
      <c r="TA33" s="54">
        <f t="shared" si="331"/>
        <v>0.1</v>
      </c>
      <c r="TB33" s="34"/>
      <c r="TC33" s="54"/>
      <c r="TD33" s="54">
        <f t="shared" si="332"/>
        <v>0.06</v>
      </c>
      <c r="TE33" s="54">
        <f t="shared" si="333"/>
        <v>0.1</v>
      </c>
      <c r="TF33" s="34"/>
      <c r="TG33" s="54"/>
      <c r="TH33" s="54">
        <f t="shared" si="334"/>
        <v>0.06</v>
      </c>
      <c r="TI33" s="54">
        <f t="shared" si="335"/>
        <v>0.1</v>
      </c>
      <c r="TJ33" s="34"/>
      <c r="TK33" s="54"/>
      <c r="TL33" s="54">
        <f t="shared" si="336"/>
        <v>0.06</v>
      </c>
      <c r="TM33" s="54">
        <f t="shared" si="337"/>
        <v>0.1</v>
      </c>
      <c r="TN33" s="34"/>
      <c r="TO33" s="57">
        <v>93.94</v>
      </c>
      <c r="TP33" s="57">
        <f t="shared" si="338"/>
        <v>0.1</v>
      </c>
      <c r="TQ33" s="51">
        <f t="shared" si="44"/>
        <v>0.1</v>
      </c>
      <c r="TR33" s="24">
        <f t="shared" si="339"/>
        <v>8</v>
      </c>
      <c r="TS33" s="54"/>
      <c r="TT33" s="54">
        <f t="shared" si="340"/>
        <v>0.06</v>
      </c>
      <c r="TU33" s="54">
        <f t="shared" si="341"/>
        <v>0.1</v>
      </c>
      <c r="TV33" s="34"/>
      <c r="TW33" s="54"/>
      <c r="TX33" s="54">
        <f t="shared" si="342"/>
        <v>0.06</v>
      </c>
      <c r="TY33" s="54">
        <f t="shared" si="343"/>
        <v>0.1</v>
      </c>
      <c r="TZ33" s="34"/>
      <c r="UA33" s="54"/>
      <c r="UB33" s="54">
        <f t="shared" si="344"/>
        <v>0.06</v>
      </c>
      <c r="UC33" s="54">
        <f t="shared" si="345"/>
        <v>0.1</v>
      </c>
      <c r="UD33" s="34"/>
      <c r="UE33" s="54"/>
      <c r="UF33" s="54">
        <f t="shared" si="346"/>
        <v>0.06</v>
      </c>
      <c r="UG33" s="54">
        <f t="shared" si="347"/>
        <v>0.1</v>
      </c>
      <c r="UH33" s="34"/>
      <c r="UI33" s="54"/>
      <c r="UJ33" s="54">
        <f t="shared" si="348"/>
        <v>0.06</v>
      </c>
      <c r="UK33" s="54">
        <f t="shared" si="349"/>
        <v>0.1</v>
      </c>
      <c r="UL33" s="34"/>
      <c r="UM33" s="54"/>
      <c r="UN33" s="54">
        <f t="shared" si="350"/>
        <v>0.06</v>
      </c>
      <c r="UO33" s="54">
        <f t="shared" si="351"/>
        <v>0.1</v>
      </c>
      <c r="UP33" s="34"/>
      <c r="UQ33" s="54"/>
      <c r="UR33" s="54">
        <f t="shared" si="352"/>
        <v>0.06</v>
      </c>
      <c r="US33" s="54">
        <f t="shared" si="353"/>
        <v>0.1</v>
      </c>
      <c r="UT33" s="34"/>
      <c r="UU33" s="54"/>
      <c r="UV33" s="54">
        <f t="shared" si="354"/>
        <v>0.06</v>
      </c>
      <c r="UW33" s="54">
        <f t="shared" si="355"/>
        <v>0.1</v>
      </c>
      <c r="UX33" s="34"/>
      <c r="UY33" s="54"/>
      <c r="UZ33" s="54">
        <f t="shared" si="356"/>
        <v>0.06</v>
      </c>
      <c r="VA33" s="54">
        <f t="shared" si="357"/>
        <v>0.1</v>
      </c>
      <c r="VB33" s="34"/>
      <c r="VC33" s="54"/>
      <c r="VD33" s="54">
        <f t="shared" si="358"/>
        <v>0.06</v>
      </c>
      <c r="VE33" s="54">
        <f t="shared" si="359"/>
        <v>0.1</v>
      </c>
      <c r="VF33" s="34"/>
      <c r="VG33" s="49">
        <v>4.2686461891366951E-3</v>
      </c>
      <c r="VH33" s="57">
        <f t="shared" si="45"/>
        <v>0.1</v>
      </c>
      <c r="VI33" s="51">
        <f t="shared" si="46"/>
        <v>0.1</v>
      </c>
      <c r="VJ33" s="24">
        <f t="shared" si="360"/>
        <v>10</v>
      </c>
      <c r="VK33" s="57">
        <v>98.741664999999998</v>
      </c>
      <c r="VL33" s="57">
        <f t="shared" si="361"/>
        <v>0.2</v>
      </c>
      <c r="VM33" s="51">
        <f t="shared" si="47"/>
        <v>0.2</v>
      </c>
      <c r="VN33" s="24">
        <f t="shared" si="362"/>
        <v>2</v>
      </c>
      <c r="VO33" s="57">
        <v>100</v>
      </c>
      <c r="VP33" s="57">
        <f t="shared" si="363"/>
        <v>0.2</v>
      </c>
      <c r="VQ33" s="51">
        <f t="shared" si="48"/>
        <v>0.2</v>
      </c>
      <c r="VR33" s="24">
        <f t="shared" si="364"/>
        <v>1</v>
      </c>
      <c r="VS33" s="54"/>
      <c r="VT33" s="54">
        <f t="shared" si="365"/>
        <v>0.06</v>
      </c>
      <c r="VU33" s="54">
        <f t="shared" si="366"/>
        <v>0.1</v>
      </c>
      <c r="VV33" s="34"/>
      <c r="VW33" s="54">
        <v>4.2039257812499997</v>
      </c>
      <c r="VX33" s="57">
        <f t="shared" si="367"/>
        <v>0.1</v>
      </c>
      <c r="VY33" s="51">
        <f t="shared" si="49"/>
        <v>0.1</v>
      </c>
      <c r="VZ33" s="24">
        <f t="shared" si="568"/>
        <v>10</v>
      </c>
      <c r="WA33" s="54">
        <v>13.1943359375</v>
      </c>
      <c r="WB33" s="57">
        <f t="shared" si="369"/>
        <v>7.2777343750000001E-2</v>
      </c>
      <c r="WC33" s="51">
        <f t="shared" si="50"/>
        <v>0.1</v>
      </c>
      <c r="WD33" s="24">
        <f t="shared" si="569"/>
        <v>14</v>
      </c>
      <c r="WE33" s="57"/>
      <c r="WF33" s="57">
        <f t="shared" si="371"/>
        <v>0</v>
      </c>
      <c r="WG33" s="51">
        <f t="shared" si="51"/>
        <v>0</v>
      </c>
      <c r="WH33" s="24"/>
      <c r="WI33" s="54"/>
      <c r="WJ33" s="54">
        <f t="shared" si="373"/>
        <v>0.06</v>
      </c>
      <c r="WK33" s="54">
        <f t="shared" si="374"/>
        <v>0.1</v>
      </c>
      <c r="WL33" s="34"/>
      <c r="WM33" s="54"/>
      <c r="WN33" s="54">
        <f t="shared" si="375"/>
        <v>0.06</v>
      </c>
      <c r="WO33" s="54">
        <f t="shared" si="376"/>
        <v>0.1</v>
      </c>
      <c r="WP33" s="34"/>
      <c r="WQ33" s="54"/>
      <c r="WR33" s="54">
        <f t="shared" si="377"/>
        <v>0.06</v>
      </c>
      <c r="WS33" s="54">
        <f t="shared" si="378"/>
        <v>0.1</v>
      </c>
      <c r="WT33" s="34"/>
      <c r="WU33" s="57"/>
      <c r="WV33" s="57">
        <f t="shared" si="379"/>
        <v>0</v>
      </c>
      <c r="WW33" s="51">
        <f t="shared" si="52"/>
        <v>0</v>
      </c>
      <c r="WX33" s="24"/>
      <c r="WY33" s="54"/>
      <c r="WZ33" s="54">
        <f t="shared" si="381"/>
        <v>0.06</v>
      </c>
      <c r="XA33" s="54">
        <f t="shared" si="382"/>
        <v>0.1</v>
      </c>
      <c r="XB33" s="34"/>
      <c r="XC33" s="54"/>
      <c r="XD33" s="54">
        <f t="shared" si="383"/>
        <v>0.06</v>
      </c>
      <c r="XE33" s="54">
        <f t="shared" si="384"/>
        <v>0.1</v>
      </c>
      <c r="XF33" s="34"/>
      <c r="XG33" s="54"/>
      <c r="XH33" s="54">
        <f t="shared" si="385"/>
        <v>0.06</v>
      </c>
      <c r="XI33" s="54">
        <f t="shared" si="386"/>
        <v>0.1</v>
      </c>
      <c r="XJ33" s="34"/>
      <c r="XK33" s="54"/>
      <c r="XL33" s="54">
        <f t="shared" si="387"/>
        <v>0.06</v>
      </c>
      <c r="XM33" s="54">
        <f t="shared" si="388"/>
        <v>0.1</v>
      </c>
      <c r="XN33" s="34"/>
      <c r="XO33" s="54"/>
      <c r="XP33" s="54">
        <f t="shared" si="389"/>
        <v>0.06</v>
      </c>
      <c r="XQ33" s="54">
        <f t="shared" si="390"/>
        <v>0.1</v>
      </c>
      <c r="XR33" s="34"/>
      <c r="XS33" s="54"/>
      <c r="XT33" s="54">
        <f t="shared" si="391"/>
        <v>0.06</v>
      </c>
      <c r="XU33" s="54">
        <f t="shared" si="392"/>
        <v>0.1</v>
      </c>
      <c r="XV33" s="34"/>
      <c r="XW33" s="54"/>
      <c r="XX33" s="54">
        <f t="shared" si="393"/>
        <v>0.06</v>
      </c>
      <c r="XY33" s="54">
        <f t="shared" si="394"/>
        <v>0.1</v>
      </c>
      <c r="XZ33" s="34"/>
      <c r="YA33" s="54"/>
      <c r="YB33" s="54">
        <f t="shared" si="395"/>
        <v>0.06</v>
      </c>
      <c r="YC33" s="54">
        <f t="shared" si="396"/>
        <v>0.1</v>
      </c>
      <c r="YD33" s="34"/>
      <c r="YE33" s="54"/>
      <c r="YF33" s="54">
        <f t="shared" si="397"/>
        <v>0.03</v>
      </c>
      <c r="YG33" s="54">
        <f t="shared" si="398"/>
        <v>0.05</v>
      </c>
      <c r="YH33" s="34"/>
      <c r="YI33" s="54"/>
      <c r="YJ33" s="54">
        <f t="shared" si="399"/>
        <v>0.06</v>
      </c>
      <c r="YK33" s="54">
        <f t="shared" si="400"/>
        <v>0.1</v>
      </c>
      <c r="YL33" s="34"/>
      <c r="YM33" s="54"/>
      <c r="YN33" s="54">
        <f t="shared" si="401"/>
        <v>0.03</v>
      </c>
      <c r="YO33" s="54">
        <f t="shared" si="402"/>
        <v>0.05</v>
      </c>
      <c r="YP33" s="34"/>
      <c r="YQ33" s="57">
        <v>98.82</v>
      </c>
      <c r="YR33" s="57">
        <f t="shared" si="403"/>
        <v>0.1</v>
      </c>
      <c r="YS33" s="51">
        <f t="shared" si="53"/>
        <v>0.1</v>
      </c>
      <c r="YT33" s="24">
        <f t="shared" si="404"/>
        <v>5</v>
      </c>
      <c r="YU33" s="54"/>
      <c r="YV33" s="54">
        <f t="shared" si="405"/>
        <v>0.06</v>
      </c>
      <c r="YW33" s="54">
        <f t="shared" si="406"/>
        <v>0.1</v>
      </c>
      <c r="YX33" s="34"/>
      <c r="YY33" s="54"/>
      <c r="YZ33" s="54">
        <f t="shared" si="407"/>
        <v>0.06</v>
      </c>
      <c r="ZA33" s="54">
        <f t="shared" si="408"/>
        <v>0.1</v>
      </c>
      <c r="ZB33" s="34"/>
      <c r="ZC33" s="54"/>
      <c r="ZD33" s="54">
        <f t="shared" si="409"/>
        <v>0.06</v>
      </c>
      <c r="ZE33" s="54">
        <f t="shared" si="410"/>
        <v>0.1</v>
      </c>
      <c r="ZF33" s="34"/>
      <c r="ZG33" s="54"/>
      <c r="ZH33" s="54">
        <f t="shared" si="411"/>
        <v>0.06</v>
      </c>
      <c r="ZI33" s="54">
        <f t="shared" si="412"/>
        <v>0.1</v>
      </c>
      <c r="ZJ33" s="34"/>
      <c r="ZK33" s="54"/>
      <c r="ZL33" s="54">
        <f t="shared" si="413"/>
        <v>0.06</v>
      </c>
      <c r="ZM33" s="54">
        <f t="shared" si="414"/>
        <v>0.1</v>
      </c>
      <c r="ZN33" s="34"/>
      <c r="ZO33" s="54"/>
      <c r="ZP33" s="54">
        <f t="shared" si="415"/>
        <v>0.06</v>
      </c>
      <c r="ZQ33" s="54">
        <f t="shared" si="416"/>
        <v>0.1</v>
      </c>
      <c r="ZR33" s="34"/>
      <c r="ZS33" s="54"/>
      <c r="ZT33" s="54">
        <f t="shared" si="417"/>
        <v>0.06</v>
      </c>
      <c r="ZU33" s="54">
        <f t="shared" si="418"/>
        <v>0.1</v>
      </c>
      <c r="ZV33" s="34"/>
      <c r="ZW33" s="54"/>
      <c r="ZX33" s="54">
        <f t="shared" si="419"/>
        <v>0.06</v>
      </c>
      <c r="ZY33" s="54">
        <f t="shared" si="420"/>
        <v>0.1</v>
      </c>
      <c r="ZZ33" s="34"/>
      <c r="AAA33" s="54"/>
      <c r="AAB33" s="54">
        <f t="shared" si="421"/>
        <v>0.03</v>
      </c>
      <c r="AAC33" s="54">
        <f t="shared" si="422"/>
        <v>0.05</v>
      </c>
      <c r="AAD33" s="34"/>
      <c r="AAE33" s="51">
        <v>0.13999999999999999</v>
      </c>
      <c r="AAF33" s="57">
        <f t="shared" si="423"/>
        <v>0.05</v>
      </c>
      <c r="AAG33" s="51">
        <f t="shared" si="54"/>
        <v>0.05</v>
      </c>
      <c r="AAH33" s="24">
        <f t="shared" si="424"/>
        <v>7</v>
      </c>
      <c r="AAI33" s="54"/>
      <c r="AAJ33" s="54">
        <f t="shared" si="425"/>
        <v>0.03</v>
      </c>
      <c r="AAK33" s="54">
        <f t="shared" si="426"/>
        <v>0.05</v>
      </c>
      <c r="AAL33" s="34"/>
      <c r="AAM33" s="54"/>
      <c r="AAN33" s="54">
        <f t="shared" si="427"/>
        <v>0.03</v>
      </c>
      <c r="AAO33" s="54">
        <f t="shared" si="428"/>
        <v>0.05</v>
      </c>
      <c r="AAP33" s="34"/>
      <c r="AAQ33" s="54"/>
      <c r="AAR33" s="54">
        <f t="shared" si="429"/>
        <v>0.03</v>
      </c>
      <c r="AAS33" s="54">
        <f t="shared" si="430"/>
        <v>0.05</v>
      </c>
      <c r="AAT33" s="34"/>
      <c r="AAU33" s="54"/>
      <c r="AAV33" s="54">
        <f t="shared" si="431"/>
        <v>0.03</v>
      </c>
      <c r="AAW33" s="54">
        <f t="shared" si="432"/>
        <v>0.05</v>
      </c>
      <c r="AAX33" s="34"/>
      <c r="AAY33" s="54"/>
      <c r="AAZ33" s="54">
        <f t="shared" si="433"/>
        <v>0.03</v>
      </c>
      <c r="ABA33" s="54">
        <f t="shared" si="434"/>
        <v>0.05</v>
      </c>
      <c r="ABB33" s="34"/>
      <c r="ABC33" s="54"/>
      <c r="ABD33" s="54">
        <f t="shared" si="435"/>
        <v>0.03</v>
      </c>
      <c r="ABE33" s="54">
        <f t="shared" si="436"/>
        <v>0.05</v>
      </c>
      <c r="ABF33" s="34"/>
      <c r="ABG33" s="54"/>
      <c r="ABH33" s="54">
        <f t="shared" si="437"/>
        <v>0.03</v>
      </c>
      <c r="ABI33" s="54">
        <f t="shared" si="438"/>
        <v>0.05</v>
      </c>
      <c r="ABJ33" s="34"/>
      <c r="ABK33" s="54"/>
      <c r="ABL33" s="54">
        <f t="shared" si="439"/>
        <v>0.03</v>
      </c>
      <c r="ABM33" s="54">
        <f t="shared" si="440"/>
        <v>0.05</v>
      </c>
      <c r="ABN33" s="34"/>
      <c r="ABO33" s="54"/>
      <c r="ABP33" s="54">
        <f t="shared" si="441"/>
        <v>0.03</v>
      </c>
      <c r="ABQ33" s="54">
        <f t="shared" si="442"/>
        <v>0.05</v>
      </c>
      <c r="ABR33" s="34"/>
      <c r="ABS33" s="54"/>
      <c r="ABT33" s="54">
        <f t="shared" si="443"/>
        <v>0.03</v>
      </c>
      <c r="ABU33" s="54">
        <f t="shared" si="444"/>
        <v>0.05</v>
      </c>
      <c r="ABV33" s="34"/>
      <c r="ABW33" s="57">
        <v>96.61</v>
      </c>
      <c r="ABX33" s="57">
        <f t="shared" si="445"/>
        <v>0.18959999999999999</v>
      </c>
      <c r="ABY33" s="51">
        <f t="shared" si="55"/>
        <v>0.2</v>
      </c>
      <c r="ABZ33" s="24">
        <f t="shared" si="446"/>
        <v>9</v>
      </c>
      <c r="ACA33" s="54"/>
      <c r="ACB33" s="54">
        <f t="shared" si="447"/>
        <v>0.06</v>
      </c>
      <c r="ACC33" s="54">
        <f t="shared" si="448"/>
        <v>0.1</v>
      </c>
      <c r="ACD33" s="34"/>
      <c r="ACE33" s="54"/>
      <c r="ACF33" s="54">
        <f t="shared" si="449"/>
        <v>0.06</v>
      </c>
      <c r="ACG33" s="54">
        <f t="shared" si="450"/>
        <v>0.1</v>
      </c>
      <c r="ACH33" s="34"/>
      <c r="ACI33" s="54"/>
      <c r="ACJ33" s="54">
        <f t="shared" si="451"/>
        <v>0.06</v>
      </c>
      <c r="ACK33" s="54">
        <f t="shared" si="452"/>
        <v>0.1</v>
      </c>
      <c r="ACL33" s="34"/>
      <c r="ACM33" s="54"/>
      <c r="ACN33" s="54">
        <f t="shared" si="453"/>
        <v>0.06</v>
      </c>
      <c r="ACO33" s="54">
        <f t="shared" si="454"/>
        <v>0.1</v>
      </c>
      <c r="ACP33" s="34"/>
      <c r="ACQ33" s="54"/>
      <c r="ACR33" s="54">
        <f t="shared" si="455"/>
        <v>0.06</v>
      </c>
      <c r="ACS33" s="54">
        <f t="shared" si="456"/>
        <v>0.1</v>
      </c>
      <c r="ACT33" s="34"/>
      <c r="ACU33" s="54"/>
      <c r="ACV33" s="54">
        <f t="shared" si="457"/>
        <v>0.06</v>
      </c>
      <c r="ACW33" s="54">
        <f t="shared" si="458"/>
        <v>0.1</v>
      </c>
      <c r="ACX33" s="34"/>
      <c r="ACY33" s="54"/>
      <c r="ACZ33" s="54">
        <f t="shared" si="459"/>
        <v>0.06</v>
      </c>
      <c r="ADA33" s="54">
        <f t="shared" si="460"/>
        <v>0.1</v>
      </c>
      <c r="ADB33" s="34"/>
      <c r="ADC33" s="54">
        <v>4.24</v>
      </c>
      <c r="ADD33" s="54">
        <f t="shared" si="461"/>
        <v>0.1</v>
      </c>
      <c r="ADE33" s="54">
        <f t="shared" si="56"/>
        <v>0.1</v>
      </c>
      <c r="ADF33" s="24">
        <f t="shared" si="462"/>
        <v>3</v>
      </c>
      <c r="ADG33" s="54">
        <v>98.22999999999999</v>
      </c>
      <c r="ADH33" s="54">
        <f t="shared" si="463"/>
        <v>0.1</v>
      </c>
      <c r="ADI33" s="54">
        <f t="shared" si="57"/>
        <v>0.1</v>
      </c>
      <c r="ADJ33" s="24">
        <f t="shared" si="464"/>
        <v>9</v>
      </c>
      <c r="ADK33" s="54"/>
      <c r="ADL33" s="54">
        <f t="shared" si="465"/>
        <v>0.06</v>
      </c>
      <c r="ADM33" s="54">
        <f t="shared" si="466"/>
        <v>0.1</v>
      </c>
      <c r="ADN33" s="34"/>
      <c r="ADO33" s="54"/>
      <c r="ADP33" s="54">
        <f t="shared" si="467"/>
        <v>0.03</v>
      </c>
      <c r="ADQ33" s="54">
        <f t="shared" si="468"/>
        <v>0.05</v>
      </c>
      <c r="ADR33" s="34"/>
      <c r="ADS33" s="54"/>
      <c r="ADT33" s="54">
        <f t="shared" si="469"/>
        <v>0.03</v>
      </c>
      <c r="ADU33" s="54">
        <f t="shared" si="470"/>
        <v>0.05</v>
      </c>
      <c r="ADV33" s="34"/>
      <c r="ADW33" s="54"/>
      <c r="ADX33" s="54">
        <f t="shared" si="471"/>
        <v>0.03</v>
      </c>
      <c r="ADY33" s="54">
        <f t="shared" si="472"/>
        <v>0.05</v>
      </c>
      <c r="ADZ33" s="34"/>
      <c r="AEA33" s="54"/>
      <c r="AEB33" s="54">
        <f t="shared" si="473"/>
        <v>0.03</v>
      </c>
      <c r="AEC33" s="54">
        <f t="shared" si="474"/>
        <v>0.05</v>
      </c>
      <c r="AED33" s="34"/>
      <c r="AEE33" s="54"/>
      <c r="AEF33" s="54">
        <f t="shared" si="475"/>
        <v>0.03</v>
      </c>
      <c r="AEG33" s="54">
        <f t="shared" si="476"/>
        <v>0.05</v>
      </c>
      <c r="AEH33" s="34"/>
      <c r="AEI33" s="54"/>
      <c r="AEJ33" s="54">
        <f t="shared" si="477"/>
        <v>0.03</v>
      </c>
      <c r="AEK33" s="54">
        <f t="shared" si="478"/>
        <v>0.05</v>
      </c>
      <c r="AEL33" s="34"/>
      <c r="AEM33" s="54"/>
      <c r="AEN33" s="54">
        <f t="shared" si="479"/>
        <v>0.06</v>
      </c>
      <c r="AEO33" s="54">
        <f t="shared" si="480"/>
        <v>0.1</v>
      </c>
      <c r="AEP33" s="34"/>
      <c r="AEQ33" s="54"/>
      <c r="AER33" s="54">
        <f t="shared" si="481"/>
        <v>0.06</v>
      </c>
      <c r="AES33" s="54">
        <f t="shared" si="482"/>
        <v>0.1</v>
      </c>
      <c r="AET33" s="34"/>
      <c r="AEU33" s="54"/>
      <c r="AEV33" s="54">
        <f t="shared" si="483"/>
        <v>0.06</v>
      </c>
      <c r="AEW33" s="54">
        <f t="shared" si="484"/>
        <v>0.1</v>
      </c>
      <c r="AEX33" s="34"/>
      <c r="AEY33" s="54"/>
      <c r="AEZ33" s="54">
        <f t="shared" si="485"/>
        <v>0.06</v>
      </c>
      <c r="AFA33" s="54">
        <f t="shared" si="486"/>
        <v>0.1</v>
      </c>
      <c r="AFB33" s="34"/>
      <c r="AFC33" s="54"/>
      <c r="AFD33" s="54">
        <f t="shared" si="487"/>
        <v>0.03</v>
      </c>
      <c r="AFE33" s="54">
        <f t="shared" si="488"/>
        <v>0.05</v>
      </c>
      <c r="AFF33" s="34"/>
      <c r="AFG33" s="54"/>
      <c r="AFH33" s="54">
        <f t="shared" si="489"/>
        <v>0.03</v>
      </c>
      <c r="AFI33" s="54">
        <f t="shared" si="490"/>
        <v>0.05</v>
      </c>
      <c r="AFJ33" s="34"/>
      <c r="AFK33" s="54"/>
      <c r="AFL33" s="54">
        <f t="shared" si="491"/>
        <v>0.03</v>
      </c>
      <c r="AFM33" s="54">
        <f t="shared" si="492"/>
        <v>0.05</v>
      </c>
      <c r="AFN33" s="34"/>
      <c r="AFO33" s="54"/>
      <c r="AFP33" s="54">
        <f t="shared" si="493"/>
        <v>0.03</v>
      </c>
      <c r="AFQ33" s="54">
        <f t="shared" si="494"/>
        <v>0.05</v>
      </c>
      <c r="AFR33" s="34"/>
      <c r="AFS33" s="54"/>
      <c r="AFT33" s="54">
        <f t="shared" si="495"/>
        <v>0.03</v>
      </c>
      <c r="AFU33" s="54">
        <f t="shared" si="496"/>
        <v>0.05</v>
      </c>
      <c r="AFV33" s="34"/>
      <c r="AFW33" s="54"/>
      <c r="AFX33" s="54">
        <f t="shared" si="497"/>
        <v>0.03</v>
      </c>
      <c r="AFY33" s="54">
        <f t="shared" si="498"/>
        <v>0.05</v>
      </c>
      <c r="AFZ33" s="34"/>
      <c r="AGA33" s="54"/>
      <c r="AGB33" s="54">
        <f t="shared" si="499"/>
        <v>0.06</v>
      </c>
      <c r="AGC33" s="54">
        <f t="shared" si="500"/>
        <v>0.1</v>
      </c>
      <c r="AGD33" s="34"/>
      <c r="AGE33" s="54"/>
      <c r="AGF33" s="54">
        <f t="shared" si="501"/>
        <v>0.03</v>
      </c>
      <c r="AGG33" s="54">
        <f t="shared" si="502"/>
        <v>0.05</v>
      </c>
      <c r="AGH33" s="34"/>
      <c r="AGI33" s="54"/>
      <c r="AGJ33" s="54">
        <f t="shared" si="503"/>
        <v>0.03</v>
      </c>
      <c r="AGK33" s="54">
        <f t="shared" si="504"/>
        <v>0.05</v>
      </c>
      <c r="AGL33" s="34"/>
      <c r="AGM33" s="54"/>
      <c r="AGN33" s="54">
        <f t="shared" si="505"/>
        <v>0.03</v>
      </c>
      <c r="AGO33" s="54">
        <f t="shared" si="506"/>
        <v>0.05</v>
      </c>
      <c r="AGP33" s="34"/>
      <c r="AGQ33" s="54"/>
      <c r="AGR33" s="54">
        <f t="shared" si="507"/>
        <v>0.03</v>
      </c>
      <c r="AGS33" s="54">
        <f t="shared" si="508"/>
        <v>0.05</v>
      </c>
      <c r="AGT33" s="34"/>
      <c r="AGU33" s="57">
        <v>0.13</v>
      </c>
      <c r="AGV33" s="57">
        <f t="shared" si="509"/>
        <v>1.5</v>
      </c>
      <c r="AGW33" s="51">
        <f t="shared" si="58"/>
        <v>1.5</v>
      </c>
      <c r="AGX33" s="24">
        <f t="shared" si="510"/>
        <v>6</v>
      </c>
      <c r="AGY33" s="57">
        <v>0.1</v>
      </c>
      <c r="AGZ33" s="57">
        <f t="shared" si="511"/>
        <v>1.5</v>
      </c>
      <c r="AHA33" s="51">
        <f t="shared" si="59"/>
        <v>1.5</v>
      </c>
      <c r="AHB33" s="24">
        <f t="shared" si="512"/>
        <v>6</v>
      </c>
      <c r="AHC33" s="57">
        <v>98.14</v>
      </c>
      <c r="AHD33" s="57">
        <f t="shared" si="513"/>
        <v>1</v>
      </c>
      <c r="AHE33" s="51">
        <f t="shared" si="60"/>
        <v>1</v>
      </c>
      <c r="AHF33" s="24">
        <f t="shared" si="514"/>
        <v>11</v>
      </c>
      <c r="AHG33" s="57">
        <v>95.59</v>
      </c>
      <c r="AHH33" s="57">
        <f t="shared" si="515"/>
        <v>0.5</v>
      </c>
      <c r="AHI33" s="51">
        <f t="shared" si="61"/>
        <v>0.5</v>
      </c>
      <c r="AHJ33" s="24">
        <f t="shared" si="516"/>
        <v>5</v>
      </c>
      <c r="AHK33" s="57">
        <v>99.1</v>
      </c>
      <c r="AHL33" s="57">
        <f t="shared" si="517"/>
        <v>0.5</v>
      </c>
      <c r="AHM33" s="51">
        <f t="shared" si="62"/>
        <v>0.5</v>
      </c>
      <c r="AHN33" s="24">
        <f t="shared" si="518"/>
        <v>2</v>
      </c>
      <c r="AHO33" s="57">
        <v>3.91</v>
      </c>
      <c r="AHP33" s="57">
        <f t="shared" si="519"/>
        <v>0.44990000000000002</v>
      </c>
      <c r="AHQ33" s="51">
        <f t="shared" si="63"/>
        <v>0.55000000000000004</v>
      </c>
      <c r="AHR33" s="24">
        <f t="shared" si="520"/>
        <v>5</v>
      </c>
      <c r="AHS33" s="57">
        <v>1.59</v>
      </c>
      <c r="AHT33" s="57">
        <f t="shared" si="521"/>
        <v>0.55000000000000004</v>
      </c>
      <c r="AHU33" s="51">
        <f t="shared" si="64"/>
        <v>0.55000000000000004</v>
      </c>
      <c r="AHV33" s="24">
        <f t="shared" si="522"/>
        <v>8</v>
      </c>
      <c r="AHW33" s="57">
        <v>9.2700000000000005E-2</v>
      </c>
      <c r="AHX33" s="57">
        <f t="shared" si="523"/>
        <v>0.45</v>
      </c>
      <c r="AHY33" s="51">
        <f t="shared" si="65"/>
        <v>0.45</v>
      </c>
      <c r="AHZ33" s="24">
        <f t="shared" si="524"/>
        <v>18</v>
      </c>
      <c r="AIA33" s="57">
        <v>8.3400000000000002E-2</v>
      </c>
      <c r="AIB33" s="57">
        <f t="shared" si="525"/>
        <v>0.45</v>
      </c>
      <c r="AIC33" s="51">
        <f t="shared" si="66"/>
        <v>0.45</v>
      </c>
      <c r="AID33" s="24">
        <f t="shared" si="526"/>
        <v>25</v>
      </c>
      <c r="AIE33" s="54"/>
      <c r="AIF33" s="54">
        <f t="shared" si="527"/>
        <v>0.24</v>
      </c>
      <c r="AIG33" s="54">
        <f t="shared" si="528"/>
        <v>0.4</v>
      </c>
      <c r="AIH33" s="34"/>
      <c r="AII33" s="54"/>
      <c r="AIJ33" s="54">
        <f t="shared" si="529"/>
        <v>0.24</v>
      </c>
      <c r="AIK33" s="54">
        <f t="shared" si="530"/>
        <v>0.4</v>
      </c>
      <c r="AIL33" s="34"/>
      <c r="AIM33" s="54"/>
      <c r="AIN33" s="54">
        <f t="shared" si="531"/>
        <v>0.24</v>
      </c>
      <c r="AIO33" s="54">
        <f t="shared" si="532"/>
        <v>0.4</v>
      </c>
      <c r="AIP33" s="34"/>
      <c r="AIQ33" s="57">
        <v>16.5</v>
      </c>
      <c r="AIR33" s="57">
        <f t="shared" si="533"/>
        <v>1.5</v>
      </c>
      <c r="AIS33" s="51">
        <f t="shared" si="67"/>
        <v>1.5</v>
      </c>
      <c r="AIT33" s="24">
        <f t="shared" si="534"/>
        <v>1</v>
      </c>
      <c r="AIU33" s="57">
        <v>2.0699999999999998</v>
      </c>
      <c r="AIV33" s="57">
        <f t="shared" si="535"/>
        <v>2</v>
      </c>
      <c r="AIW33" s="51">
        <f t="shared" si="68"/>
        <v>2</v>
      </c>
      <c r="AIX33" s="24">
        <f t="shared" si="536"/>
        <v>6</v>
      </c>
      <c r="AIY33" s="51">
        <v>0.1</v>
      </c>
      <c r="AIZ33" s="57">
        <f t="shared" si="537"/>
        <v>1.4</v>
      </c>
      <c r="AJA33" s="51">
        <f t="shared" si="69"/>
        <v>1.4</v>
      </c>
      <c r="AJB33" s="24">
        <f t="shared" si="538"/>
        <v>20</v>
      </c>
      <c r="AJC33" s="57">
        <v>20.255242692626968</v>
      </c>
      <c r="AJD33" s="57">
        <f t="shared" si="539"/>
        <v>0.3</v>
      </c>
      <c r="AJE33" s="51">
        <f t="shared" si="70"/>
        <v>0.3</v>
      </c>
      <c r="AJF33" s="24">
        <f t="shared" si="540"/>
        <v>24</v>
      </c>
      <c r="AJG33" s="54"/>
      <c r="AJH33" s="54">
        <f t="shared" si="541"/>
        <v>0.12</v>
      </c>
      <c r="AJI33" s="54">
        <f t="shared" si="542"/>
        <v>0.2</v>
      </c>
      <c r="AJJ33" s="34"/>
      <c r="AJK33" s="57">
        <v>0.55999999999999994</v>
      </c>
      <c r="AJL33" s="57">
        <f t="shared" si="543"/>
        <v>0.4</v>
      </c>
      <c r="AJM33" s="51">
        <f t="shared" si="71"/>
        <v>0.4</v>
      </c>
      <c r="AJN33" s="24">
        <f t="shared" si="544"/>
        <v>8</v>
      </c>
      <c r="AJO33" s="57">
        <v>98.8</v>
      </c>
      <c r="AJP33" s="57">
        <f t="shared" si="545"/>
        <v>0.2</v>
      </c>
      <c r="AJQ33" s="51">
        <f t="shared" si="72"/>
        <v>0.2</v>
      </c>
      <c r="AJR33" s="24">
        <f t="shared" si="546"/>
        <v>8</v>
      </c>
      <c r="AJS33" s="57">
        <v>100</v>
      </c>
      <c r="AJT33" s="57">
        <f t="shared" si="547"/>
        <v>0.2</v>
      </c>
      <c r="AJU33" s="51">
        <f t="shared" si="73"/>
        <v>0.2</v>
      </c>
      <c r="AJV33" s="24">
        <f t="shared" si="548"/>
        <v>1</v>
      </c>
      <c r="AJW33" s="57">
        <v>97.2</v>
      </c>
      <c r="AJX33" s="54">
        <f t="shared" si="549"/>
        <v>0.2</v>
      </c>
      <c r="AJY33" s="36">
        <f t="shared" si="74"/>
        <v>0.2</v>
      </c>
      <c r="AJZ33" s="35">
        <f t="shared" si="550"/>
        <v>14</v>
      </c>
      <c r="AKA33" s="31" t="s">
        <v>566</v>
      </c>
      <c r="AKB33" s="33">
        <f t="shared" si="75"/>
        <v>94.666378739260296</v>
      </c>
      <c r="AKC33" s="34">
        <f t="shared" si="551"/>
        <v>3</v>
      </c>
      <c r="AKD33" s="31" t="s">
        <v>566</v>
      </c>
      <c r="AKE33" s="33">
        <f t="shared" si="76"/>
        <v>96.987508350035355</v>
      </c>
      <c r="AKF33" s="34">
        <f t="shared" si="552"/>
        <v>4</v>
      </c>
      <c r="AKG33" s="31" t="s">
        <v>566</v>
      </c>
      <c r="AKH33" s="33">
        <f t="shared" si="77"/>
        <v>60</v>
      </c>
      <c r="AKI33" s="34">
        <f t="shared" si="553"/>
        <v>1</v>
      </c>
      <c r="AKJ33" s="31" t="s">
        <v>566</v>
      </c>
      <c r="AKK33" s="33">
        <f t="shared" si="554"/>
        <v>80.385992514525711</v>
      </c>
      <c r="AKL33" s="34">
        <f t="shared" si="555"/>
        <v>1</v>
      </c>
      <c r="AKM33" s="31" t="s">
        <v>566</v>
      </c>
      <c r="AKN33" s="33">
        <f t="shared" si="78"/>
        <v>66.003890141752592</v>
      </c>
      <c r="AKO33" s="34">
        <f t="shared" si="556"/>
        <v>11</v>
      </c>
      <c r="AKP33" s="31" t="s">
        <v>566</v>
      </c>
      <c r="AKQ33" s="33">
        <f t="shared" si="79"/>
        <v>100</v>
      </c>
      <c r="AKR33" s="34">
        <f t="shared" si="557"/>
        <v>1</v>
      </c>
      <c r="AKS33" s="31" t="s">
        <v>566</v>
      </c>
      <c r="AKT33" s="33">
        <f t="shared" si="558"/>
        <v>97.497500000000016</v>
      </c>
      <c r="AKU33" s="34">
        <f t="shared" si="80"/>
        <v>5</v>
      </c>
      <c r="AKV33" s="31" t="s">
        <v>566</v>
      </c>
      <c r="AKW33" s="33">
        <f t="shared" si="559"/>
        <v>92.131147540983605</v>
      </c>
      <c r="AKX33" s="34">
        <f t="shared" si="560"/>
        <v>1</v>
      </c>
      <c r="AKY33" s="31" t="s">
        <v>566</v>
      </c>
      <c r="AKZ33" s="33">
        <f t="shared" si="81"/>
        <v>94.666666666666671</v>
      </c>
      <c r="ALA33" s="34">
        <f t="shared" si="561"/>
        <v>1</v>
      </c>
    </row>
    <row r="34" spans="1:989" ht="18" x14ac:dyDescent="0.15">
      <c r="A34" s="31" t="s">
        <v>567</v>
      </c>
      <c r="B34" s="32" t="str">
        <f t="shared" si="82"/>
        <v>陕西</v>
      </c>
      <c r="C34" s="33">
        <f t="shared" si="83"/>
        <v>78.077898480564471</v>
      </c>
      <c r="D34" s="34">
        <f t="shared" si="84"/>
        <v>18</v>
      </c>
      <c r="E34" s="54">
        <v>79.98</v>
      </c>
      <c r="F34" s="54">
        <f t="shared" si="85"/>
        <v>0</v>
      </c>
      <c r="G34" s="54">
        <f t="shared" si="6"/>
        <v>0.7</v>
      </c>
      <c r="H34" s="35">
        <f t="shared" si="86"/>
        <v>22</v>
      </c>
      <c r="I34" s="54">
        <v>79.400000000000006</v>
      </c>
      <c r="J34" s="54">
        <f t="shared" si="87"/>
        <v>0</v>
      </c>
      <c r="K34" s="36">
        <f t="shared" si="7"/>
        <v>0.7</v>
      </c>
      <c r="L34" s="35">
        <f t="shared" si="88"/>
        <v>19</v>
      </c>
      <c r="M34" s="54">
        <v>77.19</v>
      </c>
      <c r="N34" s="54">
        <f t="shared" si="89"/>
        <v>0.37139999999999984</v>
      </c>
      <c r="O34" s="36">
        <f t="shared" si="8"/>
        <v>0.6</v>
      </c>
      <c r="P34" s="35">
        <f t="shared" si="90"/>
        <v>23</v>
      </c>
      <c r="Q34" s="54">
        <v>85.06</v>
      </c>
      <c r="R34" s="54">
        <f t="shared" si="91"/>
        <v>0.36480000000000018</v>
      </c>
      <c r="S34" s="36">
        <f t="shared" si="9"/>
        <v>0.6</v>
      </c>
      <c r="T34" s="35">
        <f t="shared" si="92"/>
        <v>21</v>
      </c>
      <c r="U34" s="54"/>
      <c r="V34" s="54">
        <f t="shared" si="93"/>
        <v>0.3</v>
      </c>
      <c r="W34" s="54">
        <f t="shared" si="563"/>
        <v>0.5</v>
      </c>
      <c r="X34" s="34"/>
      <c r="Y34" s="36">
        <v>0.34968957696758629</v>
      </c>
      <c r="Z34" s="54">
        <f t="shared" si="95"/>
        <v>0</v>
      </c>
      <c r="AA34" s="36">
        <f t="shared" si="10"/>
        <v>0.3</v>
      </c>
      <c r="AB34" s="35">
        <f t="shared" si="96"/>
        <v>28</v>
      </c>
      <c r="AC34" s="36">
        <v>0.4361287249560894</v>
      </c>
      <c r="AD34" s="54">
        <f t="shared" si="97"/>
        <v>0.44096781876097763</v>
      </c>
      <c r="AE34" s="36">
        <f t="shared" si="11"/>
        <v>0.5</v>
      </c>
      <c r="AF34" s="35">
        <f t="shared" si="98"/>
        <v>23</v>
      </c>
      <c r="AG34" s="36">
        <v>0.4093358340031556</v>
      </c>
      <c r="AH34" s="54">
        <f t="shared" si="99"/>
        <v>0</v>
      </c>
      <c r="AI34" s="36">
        <f t="shared" si="12"/>
        <v>0.3</v>
      </c>
      <c r="AJ34" s="35">
        <f t="shared" si="100"/>
        <v>27</v>
      </c>
      <c r="AK34" s="36">
        <v>9.0498278042697553</v>
      </c>
      <c r="AL34" s="54">
        <f t="shared" si="101"/>
        <v>0.5</v>
      </c>
      <c r="AM34" s="36">
        <f t="shared" si="13"/>
        <v>0.5</v>
      </c>
      <c r="AN34" s="35">
        <f t="shared" si="570"/>
        <v>14</v>
      </c>
      <c r="AO34" s="53">
        <v>2.5439241147375315</v>
      </c>
      <c r="AP34" s="54">
        <f t="shared" si="103"/>
        <v>0.27824303541049872</v>
      </c>
      <c r="AQ34" s="36">
        <f t="shared" si="14"/>
        <v>0.3</v>
      </c>
      <c r="AR34" s="35">
        <f t="shared" si="562"/>
        <v>16</v>
      </c>
      <c r="AS34" s="54">
        <v>99.8</v>
      </c>
      <c r="AT34" s="54">
        <f t="shared" si="105"/>
        <v>1</v>
      </c>
      <c r="AU34" s="36">
        <f t="shared" si="15"/>
        <v>1</v>
      </c>
      <c r="AV34" s="35">
        <f t="shared" si="106"/>
        <v>18</v>
      </c>
      <c r="AW34" s="54">
        <v>0.06</v>
      </c>
      <c r="AX34" s="54">
        <f t="shared" si="107"/>
        <v>1</v>
      </c>
      <c r="AY34" s="36">
        <f t="shared" si="16"/>
        <v>1</v>
      </c>
      <c r="AZ34" s="35">
        <f t="shared" si="108"/>
        <v>25</v>
      </c>
      <c r="BA34" s="54">
        <v>2.411</v>
      </c>
      <c r="BB34" s="54">
        <f t="shared" si="109"/>
        <v>1</v>
      </c>
      <c r="BC34" s="36">
        <f t="shared" si="17"/>
        <v>1</v>
      </c>
      <c r="BD34" s="35">
        <f t="shared" si="110"/>
        <v>11</v>
      </c>
      <c r="BE34" s="37">
        <v>0.13</v>
      </c>
      <c r="BF34" s="54">
        <f t="shared" si="111"/>
        <v>1</v>
      </c>
      <c r="BG34" s="36">
        <f t="shared" si="18"/>
        <v>1</v>
      </c>
      <c r="BH34" s="35">
        <f t="shared" si="112"/>
        <v>18</v>
      </c>
      <c r="BI34" s="54">
        <v>99.48</v>
      </c>
      <c r="BJ34" s="54">
        <f t="shared" si="113"/>
        <v>0.2</v>
      </c>
      <c r="BK34" s="36">
        <f t="shared" si="19"/>
        <v>0.2</v>
      </c>
      <c r="BL34" s="35">
        <f t="shared" si="114"/>
        <v>14</v>
      </c>
      <c r="BM34" s="54">
        <v>0.32</v>
      </c>
      <c r="BN34" s="54">
        <f t="shared" si="115"/>
        <v>0.2</v>
      </c>
      <c r="BO34" s="36">
        <f t="shared" si="20"/>
        <v>0.2</v>
      </c>
      <c r="BP34" s="35">
        <f t="shared" si="116"/>
        <v>22</v>
      </c>
      <c r="BQ34" s="54">
        <v>98.79</v>
      </c>
      <c r="BR34" s="54">
        <f t="shared" si="117"/>
        <v>0.14320000000000049</v>
      </c>
      <c r="BS34" s="36">
        <f t="shared" si="21"/>
        <v>0.2</v>
      </c>
      <c r="BT34" s="35">
        <f t="shared" si="118"/>
        <v>29</v>
      </c>
      <c r="BU34" s="54">
        <v>2.8948472593684751</v>
      </c>
      <c r="BV34" s="54">
        <f t="shared" si="119"/>
        <v>0</v>
      </c>
      <c r="BW34" s="36">
        <f t="shared" si="22"/>
        <v>0.4</v>
      </c>
      <c r="BX34" s="35">
        <f t="shared" si="120"/>
        <v>25</v>
      </c>
      <c r="BY34" s="54">
        <v>98.25</v>
      </c>
      <c r="BZ34" s="54">
        <f t="shared" si="121"/>
        <v>0.4</v>
      </c>
      <c r="CA34" s="36">
        <f t="shared" si="23"/>
        <v>0.4</v>
      </c>
      <c r="CB34" s="35">
        <f t="shared" si="122"/>
        <v>4</v>
      </c>
      <c r="CC34" s="54">
        <v>99.387699999999995</v>
      </c>
      <c r="CD34" s="54">
        <f t="shared" si="123"/>
        <v>0.5</v>
      </c>
      <c r="CE34" s="36">
        <f t="shared" si="24"/>
        <v>0.5</v>
      </c>
      <c r="CF34" s="35">
        <f t="shared" si="124"/>
        <v>6</v>
      </c>
      <c r="CG34" s="54">
        <v>57</v>
      </c>
      <c r="CH34" s="54">
        <f t="shared" si="125"/>
        <v>0.4</v>
      </c>
      <c r="CI34" s="36">
        <f t="shared" si="25"/>
        <v>0.4</v>
      </c>
      <c r="CJ34" s="35">
        <f t="shared" si="126"/>
        <v>11</v>
      </c>
      <c r="CK34" s="54"/>
      <c r="CL34" s="54">
        <f t="shared" si="127"/>
        <v>0.18</v>
      </c>
      <c r="CM34" s="54">
        <f t="shared" si="128"/>
        <v>0.3</v>
      </c>
      <c r="CN34" s="34"/>
      <c r="CO34" s="54">
        <v>99.299099999999996</v>
      </c>
      <c r="CP34" s="54">
        <f t="shared" si="129"/>
        <v>0.5</v>
      </c>
      <c r="CQ34" s="36">
        <f t="shared" si="26"/>
        <v>0.5</v>
      </c>
      <c r="CR34" s="35">
        <f t="shared" si="130"/>
        <v>10</v>
      </c>
      <c r="CS34" s="54">
        <v>39</v>
      </c>
      <c r="CT34" s="54">
        <f t="shared" si="131"/>
        <v>0.4</v>
      </c>
      <c r="CU34" s="36">
        <f t="shared" si="27"/>
        <v>0.4</v>
      </c>
      <c r="CV34" s="35">
        <f t="shared" si="132"/>
        <v>3</v>
      </c>
      <c r="CW34" s="54"/>
      <c r="CX34" s="54">
        <f t="shared" si="133"/>
        <v>0.18</v>
      </c>
      <c r="CY34" s="54">
        <f t="shared" si="134"/>
        <v>0.3</v>
      </c>
      <c r="CZ34" s="34"/>
      <c r="DA34" s="54">
        <v>98.966899999999995</v>
      </c>
      <c r="DB34" s="54">
        <f t="shared" si="135"/>
        <v>0.3</v>
      </c>
      <c r="DC34" s="36">
        <f t="shared" si="28"/>
        <v>0.3</v>
      </c>
      <c r="DD34" s="35">
        <f t="shared" si="136"/>
        <v>13</v>
      </c>
      <c r="DE34" s="54">
        <v>58</v>
      </c>
      <c r="DF34" s="54">
        <f t="shared" si="137"/>
        <v>0.5</v>
      </c>
      <c r="DG34" s="36">
        <f t="shared" si="29"/>
        <v>0.5</v>
      </c>
      <c r="DH34" s="35">
        <f t="shared" si="138"/>
        <v>11</v>
      </c>
      <c r="DI34" s="54">
        <v>99.250200000000007</v>
      </c>
      <c r="DJ34" s="54">
        <f t="shared" si="139"/>
        <v>0.5</v>
      </c>
      <c r="DK34" s="36">
        <f t="shared" si="30"/>
        <v>0.5</v>
      </c>
      <c r="DL34" s="35">
        <f t="shared" si="140"/>
        <v>10</v>
      </c>
      <c r="DM34" s="54">
        <v>42</v>
      </c>
      <c r="DN34" s="54">
        <f t="shared" si="141"/>
        <v>0.3</v>
      </c>
      <c r="DO34" s="36">
        <f t="shared" si="31"/>
        <v>0.3</v>
      </c>
      <c r="DP34" s="35">
        <f t="shared" si="142"/>
        <v>2</v>
      </c>
      <c r="DQ34" s="54">
        <v>4.9827000000000004</v>
      </c>
      <c r="DR34" s="54">
        <f t="shared" si="143"/>
        <v>0.3</v>
      </c>
      <c r="DS34" s="36">
        <f t="shared" si="32"/>
        <v>0.3</v>
      </c>
      <c r="DT34" s="35">
        <f t="shared" si="144"/>
        <v>5</v>
      </c>
      <c r="DU34" s="54">
        <v>99.81</v>
      </c>
      <c r="DV34" s="54">
        <f t="shared" si="145"/>
        <v>0.3</v>
      </c>
      <c r="DW34" s="36">
        <f t="shared" si="33"/>
        <v>0.3</v>
      </c>
      <c r="DX34" s="35">
        <f t="shared" si="146"/>
        <v>10</v>
      </c>
      <c r="DY34" s="54"/>
      <c r="DZ34" s="54">
        <f t="shared" si="147"/>
        <v>0.3</v>
      </c>
      <c r="EA34" s="54">
        <f t="shared" si="148"/>
        <v>0.5</v>
      </c>
      <c r="EB34" s="34"/>
      <c r="EC34" s="54">
        <v>79.400000000000006</v>
      </c>
      <c r="ED34" s="94">
        <v>77.94</v>
      </c>
      <c r="EE34" s="54">
        <f t="shared" si="149"/>
        <v>8.6561264822134817E-2</v>
      </c>
      <c r="EF34" s="51">
        <f t="shared" si="150"/>
        <v>0.3</v>
      </c>
      <c r="EG34" s="24">
        <f t="shared" si="151"/>
        <v>15</v>
      </c>
      <c r="EH34" s="54">
        <v>79.400000000000006</v>
      </c>
      <c r="EI34" s="54">
        <v>71.180000000000007</v>
      </c>
      <c r="EJ34" s="54">
        <f t="shared" si="152"/>
        <v>0.20862944162436556</v>
      </c>
      <c r="EK34" s="51">
        <f t="shared" si="153"/>
        <v>0.3</v>
      </c>
      <c r="EL34" s="24">
        <f t="shared" si="154"/>
        <v>15</v>
      </c>
      <c r="EM34" s="69">
        <v>77.19</v>
      </c>
      <c r="EN34" s="70">
        <v>78.38</v>
      </c>
      <c r="EO34" s="54">
        <f t="shared" si="155"/>
        <v>0</v>
      </c>
      <c r="EP34" s="51">
        <f t="shared" si="156"/>
        <v>0.3</v>
      </c>
      <c r="EQ34" s="24">
        <f t="shared" si="157"/>
        <v>16</v>
      </c>
      <c r="ER34" s="69">
        <v>77.19</v>
      </c>
      <c r="ES34" s="70">
        <v>73.180000000000007</v>
      </c>
      <c r="ET34" s="54">
        <f t="shared" si="158"/>
        <v>0.15383631713554966</v>
      </c>
      <c r="EU34" s="51">
        <f t="shared" si="159"/>
        <v>0.3</v>
      </c>
      <c r="EV34" s="24">
        <f t="shared" si="160"/>
        <v>19</v>
      </c>
      <c r="EW34" s="54">
        <v>85.06</v>
      </c>
      <c r="EX34" s="54">
        <v>84.46</v>
      </c>
      <c r="EY34" s="54">
        <f t="shared" si="161"/>
        <v>5.0847457627119272E-2</v>
      </c>
      <c r="EZ34" s="51">
        <f t="shared" si="162"/>
        <v>0.3</v>
      </c>
      <c r="FA34" s="24">
        <f t="shared" si="163"/>
        <v>26</v>
      </c>
      <c r="FB34" s="54">
        <v>85.06</v>
      </c>
      <c r="FC34" s="54">
        <v>77.16</v>
      </c>
      <c r="FD34" s="54">
        <f t="shared" si="164"/>
        <v>0.21863468634686356</v>
      </c>
      <c r="FE34" s="51">
        <f t="shared" si="165"/>
        <v>0.3</v>
      </c>
      <c r="FF34" s="24">
        <f t="shared" si="166"/>
        <v>20</v>
      </c>
      <c r="FG34" s="54">
        <v>2.85</v>
      </c>
      <c r="FH34" s="54">
        <f t="shared" si="34"/>
        <v>0.3</v>
      </c>
      <c r="FI34" s="36">
        <f t="shared" si="35"/>
        <v>0.3</v>
      </c>
      <c r="FJ34" s="35">
        <f t="shared" si="36"/>
        <v>5</v>
      </c>
      <c r="FK34" s="54">
        <v>2.91</v>
      </c>
      <c r="FL34" s="54">
        <f t="shared" si="167"/>
        <v>0.3</v>
      </c>
      <c r="FM34" s="36">
        <f t="shared" si="37"/>
        <v>0.3</v>
      </c>
      <c r="FN34" s="35">
        <f t="shared" si="168"/>
        <v>11</v>
      </c>
      <c r="FO34" s="54">
        <v>97.7</v>
      </c>
      <c r="FP34" s="54">
        <v>84.98</v>
      </c>
      <c r="FQ34" s="54">
        <f t="shared" si="169"/>
        <v>0.6</v>
      </c>
      <c r="FR34" s="51">
        <f t="shared" si="170"/>
        <v>0.6</v>
      </c>
      <c r="FS34" s="24">
        <f t="shared" si="171"/>
        <v>1</v>
      </c>
      <c r="FT34" s="54">
        <v>97.7</v>
      </c>
      <c r="FU34" s="54">
        <v>84.63000000000001</v>
      </c>
      <c r="FV34" s="54">
        <f t="shared" si="172"/>
        <v>0.6</v>
      </c>
      <c r="FW34" s="51">
        <f t="shared" si="173"/>
        <v>0.6</v>
      </c>
      <c r="FX34" s="24">
        <f t="shared" si="174"/>
        <v>1</v>
      </c>
      <c r="FY34" s="54">
        <v>93.13</v>
      </c>
      <c r="FZ34" s="54">
        <v>72.240000000000009</v>
      </c>
      <c r="GA34" s="54">
        <f t="shared" si="175"/>
        <v>0.1</v>
      </c>
      <c r="GB34" s="51">
        <f t="shared" si="176"/>
        <v>0.1</v>
      </c>
      <c r="GC34" s="24">
        <f t="shared" si="177"/>
        <v>1</v>
      </c>
      <c r="GD34" s="57">
        <v>93.13</v>
      </c>
      <c r="GE34" s="57">
        <v>73.290000000000006</v>
      </c>
      <c r="GF34" s="54">
        <f t="shared" si="178"/>
        <v>0.1</v>
      </c>
      <c r="GG34" s="51">
        <f t="shared" si="179"/>
        <v>0.1</v>
      </c>
      <c r="GH34" s="24">
        <f t="shared" si="180"/>
        <v>1</v>
      </c>
      <c r="GI34" s="57">
        <v>98.22</v>
      </c>
      <c r="GJ34" s="57">
        <v>89.78</v>
      </c>
      <c r="GK34" s="54">
        <f t="shared" si="181"/>
        <v>0.1</v>
      </c>
      <c r="GL34" s="51">
        <f t="shared" si="182"/>
        <v>0.1</v>
      </c>
      <c r="GM34" s="24">
        <f t="shared" si="183"/>
        <v>1</v>
      </c>
      <c r="GN34" s="57">
        <v>98.22</v>
      </c>
      <c r="GO34" s="57">
        <v>90.9</v>
      </c>
      <c r="GP34" s="54">
        <f t="shared" si="184"/>
        <v>0.1</v>
      </c>
      <c r="GQ34" s="51">
        <f t="shared" si="185"/>
        <v>0.1</v>
      </c>
      <c r="GR34" s="24">
        <f t="shared" si="186"/>
        <v>1</v>
      </c>
      <c r="GS34" s="57">
        <v>1.5599999999999998</v>
      </c>
      <c r="GT34" s="57">
        <f t="shared" si="38"/>
        <v>0.1</v>
      </c>
      <c r="GU34" s="51">
        <f t="shared" si="39"/>
        <v>0.1</v>
      </c>
      <c r="GV34" s="24">
        <f t="shared" si="40"/>
        <v>8</v>
      </c>
      <c r="GW34" s="57">
        <v>2.02</v>
      </c>
      <c r="GX34" s="57">
        <f t="shared" si="187"/>
        <v>9.973333333333334E-2</v>
      </c>
      <c r="GY34" s="51">
        <f t="shared" si="41"/>
        <v>0.1</v>
      </c>
      <c r="GZ34" s="24">
        <f t="shared" si="42"/>
        <v>7</v>
      </c>
      <c r="HA34" s="56"/>
      <c r="HB34" s="56"/>
      <c r="HC34" s="54">
        <f t="shared" si="188"/>
        <v>0.06</v>
      </c>
      <c r="HD34" s="54">
        <f t="shared" si="189"/>
        <v>0.1</v>
      </c>
      <c r="HE34" s="56"/>
      <c r="HF34" s="56"/>
      <c r="HG34" s="56"/>
      <c r="HH34" s="54">
        <f t="shared" si="190"/>
        <v>0.06</v>
      </c>
      <c r="HI34" s="54">
        <f t="shared" si="191"/>
        <v>0.1</v>
      </c>
      <c r="HJ34" s="56"/>
      <c r="HK34" s="57">
        <v>96.58</v>
      </c>
      <c r="HL34" s="57">
        <v>84.740000000000009</v>
      </c>
      <c r="HM34" s="54">
        <f t="shared" si="192"/>
        <v>9.6574225122349089E-2</v>
      </c>
      <c r="HN34" s="51">
        <f t="shared" si="193"/>
        <v>0.1</v>
      </c>
      <c r="HO34" s="24">
        <f t="shared" si="194"/>
        <v>9</v>
      </c>
      <c r="HP34" s="57">
        <v>96.58</v>
      </c>
      <c r="HQ34" s="57">
        <v>84.76</v>
      </c>
      <c r="HR34" s="54">
        <f t="shared" si="195"/>
        <v>9.6568627450980382E-2</v>
      </c>
      <c r="HS34" s="51">
        <f t="shared" si="196"/>
        <v>0.1</v>
      </c>
      <c r="HT34" s="24">
        <f t="shared" si="197"/>
        <v>10</v>
      </c>
      <c r="HU34" s="54">
        <v>98.2</v>
      </c>
      <c r="HV34" s="54">
        <v>89.27000000000001</v>
      </c>
      <c r="HW34" s="54">
        <f t="shared" si="198"/>
        <v>0.1</v>
      </c>
      <c r="HX34" s="54">
        <f t="shared" si="199"/>
        <v>0.1</v>
      </c>
      <c r="HY34" s="24">
        <f t="shared" si="200"/>
        <v>1</v>
      </c>
      <c r="HZ34" s="54">
        <v>98.2</v>
      </c>
      <c r="IA34" s="54">
        <v>89.01</v>
      </c>
      <c r="IB34" s="54">
        <f t="shared" si="201"/>
        <v>0.1</v>
      </c>
      <c r="IC34" s="54">
        <f t="shared" si="202"/>
        <v>0.1</v>
      </c>
      <c r="ID34" s="24">
        <f t="shared" si="203"/>
        <v>1</v>
      </c>
      <c r="IE34" s="56"/>
      <c r="IF34" s="56"/>
      <c r="IG34" s="54">
        <f t="shared" si="204"/>
        <v>0.06</v>
      </c>
      <c r="IH34" s="54">
        <f t="shared" si="205"/>
        <v>0.1</v>
      </c>
      <c r="II34" s="56"/>
      <c r="IJ34" s="56"/>
      <c r="IK34" s="56"/>
      <c r="IL34" s="54">
        <f t="shared" si="206"/>
        <v>0.06</v>
      </c>
      <c r="IM34" s="54">
        <f t="shared" si="207"/>
        <v>0.1</v>
      </c>
      <c r="IN34" s="56"/>
      <c r="IO34" s="56"/>
      <c r="IP34" s="56"/>
      <c r="IQ34" s="54">
        <f t="shared" si="208"/>
        <v>0.12</v>
      </c>
      <c r="IR34" s="54">
        <f t="shared" si="209"/>
        <v>0.2</v>
      </c>
      <c r="IS34" s="56"/>
      <c r="IT34" s="56"/>
      <c r="IU34" s="56"/>
      <c r="IV34" s="54">
        <f t="shared" si="210"/>
        <v>0.12</v>
      </c>
      <c r="IW34" s="54">
        <f t="shared" si="211"/>
        <v>0.2</v>
      </c>
      <c r="IX34" s="56"/>
      <c r="IY34" s="56"/>
      <c r="IZ34" s="56"/>
      <c r="JA34" s="54">
        <f t="shared" si="212"/>
        <v>0.12</v>
      </c>
      <c r="JB34" s="54">
        <f t="shared" si="213"/>
        <v>0.2</v>
      </c>
      <c r="JC34" s="56"/>
      <c r="JD34" s="56"/>
      <c r="JE34" s="56"/>
      <c r="JF34" s="54">
        <f t="shared" si="214"/>
        <v>0.12</v>
      </c>
      <c r="JG34" s="54">
        <f t="shared" si="215"/>
        <v>0.2</v>
      </c>
      <c r="JH34" s="56"/>
      <c r="JI34" s="56"/>
      <c r="JJ34" s="56"/>
      <c r="JK34" s="54">
        <f t="shared" si="216"/>
        <v>0.06</v>
      </c>
      <c r="JL34" s="54">
        <f t="shared" si="217"/>
        <v>0.1</v>
      </c>
      <c r="JM34" s="56"/>
      <c r="JN34" s="56"/>
      <c r="JO34" s="56"/>
      <c r="JP34" s="54">
        <f t="shared" si="218"/>
        <v>0.06</v>
      </c>
      <c r="JQ34" s="54">
        <f t="shared" si="219"/>
        <v>0.1</v>
      </c>
      <c r="JR34" s="56"/>
      <c r="JS34" s="56"/>
      <c r="JT34" s="56"/>
      <c r="JU34" s="54">
        <f t="shared" si="220"/>
        <v>0.03</v>
      </c>
      <c r="JV34" s="54">
        <f t="shared" si="221"/>
        <v>0.05</v>
      </c>
      <c r="JW34" s="56"/>
      <c r="JX34" s="56"/>
      <c r="JY34" s="56"/>
      <c r="JZ34" s="54">
        <f t="shared" si="222"/>
        <v>0.03</v>
      </c>
      <c r="KA34" s="54">
        <f t="shared" si="223"/>
        <v>0.05</v>
      </c>
      <c r="KB34" s="56"/>
      <c r="KC34" s="56"/>
      <c r="KD34" s="56"/>
      <c r="KE34" s="54">
        <f t="shared" si="224"/>
        <v>0.03</v>
      </c>
      <c r="KF34" s="54">
        <f t="shared" si="225"/>
        <v>0.05</v>
      </c>
      <c r="KG34" s="56"/>
      <c r="KH34" s="56"/>
      <c r="KI34" s="56"/>
      <c r="KJ34" s="54">
        <f t="shared" si="226"/>
        <v>0.03</v>
      </c>
      <c r="KK34" s="54">
        <f t="shared" si="227"/>
        <v>0.05</v>
      </c>
      <c r="KL34" s="56"/>
      <c r="KM34" s="57">
        <v>93.984077191314569</v>
      </c>
      <c r="KN34" s="57"/>
      <c r="KO34" s="54">
        <f t="shared" si="228"/>
        <v>0</v>
      </c>
      <c r="KP34" s="51">
        <f t="shared" si="229"/>
        <v>0</v>
      </c>
      <c r="KQ34" s="24">
        <f t="shared" si="230"/>
        <v>1</v>
      </c>
      <c r="KR34" s="57">
        <v>93.984077191314569</v>
      </c>
      <c r="KS34" s="57"/>
      <c r="KT34" s="54">
        <f t="shared" si="231"/>
        <v>0</v>
      </c>
      <c r="KU34" s="51">
        <f t="shared" si="232"/>
        <v>0</v>
      </c>
      <c r="KV34" s="24">
        <f t="shared" si="233"/>
        <v>1</v>
      </c>
      <c r="KW34" s="57">
        <v>96.254859154929576</v>
      </c>
      <c r="KX34" s="57"/>
      <c r="KY34" s="54">
        <f t="shared" si="234"/>
        <v>0</v>
      </c>
      <c r="KZ34" s="51">
        <f t="shared" si="235"/>
        <v>0</v>
      </c>
      <c r="LA34" s="24">
        <f t="shared" si="236"/>
        <v>1</v>
      </c>
      <c r="LB34" s="57">
        <v>96.254859154929576</v>
      </c>
      <c r="LC34" s="57"/>
      <c r="LD34" s="54">
        <f t="shared" si="237"/>
        <v>0</v>
      </c>
      <c r="LE34" s="51">
        <f t="shared" si="238"/>
        <v>0</v>
      </c>
      <c r="LF34" s="24">
        <f t="shared" si="239"/>
        <v>1</v>
      </c>
      <c r="LG34" s="56"/>
      <c r="LH34" s="56"/>
      <c r="LI34" s="54">
        <f t="shared" si="240"/>
        <v>0.06</v>
      </c>
      <c r="LJ34" s="54">
        <f t="shared" si="241"/>
        <v>0.1</v>
      </c>
      <c r="LK34" s="56"/>
      <c r="LL34" s="56"/>
      <c r="LM34" s="56"/>
      <c r="LN34" s="54">
        <f t="shared" si="242"/>
        <v>0.06</v>
      </c>
      <c r="LO34" s="54">
        <f t="shared" si="243"/>
        <v>0.1</v>
      </c>
      <c r="LP34" s="56"/>
      <c r="LQ34" s="54">
        <v>1.661173330674149</v>
      </c>
      <c r="LR34" s="56"/>
      <c r="LS34" s="54">
        <f t="shared" si="244"/>
        <v>0</v>
      </c>
      <c r="LT34" s="51">
        <f t="shared" si="245"/>
        <v>0</v>
      </c>
      <c r="LU34" s="24">
        <f t="shared" si="564"/>
        <v>1</v>
      </c>
      <c r="LV34" s="54">
        <v>1.661173330674149</v>
      </c>
      <c r="LW34" s="56"/>
      <c r="LX34" s="54">
        <f t="shared" si="247"/>
        <v>0</v>
      </c>
      <c r="LY34" s="51">
        <f t="shared" si="248"/>
        <v>0</v>
      </c>
      <c r="LZ34" s="24">
        <f t="shared" si="565"/>
        <v>1</v>
      </c>
      <c r="MA34" s="54">
        <v>14.462728575227407</v>
      </c>
      <c r="MB34" s="56"/>
      <c r="MC34" s="54">
        <f t="shared" si="250"/>
        <v>0</v>
      </c>
      <c r="MD34" s="51">
        <f t="shared" si="251"/>
        <v>0</v>
      </c>
      <c r="ME34" s="24">
        <f t="shared" si="566"/>
        <v>1</v>
      </c>
      <c r="MF34" s="54">
        <v>14.462728575227407</v>
      </c>
      <c r="MG34" s="56"/>
      <c r="MH34" s="54">
        <f t="shared" si="253"/>
        <v>0</v>
      </c>
      <c r="MI34" s="51">
        <f t="shared" si="254"/>
        <v>0</v>
      </c>
      <c r="MJ34" s="24">
        <f t="shared" si="567"/>
        <v>1</v>
      </c>
      <c r="MK34" s="56"/>
      <c r="ML34" s="56"/>
      <c r="MM34" s="54">
        <f t="shared" si="256"/>
        <v>0.12</v>
      </c>
      <c r="MN34" s="54">
        <f t="shared" si="257"/>
        <v>0.2</v>
      </c>
      <c r="MO34" s="56"/>
      <c r="MP34" s="56"/>
      <c r="MQ34" s="56"/>
      <c r="MR34" s="54">
        <f t="shared" si="258"/>
        <v>0.12</v>
      </c>
      <c r="MS34" s="54">
        <f t="shared" si="259"/>
        <v>0.2</v>
      </c>
      <c r="MT34" s="56"/>
      <c r="MU34" s="56"/>
      <c r="MV34" s="56"/>
      <c r="MW34" s="54">
        <f t="shared" si="260"/>
        <v>0.12</v>
      </c>
      <c r="MX34" s="54">
        <f t="shared" si="261"/>
        <v>0.2</v>
      </c>
      <c r="MY34" s="56"/>
      <c r="MZ34" s="56"/>
      <c r="NA34" s="56"/>
      <c r="NB34" s="54">
        <f t="shared" si="262"/>
        <v>0.12</v>
      </c>
      <c r="NC34" s="54">
        <f t="shared" si="263"/>
        <v>0.2</v>
      </c>
      <c r="ND34" s="56"/>
      <c r="NE34" s="56"/>
      <c r="NF34" s="56"/>
      <c r="NG34" s="54">
        <f t="shared" si="264"/>
        <v>0.06</v>
      </c>
      <c r="NH34" s="54">
        <f t="shared" si="265"/>
        <v>0.1</v>
      </c>
      <c r="NI34" s="56"/>
      <c r="NJ34" s="56"/>
      <c r="NK34" s="56"/>
      <c r="NL34" s="54">
        <f t="shared" si="266"/>
        <v>0.06</v>
      </c>
      <c r="NM34" s="54">
        <f t="shared" si="267"/>
        <v>0.1</v>
      </c>
      <c r="NN34" s="56"/>
      <c r="NO34" s="56"/>
      <c r="NP34" s="56"/>
      <c r="NQ34" s="54">
        <f t="shared" si="268"/>
        <v>0.03</v>
      </c>
      <c r="NR34" s="54">
        <f t="shared" si="269"/>
        <v>0.05</v>
      </c>
      <c r="NS34" s="56"/>
      <c r="NT34" s="56"/>
      <c r="NU34" s="56"/>
      <c r="NV34" s="54">
        <f t="shared" si="270"/>
        <v>0.03</v>
      </c>
      <c r="NW34" s="54">
        <f t="shared" si="271"/>
        <v>0.05</v>
      </c>
      <c r="NX34" s="56"/>
      <c r="NY34" s="56"/>
      <c r="NZ34" s="56"/>
      <c r="OA34" s="54">
        <f t="shared" si="272"/>
        <v>0.03</v>
      </c>
      <c r="OB34" s="54">
        <f t="shared" si="273"/>
        <v>0.05</v>
      </c>
      <c r="OC34" s="56"/>
      <c r="OD34" s="56"/>
      <c r="OE34" s="56"/>
      <c r="OF34" s="54">
        <f t="shared" si="274"/>
        <v>0.03</v>
      </c>
      <c r="OG34" s="54">
        <f t="shared" si="275"/>
        <v>0.05</v>
      </c>
      <c r="OH34" s="56"/>
      <c r="OI34" s="56"/>
      <c r="OJ34" s="56"/>
      <c r="OK34" s="54">
        <f t="shared" si="276"/>
        <v>0.06</v>
      </c>
      <c r="OL34" s="54">
        <f t="shared" si="277"/>
        <v>0.1</v>
      </c>
      <c r="OM34" s="56"/>
      <c r="ON34" s="56"/>
      <c r="OO34" s="56"/>
      <c r="OP34" s="54">
        <f t="shared" si="278"/>
        <v>0.06</v>
      </c>
      <c r="OQ34" s="54">
        <f t="shared" si="279"/>
        <v>0.1</v>
      </c>
      <c r="OR34" s="56"/>
      <c r="OS34" s="56"/>
      <c r="OT34" s="56"/>
      <c r="OU34" s="54">
        <f t="shared" si="280"/>
        <v>0.12</v>
      </c>
      <c r="OV34" s="54">
        <f t="shared" si="281"/>
        <v>0.2</v>
      </c>
      <c r="OW34" s="56"/>
      <c r="OX34" s="56"/>
      <c r="OY34" s="56"/>
      <c r="OZ34" s="54">
        <f t="shared" si="282"/>
        <v>0.12</v>
      </c>
      <c r="PA34" s="54">
        <f t="shared" si="283"/>
        <v>0.2</v>
      </c>
      <c r="PB34" s="56"/>
      <c r="PC34" s="56"/>
      <c r="PD34" s="56"/>
      <c r="PE34" s="54">
        <f t="shared" si="284"/>
        <v>0.12</v>
      </c>
      <c r="PF34" s="54">
        <f t="shared" si="285"/>
        <v>0.2</v>
      </c>
      <c r="PG34" s="56"/>
      <c r="PH34" s="56"/>
      <c r="PI34" s="56"/>
      <c r="PJ34" s="54">
        <f t="shared" si="286"/>
        <v>0.12</v>
      </c>
      <c r="PK34" s="54">
        <f t="shared" si="287"/>
        <v>0.2</v>
      </c>
      <c r="PL34" s="56"/>
      <c r="PM34" s="56"/>
      <c r="PN34" s="56"/>
      <c r="PO34" s="54">
        <f t="shared" si="288"/>
        <v>0.06</v>
      </c>
      <c r="PP34" s="54">
        <f t="shared" si="289"/>
        <v>0.1</v>
      </c>
      <c r="PQ34" s="56"/>
      <c r="PR34" s="56"/>
      <c r="PS34" s="56"/>
      <c r="PT34" s="54">
        <f t="shared" si="290"/>
        <v>0.06</v>
      </c>
      <c r="PU34" s="54">
        <f t="shared" si="291"/>
        <v>0.1</v>
      </c>
      <c r="PV34" s="56"/>
      <c r="PW34" s="56"/>
      <c r="PX34" s="56"/>
      <c r="PY34" s="54">
        <f t="shared" si="292"/>
        <v>0.03</v>
      </c>
      <c r="PZ34" s="54">
        <f t="shared" si="293"/>
        <v>0.05</v>
      </c>
      <c r="QA34" s="56"/>
      <c r="QB34" s="56"/>
      <c r="QC34" s="56"/>
      <c r="QD34" s="54">
        <f t="shared" si="294"/>
        <v>0.03</v>
      </c>
      <c r="QE34" s="54">
        <f t="shared" si="295"/>
        <v>0.05</v>
      </c>
      <c r="QF34" s="56"/>
      <c r="QG34" s="56"/>
      <c r="QH34" s="56"/>
      <c r="QI34" s="54">
        <f t="shared" si="296"/>
        <v>0.03</v>
      </c>
      <c r="QJ34" s="54">
        <f t="shared" si="297"/>
        <v>0.05</v>
      </c>
      <c r="QK34" s="56"/>
      <c r="QL34" s="56"/>
      <c r="QM34" s="56"/>
      <c r="QN34" s="54">
        <f t="shared" si="298"/>
        <v>0.03</v>
      </c>
      <c r="QO34" s="54">
        <f t="shared" si="299"/>
        <v>0.05</v>
      </c>
      <c r="QP34" s="56"/>
      <c r="QQ34" s="54"/>
      <c r="QR34" s="54">
        <f t="shared" si="300"/>
        <v>0.12</v>
      </c>
      <c r="QS34" s="54">
        <f t="shared" si="301"/>
        <v>0.2</v>
      </c>
      <c r="QT34" s="34"/>
      <c r="QU34" s="54"/>
      <c r="QV34" s="54">
        <f t="shared" si="302"/>
        <v>0.12</v>
      </c>
      <c r="QW34" s="54">
        <f t="shared" si="303"/>
        <v>0.2</v>
      </c>
      <c r="QX34" s="34"/>
      <c r="QY34" s="54"/>
      <c r="QZ34" s="54">
        <f t="shared" si="304"/>
        <v>0.12</v>
      </c>
      <c r="RA34" s="54">
        <f t="shared" si="305"/>
        <v>0.2</v>
      </c>
      <c r="RB34" s="34"/>
      <c r="RC34" s="54"/>
      <c r="RD34" s="54">
        <f t="shared" si="306"/>
        <v>0.12</v>
      </c>
      <c r="RE34" s="54">
        <f t="shared" si="307"/>
        <v>0.2</v>
      </c>
      <c r="RF34" s="34"/>
      <c r="RG34" s="54"/>
      <c r="RH34" s="54">
        <f t="shared" si="308"/>
        <v>0.12</v>
      </c>
      <c r="RI34" s="54">
        <f t="shared" si="309"/>
        <v>0.2</v>
      </c>
      <c r="RJ34" s="34"/>
      <c r="RK34" s="57">
        <v>97.7</v>
      </c>
      <c r="RL34" s="57">
        <f t="shared" si="310"/>
        <v>0.2</v>
      </c>
      <c r="RM34" s="51">
        <f t="shared" si="43"/>
        <v>0.2</v>
      </c>
      <c r="RN34" s="24">
        <f t="shared" si="311"/>
        <v>8</v>
      </c>
      <c r="RO34" s="54"/>
      <c r="RP34" s="54">
        <f t="shared" si="312"/>
        <v>0.06</v>
      </c>
      <c r="RQ34" s="54">
        <f t="shared" si="313"/>
        <v>0.1</v>
      </c>
      <c r="RR34" s="34"/>
      <c r="RS34" s="54"/>
      <c r="RT34" s="54">
        <f t="shared" si="314"/>
        <v>0.06</v>
      </c>
      <c r="RU34" s="54">
        <f t="shared" si="315"/>
        <v>0.1</v>
      </c>
      <c r="RV34" s="34"/>
      <c r="RW34" s="54"/>
      <c r="RX34" s="54">
        <f t="shared" si="316"/>
        <v>0.06</v>
      </c>
      <c r="RY34" s="54">
        <f t="shared" si="317"/>
        <v>0.1</v>
      </c>
      <c r="RZ34" s="34"/>
      <c r="SA34" s="54"/>
      <c r="SB34" s="54">
        <f t="shared" si="318"/>
        <v>0.06</v>
      </c>
      <c r="SC34" s="54">
        <f t="shared" si="319"/>
        <v>0.1</v>
      </c>
      <c r="SD34" s="34"/>
      <c r="SE34" s="54"/>
      <c r="SF34" s="54">
        <f t="shared" si="320"/>
        <v>0.06</v>
      </c>
      <c r="SG34" s="54">
        <f t="shared" si="321"/>
        <v>0.1</v>
      </c>
      <c r="SH34" s="34"/>
      <c r="SI34" s="54"/>
      <c r="SJ34" s="54">
        <f t="shared" si="322"/>
        <v>0.06</v>
      </c>
      <c r="SK34" s="54">
        <f t="shared" si="323"/>
        <v>0.1</v>
      </c>
      <c r="SL34" s="34"/>
      <c r="SM34" s="54"/>
      <c r="SN34" s="54">
        <f t="shared" si="324"/>
        <v>0.06</v>
      </c>
      <c r="SO34" s="54">
        <f t="shared" si="325"/>
        <v>0.1</v>
      </c>
      <c r="SP34" s="34"/>
      <c r="SQ34" s="54"/>
      <c r="SR34" s="54">
        <f t="shared" si="326"/>
        <v>0.06</v>
      </c>
      <c r="SS34" s="54">
        <f t="shared" si="327"/>
        <v>0.1</v>
      </c>
      <c r="ST34" s="34"/>
      <c r="SU34" s="54"/>
      <c r="SV34" s="54">
        <f t="shared" si="328"/>
        <v>0.06</v>
      </c>
      <c r="SW34" s="54">
        <f t="shared" si="329"/>
        <v>0.1</v>
      </c>
      <c r="SX34" s="34"/>
      <c r="SY34" s="54"/>
      <c r="SZ34" s="54">
        <f t="shared" si="330"/>
        <v>0.06</v>
      </c>
      <c r="TA34" s="54">
        <f t="shared" si="331"/>
        <v>0.1</v>
      </c>
      <c r="TB34" s="34"/>
      <c r="TC34" s="54"/>
      <c r="TD34" s="54">
        <f t="shared" si="332"/>
        <v>0.06</v>
      </c>
      <c r="TE34" s="54">
        <f t="shared" si="333"/>
        <v>0.1</v>
      </c>
      <c r="TF34" s="34"/>
      <c r="TG34" s="54"/>
      <c r="TH34" s="54">
        <f t="shared" si="334"/>
        <v>0.06</v>
      </c>
      <c r="TI34" s="54">
        <f t="shared" si="335"/>
        <v>0.1</v>
      </c>
      <c r="TJ34" s="34"/>
      <c r="TK34" s="54"/>
      <c r="TL34" s="54">
        <f t="shared" si="336"/>
        <v>0.06</v>
      </c>
      <c r="TM34" s="54">
        <f t="shared" si="337"/>
        <v>0.1</v>
      </c>
      <c r="TN34" s="34"/>
      <c r="TO34" s="57">
        <v>93.13</v>
      </c>
      <c r="TP34" s="57">
        <f t="shared" si="338"/>
        <v>0.1</v>
      </c>
      <c r="TQ34" s="51">
        <f t="shared" si="44"/>
        <v>0.1</v>
      </c>
      <c r="TR34" s="24">
        <f t="shared" si="339"/>
        <v>17</v>
      </c>
      <c r="TS34" s="54"/>
      <c r="TT34" s="54">
        <f t="shared" si="340"/>
        <v>0.06</v>
      </c>
      <c r="TU34" s="54">
        <f t="shared" si="341"/>
        <v>0.1</v>
      </c>
      <c r="TV34" s="34"/>
      <c r="TW34" s="54"/>
      <c r="TX34" s="54">
        <f t="shared" si="342"/>
        <v>0.06</v>
      </c>
      <c r="TY34" s="54">
        <f t="shared" si="343"/>
        <v>0.1</v>
      </c>
      <c r="TZ34" s="34"/>
      <c r="UA34" s="54"/>
      <c r="UB34" s="54">
        <f t="shared" si="344"/>
        <v>0.06</v>
      </c>
      <c r="UC34" s="54">
        <f t="shared" si="345"/>
        <v>0.1</v>
      </c>
      <c r="UD34" s="34"/>
      <c r="UE34" s="54"/>
      <c r="UF34" s="54">
        <f t="shared" si="346"/>
        <v>0.06</v>
      </c>
      <c r="UG34" s="54">
        <f t="shared" si="347"/>
        <v>0.1</v>
      </c>
      <c r="UH34" s="34"/>
      <c r="UI34" s="54"/>
      <c r="UJ34" s="54">
        <f t="shared" si="348"/>
        <v>0.06</v>
      </c>
      <c r="UK34" s="54">
        <f t="shared" si="349"/>
        <v>0.1</v>
      </c>
      <c r="UL34" s="34"/>
      <c r="UM34" s="54"/>
      <c r="UN34" s="54">
        <f t="shared" si="350"/>
        <v>0.06</v>
      </c>
      <c r="UO34" s="54">
        <f t="shared" si="351"/>
        <v>0.1</v>
      </c>
      <c r="UP34" s="34"/>
      <c r="UQ34" s="54"/>
      <c r="UR34" s="54">
        <f t="shared" si="352"/>
        <v>0.06</v>
      </c>
      <c r="US34" s="54">
        <f t="shared" si="353"/>
        <v>0.1</v>
      </c>
      <c r="UT34" s="34"/>
      <c r="UU34" s="54"/>
      <c r="UV34" s="54">
        <f t="shared" si="354"/>
        <v>0.06</v>
      </c>
      <c r="UW34" s="54">
        <f t="shared" si="355"/>
        <v>0.1</v>
      </c>
      <c r="UX34" s="34"/>
      <c r="UY34" s="54"/>
      <c r="UZ34" s="54">
        <f t="shared" si="356"/>
        <v>0.06</v>
      </c>
      <c r="VA34" s="54">
        <f t="shared" si="357"/>
        <v>0.1</v>
      </c>
      <c r="VB34" s="34"/>
      <c r="VC34" s="54"/>
      <c r="VD34" s="54">
        <f t="shared" si="358"/>
        <v>0.06</v>
      </c>
      <c r="VE34" s="54">
        <f t="shared" si="359"/>
        <v>0.1</v>
      </c>
      <c r="VF34" s="34"/>
      <c r="VG34" s="49">
        <v>2.6475362035910757E-3</v>
      </c>
      <c r="VH34" s="57">
        <f t="shared" si="45"/>
        <v>0.1</v>
      </c>
      <c r="VI34" s="51">
        <f t="shared" si="46"/>
        <v>0.1</v>
      </c>
      <c r="VJ34" s="24"/>
      <c r="VK34" s="57">
        <v>93.984077191314569</v>
      </c>
      <c r="VL34" s="57">
        <f t="shared" si="361"/>
        <v>0.18374523506103313</v>
      </c>
      <c r="VM34" s="51">
        <f t="shared" si="47"/>
        <v>0.2</v>
      </c>
      <c r="VN34" s="24">
        <f t="shared" si="362"/>
        <v>17</v>
      </c>
      <c r="VO34" s="57">
        <v>96.254859154929576</v>
      </c>
      <c r="VP34" s="57">
        <f t="shared" si="363"/>
        <v>0.2</v>
      </c>
      <c r="VQ34" s="51">
        <f t="shared" si="48"/>
        <v>0.2</v>
      </c>
      <c r="VR34" s="24">
        <f t="shared" si="364"/>
        <v>15</v>
      </c>
      <c r="VS34" s="54"/>
      <c r="VT34" s="54">
        <f t="shared" si="365"/>
        <v>0.06</v>
      </c>
      <c r="VU34" s="54">
        <f t="shared" si="366"/>
        <v>0.1</v>
      </c>
      <c r="VV34" s="34"/>
      <c r="VW34" s="54">
        <v>1.661173330674149</v>
      </c>
      <c r="VX34" s="57">
        <f t="shared" si="367"/>
        <v>0</v>
      </c>
      <c r="VY34" s="51">
        <f t="shared" si="49"/>
        <v>0.1</v>
      </c>
      <c r="VZ34" s="24">
        <f t="shared" si="568"/>
        <v>26</v>
      </c>
      <c r="WA34" s="54">
        <v>14.462728575227407</v>
      </c>
      <c r="WB34" s="57">
        <f t="shared" si="369"/>
        <v>7.7850914300909624E-2</v>
      </c>
      <c r="WC34" s="51">
        <f t="shared" si="50"/>
        <v>0.1</v>
      </c>
      <c r="WD34" s="24">
        <f t="shared" si="569"/>
        <v>12</v>
      </c>
      <c r="WE34" s="57">
        <v>97.289999999999992</v>
      </c>
      <c r="WF34" s="57">
        <f t="shared" si="371"/>
        <v>7.7199999999999894E-2</v>
      </c>
      <c r="WG34" s="51">
        <f t="shared" si="51"/>
        <v>0.1</v>
      </c>
      <c r="WH34" s="24">
        <f t="shared" si="372"/>
        <v>20</v>
      </c>
      <c r="WI34" s="54"/>
      <c r="WJ34" s="54">
        <f t="shared" si="373"/>
        <v>0.06</v>
      </c>
      <c r="WK34" s="54">
        <f t="shared" si="374"/>
        <v>0.1</v>
      </c>
      <c r="WL34" s="34"/>
      <c r="WM34" s="54"/>
      <c r="WN34" s="54">
        <f t="shared" si="375"/>
        <v>0.06</v>
      </c>
      <c r="WO34" s="54">
        <f t="shared" si="376"/>
        <v>0.1</v>
      </c>
      <c r="WP34" s="34"/>
      <c r="WQ34" s="54"/>
      <c r="WR34" s="54">
        <f t="shared" si="377"/>
        <v>0.06</v>
      </c>
      <c r="WS34" s="54">
        <f t="shared" si="378"/>
        <v>0.1</v>
      </c>
      <c r="WT34" s="34"/>
      <c r="WU34" s="57"/>
      <c r="WV34" s="57">
        <f t="shared" si="379"/>
        <v>0</v>
      </c>
      <c r="WW34" s="51">
        <f t="shared" si="52"/>
        <v>0</v>
      </c>
      <c r="WX34" s="24"/>
      <c r="WY34" s="54"/>
      <c r="WZ34" s="54">
        <f t="shared" si="381"/>
        <v>0.06</v>
      </c>
      <c r="XA34" s="54">
        <f t="shared" si="382"/>
        <v>0.1</v>
      </c>
      <c r="XB34" s="34"/>
      <c r="XC34" s="54"/>
      <c r="XD34" s="54">
        <f t="shared" si="383"/>
        <v>0.06</v>
      </c>
      <c r="XE34" s="54">
        <f t="shared" si="384"/>
        <v>0.1</v>
      </c>
      <c r="XF34" s="34"/>
      <c r="XG34" s="54"/>
      <c r="XH34" s="54">
        <f t="shared" si="385"/>
        <v>0.06</v>
      </c>
      <c r="XI34" s="54">
        <f t="shared" si="386"/>
        <v>0.1</v>
      </c>
      <c r="XJ34" s="34"/>
      <c r="XK34" s="54"/>
      <c r="XL34" s="54">
        <f t="shared" si="387"/>
        <v>0.06</v>
      </c>
      <c r="XM34" s="54">
        <f t="shared" si="388"/>
        <v>0.1</v>
      </c>
      <c r="XN34" s="34"/>
      <c r="XO34" s="54"/>
      <c r="XP34" s="54">
        <f t="shared" si="389"/>
        <v>0.06</v>
      </c>
      <c r="XQ34" s="54">
        <f t="shared" si="390"/>
        <v>0.1</v>
      </c>
      <c r="XR34" s="34"/>
      <c r="XS34" s="54"/>
      <c r="XT34" s="54">
        <f t="shared" si="391"/>
        <v>0.06</v>
      </c>
      <c r="XU34" s="54">
        <f t="shared" si="392"/>
        <v>0.1</v>
      </c>
      <c r="XV34" s="34"/>
      <c r="XW34" s="54"/>
      <c r="XX34" s="54">
        <f t="shared" si="393"/>
        <v>0.06</v>
      </c>
      <c r="XY34" s="54">
        <f t="shared" si="394"/>
        <v>0.1</v>
      </c>
      <c r="XZ34" s="34"/>
      <c r="YA34" s="54"/>
      <c r="YB34" s="54">
        <f t="shared" si="395"/>
        <v>0.06</v>
      </c>
      <c r="YC34" s="54">
        <f t="shared" si="396"/>
        <v>0.1</v>
      </c>
      <c r="YD34" s="34"/>
      <c r="YE34" s="54"/>
      <c r="YF34" s="54">
        <f t="shared" si="397"/>
        <v>0.03</v>
      </c>
      <c r="YG34" s="54">
        <f t="shared" si="398"/>
        <v>0.05</v>
      </c>
      <c r="YH34" s="34"/>
      <c r="YI34" s="54"/>
      <c r="YJ34" s="54">
        <f t="shared" si="399"/>
        <v>0.06</v>
      </c>
      <c r="YK34" s="54">
        <f t="shared" si="400"/>
        <v>0.1</v>
      </c>
      <c r="YL34" s="34"/>
      <c r="YM34" s="54"/>
      <c r="YN34" s="54">
        <f t="shared" si="401"/>
        <v>0.03</v>
      </c>
      <c r="YO34" s="54">
        <f t="shared" si="402"/>
        <v>0.05</v>
      </c>
      <c r="YP34" s="34"/>
      <c r="YQ34" s="57">
        <v>98.22</v>
      </c>
      <c r="YR34" s="57">
        <f t="shared" si="403"/>
        <v>0.1</v>
      </c>
      <c r="YS34" s="51">
        <f t="shared" si="53"/>
        <v>0.1</v>
      </c>
      <c r="YT34" s="24">
        <f t="shared" si="404"/>
        <v>14</v>
      </c>
      <c r="YU34" s="54"/>
      <c r="YV34" s="54">
        <f t="shared" si="405"/>
        <v>0.06</v>
      </c>
      <c r="YW34" s="54">
        <f t="shared" si="406"/>
        <v>0.1</v>
      </c>
      <c r="YX34" s="34"/>
      <c r="YY34" s="54"/>
      <c r="YZ34" s="54">
        <f t="shared" si="407"/>
        <v>0.06</v>
      </c>
      <c r="ZA34" s="54">
        <f t="shared" si="408"/>
        <v>0.1</v>
      </c>
      <c r="ZB34" s="34"/>
      <c r="ZC34" s="54"/>
      <c r="ZD34" s="54">
        <f t="shared" si="409"/>
        <v>0.06</v>
      </c>
      <c r="ZE34" s="54">
        <f t="shared" si="410"/>
        <v>0.1</v>
      </c>
      <c r="ZF34" s="34"/>
      <c r="ZG34" s="54"/>
      <c r="ZH34" s="54">
        <f t="shared" si="411"/>
        <v>0.06</v>
      </c>
      <c r="ZI34" s="54">
        <f t="shared" si="412"/>
        <v>0.1</v>
      </c>
      <c r="ZJ34" s="34"/>
      <c r="ZK34" s="54"/>
      <c r="ZL34" s="54">
        <f t="shared" si="413"/>
        <v>0.06</v>
      </c>
      <c r="ZM34" s="54">
        <f t="shared" si="414"/>
        <v>0.1</v>
      </c>
      <c r="ZN34" s="34"/>
      <c r="ZO34" s="54"/>
      <c r="ZP34" s="54">
        <f t="shared" si="415"/>
        <v>0.06</v>
      </c>
      <c r="ZQ34" s="54">
        <f t="shared" si="416"/>
        <v>0.1</v>
      </c>
      <c r="ZR34" s="34"/>
      <c r="ZS34" s="54"/>
      <c r="ZT34" s="54">
        <f t="shared" si="417"/>
        <v>0.06</v>
      </c>
      <c r="ZU34" s="54">
        <f t="shared" si="418"/>
        <v>0.1</v>
      </c>
      <c r="ZV34" s="34"/>
      <c r="ZW34" s="54"/>
      <c r="ZX34" s="54">
        <f t="shared" si="419"/>
        <v>0.06</v>
      </c>
      <c r="ZY34" s="54">
        <f t="shared" si="420"/>
        <v>0.1</v>
      </c>
      <c r="ZZ34" s="34"/>
      <c r="AAA34" s="54"/>
      <c r="AAB34" s="54">
        <f t="shared" si="421"/>
        <v>0.03</v>
      </c>
      <c r="AAC34" s="54">
        <f t="shared" si="422"/>
        <v>0.05</v>
      </c>
      <c r="AAD34" s="34"/>
      <c r="AAE34" s="51">
        <v>0.2</v>
      </c>
      <c r="AAF34" s="57">
        <f t="shared" si="423"/>
        <v>0.05</v>
      </c>
      <c r="AAG34" s="51">
        <f t="shared" si="54"/>
        <v>0.05</v>
      </c>
      <c r="AAH34" s="24">
        <f t="shared" si="424"/>
        <v>12</v>
      </c>
      <c r="AAI34" s="54"/>
      <c r="AAJ34" s="54">
        <f t="shared" si="425"/>
        <v>0.03</v>
      </c>
      <c r="AAK34" s="54">
        <f t="shared" si="426"/>
        <v>0.05</v>
      </c>
      <c r="AAL34" s="34"/>
      <c r="AAM34" s="54"/>
      <c r="AAN34" s="54">
        <f t="shared" si="427"/>
        <v>0.03</v>
      </c>
      <c r="AAO34" s="54">
        <f t="shared" si="428"/>
        <v>0.05</v>
      </c>
      <c r="AAP34" s="34"/>
      <c r="AAQ34" s="54"/>
      <c r="AAR34" s="54">
        <f t="shared" si="429"/>
        <v>0.03</v>
      </c>
      <c r="AAS34" s="54">
        <f t="shared" si="430"/>
        <v>0.05</v>
      </c>
      <c r="AAT34" s="34"/>
      <c r="AAU34" s="54"/>
      <c r="AAV34" s="54">
        <f t="shared" si="431"/>
        <v>0.03</v>
      </c>
      <c r="AAW34" s="54">
        <f t="shared" si="432"/>
        <v>0.05</v>
      </c>
      <c r="AAX34" s="34"/>
      <c r="AAY34" s="54"/>
      <c r="AAZ34" s="54">
        <f t="shared" si="433"/>
        <v>0.03</v>
      </c>
      <c r="ABA34" s="54">
        <f t="shared" si="434"/>
        <v>0.05</v>
      </c>
      <c r="ABB34" s="34"/>
      <c r="ABC34" s="54"/>
      <c r="ABD34" s="54">
        <f t="shared" si="435"/>
        <v>0.03</v>
      </c>
      <c r="ABE34" s="54">
        <f t="shared" si="436"/>
        <v>0.05</v>
      </c>
      <c r="ABF34" s="34"/>
      <c r="ABG34" s="54"/>
      <c r="ABH34" s="54">
        <f t="shared" si="437"/>
        <v>0.03</v>
      </c>
      <c r="ABI34" s="54">
        <f t="shared" si="438"/>
        <v>0.05</v>
      </c>
      <c r="ABJ34" s="34"/>
      <c r="ABK34" s="54"/>
      <c r="ABL34" s="54">
        <f t="shared" si="439"/>
        <v>0.03</v>
      </c>
      <c r="ABM34" s="54">
        <f t="shared" si="440"/>
        <v>0.05</v>
      </c>
      <c r="ABN34" s="34"/>
      <c r="ABO34" s="54"/>
      <c r="ABP34" s="54">
        <f t="shared" si="441"/>
        <v>0.03</v>
      </c>
      <c r="ABQ34" s="54">
        <f t="shared" si="442"/>
        <v>0.05</v>
      </c>
      <c r="ABR34" s="34"/>
      <c r="ABS34" s="54"/>
      <c r="ABT34" s="54">
        <f t="shared" si="443"/>
        <v>0.03</v>
      </c>
      <c r="ABU34" s="54">
        <f t="shared" si="444"/>
        <v>0.05</v>
      </c>
      <c r="ABV34" s="34"/>
      <c r="ABW34" s="57">
        <v>96.58</v>
      </c>
      <c r="ABX34" s="57">
        <f t="shared" si="445"/>
        <v>0.18879999999999997</v>
      </c>
      <c r="ABY34" s="51">
        <f t="shared" si="55"/>
        <v>0.2</v>
      </c>
      <c r="ABZ34" s="24">
        <f t="shared" si="446"/>
        <v>10</v>
      </c>
      <c r="ACA34" s="54"/>
      <c r="ACB34" s="54">
        <f t="shared" si="447"/>
        <v>0.06</v>
      </c>
      <c r="ACC34" s="54">
        <f t="shared" si="448"/>
        <v>0.1</v>
      </c>
      <c r="ACD34" s="34"/>
      <c r="ACE34" s="54"/>
      <c r="ACF34" s="54">
        <f t="shared" si="449"/>
        <v>0.06</v>
      </c>
      <c r="ACG34" s="54">
        <f t="shared" si="450"/>
        <v>0.1</v>
      </c>
      <c r="ACH34" s="34"/>
      <c r="ACI34" s="54"/>
      <c r="ACJ34" s="54">
        <f t="shared" si="451"/>
        <v>0.06</v>
      </c>
      <c r="ACK34" s="54">
        <f t="shared" si="452"/>
        <v>0.1</v>
      </c>
      <c r="ACL34" s="34"/>
      <c r="ACM34" s="54"/>
      <c r="ACN34" s="54">
        <f t="shared" si="453"/>
        <v>0.06</v>
      </c>
      <c r="ACO34" s="54">
        <f t="shared" si="454"/>
        <v>0.1</v>
      </c>
      <c r="ACP34" s="34"/>
      <c r="ACQ34" s="54"/>
      <c r="ACR34" s="54">
        <f t="shared" si="455"/>
        <v>0.06</v>
      </c>
      <c r="ACS34" s="54">
        <f t="shared" si="456"/>
        <v>0.1</v>
      </c>
      <c r="ACT34" s="34"/>
      <c r="ACU34" s="54"/>
      <c r="ACV34" s="54">
        <f t="shared" si="457"/>
        <v>0.06</v>
      </c>
      <c r="ACW34" s="54">
        <f t="shared" si="458"/>
        <v>0.1</v>
      </c>
      <c r="ACX34" s="34"/>
      <c r="ACY34" s="54"/>
      <c r="ACZ34" s="54">
        <f t="shared" si="459"/>
        <v>0.06</v>
      </c>
      <c r="ADA34" s="54">
        <f t="shared" si="460"/>
        <v>0.1</v>
      </c>
      <c r="ADB34" s="34"/>
      <c r="ADC34" s="54">
        <v>3.7600000000000002</v>
      </c>
      <c r="ADD34" s="54">
        <f t="shared" si="461"/>
        <v>0.1</v>
      </c>
      <c r="ADE34" s="54">
        <f t="shared" si="56"/>
        <v>0.1</v>
      </c>
      <c r="ADF34" s="24">
        <f t="shared" si="462"/>
        <v>3</v>
      </c>
      <c r="ADG34" s="54">
        <v>98.2</v>
      </c>
      <c r="ADH34" s="54">
        <f t="shared" si="463"/>
        <v>0.1</v>
      </c>
      <c r="ADI34" s="54">
        <f t="shared" si="57"/>
        <v>0.1</v>
      </c>
      <c r="ADJ34" s="24">
        <f t="shared" si="464"/>
        <v>10</v>
      </c>
      <c r="ADK34" s="54"/>
      <c r="ADL34" s="54">
        <f t="shared" si="465"/>
        <v>0.06</v>
      </c>
      <c r="ADM34" s="54">
        <f t="shared" si="466"/>
        <v>0.1</v>
      </c>
      <c r="ADN34" s="34"/>
      <c r="ADO34" s="54"/>
      <c r="ADP34" s="54">
        <f t="shared" si="467"/>
        <v>0.03</v>
      </c>
      <c r="ADQ34" s="54">
        <f t="shared" si="468"/>
        <v>0.05</v>
      </c>
      <c r="ADR34" s="34"/>
      <c r="ADS34" s="54"/>
      <c r="ADT34" s="54">
        <f t="shared" si="469"/>
        <v>0.03</v>
      </c>
      <c r="ADU34" s="54">
        <f t="shared" si="470"/>
        <v>0.05</v>
      </c>
      <c r="ADV34" s="34"/>
      <c r="ADW34" s="54"/>
      <c r="ADX34" s="54">
        <f t="shared" si="471"/>
        <v>0.03</v>
      </c>
      <c r="ADY34" s="54">
        <f t="shared" si="472"/>
        <v>0.05</v>
      </c>
      <c r="ADZ34" s="34"/>
      <c r="AEA34" s="54"/>
      <c r="AEB34" s="54">
        <f t="shared" si="473"/>
        <v>0.03</v>
      </c>
      <c r="AEC34" s="54">
        <f t="shared" si="474"/>
        <v>0.05</v>
      </c>
      <c r="AED34" s="34"/>
      <c r="AEE34" s="54"/>
      <c r="AEF34" s="54">
        <f t="shared" si="475"/>
        <v>0.03</v>
      </c>
      <c r="AEG34" s="54">
        <f t="shared" si="476"/>
        <v>0.05</v>
      </c>
      <c r="AEH34" s="34"/>
      <c r="AEI34" s="54"/>
      <c r="AEJ34" s="54">
        <f t="shared" si="477"/>
        <v>0.03</v>
      </c>
      <c r="AEK34" s="54">
        <f t="shared" si="478"/>
        <v>0.05</v>
      </c>
      <c r="AEL34" s="34"/>
      <c r="AEM34" s="54"/>
      <c r="AEN34" s="54">
        <f t="shared" si="479"/>
        <v>0.06</v>
      </c>
      <c r="AEO34" s="54">
        <f t="shared" si="480"/>
        <v>0.1</v>
      </c>
      <c r="AEP34" s="34"/>
      <c r="AEQ34" s="54"/>
      <c r="AER34" s="54">
        <f t="shared" si="481"/>
        <v>0.06</v>
      </c>
      <c r="AES34" s="54">
        <f t="shared" si="482"/>
        <v>0.1</v>
      </c>
      <c r="AET34" s="34"/>
      <c r="AEU34" s="54"/>
      <c r="AEV34" s="54">
        <f t="shared" si="483"/>
        <v>0.06</v>
      </c>
      <c r="AEW34" s="54">
        <f t="shared" si="484"/>
        <v>0.1</v>
      </c>
      <c r="AEX34" s="34"/>
      <c r="AEY34" s="54"/>
      <c r="AEZ34" s="54">
        <f t="shared" si="485"/>
        <v>0.06</v>
      </c>
      <c r="AFA34" s="54">
        <f t="shared" si="486"/>
        <v>0.1</v>
      </c>
      <c r="AFB34" s="34"/>
      <c r="AFC34" s="54"/>
      <c r="AFD34" s="54">
        <f t="shared" si="487"/>
        <v>0.03</v>
      </c>
      <c r="AFE34" s="54">
        <f t="shared" si="488"/>
        <v>0.05</v>
      </c>
      <c r="AFF34" s="34"/>
      <c r="AFG34" s="54"/>
      <c r="AFH34" s="54">
        <f t="shared" si="489"/>
        <v>0.03</v>
      </c>
      <c r="AFI34" s="54">
        <f t="shared" si="490"/>
        <v>0.05</v>
      </c>
      <c r="AFJ34" s="34"/>
      <c r="AFK34" s="54"/>
      <c r="AFL34" s="54">
        <f t="shared" si="491"/>
        <v>0.03</v>
      </c>
      <c r="AFM34" s="54">
        <f t="shared" si="492"/>
        <v>0.05</v>
      </c>
      <c r="AFN34" s="34"/>
      <c r="AFO34" s="54"/>
      <c r="AFP34" s="54">
        <f t="shared" si="493"/>
        <v>0.03</v>
      </c>
      <c r="AFQ34" s="54">
        <f t="shared" si="494"/>
        <v>0.05</v>
      </c>
      <c r="AFR34" s="34"/>
      <c r="AFS34" s="54"/>
      <c r="AFT34" s="54">
        <f t="shared" si="495"/>
        <v>0.03</v>
      </c>
      <c r="AFU34" s="54">
        <f t="shared" si="496"/>
        <v>0.05</v>
      </c>
      <c r="AFV34" s="34"/>
      <c r="AFW34" s="54"/>
      <c r="AFX34" s="54">
        <f t="shared" si="497"/>
        <v>0.03</v>
      </c>
      <c r="AFY34" s="54">
        <f t="shared" si="498"/>
        <v>0.05</v>
      </c>
      <c r="AFZ34" s="34"/>
      <c r="AGA34" s="54"/>
      <c r="AGB34" s="54">
        <f t="shared" si="499"/>
        <v>0.06</v>
      </c>
      <c r="AGC34" s="54">
        <f t="shared" si="500"/>
        <v>0.1</v>
      </c>
      <c r="AGD34" s="34"/>
      <c r="AGE34" s="54"/>
      <c r="AGF34" s="54">
        <f t="shared" si="501"/>
        <v>0.03</v>
      </c>
      <c r="AGG34" s="54">
        <f t="shared" si="502"/>
        <v>0.05</v>
      </c>
      <c r="AGH34" s="34"/>
      <c r="AGI34" s="54"/>
      <c r="AGJ34" s="54">
        <f t="shared" si="503"/>
        <v>0.03</v>
      </c>
      <c r="AGK34" s="54">
        <f t="shared" si="504"/>
        <v>0.05</v>
      </c>
      <c r="AGL34" s="34"/>
      <c r="AGM34" s="54"/>
      <c r="AGN34" s="54">
        <f t="shared" si="505"/>
        <v>0.03</v>
      </c>
      <c r="AGO34" s="54">
        <f t="shared" si="506"/>
        <v>0.05</v>
      </c>
      <c r="AGP34" s="34"/>
      <c r="AGQ34" s="54"/>
      <c r="AGR34" s="54">
        <f t="shared" si="507"/>
        <v>0.03</v>
      </c>
      <c r="AGS34" s="54">
        <f t="shared" si="508"/>
        <v>0.05</v>
      </c>
      <c r="AGT34" s="34"/>
      <c r="AGU34" s="57">
        <v>0.17</v>
      </c>
      <c r="AGV34" s="57">
        <f t="shared" si="509"/>
        <v>1.5</v>
      </c>
      <c r="AGW34" s="51">
        <f t="shared" si="58"/>
        <v>1.5</v>
      </c>
      <c r="AGX34" s="24">
        <f t="shared" si="510"/>
        <v>11</v>
      </c>
      <c r="AGY34" s="57">
        <v>0.12000000000000001</v>
      </c>
      <c r="AGZ34" s="57">
        <f t="shared" si="511"/>
        <v>1.5</v>
      </c>
      <c r="AHA34" s="51">
        <f t="shared" si="59"/>
        <v>1.5</v>
      </c>
      <c r="AHB34" s="24">
        <f t="shared" si="512"/>
        <v>13</v>
      </c>
      <c r="AHC34" s="57">
        <v>97.75</v>
      </c>
      <c r="AHD34" s="57">
        <f t="shared" si="513"/>
        <v>1</v>
      </c>
      <c r="AHE34" s="51">
        <f t="shared" si="60"/>
        <v>1</v>
      </c>
      <c r="AHF34" s="24">
        <f t="shared" si="514"/>
        <v>18</v>
      </c>
      <c r="AHG34" s="57">
        <v>95.47</v>
      </c>
      <c r="AHH34" s="57">
        <f t="shared" si="515"/>
        <v>0.5</v>
      </c>
      <c r="AHI34" s="51">
        <f t="shared" si="61"/>
        <v>0.5</v>
      </c>
      <c r="AHJ34" s="24">
        <f t="shared" si="516"/>
        <v>7</v>
      </c>
      <c r="AHK34" s="57">
        <v>98.86</v>
      </c>
      <c r="AHL34" s="57">
        <f t="shared" si="517"/>
        <v>0.5</v>
      </c>
      <c r="AHM34" s="51">
        <f t="shared" si="62"/>
        <v>0.5</v>
      </c>
      <c r="AHN34" s="24">
        <f t="shared" si="518"/>
        <v>7</v>
      </c>
      <c r="AHO34" s="57">
        <v>4.97</v>
      </c>
      <c r="AHP34" s="57">
        <f t="shared" si="519"/>
        <v>0.33330000000000004</v>
      </c>
      <c r="AHQ34" s="51">
        <f t="shared" si="63"/>
        <v>0.55000000000000004</v>
      </c>
      <c r="AHR34" s="24">
        <f t="shared" si="520"/>
        <v>12</v>
      </c>
      <c r="AHS34" s="57">
        <v>1.5699999999999998</v>
      </c>
      <c r="AHT34" s="57">
        <f t="shared" si="521"/>
        <v>0.55000000000000004</v>
      </c>
      <c r="AHU34" s="51">
        <f t="shared" si="64"/>
        <v>0.55000000000000004</v>
      </c>
      <c r="AHV34" s="24">
        <f t="shared" si="522"/>
        <v>6</v>
      </c>
      <c r="AHW34" s="57">
        <v>0.17660000000000001</v>
      </c>
      <c r="AHX34" s="57">
        <f t="shared" si="523"/>
        <v>0.45</v>
      </c>
      <c r="AHY34" s="51">
        <f t="shared" si="65"/>
        <v>0.45</v>
      </c>
      <c r="AHZ34" s="24">
        <f t="shared" si="524"/>
        <v>24</v>
      </c>
      <c r="AIA34" s="57">
        <v>0.19409999999999999</v>
      </c>
      <c r="AIB34" s="57">
        <f t="shared" si="525"/>
        <v>0.45</v>
      </c>
      <c r="AIC34" s="51">
        <f t="shared" si="66"/>
        <v>0.45</v>
      </c>
      <c r="AID34" s="24">
        <f t="shared" si="526"/>
        <v>28</v>
      </c>
      <c r="AIE34" s="54"/>
      <c r="AIF34" s="54">
        <f t="shared" si="527"/>
        <v>0.24</v>
      </c>
      <c r="AIG34" s="54">
        <f t="shared" si="528"/>
        <v>0.4</v>
      </c>
      <c r="AIH34" s="34"/>
      <c r="AII34" s="54"/>
      <c r="AIJ34" s="54">
        <f t="shared" si="529"/>
        <v>0.24</v>
      </c>
      <c r="AIK34" s="54">
        <f t="shared" si="530"/>
        <v>0.4</v>
      </c>
      <c r="AIL34" s="34"/>
      <c r="AIM34" s="54"/>
      <c r="AIN34" s="54">
        <f t="shared" si="531"/>
        <v>0.24</v>
      </c>
      <c r="AIO34" s="54">
        <f t="shared" si="532"/>
        <v>0.4</v>
      </c>
      <c r="AIP34" s="34"/>
      <c r="AIQ34" s="57">
        <v>21.22</v>
      </c>
      <c r="AIR34" s="57">
        <f t="shared" si="533"/>
        <v>1.5</v>
      </c>
      <c r="AIS34" s="51">
        <f t="shared" si="67"/>
        <v>1.5</v>
      </c>
      <c r="AIT34" s="24">
        <f t="shared" si="534"/>
        <v>1</v>
      </c>
      <c r="AIU34" s="57">
        <v>2.71</v>
      </c>
      <c r="AIV34" s="57">
        <f t="shared" si="535"/>
        <v>2</v>
      </c>
      <c r="AIW34" s="51">
        <f t="shared" si="68"/>
        <v>2</v>
      </c>
      <c r="AIX34" s="24">
        <f t="shared" si="536"/>
        <v>13</v>
      </c>
      <c r="AIY34" s="51">
        <v>0</v>
      </c>
      <c r="AIZ34" s="57">
        <f t="shared" si="537"/>
        <v>1.4</v>
      </c>
      <c r="AJA34" s="51">
        <f t="shared" si="69"/>
        <v>1.4</v>
      </c>
      <c r="AJB34" s="24">
        <f t="shared" si="538"/>
        <v>1</v>
      </c>
      <c r="AJC34" s="57">
        <v>26.093458358938953</v>
      </c>
      <c r="AJD34" s="57">
        <f t="shared" si="539"/>
        <v>0.3</v>
      </c>
      <c r="AJE34" s="51">
        <f t="shared" si="70"/>
        <v>0.3</v>
      </c>
      <c r="AJF34" s="24">
        <f t="shared" si="540"/>
        <v>13</v>
      </c>
      <c r="AJG34" s="54"/>
      <c r="AJH34" s="54">
        <f t="shared" si="541"/>
        <v>0.12</v>
      </c>
      <c r="AJI34" s="54">
        <f t="shared" si="542"/>
        <v>0.2</v>
      </c>
      <c r="AJJ34" s="34"/>
      <c r="AJK34" s="57">
        <v>0.57999999999999996</v>
      </c>
      <c r="AJL34" s="57">
        <f t="shared" si="543"/>
        <v>0.4</v>
      </c>
      <c r="AJM34" s="51">
        <f t="shared" si="71"/>
        <v>0.4</v>
      </c>
      <c r="AJN34" s="24">
        <f t="shared" si="544"/>
        <v>12</v>
      </c>
      <c r="AJO34" s="57">
        <v>97.6</v>
      </c>
      <c r="AJP34" s="57">
        <f t="shared" si="545"/>
        <v>0.2</v>
      </c>
      <c r="AJQ34" s="51">
        <f t="shared" si="72"/>
        <v>0.2</v>
      </c>
      <c r="AJR34" s="24">
        <f t="shared" si="546"/>
        <v>17</v>
      </c>
      <c r="AJS34" s="57">
        <v>100</v>
      </c>
      <c r="AJT34" s="57">
        <f t="shared" si="547"/>
        <v>0.2</v>
      </c>
      <c r="AJU34" s="51">
        <f t="shared" si="73"/>
        <v>0.2</v>
      </c>
      <c r="AJV34" s="24">
        <f t="shared" si="548"/>
        <v>1</v>
      </c>
      <c r="AJW34" s="57">
        <v>93.7</v>
      </c>
      <c r="AJX34" s="54">
        <f t="shared" si="549"/>
        <v>0.17920000000000003</v>
      </c>
      <c r="AJY34" s="36">
        <f t="shared" si="74"/>
        <v>0.2</v>
      </c>
      <c r="AJZ34" s="35">
        <f t="shared" si="550"/>
        <v>22</v>
      </c>
      <c r="AKA34" s="31" t="s">
        <v>567</v>
      </c>
      <c r="AKB34" s="33">
        <f t="shared" si="75"/>
        <v>45.108217083429523</v>
      </c>
      <c r="AKC34" s="34">
        <f t="shared" si="551"/>
        <v>27</v>
      </c>
      <c r="AKD34" s="31" t="s">
        <v>567</v>
      </c>
      <c r="AKE34" s="33">
        <f t="shared" si="76"/>
        <v>93.032000000000011</v>
      </c>
      <c r="AKF34" s="34">
        <f t="shared" si="552"/>
        <v>14</v>
      </c>
      <c r="AKG34" s="31" t="s">
        <v>567</v>
      </c>
      <c r="AKH34" s="33">
        <f t="shared" si="77"/>
        <v>60</v>
      </c>
      <c r="AKI34" s="34">
        <f t="shared" si="553"/>
        <v>1</v>
      </c>
      <c r="AKJ34" s="31" t="s">
        <v>567</v>
      </c>
      <c r="AKK34" s="33">
        <f t="shared" si="554"/>
        <v>68.348726149585559</v>
      </c>
      <c r="AKL34" s="34">
        <f t="shared" si="555"/>
        <v>14</v>
      </c>
      <c r="AKM34" s="31" t="s">
        <v>567</v>
      </c>
      <c r="AKN34" s="33">
        <f t="shared" si="78"/>
        <v>64.975470911856576</v>
      </c>
      <c r="AKO34" s="34">
        <f t="shared" si="556"/>
        <v>15</v>
      </c>
      <c r="AKP34" s="31" t="s">
        <v>567</v>
      </c>
      <c r="AKQ34" s="33">
        <f t="shared" si="79"/>
        <v>100</v>
      </c>
      <c r="AKR34" s="34">
        <f t="shared" si="557"/>
        <v>1</v>
      </c>
      <c r="AKS34" s="31" t="s">
        <v>567</v>
      </c>
      <c r="AKT34" s="33">
        <f t="shared" si="558"/>
        <v>94.58250000000001</v>
      </c>
      <c r="AKU34" s="34">
        <f t="shared" si="80"/>
        <v>11</v>
      </c>
      <c r="AKV34" s="31" t="s">
        <v>567</v>
      </c>
      <c r="AKW34" s="33">
        <f t="shared" si="559"/>
        <v>92.131147540983605</v>
      </c>
      <c r="AKX34" s="34">
        <f t="shared" si="560"/>
        <v>1</v>
      </c>
      <c r="AKY34" s="31" t="s">
        <v>567</v>
      </c>
      <c r="AKZ34" s="33">
        <f t="shared" si="81"/>
        <v>93.28</v>
      </c>
      <c r="ALA34" s="34">
        <f t="shared" si="561"/>
        <v>17</v>
      </c>
    </row>
    <row r="35" spans="1:989" ht="18" x14ac:dyDescent="0.15">
      <c r="A35" s="31" t="s">
        <v>568</v>
      </c>
      <c r="B35" s="32" t="str">
        <f t="shared" si="82"/>
        <v>上海</v>
      </c>
      <c r="C35" s="33">
        <f t="shared" si="83"/>
        <v>75.237732106941266</v>
      </c>
      <c r="D35" s="34">
        <f t="shared" si="84"/>
        <v>24</v>
      </c>
      <c r="E35" s="54">
        <v>79.02</v>
      </c>
      <c r="F35" s="54">
        <f t="shared" si="85"/>
        <v>0</v>
      </c>
      <c r="G35" s="54">
        <f t="shared" si="6"/>
        <v>0.7</v>
      </c>
      <c r="H35" s="35">
        <f t="shared" si="86"/>
        <v>26</v>
      </c>
      <c r="I35" s="54">
        <v>77.92</v>
      </c>
      <c r="J35" s="54">
        <f t="shared" si="87"/>
        <v>0</v>
      </c>
      <c r="K35" s="36">
        <f t="shared" si="7"/>
        <v>0.7</v>
      </c>
      <c r="L35" s="35">
        <f t="shared" si="88"/>
        <v>27</v>
      </c>
      <c r="M35" s="54">
        <v>78.02</v>
      </c>
      <c r="N35" s="54">
        <f t="shared" si="89"/>
        <v>0.42119999999999974</v>
      </c>
      <c r="O35" s="36">
        <f t="shared" si="8"/>
        <v>0.6</v>
      </c>
      <c r="P35" s="35">
        <f t="shared" si="90"/>
        <v>20</v>
      </c>
      <c r="Q35" s="54">
        <v>83.82</v>
      </c>
      <c r="R35" s="54">
        <f t="shared" si="91"/>
        <v>0</v>
      </c>
      <c r="S35" s="36">
        <f t="shared" si="9"/>
        <v>0.6</v>
      </c>
      <c r="T35" s="35">
        <f t="shared" si="92"/>
        <v>28</v>
      </c>
      <c r="U35" s="54"/>
      <c r="V35" s="54">
        <f t="shared" si="93"/>
        <v>0.3</v>
      </c>
      <c r="W35" s="54">
        <f t="shared" si="563"/>
        <v>0.5</v>
      </c>
      <c r="X35" s="34"/>
      <c r="Y35" s="36">
        <v>0.1532897547226568</v>
      </c>
      <c r="Z35" s="54">
        <f t="shared" si="95"/>
        <v>0</v>
      </c>
      <c r="AA35" s="36">
        <f t="shared" si="10"/>
        <v>0.3</v>
      </c>
      <c r="AB35" s="35">
        <f t="shared" si="96"/>
        <v>25</v>
      </c>
      <c r="AC35" s="36">
        <v>8.1835256238261336E-2</v>
      </c>
      <c r="AD35" s="54">
        <f t="shared" si="97"/>
        <v>0.5</v>
      </c>
      <c r="AE35" s="36">
        <f t="shared" si="11"/>
        <v>0.5</v>
      </c>
      <c r="AF35" s="35">
        <f t="shared" si="98"/>
        <v>17</v>
      </c>
      <c r="AG35" s="36">
        <v>3.7563724174939632E-2</v>
      </c>
      <c r="AH35" s="54">
        <f t="shared" si="99"/>
        <v>0.3</v>
      </c>
      <c r="AI35" s="36">
        <f t="shared" si="12"/>
        <v>0.3</v>
      </c>
      <c r="AJ35" s="35">
        <f t="shared" si="100"/>
        <v>21</v>
      </c>
      <c r="AK35" s="36">
        <v>5.0214073665209673</v>
      </c>
      <c r="AL35" s="54">
        <f t="shared" si="101"/>
        <v>0.5</v>
      </c>
      <c r="AM35" s="36">
        <f t="shared" si="13"/>
        <v>0.5</v>
      </c>
      <c r="AN35" s="35">
        <f t="shared" si="570"/>
        <v>7</v>
      </c>
      <c r="AO35" s="53">
        <v>2.3272119702236211</v>
      </c>
      <c r="AP35" s="54">
        <f t="shared" si="103"/>
        <v>0.28691152119105512</v>
      </c>
      <c r="AQ35" s="36">
        <f t="shared" si="14"/>
        <v>0.3</v>
      </c>
      <c r="AR35" s="35">
        <f t="shared" si="562"/>
        <v>12</v>
      </c>
      <c r="AS35" s="54">
        <v>99.6</v>
      </c>
      <c r="AT35" s="54">
        <f t="shared" si="105"/>
        <v>1</v>
      </c>
      <c r="AU35" s="36">
        <f t="shared" si="15"/>
        <v>1</v>
      </c>
      <c r="AV35" s="35">
        <f t="shared" si="106"/>
        <v>28</v>
      </c>
      <c r="AW35" s="54">
        <v>0.05</v>
      </c>
      <c r="AX35" s="54">
        <f t="shared" si="107"/>
        <v>1</v>
      </c>
      <c r="AY35" s="36">
        <f t="shared" si="16"/>
        <v>1</v>
      </c>
      <c r="AZ35" s="35">
        <f t="shared" si="108"/>
        <v>20</v>
      </c>
      <c r="BA35" s="54">
        <v>2.702</v>
      </c>
      <c r="BB35" s="54">
        <f t="shared" si="109"/>
        <v>0.89800000000000013</v>
      </c>
      <c r="BC35" s="36">
        <f t="shared" si="17"/>
        <v>1</v>
      </c>
      <c r="BD35" s="35">
        <f t="shared" si="110"/>
        <v>27</v>
      </c>
      <c r="BE35" s="37">
        <v>0.16</v>
      </c>
      <c r="BF35" s="54">
        <f t="shared" si="111"/>
        <v>1</v>
      </c>
      <c r="BG35" s="36">
        <f t="shared" si="18"/>
        <v>1</v>
      </c>
      <c r="BH35" s="35">
        <f t="shared" si="112"/>
        <v>23</v>
      </c>
      <c r="BI35" s="54">
        <v>99.39</v>
      </c>
      <c r="BJ35" s="54">
        <f t="shared" si="113"/>
        <v>0.2</v>
      </c>
      <c r="BK35" s="36">
        <f t="shared" si="19"/>
        <v>0.2</v>
      </c>
      <c r="BL35" s="35">
        <f t="shared" si="114"/>
        <v>17</v>
      </c>
      <c r="BM35" s="54">
        <v>0.13</v>
      </c>
      <c r="BN35" s="54">
        <f t="shared" si="115"/>
        <v>0.2</v>
      </c>
      <c r="BO35" s="36">
        <f t="shared" si="20"/>
        <v>0.2</v>
      </c>
      <c r="BP35" s="35">
        <f t="shared" si="116"/>
        <v>12</v>
      </c>
      <c r="BQ35" s="54">
        <v>99.43</v>
      </c>
      <c r="BR35" s="54">
        <f t="shared" si="117"/>
        <v>0.19440000000000057</v>
      </c>
      <c r="BS35" s="36">
        <f t="shared" si="21"/>
        <v>0.2</v>
      </c>
      <c r="BT35" s="35">
        <f t="shared" si="118"/>
        <v>9</v>
      </c>
      <c r="BU35" s="54">
        <v>1.3216757437235398</v>
      </c>
      <c r="BV35" s="54">
        <f t="shared" si="119"/>
        <v>0.3485318810042336</v>
      </c>
      <c r="BW35" s="36">
        <f t="shared" si="22"/>
        <v>0.4</v>
      </c>
      <c r="BX35" s="35">
        <f t="shared" si="120"/>
        <v>9</v>
      </c>
      <c r="BY35" s="54">
        <v>97.41</v>
      </c>
      <c r="BZ35" s="54">
        <f t="shared" si="121"/>
        <v>0.30559999999999943</v>
      </c>
      <c r="CA35" s="36">
        <f t="shared" si="23"/>
        <v>0.4</v>
      </c>
      <c r="CB35" s="35">
        <f t="shared" si="122"/>
        <v>22</v>
      </c>
      <c r="CC35" s="54">
        <v>98.530900000000003</v>
      </c>
      <c r="CD35" s="54">
        <f t="shared" si="123"/>
        <v>0.5</v>
      </c>
      <c r="CE35" s="36">
        <f t="shared" si="24"/>
        <v>0.5</v>
      </c>
      <c r="CF35" s="35">
        <f t="shared" si="124"/>
        <v>15</v>
      </c>
      <c r="CG35" s="54">
        <v>92</v>
      </c>
      <c r="CH35" s="54">
        <f t="shared" si="125"/>
        <v>0.30399999999999999</v>
      </c>
      <c r="CI35" s="36">
        <f t="shared" si="25"/>
        <v>0.4</v>
      </c>
      <c r="CJ35" s="35">
        <f t="shared" si="126"/>
        <v>27</v>
      </c>
      <c r="CK35" s="54"/>
      <c r="CL35" s="54">
        <f t="shared" si="127"/>
        <v>0.18</v>
      </c>
      <c r="CM35" s="54">
        <f t="shared" si="128"/>
        <v>0.3</v>
      </c>
      <c r="CN35" s="34"/>
      <c r="CO35" s="54">
        <v>98.447000000000003</v>
      </c>
      <c r="CP35" s="54">
        <f t="shared" si="129"/>
        <v>0.5</v>
      </c>
      <c r="CQ35" s="36">
        <f t="shared" si="26"/>
        <v>0.5</v>
      </c>
      <c r="CR35" s="35">
        <f t="shared" si="130"/>
        <v>20</v>
      </c>
      <c r="CS35" s="54">
        <v>56</v>
      </c>
      <c r="CT35" s="54">
        <f t="shared" si="131"/>
        <v>0.4</v>
      </c>
      <c r="CU35" s="36">
        <f t="shared" si="27"/>
        <v>0.4</v>
      </c>
      <c r="CV35" s="35">
        <f t="shared" si="132"/>
        <v>18</v>
      </c>
      <c r="CW35" s="54"/>
      <c r="CX35" s="54">
        <f t="shared" si="133"/>
        <v>0.18</v>
      </c>
      <c r="CY35" s="54">
        <f t="shared" si="134"/>
        <v>0.3</v>
      </c>
      <c r="CZ35" s="34"/>
      <c r="DA35" s="54">
        <v>98.362700000000004</v>
      </c>
      <c r="DB35" s="54">
        <f t="shared" si="135"/>
        <v>0.3</v>
      </c>
      <c r="DC35" s="36">
        <f t="shared" si="28"/>
        <v>0.3</v>
      </c>
      <c r="DD35" s="35">
        <f t="shared" si="136"/>
        <v>20</v>
      </c>
      <c r="DE35" s="54">
        <v>107</v>
      </c>
      <c r="DF35" s="54">
        <f t="shared" si="137"/>
        <v>0</v>
      </c>
      <c r="DG35" s="36">
        <f t="shared" si="29"/>
        <v>0.5</v>
      </c>
      <c r="DH35" s="35">
        <f t="shared" si="138"/>
        <v>27</v>
      </c>
      <c r="DI35" s="54">
        <v>98.779200000000003</v>
      </c>
      <c r="DJ35" s="54">
        <f t="shared" si="139"/>
        <v>0.5</v>
      </c>
      <c r="DK35" s="36">
        <f t="shared" si="30"/>
        <v>0.5</v>
      </c>
      <c r="DL35" s="35">
        <f t="shared" si="140"/>
        <v>18</v>
      </c>
      <c r="DM35" s="54">
        <v>70</v>
      </c>
      <c r="DN35" s="54">
        <f t="shared" si="141"/>
        <v>0.3</v>
      </c>
      <c r="DO35" s="36">
        <f t="shared" si="31"/>
        <v>0.3</v>
      </c>
      <c r="DP35" s="35">
        <f t="shared" si="142"/>
        <v>16</v>
      </c>
      <c r="DQ35" s="54">
        <v>4.4945000000000004</v>
      </c>
      <c r="DR35" s="54">
        <f t="shared" si="143"/>
        <v>0.3</v>
      </c>
      <c r="DS35" s="36">
        <f t="shared" si="32"/>
        <v>0.3</v>
      </c>
      <c r="DT35" s="35">
        <f t="shared" si="144"/>
        <v>12</v>
      </c>
      <c r="DU35" s="54">
        <v>99.41</v>
      </c>
      <c r="DV35" s="54">
        <f t="shared" si="145"/>
        <v>0.3</v>
      </c>
      <c r="DW35" s="36">
        <f t="shared" si="33"/>
        <v>0.3</v>
      </c>
      <c r="DX35" s="35">
        <f t="shared" si="146"/>
        <v>21</v>
      </c>
      <c r="DY35" s="54"/>
      <c r="DZ35" s="54">
        <f t="shared" si="147"/>
        <v>0.3</v>
      </c>
      <c r="EA35" s="54">
        <f t="shared" si="148"/>
        <v>0.5</v>
      </c>
      <c r="EB35" s="34"/>
      <c r="EC35" s="54">
        <v>77.92</v>
      </c>
      <c r="ED35" s="94">
        <v>75.83</v>
      </c>
      <c r="EE35" s="54">
        <f t="shared" si="149"/>
        <v>8.744769874477E-2</v>
      </c>
      <c r="EF35" s="51">
        <f t="shared" si="150"/>
        <v>0.3</v>
      </c>
      <c r="EG35" s="24">
        <f t="shared" si="151"/>
        <v>14</v>
      </c>
      <c r="EH35" s="54">
        <v>77.92</v>
      </c>
      <c r="EI35" s="54">
        <v>71.59</v>
      </c>
      <c r="EJ35" s="54">
        <f t="shared" si="152"/>
        <v>0.16643295354951798</v>
      </c>
      <c r="EK35" s="51">
        <f t="shared" si="153"/>
        <v>0.3</v>
      </c>
      <c r="EL35" s="24">
        <f t="shared" si="154"/>
        <v>23</v>
      </c>
      <c r="EM35" s="69">
        <v>78.02</v>
      </c>
      <c r="EN35" s="70">
        <v>75.81</v>
      </c>
      <c r="EO35" s="54">
        <f t="shared" si="155"/>
        <v>0.12774566473988408</v>
      </c>
      <c r="EP35" s="51">
        <f t="shared" si="156"/>
        <v>0.3</v>
      </c>
      <c r="EQ35" s="24">
        <f t="shared" si="157"/>
        <v>9</v>
      </c>
      <c r="ER35" s="69">
        <v>78.02</v>
      </c>
      <c r="ES35" s="70">
        <v>73.13</v>
      </c>
      <c r="ET35" s="54">
        <f t="shared" si="158"/>
        <v>0.1864040660736975</v>
      </c>
      <c r="EU35" s="51">
        <f t="shared" si="159"/>
        <v>0.3</v>
      </c>
      <c r="EV35" s="24">
        <f t="shared" si="160"/>
        <v>14</v>
      </c>
      <c r="EW35" s="54">
        <v>83.82</v>
      </c>
      <c r="EX35" s="54">
        <v>81.31</v>
      </c>
      <c r="EY35" s="54">
        <f t="shared" si="161"/>
        <v>0.11255605381165883</v>
      </c>
      <c r="EZ35" s="51">
        <f t="shared" si="162"/>
        <v>0.3</v>
      </c>
      <c r="FA35" s="24">
        <f t="shared" si="163"/>
        <v>21</v>
      </c>
      <c r="FB35" s="54">
        <v>83.82</v>
      </c>
      <c r="FC35" s="54">
        <v>76.38</v>
      </c>
      <c r="FD35" s="54">
        <f t="shared" si="164"/>
        <v>0.1920826161790016</v>
      </c>
      <c r="FE35" s="51">
        <f t="shared" si="165"/>
        <v>0.3</v>
      </c>
      <c r="FF35" s="24">
        <f t="shared" si="166"/>
        <v>23</v>
      </c>
      <c r="FG35" s="54">
        <v>9.120000000000001</v>
      </c>
      <c r="FH35" s="54">
        <f t="shared" si="34"/>
        <v>0.20111999999999997</v>
      </c>
      <c r="FI35" s="36">
        <f t="shared" si="35"/>
        <v>0.3</v>
      </c>
      <c r="FJ35" s="35">
        <f t="shared" si="36"/>
        <v>26</v>
      </c>
      <c r="FK35" s="54">
        <v>3.28</v>
      </c>
      <c r="FL35" s="54">
        <f t="shared" si="167"/>
        <v>0.3</v>
      </c>
      <c r="FM35" s="36">
        <f t="shared" si="37"/>
        <v>0.3</v>
      </c>
      <c r="FN35" s="35">
        <f t="shared" si="168"/>
        <v>15</v>
      </c>
      <c r="FO35" s="54">
        <v>96.86</v>
      </c>
      <c r="FP35" s="54">
        <v>90.4</v>
      </c>
      <c r="FQ35" s="54">
        <f t="shared" si="169"/>
        <v>0.58727272727272717</v>
      </c>
      <c r="FR35" s="51">
        <f t="shared" si="170"/>
        <v>0.6</v>
      </c>
      <c r="FS35" s="24">
        <f t="shared" si="171"/>
        <v>19</v>
      </c>
      <c r="FT35" s="54">
        <v>96.86</v>
      </c>
      <c r="FU35" s="54">
        <v>92.55</v>
      </c>
      <c r="FV35" s="54">
        <f t="shared" si="172"/>
        <v>0.58112359550561787</v>
      </c>
      <c r="FW35" s="51">
        <f t="shared" si="173"/>
        <v>0.6</v>
      </c>
      <c r="FX35" s="24">
        <f t="shared" si="174"/>
        <v>20</v>
      </c>
      <c r="FY35" s="54">
        <v>96.14</v>
      </c>
      <c r="FZ35" s="54">
        <v>91.75</v>
      </c>
      <c r="GA35" s="54">
        <f t="shared" si="175"/>
        <v>0.1</v>
      </c>
      <c r="GB35" s="51">
        <f t="shared" si="176"/>
        <v>0.1</v>
      </c>
      <c r="GC35" s="24">
        <f t="shared" si="177"/>
        <v>1</v>
      </c>
      <c r="GD35" s="57">
        <v>96.14</v>
      </c>
      <c r="GE35" s="57">
        <v>93.95</v>
      </c>
      <c r="GF35" s="54">
        <f t="shared" si="178"/>
        <v>0.1</v>
      </c>
      <c r="GG35" s="51">
        <f t="shared" si="179"/>
        <v>0.1</v>
      </c>
      <c r="GH35" s="24">
        <f t="shared" si="180"/>
        <v>1</v>
      </c>
      <c r="GI35" s="57">
        <v>97.43</v>
      </c>
      <c r="GJ35" s="57">
        <v>91.69</v>
      </c>
      <c r="GK35" s="54">
        <f t="shared" si="181"/>
        <v>0.1</v>
      </c>
      <c r="GL35" s="51">
        <f t="shared" si="182"/>
        <v>0.1</v>
      </c>
      <c r="GM35" s="24">
        <f t="shared" si="183"/>
        <v>1</v>
      </c>
      <c r="GN35" s="57">
        <v>97.43</v>
      </c>
      <c r="GO35" s="57">
        <v>94.45</v>
      </c>
      <c r="GP35" s="54">
        <f t="shared" si="184"/>
        <v>0.1</v>
      </c>
      <c r="GQ35" s="51">
        <f t="shared" si="185"/>
        <v>0.1</v>
      </c>
      <c r="GR35" s="24">
        <f t="shared" si="186"/>
        <v>1</v>
      </c>
      <c r="GS35" s="57">
        <v>2.67</v>
      </c>
      <c r="GT35" s="57">
        <f t="shared" si="38"/>
        <v>9.1066666666666671E-2</v>
      </c>
      <c r="GU35" s="51">
        <f t="shared" si="39"/>
        <v>0.1</v>
      </c>
      <c r="GV35" s="24">
        <f t="shared" si="40"/>
        <v>16</v>
      </c>
      <c r="GW35" s="57">
        <v>11.55</v>
      </c>
      <c r="GX35" s="57">
        <f t="shared" si="187"/>
        <v>0</v>
      </c>
      <c r="GY35" s="51">
        <f t="shared" si="41"/>
        <v>0.1</v>
      </c>
      <c r="GZ35" s="24">
        <f t="shared" si="42"/>
        <v>28</v>
      </c>
      <c r="HA35" s="56"/>
      <c r="HB35" s="56"/>
      <c r="HC35" s="54">
        <f t="shared" si="188"/>
        <v>0.06</v>
      </c>
      <c r="HD35" s="54">
        <f t="shared" si="189"/>
        <v>0.1</v>
      </c>
      <c r="HE35" s="56"/>
      <c r="HF35" s="56"/>
      <c r="HG35" s="56"/>
      <c r="HH35" s="54">
        <f t="shared" si="190"/>
        <v>0.06</v>
      </c>
      <c r="HI35" s="54">
        <f t="shared" si="191"/>
        <v>0.1</v>
      </c>
      <c r="HJ35" s="56"/>
      <c r="HK35" s="57">
        <v>96.09</v>
      </c>
      <c r="HL35" s="57">
        <v>94</v>
      </c>
      <c r="HM35" s="54">
        <f t="shared" si="192"/>
        <v>6.9666666666666779E-2</v>
      </c>
      <c r="HN35" s="51">
        <f t="shared" si="193"/>
        <v>0.1</v>
      </c>
      <c r="HO35" s="24">
        <f t="shared" si="194"/>
        <v>24</v>
      </c>
      <c r="HP35" s="57">
        <v>96.09</v>
      </c>
      <c r="HQ35" s="57">
        <v>94.48</v>
      </c>
      <c r="HR35" s="54">
        <f t="shared" si="195"/>
        <v>6.3888888888888967E-2</v>
      </c>
      <c r="HS35" s="51">
        <f t="shared" si="196"/>
        <v>0.1</v>
      </c>
      <c r="HT35" s="24">
        <f t="shared" si="197"/>
        <v>25</v>
      </c>
      <c r="HU35" s="54">
        <v>97.77</v>
      </c>
      <c r="HV35" s="54">
        <v>90.63</v>
      </c>
      <c r="HW35" s="54">
        <f t="shared" si="198"/>
        <v>0.1</v>
      </c>
      <c r="HX35" s="54">
        <f t="shared" si="199"/>
        <v>0.1</v>
      </c>
      <c r="HY35" s="24">
        <f t="shared" si="200"/>
        <v>1</v>
      </c>
      <c r="HZ35" s="54">
        <v>97.77</v>
      </c>
      <c r="IA35" s="54">
        <v>94.97</v>
      </c>
      <c r="IB35" s="54">
        <f t="shared" si="201"/>
        <v>0.1</v>
      </c>
      <c r="IC35" s="54">
        <f t="shared" si="202"/>
        <v>0.1</v>
      </c>
      <c r="ID35" s="24">
        <f t="shared" si="203"/>
        <v>1</v>
      </c>
      <c r="IE35" s="56"/>
      <c r="IF35" s="56"/>
      <c r="IG35" s="54">
        <f t="shared" si="204"/>
        <v>0.06</v>
      </c>
      <c r="IH35" s="54">
        <f t="shared" si="205"/>
        <v>0.1</v>
      </c>
      <c r="II35" s="56"/>
      <c r="IJ35" s="56"/>
      <c r="IK35" s="56"/>
      <c r="IL35" s="54">
        <f t="shared" si="206"/>
        <v>0.06</v>
      </c>
      <c r="IM35" s="54">
        <f t="shared" si="207"/>
        <v>0.1</v>
      </c>
      <c r="IN35" s="56"/>
      <c r="IO35" s="56"/>
      <c r="IP35" s="56"/>
      <c r="IQ35" s="54">
        <f t="shared" si="208"/>
        <v>0.12</v>
      </c>
      <c r="IR35" s="54">
        <f t="shared" si="209"/>
        <v>0.2</v>
      </c>
      <c r="IS35" s="56"/>
      <c r="IT35" s="56"/>
      <c r="IU35" s="56"/>
      <c r="IV35" s="54">
        <f t="shared" si="210"/>
        <v>0.12</v>
      </c>
      <c r="IW35" s="54">
        <f t="shared" si="211"/>
        <v>0.2</v>
      </c>
      <c r="IX35" s="56"/>
      <c r="IY35" s="56"/>
      <c r="IZ35" s="56"/>
      <c r="JA35" s="54">
        <f t="shared" si="212"/>
        <v>0.12</v>
      </c>
      <c r="JB35" s="54">
        <f t="shared" si="213"/>
        <v>0.2</v>
      </c>
      <c r="JC35" s="56"/>
      <c r="JD35" s="56"/>
      <c r="JE35" s="56"/>
      <c r="JF35" s="54">
        <f t="shared" si="214"/>
        <v>0.12</v>
      </c>
      <c r="JG35" s="54">
        <f t="shared" si="215"/>
        <v>0.2</v>
      </c>
      <c r="JH35" s="56"/>
      <c r="JI35" s="56"/>
      <c r="JJ35" s="56"/>
      <c r="JK35" s="54">
        <f t="shared" si="216"/>
        <v>0.06</v>
      </c>
      <c r="JL35" s="54">
        <f t="shared" si="217"/>
        <v>0.1</v>
      </c>
      <c r="JM35" s="56"/>
      <c r="JN35" s="56"/>
      <c r="JO35" s="56"/>
      <c r="JP35" s="54">
        <f t="shared" si="218"/>
        <v>0.06</v>
      </c>
      <c r="JQ35" s="54">
        <f t="shared" si="219"/>
        <v>0.1</v>
      </c>
      <c r="JR35" s="56"/>
      <c r="JS35" s="56"/>
      <c r="JT35" s="56"/>
      <c r="JU35" s="54">
        <f t="shared" si="220"/>
        <v>0.03</v>
      </c>
      <c r="JV35" s="54">
        <f t="shared" si="221"/>
        <v>0.05</v>
      </c>
      <c r="JW35" s="56"/>
      <c r="JX35" s="56"/>
      <c r="JY35" s="56"/>
      <c r="JZ35" s="54">
        <f t="shared" si="222"/>
        <v>0.03</v>
      </c>
      <c r="KA35" s="54">
        <f t="shared" si="223"/>
        <v>0.05</v>
      </c>
      <c r="KB35" s="56"/>
      <c r="KC35" s="56"/>
      <c r="KD35" s="56"/>
      <c r="KE35" s="54">
        <f t="shared" si="224"/>
        <v>0.03</v>
      </c>
      <c r="KF35" s="54">
        <f t="shared" si="225"/>
        <v>0.05</v>
      </c>
      <c r="KG35" s="56"/>
      <c r="KH35" s="56"/>
      <c r="KI35" s="56"/>
      <c r="KJ35" s="54">
        <f t="shared" si="226"/>
        <v>0.03</v>
      </c>
      <c r="KK35" s="54">
        <f t="shared" si="227"/>
        <v>0.05</v>
      </c>
      <c r="KL35" s="56"/>
      <c r="KM35" s="57">
        <v>95.61</v>
      </c>
      <c r="KN35" s="57"/>
      <c r="KO35" s="54">
        <f t="shared" si="228"/>
        <v>0</v>
      </c>
      <c r="KP35" s="51">
        <f t="shared" si="229"/>
        <v>0</v>
      </c>
      <c r="KQ35" s="24">
        <f t="shared" si="230"/>
        <v>1</v>
      </c>
      <c r="KR35" s="57">
        <v>95.61</v>
      </c>
      <c r="KS35" s="57"/>
      <c r="KT35" s="54">
        <f t="shared" si="231"/>
        <v>0</v>
      </c>
      <c r="KU35" s="51">
        <f t="shared" si="232"/>
        <v>0</v>
      </c>
      <c r="KV35" s="24">
        <f t="shared" si="233"/>
        <v>1</v>
      </c>
      <c r="KW35" s="57">
        <v>100</v>
      </c>
      <c r="KX35" s="57"/>
      <c r="KY35" s="54">
        <f t="shared" si="234"/>
        <v>0</v>
      </c>
      <c r="KZ35" s="51">
        <f t="shared" si="235"/>
        <v>0</v>
      </c>
      <c r="LA35" s="24">
        <f t="shared" si="236"/>
        <v>1</v>
      </c>
      <c r="LB35" s="57">
        <v>100</v>
      </c>
      <c r="LC35" s="57"/>
      <c r="LD35" s="54">
        <f t="shared" si="237"/>
        <v>0</v>
      </c>
      <c r="LE35" s="51">
        <f t="shared" si="238"/>
        <v>0</v>
      </c>
      <c r="LF35" s="24">
        <f t="shared" si="239"/>
        <v>1</v>
      </c>
      <c r="LG35" s="56"/>
      <c r="LH35" s="56"/>
      <c r="LI35" s="54">
        <f t="shared" si="240"/>
        <v>0.06</v>
      </c>
      <c r="LJ35" s="54">
        <f t="shared" si="241"/>
        <v>0.1</v>
      </c>
      <c r="LK35" s="56"/>
      <c r="LL35" s="56"/>
      <c r="LM35" s="56"/>
      <c r="LN35" s="54">
        <f t="shared" si="242"/>
        <v>0.06</v>
      </c>
      <c r="LO35" s="54">
        <f t="shared" si="243"/>
        <v>0.1</v>
      </c>
      <c r="LP35" s="56"/>
      <c r="LQ35" s="54">
        <v>8.1090722656250005</v>
      </c>
      <c r="LR35" s="56"/>
      <c r="LS35" s="54">
        <f t="shared" si="244"/>
        <v>0</v>
      </c>
      <c r="LT35" s="51">
        <f t="shared" si="245"/>
        <v>0</v>
      </c>
      <c r="LU35" s="24">
        <f t="shared" si="564"/>
        <v>1</v>
      </c>
      <c r="LV35" s="54">
        <v>8.1090722656250005</v>
      </c>
      <c r="LW35" s="56"/>
      <c r="LX35" s="54">
        <f t="shared" si="247"/>
        <v>0</v>
      </c>
      <c r="LY35" s="51">
        <f t="shared" si="248"/>
        <v>0</v>
      </c>
      <c r="LZ35" s="24">
        <f t="shared" si="565"/>
        <v>1</v>
      </c>
      <c r="MA35" s="54">
        <v>1.0791015625</v>
      </c>
      <c r="MB35" s="56"/>
      <c r="MC35" s="54">
        <f t="shared" si="250"/>
        <v>0</v>
      </c>
      <c r="MD35" s="51">
        <f t="shared" si="251"/>
        <v>0</v>
      </c>
      <c r="ME35" s="24">
        <f t="shared" si="566"/>
        <v>1</v>
      </c>
      <c r="MF35" s="54">
        <v>1.0791015625</v>
      </c>
      <c r="MG35" s="56"/>
      <c r="MH35" s="54">
        <f t="shared" si="253"/>
        <v>0</v>
      </c>
      <c r="MI35" s="51">
        <f t="shared" si="254"/>
        <v>0</v>
      </c>
      <c r="MJ35" s="24">
        <f t="shared" si="567"/>
        <v>1</v>
      </c>
      <c r="MK35" s="56"/>
      <c r="ML35" s="56"/>
      <c r="MM35" s="54">
        <f t="shared" si="256"/>
        <v>0.12</v>
      </c>
      <c r="MN35" s="54">
        <f t="shared" si="257"/>
        <v>0.2</v>
      </c>
      <c r="MO35" s="56"/>
      <c r="MP35" s="56"/>
      <c r="MQ35" s="56"/>
      <c r="MR35" s="54">
        <f t="shared" si="258"/>
        <v>0.12</v>
      </c>
      <c r="MS35" s="54">
        <f t="shared" si="259"/>
        <v>0.2</v>
      </c>
      <c r="MT35" s="56"/>
      <c r="MU35" s="56"/>
      <c r="MV35" s="56"/>
      <c r="MW35" s="54">
        <f t="shared" si="260"/>
        <v>0.12</v>
      </c>
      <c r="MX35" s="54">
        <f t="shared" si="261"/>
        <v>0.2</v>
      </c>
      <c r="MY35" s="56"/>
      <c r="MZ35" s="56"/>
      <c r="NA35" s="56"/>
      <c r="NB35" s="54">
        <f t="shared" si="262"/>
        <v>0.12</v>
      </c>
      <c r="NC35" s="54">
        <f t="shared" si="263"/>
        <v>0.2</v>
      </c>
      <c r="ND35" s="56"/>
      <c r="NE35" s="56"/>
      <c r="NF35" s="56"/>
      <c r="NG35" s="54">
        <f t="shared" si="264"/>
        <v>0.06</v>
      </c>
      <c r="NH35" s="54">
        <f t="shared" si="265"/>
        <v>0.1</v>
      </c>
      <c r="NI35" s="56"/>
      <c r="NJ35" s="56"/>
      <c r="NK35" s="56"/>
      <c r="NL35" s="54">
        <f t="shared" si="266"/>
        <v>0.06</v>
      </c>
      <c r="NM35" s="54">
        <f t="shared" si="267"/>
        <v>0.1</v>
      </c>
      <c r="NN35" s="56"/>
      <c r="NO35" s="56"/>
      <c r="NP35" s="56"/>
      <c r="NQ35" s="54">
        <f t="shared" si="268"/>
        <v>0.03</v>
      </c>
      <c r="NR35" s="54">
        <f t="shared" si="269"/>
        <v>0.05</v>
      </c>
      <c r="NS35" s="56"/>
      <c r="NT35" s="56"/>
      <c r="NU35" s="56"/>
      <c r="NV35" s="54">
        <f t="shared" si="270"/>
        <v>0.03</v>
      </c>
      <c r="NW35" s="54">
        <f t="shared" si="271"/>
        <v>0.05</v>
      </c>
      <c r="NX35" s="56"/>
      <c r="NY35" s="56"/>
      <c r="NZ35" s="56"/>
      <c r="OA35" s="54">
        <f t="shared" si="272"/>
        <v>0.03</v>
      </c>
      <c r="OB35" s="54">
        <f t="shared" si="273"/>
        <v>0.05</v>
      </c>
      <c r="OC35" s="56"/>
      <c r="OD35" s="56"/>
      <c r="OE35" s="56"/>
      <c r="OF35" s="54">
        <f t="shared" si="274"/>
        <v>0.03</v>
      </c>
      <c r="OG35" s="54">
        <f t="shared" si="275"/>
        <v>0.05</v>
      </c>
      <c r="OH35" s="56"/>
      <c r="OI35" s="56"/>
      <c r="OJ35" s="56"/>
      <c r="OK35" s="54">
        <f t="shared" si="276"/>
        <v>0.06</v>
      </c>
      <c r="OL35" s="54">
        <f t="shared" si="277"/>
        <v>0.1</v>
      </c>
      <c r="OM35" s="56"/>
      <c r="ON35" s="56"/>
      <c r="OO35" s="56"/>
      <c r="OP35" s="54">
        <f t="shared" si="278"/>
        <v>0.06</v>
      </c>
      <c r="OQ35" s="54">
        <f t="shared" si="279"/>
        <v>0.1</v>
      </c>
      <c r="OR35" s="56"/>
      <c r="OS35" s="56"/>
      <c r="OT35" s="56"/>
      <c r="OU35" s="54">
        <f t="shared" si="280"/>
        <v>0.12</v>
      </c>
      <c r="OV35" s="54">
        <f t="shared" si="281"/>
        <v>0.2</v>
      </c>
      <c r="OW35" s="56"/>
      <c r="OX35" s="56"/>
      <c r="OY35" s="56"/>
      <c r="OZ35" s="54">
        <f t="shared" si="282"/>
        <v>0.12</v>
      </c>
      <c r="PA35" s="54">
        <f t="shared" si="283"/>
        <v>0.2</v>
      </c>
      <c r="PB35" s="56"/>
      <c r="PC35" s="56"/>
      <c r="PD35" s="56"/>
      <c r="PE35" s="54">
        <f t="shared" si="284"/>
        <v>0.12</v>
      </c>
      <c r="PF35" s="54">
        <f t="shared" si="285"/>
        <v>0.2</v>
      </c>
      <c r="PG35" s="56"/>
      <c r="PH35" s="56"/>
      <c r="PI35" s="56"/>
      <c r="PJ35" s="54">
        <f t="shared" si="286"/>
        <v>0.12</v>
      </c>
      <c r="PK35" s="54">
        <f t="shared" si="287"/>
        <v>0.2</v>
      </c>
      <c r="PL35" s="56"/>
      <c r="PM35" s="56"/>
      <c r="PN35" s="56"/>
      <c r="PO35" s="54">
        <f t="shared" si="288"/>
        <v>0.06</v>
      </c>
      <c r="PP35" s="54">
        <f t="shared" si="289"/>
        <v>0.1</v>
      </c>
      <c r="PQ35" s="56"/>
      <c r="PR35" s="56"/>
      <c r="PS35" s="56"/>
      <c r="PT35" s="54">
        <f t="shared" si="290"/>
        <v>0.06</v>
      </c>
      <c r="PU35" s="54">
        <f t="shared" si="291"/>
        <v>0.1</v>
      </c>
      <c r="PV35" s="56"/>
      <c r="PW35" s="56"/>
      <c r="PX35" s="56"/>
      <c r="PY35" s="54">
        <f t="shared" si="292"/>
        <v>0.03</v>
      </c>
      <c r="PZ35" s="54">
        <f t="shared" si="293"/>
        <v>0.05</v>
      </c>
      <c r="QA35" s="56"/>
      <c r="QB35" s="56"/>
      <c r="QC35" s="56"/>
      <c r="QD35" s="54">
        <f t="shared" si="294"/>
        <v>0.03</v>
      </c>
      <c r="QE35" s="54">
        <f t="shared" si="295"/>
        <v>0.05</v>
      </c>
      <c r="QF35" s="56"/>
      <c r="QG35" s="56"/>
      <c r="QH35" s="56"/>
      <c r="QI35" s="54">
        <f t="shared" si="296"/>
        <v>0.03</v>
      </c>
      <c r="QJ35" s="54">
        <f t="shared" si="297"/>
        <v>0.05</v>
      </c>
      <c r="QK35" s="56"/>
      <c r="QL35" s="56"/>
      <c r="QM35" s="56"/>
      <c r="QN35" s="54">
        <f t="shared" si="298"/>
        <v>0.03</v>
      </c>
      <c r="QO35" s="54">
        <f t="shared" si="299"/>
        <v>0.05</v>
      </c>
      <c r="QP35" s="56"/>
      <c r="QQ35" s="54"/>
      <c r="QR35" s="54">
        <f t="shared" si="300"/>
        <v>0.12</v>
      </c>
      <c r="QS35" s="54">
        <f t="shared" si="301"/>
        <v>0.2</v>
      </c>
      <c r="QT35" s="34"/>
      <c r="QU35" s="54"/>
      <c r="QV35" s="54">
        <f t="shared" si="302"/>
        <v>0.12</v>
      </c>
      <c r="QW35" s="54">
        <f t="shared" si="303"/>
        <v>0.2</v>
      </c>
      <c r="QX35" s="34"/>
      <c r="QY35" s="54"/>
      <c r="QZ35" s="54">
        <f t="shared" si="304"/>
        <v>0.12</v>
      </c>
      <c r="RA35" s="54">
        <f t="shared" si="305"/>
        <v>0.2</v>
      </c>
      <c r="RB35" s="34"/>
      <c r="RC35" s="54"/>
      <c r="RD35" s="54">
        <f t="shared" si="306"/>
        <v>0.12</v>
      </c>
      <c r="RE35" s="54">
        <f t="shared" si="307"/>
        <v>0.2</v>
      </c>
      <c r="RF35" s="34"/>
      <c r="RG35" s="54"/>
      <c r="RH35" s="54">
        <f t="shared" si="308"/>
        <v>0.12</v>
      </c>
      <c r="RI35" s="54">
        <f t="shared" si="309"/>
        <v>0.2</v>
      </c>
      <c r="RJ35" s="34"/>
      <c r="RK35" s="57">
        <v>96.86</v>
      </c>
      <c r="RL35" s="57">
        <f t="shared" si="310"/>
        <v>0.18879999999999997</v>
      </c>
      <c r="RM35" s="51">
        <f t="shared" si="43"/>
        <v>0.2</v>
      </c>
      <c r="RN35" s="24">
        <f t="shared" si="311"/>
        <v>19</v>
      </c>
      <c r="RO35" s="54"/>
      <c r="RP35" s="54">
        <f t="shared" si="312"/>
        <v>0.06</v>
      </c>
      <c r="RQ35" s="54">
        <f t="shared" si="313"/>
        <v>0.1</v>
      </c>
      <c r="RR35" s="34"/>
      <c r="RS35" s="54"/>
      <c r="RT35" s="54">
        <f t="shared" si="314"/>
        <v>0.06</v>
      </c>
      <c r="RU35" s="54">
        <f t="shared" si="315"/>
        <v>0.1</v>
      </c>
      <c r="RV35" s="34"/>
      <c r="RW35" s="54"/>
      <c r="RX35" s="54">
        <f t="shared" si="316"/>
        <v>0.06</v>
      </c>
      <c r="RY35" s="54">
        <f t="shared" si="317"/>
        <v>0.1</v>
      </c>
      <c r="RZ35" s="34"/>
      <c r="SA35" s="54"/>
      <c r="SB35" s="54">
        <f t="shared" si="318"/>
        <v>0.06</v>
      </c>
      <c r="SC35" s="54">
        <f t="shared" si="319"/>
        <v>0.1</v>
      </c>
      <c r="SD35" s="34"/>
      <c r="SE35" s="54"/>
      <c r="SF35" s="54">
        <f t="shared" si="320"/>
        <v>0.06</v>
      </c>
      <c r="SG35" s="54">
        <f t="shared" si="321"/>
        <v>0.1</v>
      </c>
      <c r="SH35" s="34"/>
      <c r="SI35" s="54"/>
      <c r="SJ35" s="54">
        <f t="shared" si="322"/>
        <v>0.06</v>
      </c>
      <c r="SK35" s="54">
        <f t="shared" si="323"/>
        <v>0.1</v>
      </c>
      <c r="SL35" s="34"/>
      <c r="SM35" s="54"/>
      <c r="SN35" s="54">
        <f t="shared" si="324"/>
        <v>0.06</v>
      </c>
      <c r="SO35" s="54">
        <f t="shared" si="325"/>
        <v>0.1</v>
      </c>
      <c r="SP35" s="34"/>
      <c r="SQ35" s="54"/>
      <c r="SR35" s="54">
        <f t="shared" si="326"/>
        <v>0.06</v>
      </c>
      <c r="SS35" s="54">
        <f t="shared" si="327"/>
        <v>0.1</v>
      </c>
      <c r="ST35" s="34"/>
      <c r="SU35" s="54"/>
      <c r="SV35" s="54">
        <f t="shared" si="328"/>
        <v>0.06</v>
      </c>
      <c r="SW35" s="54">
        <f t="shared" si="329"/>
        <v>0.1</v>
      </c>
      <c r="SX35" s="34"/>
      <c r="SY35" s="54"/>
      <c r="SZ35" s="54">
        <f t="shared" si="330"/>
        <v>0.06</v>
      </c>
      <c r="TA35" s="54">
        <f t="shared" si="331"/>
        <v>0.1</v>
      </c>
      <c r="TB35" s="34"/>
      <c r="TC35" s="54"/>
      <c r="TD35" s="54">
        <f t="shared" si="332"/>
        <v>0.06</v>
      </c>
      <c r="TE35" s="54">
        <f t="shared" si="333"/>
        <v>0.1</v>
      </c>
      <c r="TF35" s="34"/>
      <c r="TG35" s="54"/>
      <c r="TH35" s="54">
        <f t="shared" si="334"/>
        <v>0.06</v>
      </c>
      <c r="TI35" s="54">
        <f t="shared" si="335"/>
        <v>0.1</v>
      </c>
      <c r="TJ35" s="34"/>
      <c r="TK35" s="54"/>
      <c r="TL35" s="54">
        <f t="shared" si="336"/>
        <v>0.06</v>
      </c>
      <c r="TM35" s="54">
        <f t="shared" si="337"/>
        <v>0.1</v>
      </c>
      <c r="TN35" s="34"/>
      <c r="TO35" s="57">
        <v>96.14</v>
      </c>
      <c r="TP35" s="57">
        <f t="shared" si="338"/>
        <v>0.1</v>
      </c>
      <c r="TQ35" s="51">
        <f t="shared" si="44"/>
        <v>0.1</v>
      </c>
      <c r="TR35" s="24">
        <f t="shared" si="339"/>
        <v>1</v>
      </c>
      <c r="TS35" s="54"/>
      <c r="TT35" s="54">
        <f t="shared" si="340"/>
        <v>0.06</v>
      </c>
      <c r="TU35" s="54">
        <f t="shared" si="341"/>
        <v>0.1</v>
      </c>
      <c r="TV35" s="34"/>
      <c r="TW35" s="54"/>
      <c r="TX35" s="54">
        <f t="shared" si="342"/>
        <v>0.06</v>
      </c>
      <c r="TY35" s="54">
        <f t="shared" si="343"/>
        <v>0.1</v>
      </c>
      <c r="TZ35" s="34"/>
      <c r="UA35" s="54"/>
      <c r="UB35" s="54">
        <f t="shared" si="344"/>
        <v>0.06</v>
      </c>
      <c r="UC35" s="54">
        <f t="shared" si="345"/>
        <v>0.1</v>
      </c>
      <c r="UD35" s="34"/>
      <c r="UE35" s="54"/>
      <c r="UF35" s="54">
        <f t="shared" si="346"/>
        <v>0.06</v>
      </c>
      <c r="UG35" s="54">
        <f t="shared" si="347"/>
        <v>0.1</v>
      </c>
      <c r="UH35" s="34"/>
      <c r="UI35" s="54"/>
      <c r="UJ35" s="54">
        <f t="shared" si="348"/>
        <v>0.06</v>
      </c>
      <c r="UK35" s="54">
        <f t="shared" si="349"/>
        <v>0.1</v>
      </c>
      <c r="UL35" s="34"/>
      <c r="UM35" s="54"/>
      <c r="UN35" s="54">
        <f t="shared" si="350"/>
        <v>0.06</v>
      </c>
      <c r="UO35" s="54">
        <f t="shared" si="351"/>
        <v>0.1</v>
      </c>
      <c r="UP35" s="34"/>
      <c r="UQ35" s="54"/>
      <c r="UR35" s="54">
        <f t="shared" si="352"/>
        <v>0.06</v>
      </c>
      <c r="US35" s="54">
        <f t="shared" si="353"/>
        <v>0.1</v>
      </c>
      <c r="UT35" s="34"/>
      <c r="UU35" s="54"/>
      <c r="UV35" s="54">
        <f t="shared" si="354"/>
        <v>0.06</v>
      </c>
      <c r="UW35" s="54">
        <f t="shared" si="355"/>
        <v>0.1</v>
      </c>
      <c r="UX35" s="34"/>
      <c r="UY35" s="54"/>
      <c r="UZ35" s="54">
        <f t="shared" si="356"/>
        <v>0.06</v>
      </c>
      <c r="VA35" s="54">
        <f t="shared" si="357"/>
        <v>0.1</v>
      </c>
      <c r="VB35" s="34"/>
      <c r="VC35" s="54"/>
      <c r="VD35" s="54">
        <f t="shared" si="358"/>
        <v>0.06</v>
      </c>
      <c r="VE35" s="54">
        <f t="shared" si="359"/>
        <v>0.1</v>
      </c>
      <c r="VF35" s="34"/>
      <c r="VG35" s="49"/>
      <c r="VH35" s="57">
        <f t="shared" si="45"/>
        <v>0</v>
      </c>
      <c r="VI35" s="51">
        <f t="shared" si="46"/>
        <v>0</v>
      </c>
      <c r="VJ35" s="24"/>
      <c r="VK35" s="57">
        <v>95.61</v>
      </c>
      <c r="VL35" s="57">
        <f t="shared" si="361"/>
        <v>0.2</v>
      </c>
      <c r="VM35" s="51">
        <f t="shared" si="47"/>
        <v>0.2</v>
      </c>
      <c r="VN35" s="24">
        <f t="shared" si="362"/>
        <v>12</v>
      </c>
      <c r="VO35" s="57">
        <v>100</v>
      </c>
      <c r="VP35" s="57">
        <f t="shared" si="363"/>
        <v>0.2</v>
      </c>
      <c r="VQ35" s="51">
        <f t="shared" si="48"/>
        <v>0.2</v>
      </c>
      <c r="VR35" s="24">
        <f t="shared" si="364"/>
        <v>1</v>
      </c>
      <c r="VS35" s="54"/>
      <c r="VT35" s="54">
        <f t="shared" si="365"/>
        <v>0.06</v>
      </c>
      <c r="VU35" s="54">
        <f t="shared" si="366"/>
        <v>0.1</v>
      </c>
      <c r="VV35" s="34"/>
      <c r="VW35" s="54">
        <v>8.1090722656250005</v>
      </c>
      <c r="VX35" s="57">
        <f t="shared" si="367"/>
        <v>0.1</v>
      </c>
      <c r="VY35" s="51">
        <f t="shared" si="49"/>
        <v>0.1</v>
      </c>
      <c r="VZ35" s="24">
        <f t="shared" si="568"/>
        <v>3</v>
      </c>
      <c r="WA35" s="54">
        <v>1.0791015625</v>
      </c>
      <c r="WB35" s="57">
        <f t="shared" si="369"/>
        <v>0</v>
      </c>
      <c r="WC35" s="51">
        <f t="shared" si="50"/>
        <v>0.1</v>
      </c>
      <c r="WD35" s="24">
        <f t="shared" si="569"/>
        <v>28</v>
      </c>
      <c r="WE35" s="57">
        <v>97.37</v>
      </c>
      <c r="WF35" s="57">
        <f t="shared" si="371"/>
        <v>7.8266666666666734E-2</v>
      </c>
      <c r="WG35" s="51">
        <f t="shared" si="51"/>
        <v>0.1</v>
      </c>
      <c r="WH35" s="24">
        <f t="shared" si="372"/>
        <v>18</v>
      </c>
      <c r="WI35" s="54"/>
      <c r="WJ35" s="54">
        <f t="shared" si="373"/>
        <v>0.06</v>
      </c>
      <c r="WK35" s="54">
        <f t="shared" si="374"/>
        <v>0.1</v>
      </c>
      <c r="WL35" s="34"/>
      <c r="WM35" s="54"/>
      <c r="WN35" s="54">
        <f t="shared" si="375"/>
        <v>0.06</v>
      </c>
      <c r="WO35" s="54">
        <f t="shared" si="376"/>
        <v>0.1</v>
      </c>
      <c r="WP35" s="34"/>
      <c r="WQ35" s="54"/>
      <c r="WR35" s="54">
        <f t="shared" si="377"/>
        <v>0.06</v>
      </c>
      <c r="WS35" s="54">
        <f t="shared" si="378"/>
        <v>0.1</v>
      </c>
      <c r="WT35" s="34"/>
      <c r="WU35" s="57">
        <v>0.08</v>
      </c>
      <c r="WV35" s="57">
        <f t="shared" si="379"/>
        <v>0.1</v>
      </c>
      <c r="WW35" s="51">
        <f t="shared" si="52"/>
        <v>0.1</v>
      </c>
      <c r="WX35" s="24">
        <f t="shared" si="380"/>
        <v>17</v>
      </c>
      <c r="WY35" s="54"/>
      <c r="WZ35" s="54">
        <f t="shared" si="381"/>
        <v>0.06</v>
      </c>
      <c r="XA35" s="54">
        <f t="shared" si="382"/>
        <v>0.1</v>
      </c>
      <c r="XB35" s="34"/>
      <c r="XC35" s="54"/>
      <c r="XD35" s="54">
        <f t="shared" si="383"/>
        <v>0.06</v>
      </c>
      <c r="XE35" s="54">
        <f t="shared" si="384"/>
        <v>0.1</v>
      </c>
      <c r="XF35" s="34"/>
      <c r="XG35" s="54"/>
      <c r="XH35" s="54">
        <f t="shared" si="385"/>
        <v>0.06</v>
      </c>
      <c r="XI35" s="54">
        <f t="shared" si="386"/>
        <v>0.1</v>
      </c>
      <c r="XJ35" s="34"/>
      <c r="XK35" s="54"/>
      <c r="XL35" s="54">
        <f t="shared" si="387"/>
        <v>0.06</v>
      </c>
      <c r="XM35" s="54">
        <f t="shared" si="388"/>
        <v>0.1</v>
      </c>
      <c r="XN35" s="34"/>
      <c r="XO35" s="54"/>
      <c r="XP35" s="54">
        <f t="shared" si="389"/>
        <v>0.06</v>
      </c>
      <c r="XQ35" s="54">
        <f t="shared" si="390"/>
        <v>0.1</v>
      </c>
      <c r="XR35" s="34"/>
      <c r="XS35" s="54"/>
      <c r="XT35" s="54">
        <f t="shared" si="391"/>
        <v>0.06</v>
      </c>
      <c r="XU35" s="54">
        <f t="shared" si="392"/>
        <v>0.1</v>
      </c>
      <c r="XV35" s="34"/>
      <c r="XW35" s="54"/>
      <c r="XX35" s="54">
        <f t="shared" si="393"/>
        <v>0.06</v>
      </c>
      <c r="XY35" s="54">
        <f t="shared" si="394"/>
        <v>0.1</v>
      </c>
      <c r="XZ35" s="34"/>
      <c r="YA35" s="54"/>
      <c r="YB35" s="54">
        <f t="shared" si="395"/>
        <v>0.06</v>
      </c>
      <c r="YC35" s="54">
        <f t="shared" si="396"/>
        <v>0.1</v>
      </c>
      <c r="YD35" s="34"/>
      <c r="YE35" s="54"/>
      <c r="YF35" s="54">
        <f t="shared" si="397"/>
        <v>0.03</v>
      </c>
      <c r="YG35" s="54">
        <f t="shared" si="398"/>
        <v>0.05</v>
      </c>
      <c r="YH35" s="34"/>
      <c r="YI35" s="54"/>
      <c r="YJ35" s="54">
        <f t="shared" si="399"/>
        <v>0.06</v>
      </c>
      <c r="YK35" s="54">
        <f t="shared" si="400"/>
        <v>0.1</v>
      </c>
      <c r="YL35" s="34"/>
      <c r="YM35" s="54"/>
      <c r="YN35" s="54">
        <f t="shared" si="401"/>
        <v>0.03</v>
      </c>
      <c r="YO35" s="54">
        <f t="shared" si="402"/>
        <v>0.05</v>
      </c>
      <c r="YP35" s="34"/>
      <c r="YQ35" s="57">
        <v>97.43</v>
      </c>
      <c r="YR35" s="57">
        <f t="shared" si="403"/>
        <v>0.1</v>
      </c>
      <c r="YS35" s="51">
        <f t="shared" si="53"/>
        <v>0.1</v>
      </c>
      <c r="YT35" s="24">
        <f t="shared" si="404"/>
        <v>21</v>
      </c>
      <c r="YU35" s="54"/>
      <c r="YV35" s="54">
        <f t="shared" si="405"/>
        <v>0.06</v>
      </c>
      <c r="YW35" s="54">
        <f t="shared" si="406"/>
        <v>0.1</v>
      </c>
      <c r="YX35" s="34"/>
      <c r="YY35" s="54"/>
      <c r="YZ35" s="54">
        <f t="shared" si="407"/>
        <v>0.06</v>
      </c>
      <c r="ZA35" s="54">
        <f t="shared" si="408"/>
        <v>0.1</v>
      </c>
      <c r="ZB35" s="34"/>
      <c r="ZC35" s="54"/>
      <c r="ZD35" s="54">
        <f t="shared" si="409"/>
        <v>0.06</v>
      </c>
      <c r="ZE35" s="54">
        <f t="shared" si="410"/>
        <v>0.1</v>
      </c>
      <c r="ZF35" s="34"/>
      <c r="ZG35" s="54"/>
      <c r="ZH35" s="54">
        <f t="shared" si="411"/>
        <v>0.06</v>
      </c>
      <c r="ZI35" s="54">
        <f t="shared" si="412"/>
        <v>0.1</v>
      </c>
      <c r="ZJ35" s="34"/>
      <c r="ZK35" s="54"/>
      <c r="ZL35" s="54">
        <f t="shared" si="413"/>
        <v>0.06</v>
      </c>
      <c r="ZM35" s="54">
        <f t="shared" si="414"/>
        <v>0.1</v>
      </c>
      <c r="ZN35" s="34"/>
      <c r="ZO35" s="54"/>
      <c r="ZP35" s="54">
        <f t="shared" si="415"/>
        <v>0.06</v>
      </c>
      <c r="ZQ35" s="54">
        <f t="shared" si="416"/>
        <v>0.1</v>
      </c>
      <c r="ZR35" s="34"/>
      <c r="ZS35" s="54"/>
      <c r="ZT35" s="54">
        <f t="shared" si="417"/>
        <v>0.06</v>
      </c>
      <c r="ZU35" s="54">
        <f t="shared" si="418"/>
        <v>0.1</v>
      </c>
      <c r="ZV35" s="34"/>
      <c r="ZW35" s="54"/>
      <c r="ZX35" s="54">
        <f t="shared" si="419"/>
        <v>0.06</v>
      </c>
      <c r="ZY35" s="54">
        <f t="shared" si="420"/>
        <v>0.1</v>
      </c>
      <c r="ZZ35" s="34"/>
      <c r="AAA35" s="54"/>
      <c r="AAB35" s="54">
        <f t="shared" si="421"/>
        <v>0.03</v>
      </c>
      <c r="AAC35" s="54">
        <f t="shared" si="422"/>
        <v>0.05</v>
      </c>
      <c r="AAD35" s="34"/>
      <c r="AAE35" s="51">
        <v>0.33999999999999997</v>
      </c>
      <c r="AAF35" s="57">
        <f t="shared" si="423"/>
        <v>0.05</v>
      </c>
      <c r="AAG35" s="51">
        <f t="shared" si="54"/>
        <v>0.05</v>
      </c>
      <c r="AAH35" s="24">
        <f t="shared" si="424"/>
        <v>14</v>
      </c>
      <c r="AAI35" s="54"/>
      <c r="AAJ35" s="54">
        <f t="shared" si="425"/>
        <v>0.03</v>
      </c>
      <c r="AAK35" s="54">
        <f t="shared" si="426"/>
        <v>0.05</v>
      </c>
      <c r="AAL35" s="34"/>
      <c r="AAM35" s="54"/>
      <c r="AAN35" s="54">
        <f t="shared" si="427"/>
        <v>0.03</v>
      </c>
      <c r="AAO35" s="54">
        <f t="shared" si="428"/>
        <v>0.05</v>
      </c>
      <c r="AAP35" s="34"/>
      <c r="AAQ35" s="54"/>
      <c r="AAR35" s="54">
        <f t="shared" si="429"/>
        <v>0.03</v>
      </c>
      <c r="AAS35" s="54">
        <f t="shared" si="430"/>
        <v>0.05</v>
      </c>
      <c r="AAT35" s="34"/>
      <c r="AAU35" s="54"/>
      <c r="AAV35" s="54">
        <f t="shared" si="431"/>
        <v>0.03</v>
      </c>
      <c r="AAW35" s="54">
        <f t="shared" si="432"/>
        <v>0.05</v>
      </c>
      <c r="AAX35" s="34"/>
      <c r="AAY35" s="54"/>
      <c r="AAZ35" s="54">
        <f t="shared" si="433"/>
        <v>0.03</v>
      </c>
      <c r="ABA35" s="54">
        <f t="shared" si="434"/>
        <v>0.05</v>
      </c>
      <c r="ABB35" s="34"/>
      <c r="ABC35" s="54"/>
      <c r="ABD35" s="54">
        <f t="shared" si="435"/>
        <v>0.03</v>
      </c>
      <c r="ABE35" s="54">
        <f t="shared" si="436"/>
        <v>0.05</v>
      </c>
      <c r="ABF35" s="34"/>
      <c r="ABG35" s="54"/>
      <c r="ABH35" s="54">
        <f t="shared" si="437"/>
        <v>0.03</v>
      </c>
      <c r="ABI35" s="54">
        <f t="shared" si="438"/>
        <v>0.05</v>
      </c>
      <c r="ABJ35" s="34"/>
      <c r="ABK35" s="54"/>
      <c r="ABL35" s="54">
        <f t="shared" si="439"/>
        <v>0.03</v>
      </c>
      <c r="ABM35" s="54">
        <f t="shared" si="440"/>
        <v>0.05</v>
      </c>
      <c r="ABN35" s="34"/>
      <c r="ABO35" s="54"/>
      <c r="ABP35" s="54">
        <f t="shared" si="441"/>
        <v>0.03</v>
      </c>
      <c r="ABQ35" s="54">
        <f t="shared" si="442"/>
        <v>0.05</v>
      </c>
      <c r="ABR35" s="34"/>
      <c r="ABS35" s="54"/>
      <c r="ABT35" s="54">
        <f t="shared" si="443"/>
        <v>0.03</v>
      </c>
      <c r="ABU35" s="54">
        <f t="shared" si="444"/>
        <v>0.05</v>
      </c>
      <c r="ABV35" s="34"/>
      <c r="ABW35" s="57">
        <v>96.09</v>
      </c>
      <c r="ABX35" s="57">
        <f t="shared" si="445"/>
        <v>0.17573333333333341</v>
      </c>
      <c r="ABY35" s="51">
        <f t="shared" si="55"/>
        <v>0.2</v>
      </c>
      <c r="ABZ35" s="24">
        <f t="shared" si="446"/>
        <v>13</v>
      </c>
      <c r="ACA35" s="54"/>
      <c r="ACB35" s="54">
        <f t="shared" si="447"/>
        <v>0.06</v>
      </c>
      <c r="ACC35" s="54">
        <f t="shared" si="448"/>
        <v>0.1</v>
      </c>
      <c r="ACD35" s="34"/>
      <c r="ACE35" s="54"/>
      <c r="ACF35" s="54">
        <f t="shared" si="449"/>
        <v>0.06</v>
      </c>
      <c r="ACG35" s="54">
        <f t="shared" si="450"/>
        <v>0.1</v>
      </c>
      <c r="ACH35" s="34"/>
      <c r="ACI35" s="54"/>
      <c r="ACJ35" s="54">
        <f t="shared" si="451"/>
        <v>0.06</v>
      </c>
      <c r="ACK35" s="54">
        <f t="shared" si="452"/>
        <v>0.1</v>
      </c>
      <c r="ACL35" s="34"/>
      <c r="ACM35" s="54"/>
      <c r="ACN35" s="54">
        <f t="shared" si="453"/>
        <v>0.06</v>
      </c>
      <c r="ACO35" s="54">
        <f t="shared" si="454"/>
        <v>0.1</v>
      </c>
      <c r="ACP35" s="34"/>
      <c r="ACQ35" s="54"/>
      <c r="ACR35" s="54">
        <f t="shared" si="455"/>
        <v>0.06</v>
      </c>
      <c r="ACS35" s="54">
        <f t="shared" si="456"/>
        <v>0.1</v>
      </c>
      <c r="ACT35" s="34"/>
      <c r="ACU35" s="54"/>
      <c r="ACV35" s="54">
        <f t="shared" si="457"/>
        <v>0.06</v>
      </c>
      <c r="ACW35" s="54">
        <f t="shared" si="458"/>
        <v>0.1</v>
      </c>
      <c r="ACX35" s="34"/>
      <c r="ACY35" s="54"/>
      <c r="ACZ35" s="54">
        <f t="shared" si="459"/>
        <v>0.06</v>
      </c>
      <c r="ADA35" s="54">
        <f t="shared" si="460"/>
        <v>0.1</v>
      </c>
      <c r="ADB35" s="34"/>
      <c r="ADC35" s="54">
        <v>3.9</v>
      </c>
      <c r="ADD35" s="54">
        <f t="shared" si="461"/>
        <v>0.1</v>
      </c>
      <c r="ADE35" s="54">
        <f t="shared" si="56"/>
        <v>0.1</v>
      </c>
      <c r="ADF35" s="24">
        <f t="shared" si="462"/>
        <v>3</v>
      </c>
      <c r="ADG35" s="54">
        <v>97.77</v>
      </c>
      <c r="ADH35" s="54">
        <f t="shared" si="463"/>
        <v>0.1</v>
      </c>
      <c r="ADI35" s="54">
        <f t="shared" si="57"/>
        <v>0.1</v>
      </c>
      <c r="ADJ35" s="24">
        <f t="shared" si="464"/>
        <v>17</v>
      </c>
      <c r="ADK35" s="54"/>
      <c r="ADL35" s="54">
        <f t="shared" si="465"/>
        <v>0.06</v>
      </c>
      <c r="ADM35" s="54">
        <f t="shared" si="466"/>
        <v>0.1</v>
      </c>
      <c r="ADN35" s="34"/>
      <c r="ADO35" s="54"/>
      <c r="ADP35" s="54">
        <f t="shared" si="467"/>
        <v>0.03</v>
      </c>
      <c r="ADQ35" s="54">
        <f t="shared" si="468"/>
        <v>0.05</v>
      </c>
      <c r="ADR35" s="34"/>
      <c r="ADS35" s="54"/>
      <c r="ADT35" s="54">
        <f t="shared" si="469"/>
        <v>0.03</v>
      </c>
      <c r="ADU35" s="54">
        <f t="shared" si="470"/>
        <v>0.05</v>
      </c>
      <c r="ADV35" s="34"/>
      <c r="ADW35" s="54"/>
      <c r="ADX35" s="54">
        <f t="shared" si="471"/>
        <v>0.03</v>
      </c>
      <c r="ADY35" s="54">
        <f t="shared" si="472"/>
        <v>0.05</v>
      </c>
      <c r="ADZ35" s="34"/>
      <c r="AEA35" s="54"/>
      <c r="AEB35" s="54">
        <f t="shared" si="473"/>
        <v>0.03</v>
      </c>
      <c r="AEC35" s="54">
        <f t="shared" si="474"/>
        <v>0.05</v>
      </c>
      <c r="AED35" s="34"/>
      <c r="AEE35" s="54"/>
      <c r="AEF35" s="54">
        <f t="shared" si="475"/>
        <v>0.03</v>
      </c>
      <c r="AEG35" s="54">
        <f t="shared" si="476"/>
        <v>0.05</v>
      </c>
      <c r="AEH35" s="34"/>
      <c r="AEI35" s="54"/>
      <c r="AEJ35" s="54">
        <f t="shared" si="477"/>
        <v>0.03</v>
      </c>
      <c r="AEK35" s="54">
        <f t="shared" si="478"/>
        <v>0.05</v>
      </c>
      <c r="AEL35" s="34"/>
      <c r="AEM35" s="54"/>
      <c r="AEN35" s="54">
        <f t="shared" si="479"/>
        <v>0.06</v>
      </c>
      <c r="AEO35" s="54">
        <f t="shared" si="480"/>
        <v>0.1</v>
      </c>
      <c r="AEP35" s="34"/>
      <c r="AEQ35" s="54"/>
      <c r="AER35" s="54">
        <f t="shared" si="481"/>
        <v>0.06</v>
      </c>
      <c r="AES35" s="54">
        <f t="shared" si="482"/>
        <v>0.1</v>
      </c>
      <c r="AET35" s="34"/>
      <c r="AEU35" s="54"/>
      <c r="AEV35" s="54">
        <f t="shared" si="483"/>
        <v>0.06</v>
      </c>
      <c r="AEW35" s="54">
        <f t="shared" si="484"/>
        <v>0.1</v>
      </c>
      <c r="AEX35" s="34"/>
      <c r="AEY35" s="54"/>
      <c r="AEZ35" s="54">
        <f t="shared" si="485"/>
        <v>0.06</v>
      </c>
      <c r="AFA35" s="54">
        <f t="shared" si="486"/>
        <v>0.1</v>
      </c>
      <c r="AFB35" s="34"/>
      <c r="AFC35" s="54"/>
      <c r="AFD35" s="54">
        <f t="shared" si="487"/>
        <v>0.03</v>
      </c>
      <c r="AFE35" s="54">
        <f t="shared" si="488"/>
        <v>0.05</v>
      </c>
      <c r="AFF35" s="34"/>
      <c r="AFG35" s="54"/>
      <c r="AFH35" s="54">
        <f t="shared" si="489"/>
        <v>0.03</v>
      </c>
      <c r="AFI35" s="54">
        <f t="shared" si="490"/>
        <v>0.05</v>
      </c>
      <c r="AFJ35" s="34"/>
      <c r="AFK35" s="54"/>
      <c r="AFL35" s="54">
        <f t="shared" si="491"/>
        <v>0.03</v>
      </c>
      <c r="AFM35" s="54">
        <f t="shared" si="492"/>
        <v>0.05</v>
      </c>
      <c r="AFN35" s="34"/>
      <c r="AFO35" s="54"/>
      <c r="AFP35" s="54">
        <f t="shared" si="493"/>
        <v>0.03</v>
      </c>
      <c r="AFQ35" s="54">
        <f t="shared" si="494"/>
        <v>0.05</v>
      </c>
      <c r="AFR35" s="34"/>
      <c r="AFS35" s="54"/>
      <c r="AFT35" s="54">
        <f t="shared" si="495"/>
        <v>0.03</v>
      </c>
      <c r="AFU35" s="54">
        <f t="shared" si="496"/>
        <v>0.05</v>
      </c>
      <c r="AFV35" s="34"/>
      <c r="AFW35" s="54"/>
      <c r="AFX35" s="54">
        <f t="shared" si="497"/>
        <v>0.03</v>
      </c>
      <c r="AFY35" s="54">
        <f t="shared" si="498"/>
        <v>0.05</v>
      </c>
      <c r="AFZ35" s="34"/>
      <c r="AGA35" s="54"/>
      <c r="AGB35" s="54">
        <f t="shared" si="499"/>
        <v>0.06</v>
      </c>
      <c r="AGC35" s="54">
        <f t="shared" si="500"/>
        <v>0.1</v>
      </c>
      <c r="AGD35" s="34"/>
      <c r="AGE35" s="54"/>
      <c r="AGF35" s="54">
        <f t="shared" si="501"/>
        <v>0.03</v>
      </c>
      <c r="AGG35" s="54">
        <f t="shared" si="502"/>
        <v>0.05</v>
      </c>
      <c r="AGH35" s="34"/>
      <c r="AGI35" s="54"/>
      <c r="AGJ35" s="54">
        <f t="shared" si="503"/>
        <v>0.03</v>
      </c>
      <c r="AGK35" s="54">
        <f t="shared" si="504"/>
        <v>0.05</v>
      </c>
      <c r="AGL35" s="34"/>
      <c r="AGM35" s="54"/>
      <c r="AGN35" s="54">
        <f t="shared" si="505"/>
        <v>0.03</v>
      </c>
      <c r="AGO35" s="54">
        <f t="shared" si="506"/>
        <v>0.05</v>
      </c>
      <c r="AGP35" s="34"/>
      <c r="AGQ35" s="54"/>
      <c r="AGR35" s="54">
        <f t="shared" si="507"/>
        <v>0.03</v>
      </c>
      <c r="AGS35" s="54">
        <f t="shared" si="508"/>
        <v>0.05</v>
      </c>
      <c r="AGT35" s="34"/>
      <c r="AGU35" s="57">
        <v>0.31</v>
      </c>
      <c r="AGV35" s="57">
        <f t="shared" si="509"/>
        <v>1.3559999999999999</v>
      </c>
      <c r="AGW35" s="51">
        <f t="shared" si="58"/>
        <v>1.5</v>
      </c>
      <c r="AGX35" s="24">
        <f t="shared" si="510"/>
        <v>24</v>
      </c>
      <c r="AGY35" s="57">
        <v>0.2</v>
      </c>
      <c r="AGZ35" s="57">
        <f t="shared" si="511"/>
        <v>1.5</v>
      </c>
      <c r="AHA35" s="51">
        <f t="shared" si="59"/>
        <v>1.5</v>
      </c>
      <c r="AHB35" s="24">
        <f t="shared" si="512"/>
        <v>24</v>
      </c>
      <c r="AHC35" s="57">
        <v>97.61</v>
      </c>
      <c r="AHD35" s="57">
        <f t="shared" si="513"/>
        <v>1</v>
      </c>
      <c r="AHE35" s="51">
        <f t="shared" si="60"/>
        <v>1</v>
      </c>
      <c r="AHF35" s="24">
        <f t="shared" si="514"/>
        <v>20</v>
      </c>
      <c r="AHG35" s="57">
        <v>94.210000000000008</v>
      </c>
      <c r="AHH35" s="57">
        <f t="shared" si="515"/>
        <v>0.46840000000000032</v>
      </c>
      <c r="AHI35" s="51">
        <f t="shared" si="61"/>
        <v>0.5</v>
      </c>
      <c r="AHJ35" s="24">
        <f t="shared" si="516"/>
        <v>21</v>
      </c>
      <c r="AHK35" s="57">
        <v>97.23</v>
      </c>
      <c r="AHL35" s="57">
        <f t="shared" si="517"/>
        <v>0.34600000000000081</v>
      </c>
      <c r="AHM35" s="51">
        <f t="shared" si="62"/>
        <v>0.5</v>
      </c>
      <c r="AHN35" s="24">
        <f t="shared" si="518"/>
        <v>29</v>
      </c>
      <c r="AHO35" s="57">
        <v>4.3</v>
      </c>
      <c r="AHP35" s="57">
        <f t="shared" si="519"/>
        <v>0.40700000000000003</v>
      </c>
      <c r="AHQ35" s="51">
        <f t="shared" si="63"/>
        <v>0.55000000000000004</v>
      </c>
      <c r="AHR35" s="24">
        <f t="shared" si="520"/>
        <v>10</v>
      </c>
      <c r="AHS35" s="57">
        <v>8.5400000000000009</v>
      </c>
      <c r="AHT35" s="57">
        <f t="shared" si="521"/>
        <v>0</v>
      </c>
      <c r="AHU35" s="51">
        <f t="shared" si="64"/>
        <v>0.55000000000000004</v>
      </c>
      <c r="AHV35" s="24">
        <f t="shared" si="522"/>
        <v>29</v>
      </c>
      <c r="AHW35" s="57">
        <v>3.5099999999999999E-2</v>
      </c>
      <c r="AHX35" s="57">
        <f t="shared" si="523"/>
        <v>0.45</v>
      </c>
      <c r="AHY35" s="51">
        <f t="shared" si="65"/>
        <v>0.45</v>
      </c>
      <c r="AHZ35" s="24">
        <f t="shared" si="524"/>
        <v>10</v>
      </c>
      <c r="AIA35" s="57">
        <v>4.58E-2</v>
      </c>
      <c r="AIB35" s="57">
        <f t="shared" si="525"/>
        <v>0.45</v>
      </c>
      <c r="AIC35" s="51">
        <f t="shared" si="66"/>
        <v>0.45</v>
      </c>
      <c r="AID35" s="24">
        <f t="shared" si="526"/>
        <v>20</v>
      </c>
      <c r="AIE35" s="54"/>
      <c r="AIF35" s="54">
        <f t="shared" si="527"/>
        <v>0.24</v>
      </c>
      <c r="AIG35" s="54">
        <f t="shared" si="528"/>
        <v>0.4</v>
      </c>
      <c r="AIH35" s="34"/>
      <c r="AII35" s="54"/>
      <c r="AIJ35" s="54">
        <f t="shared" si="529"/>
        <v>0.24</v>
      </c>
      <c r="AIK35" s="54">
        <f t="shared" si="530"/>
        <v>0.4</v>
      </c>
      <c r="AIL35" s="34"/>
      <c r="AIM35" s="54"/>
      <c r="AIN35" s="54">
        <f t="shared" si="531"/>
        <v>0.24</v>
      </c>
      <c r="AIO35" s="54">
        <f t="shared" si="532"/>
        <v>0.4</v>
      </c>
      <c r="AIP35" s="34"/>
      <c r="AIQ35" s="57">
        <v>19.21</v>
      </c>
      <c r="AIR35" s="57">
        <f t="shared" si="533"/>
        <v>1.5</v>
      </c>
      <c r="AIS35" s="51">
        <f t="shared" si="67"/>
        <v>1.5</v>
      </c>
      <c r="AIT35" s="24">
        <f t="shared" si="534"/>
        <v>1</v>
      </c>
      <c r="AIU35" s="57">
        <v>5.28</v>
      </c>
      <c r="AIV35" s="57">
        <f t="shared" si="535"/>
        <v>1.9552</v>
      </c>
      <c r="AIW35" s="51">
        <f t="shared" si="68"/>
        <v>2</v>
      </c>
      <c r="AIX35" s="24">
        <f t="shared" si="536"/>
        <v>24</v>
      </c>
      <c r="AIY35" s="51">
        <v>0</v>
      </c>
      <c r="AIZ35" s="57">
        <f t="shared" si="537"/>
        <v>1.4</v>
      </c>
      <c r="AJA35" s="51">
        <f t="shared" si="69"/>
        <v>1.4</v>
      </c>
      <c r="AJB35" s="24">
        <f t="shared" si="538"/>
        <v>1</v>
      </c>
      <c r="AJC35" s="57">
        <v>44.990538515353208</v>
      </c>
      <c r="AJD35" s="57">
        <f t="shared" si="539"/>
        <v>0.3</v>
      </c>
      <c r="AJE35" s="51">
        <f t="shared" si="70"/>
        <v>0.3</v>
      </c>
      <c r="AJF35" s="24">
        <f t="shared" si="540"/>
        <v>1</v>
      </c>
      <c r="AJG35" s="54"/>
      <c r="AJH35" s="54">
        <f t="shared" si="541"/>
        <v>0.12</v>
      </c>
      <c r="AJI35" s="54">
        <f t="shared" si="542"/>
        <v>0.2</v>
      </c>
      <c r="AJJ35" s="34"/>
      <c r="AJK35" s="57">
        <v>0.51</v>
      </c>
      <c r="AJL35" s="57">
        <f t="shared" si="543"/>
        <v>0.4</v>
      </c>
      <c r="AJM35" s="51">
        <f t="shared" si="71"/>
        <v>0.4</v>
      </c>
      <c r="AJN35" s="24">
        <f t="shared" si="544"/>
        <v>4</v>
      </c>
      <c r="AJO35" s="57">
        <v>95</v>
      </c>
      <c r="AJP35" s="57">
        <f t="shared" si="545"/>
        <v>0.16799999999999998</v>
      </c>
      <c r="AJQ35" s="51">
        <f t="shared" si="72"/>
        <v>0.2</v>
      </c>
      <c r="AJR35" s="24">
        <f t="shared" si="546"/>
        <v>26</v>
      </c>
      <c r="AJS35" s="57">
        <v>100</v>
      </c>
      <c r="AJT35" s="57">
        <f t="shared" si="547"/>
        <v>0.2</v>
      </c>
      <c r="AJU35" s="51">
        <f t="shared" si="73"/>
        <v>0.2</v>
      </c>
      <c r="AJV35" s="24">
        <f t="shared" si="548"/>
        <v>1</v>
      </c>
      <c r="AJW35" s="57">
        <v>91.4</v>
      </c>
      <c r="AJX35" s="54">
        <f t="shared" si="549"/>
        <v>0.14240000000000008</v>
      </c>
      <c r="AJY35" s="36">
        <f t="shared" si="74"/>
        <v>0.2</v>
      </c>
      <c r="AJZ35" s="35">
        <f t="shared" si="550"/>
        <v>24</v>
      </c>
      <c r="AKA35" s="31" t="s">
        <v>568</v>
      </c>
      <c r="AKB35" s="33">
        <f t="shared" si="75"/>
        <v>46.162230423821093</v>
      </c>
      <c r="AKC35" s="34">
        <f t="shared" si="551"/>
        <v>26</v>
      </c>
      <c r="AKD35" s="31" t="s">
        <v>568</v>
      </c>
      <c r="AKE35" s="33">
        <f t="shared" si="76"/>
        <v>89.10531881004232</v>
      </c>
      <c r="AKF35" s="34">
        <f t="shared" si="552"/>
        <v>21</v>
      </c>
      <c r="AKG35" s="31" t="s">
        <v>568</v>
      </c>
      <c r="AKH35" s="33">
        <f t="shared" si="77"/>
        <v>60</v>
      </c>
      <c r="AKI35" s="34">
        <f t="shared" si="553"/>
        <v>1</v>
      </c>
      <c r="AKJ35" s="31" t="s">
        <v>568</v>
      </c>
      <c r="AKK35" s="33">
        <f t="shared" si="554"/>
        <v>66.742306645545582</v>
      </c>
      <c r="AKL35" s="34">
        <f t="shared" si="555"/>
        <v>19</v>
      </c>
      <c r="AKM35" s="31" t="s">
        <v>568</v>
      </c>
      <c r="AKN35" s="33">
        <f t="shared" si="78"/>
        <v>65.130612244897975</v>
      </c>
      <c r="AKO35" s="34">
        <f t="shared" si="556"/>
        <v>13</v>
      </c>
      <c r="AKP35" s="31" t="s">
        <v>568</v>
      </c>
      <c r="AKQ35" s="33">
        <f t="shared" si="79"/>
        <v>95.199999999999989</v>
      </c>
      <c r="AKR35" s="34">
        <f t="shared" si="557"/>
        <v>23</v>
      </c>
      <c r="AKS35" s="31" t="s">
        <v>568</v>
      </c>
      <c r="AKT35" s="33">
        <f t="shared" si="558"/>
        <v>78.035000000000025</v>
      </c>
      <c r="AKU35" s="34">
        <f t="shared" si="80"/>
        <v>29</v>
      </c>
      <c r="AKV35" s="31" t="s">
        <v>568</v>
      </c>
      <c r="AKW35" s="33">
        <f t="shared" si="559"/>
        <v>91.396721311475432</v>
      </c>
      <c r="AKX35" s="34">
        <f t="shared" si="560"/>
        <v>24</v>
      </c>
      <c r="AKY35" s="31" t="s">
        <v>568</v>
      </c>
      <c r="AKZ35" s="33">
        <f t="shared" si="81"/>
        <v>88.693333333333328</v>
      </c>
      <c r="ALA35" s="34">
        <f t="shared" si="561"/>
        <v>24</v>
      </c>
    </row>
    <row r="36" spans="1:989" ht="18" x14ac:dyDescent="0.15">
      <c r="A36" s="31" t="s">
        <v>569</v>
      </c>
      <c r="B36" s="32" t="str">
        <f t="shared" si="82"/>
        <v>四川</v>
      </c>
      <c r="C36" s="33">
        <f t="shared" si="83"/>
        <v>78.507303053367494</v>
      </c>
      <c r="D36" s="34">
        <f t="shared" si="84"/>
        <v>14</v>
      </c>
      <c r="E36" s="54">
        <v>79.180000000000007</v>
      </c>
      <c r="F36" s="54">
        <f t="shared" si="85"/>
        <v>0</v>
      </c>
      <c r="G36" s="54">
        <f t="shared" si="6"/>
        <v>0.7</v>
      </c>
      <c r="H36" s="35">
        <f t="shared" si="86"/>
        <v>24</v>
      </c>
      <c r="I36" s="54">
        <v>77.650000000000006</v>
      </c>
      <c r="J36" s="54">
        <f t="shared" si="87"/>
        <v>0</v>
      </c>
      <c r="K36" s="36">
        <f t="shared" si="7"/>
        <v>0.7</v>
      </c>
      <c r="L36" s="35">
        <f t="shared" si="88"/>
        <v>28</v>
      </c>
      <c r="M36" s="54">
        <v>76.7</v>
      </c>
      <c r="N36" s="54">
        <f t="shared" si="89"/>
        <v>0</v>
      </c>
      <c r="O36" s="36">
        <f t="shared" si="8"/>
        <v>0.6</v>
      </c>
      <c r="P36" s="35">
        <f t="shared" si="90"/>
        <v>25</v>
      </c>
      <c r="Q36" s="54">
        <v>84.64</v>
      </c>
      <c r="R36" s="54">
        <f t="shared" si="91"/>
        <v>0</v>
      </c>
      <c r="S36" s="36">
        <f t="shared" si="9"/>
        <v>0.6</v>
      </c>
      <c r="T36" s="35">
        <f t="shared" si="92"/>
        <v>23</v>
      </c>
      <c r="U36" s="54"/>
      <c r="V36" s="54">
        <f t="shared" si="93"/>
        <v>0.3</v>
      </c>
      <c r="W36" s="54">
        <f t="shared" si="563"/>
        <v>0.5</v>
      </c>
      <c r="X36" s="34"/>
      <c r="Y36" s="36">
        <v>4.2362679788037448E-2</v>
      </c>
      <c r="Z36" s="54">
        <f t="shared" si="95"/>
        <v>0.3</v>
      </c>
      <c r="AA36" s="36">
        <f t="shared" si="10"/>
        <v>0.3</v>
      </c>
      <c r="AB36" s="35">
        <f t="shared" si="96"/>
        <v>11</v>
      </c>
      <c r="AC36" s="36">
        <v>4.2286107805411415E-2</v>
      </c>
      <c r="AD36" s="54">
        <f t="shared" si="97"/>
        <v>0.5</v>
      </c>
      <c r="AE36" s="36">
        <f t="shared" si="11"/>
        <v>0.5</v>
      </c>
      <c r="AF36" s="35">
        <f t="shared" si="98"/>
        <v>14</v>
      </c>
      <c r="AG36" s="36">
        <v>9.0613088154453021E-3</v>
      </c>
      <c r="AH36" s="54">
        <f t="shared" si="99"/>
        <v>0.3</v>
      </c>
      <c r="AI36" s="36">
        <f t="shared" si="12"/>
        <v>0.3</v>
      </c>
      <c r="AJ36" s="35">
        <f t="shared" si="100"/>
        <v>5</v>
      </c>
      <c r="AK36" s="36">
        <v>7.4013144921218297</v>
      </c>
      <c r="AL36" s="54">
        <f t="shared" si="101"/>
        <v>0.5</v>
      </c>
      <c r="AM36" s="36">
        <f t="shared" si="13"/>
        <v>0.5</v>
      </c>
      <c r="AN36" s="35">
        <f t="shared" si="570"/>
        <v>12</v>
      </c>
      <c r="AO36" s="53">
        <v>2.600706124743446</v>
      </c>
      <c r="AP36" s="54">
        <f t="shared" si="103"/>
        <v>0.27597175501026217</v>
      </c>
      <c r="AQ36" s="36">
        <f t="shared" si="14"/>
        <v>0.3</v>
      </c>
      <c r="AR36" s="35">
        <f t="shared" si="562"/>
        <v>19</v>
      </c>
      <c r="AS36" s="54">
        <v>99.88</v>
      </c>
      <c r="AT36" s="54">
        <f t="shared" si="105"/>
        <v>1</v>
      </c>
      <c r="AU36" s="36">
        <f t="shared" si="15"/>
        <v>1</v>
      </c>
      <c r="AV36" s="35">
        <f t="shared" si="106"/>
        <v>4</v>
      </c>
      <c r="AW36" s="54">
        <v>0.02</v>
      </c>
      <c r="AX36" s="54">
        <f t="shared" si="107"/>
        <v>1</v>
      </c>
      <c r="AY36" s="36">
        <f t="shared" si="16"/>
        <v>1</v>
      </c>
      <c r="AZ36" s="35">
        <f t="shared" si="108"/>
        <v>4</v>
      </c>
      <c r="BA36" s="54">
        <v>2.327</v>
      </c>
      <c r="BB36" s="54">
        <f t="shared" si="109"/>
        <v>1</v>
      </c>
      <c r="BC36" s="36">
        <f t="shared" si="17"/>
        <v>1</v>
      </c>
      <c r="BD36" s="35">
        <f t="shared" si="110"/>
        <v>5</v>
      </c>
      <c r="BE36" s="37">
        <v>0.11</v>
      </c>
      <c r="BF36" s="54">
        <f t="shared" si="111"/>
        <v>1</v>
      </c>
      <c r="BG36" s="36">
        <f t="shared" si="18"/>
        <v>1</v>
      </c>
      <c r="BH36" s="35">
        <f t="shared" si="112"/>
        <v>10</v>
      </c>
      <c r="BI36" s="54">
        <v>99.929999999999993</v>
      </c>
      <c r="BJ36" s="54">
        <f t="shared" si="113"/>
        <v>0.2</v>
      </c>
      <c r="BK36" s="36">
        <f t="shared" si="19"/>
        <v>0.2</v>
      </c>
      <c r="BL36" s="35">
        <f t="shared" si="114"/>
        <v>2</v>
      </c>
      <c r="BM36" s="54">
        <v>0.16999999999999998</v>
      </c>
      <c r="BN36" s="54">
        <f t="shared" si="115"/>
        <v>0.2</v>
      </c>
      <c r="BO36" s="36">
        <f t="shared" si="20"/>
        <v>0.2</v>
      </c>
      <c r="BP36" s="35">
        <f t="shared" si="116"/>
        <v>16</v>
      </c>
      <c r="BQ36" s="54">
        <v>99.35</v>
      </c>
      <c r="BR36" s="54">
        <f t="shared" si="117"/>
        <v>0.18799999999999956</v>
      </c>
      <c r="BS36" s="36">
        <f t="shared" si="21"/>
        <v>0.2</v>
      </c>
      <c r="BT36" s="35">
        <f t="shared" si="118"/>
        <v>18</v>
      </c>
      <c r="BU36" s="54">
        <v>2.7632736051485058</v>
      </c>
      <c r="BV36" s="54">
        <f t="shared" si="119"/>
        <v>0</v>
      </c>
      <c r="BW36" s="36">
        <f t="shared" si="22"/>
        <v>0.4</v>
      </c>
      <c r="BX36" s="35">
        <f t="shared" si="120"/>
        <v>24</v>
      </c>
      <c r="BY36" s="54">
        <v>97.85</v>
      </c>
      <c r="BZ36" s="54">
        <f t="shared" si="121"/>
        <v>0.37599999999999911</v>
      </c>
      <c r="CA36" s="36">
        <f t="shared" si="23"/>
        <v>0.4</v>
      </c>
      <c r="CB36" s="35">
        <f t="shared" si="122"/>
        <v>14</v>
      </c>
      <c r="CC36" s="54">
        <v>99.618899999999996</v>
      </c>
      <c r="CD36" s="54">
        <f t="shared" si="123"/>
        <v>0.5</v>
      </c>
      <c r="CE36" s="36">
        <f t="shared" si="24"/>
        <v>0.5</v>
      </c>
      <c r="CF36" s="35">
        <f t="shared" si="124"/>
        <v>1</v>
      </c>
      <c r="CG36" s="54">
        <v>49</v>
      </c>
      <c r="CH36" s="54">
        <f t="shared" si="125"/>
        <v>0.4</v>
      </c>
      <c r="CI36" s="36">
        <f t="shared" si="25"/>
        <v>0.4</v>
      </c>
      <c r="CJ36" s="35">
        <f t="shared" si="126"/>
        <v>7</v>
      </c>
      <c r="CK36" s="54"/>
      <c r="CL36" s="54">
        <f t="shared" si="127"/>
        <v>0.18</v>
      </c>
      <c r="CM36" s="54">
        <f t="shared" si="128"/>
        <v>0.3</v>
      </c>
      <c r="CN36" s="34"/>
      <c r="CO36" s="54">
        <v>99.687300000000008</v>
      </c>
      <c r="CP36" s="54">
        <f t="shared" si="129"/>
        <v>0.5</v>
      </c>
      <c r="CQ36" s="36">
        <f t="shared" si="26"/>
        <v>0.5</v>
      </c>
      <c r="CR36" s="35">
        <f t="shared" si="130"/>
        <v>2</v>
      </c>
      <c r="CS36" s="54">
        <v>41</v>
      </c>
      <c r="CT36" s="54">
        <f t="shared" si="131"/>
        <v>0.4</v>
      </c>
      <c r="CU36" s="36">
        <f t="shared" si="27"/>
        <v>0.4</v>
      </c>
      <c r="CV36" s="35">
        <f t="shared" si="132"/>
        <v>4</v>
      </c>
      <c r="CW36" s="54"/>
      <c r="CX36" s="54">
        <f t="shared" si="133"/>
        <v>0.18</v>
      </c>
      <c r="CY36" s="54">
        <f t="shared" si="134"/>
        <v>0.3</v>
      </c>
      <c r="CZ36" s="34"/>
      <c r="DA36" s="54">
        <v>99.727100000000007</v>
      </c>
      <c r="DB36" s="54">
        <f t="shared" si="135"/>
        <v>0.3</v>
      </c>
      <c r="DC36" s="36">
        <f t="shared" si="28"/>
        <v>0.3</v>
      </c>
      <c r="DD36" s="35">
        <f t="shared" si="136"/>
        <v>5</v>
      </c>
      <c r="DE36" s="54">
        <v>35</v>
      </c>
      <c r="DF36" s="54">
        <f t="shared" si="137"/>
        <v>0.5</v>
      </c>
      <c r="DG36" s="36">
        <f t="shared" si="29"/>
        <v>0.5</v>
      </c>
      <c r="DH36" s="35">
        <f t="shared" si="138"/>
        <v>2</v>
      </c>
      <c r="DI36" s="54">
        <v>99.783699999999996</v>
      </c>
      <c r="DJ36" s="54">
        <f t="shared" si="139"/>
        <v>0.5</v>
      </c>
      <c r="DK36" s="36">
        <f t="shared" si="30"/>
        <v>0.5</v>
      </c>
      <c r="DL36" s="35">
        <f t="shared" si="140"/>
        <v>3</v>
      </c>
      <c r="DM36" s="54">
        <v>44</v>
      </c>
      <c r="DN36" s="54">
        <f t="shared" si="141"/>
        <v>0.3</v>
      </c>
      <c r="DO36" s="36">
        <f t="shared" si="31"/>
        <v>0.3</v>
      </c>
      <c r="DP36" s="35">
        <f t="shared" si="142"/>
        <v>3</v>
      </c>
      <c r="DQ36" s="54">
        <v>4.7423999999999999</v>
      </c>
      <c r="DR36" s="54">
        <f t="shared" si="143"/>
        <v>0.3</v>
      </c>
      <c r="DS36" s="36">
        <f t="shared" si="32"/>
        <v>0.3</v>
      </c>
      <c r="DT36" s="35">
        <f t="shared" si="144"/>
        <v>6</v>
      </c>
      <c r="DU36" s="54">
        <v>99.9</v>
      </c>
      <c r="DV36" s="54">
        <f t="shared" si="145"/>
        <v>0.3</v>
      </c>
      <c r="DW36" s="36">
        <f t="shared" si="33"/>
        <v>0.3</v>
      </c>
      <c r="DX36" s="35">
        <f t="shared" si="146"/>
        <v>1</v>
      </c>
      <c r="DY36" s="54"/>
      <c r="DZ36" s="54">
        <f t="shared" si="147"/>
        <v>0.3</v>
      </c>
      <c r="EA36" s="54">
        <f t="shared" si="148"/>
        <v>0.5</v>
      </c>
      <c r="EB36" s="34"/>
      <c r="EC36" s="54">
        <v>77.650000000000006</v>
      </c>
      <c r="ED36" s="94">
        <v>77.349999999999994</v>
      </c>
      <c r="EE36" s="54">
        <f t="shared" si="149"/>
        <v>1.5929203539823595E-2</v>
      </c>
      <c r="EF36" s="51">
        <f t="shared" si="150"/>
        <v>0.3</v>
      </c>
      <c r="EG36" s="24">
        <f t="shared" si="151"/>
        <v>22</v>
      </c>
      <c r="EH36" s="54">
        <v>77.650000000000006</v>
      </c>
      <c r="EI36" s="54">
        <v>73.14</v>
      </c>
      <c r="EJ36" s="54">
        <f t="shared" si="152"/>
        <v>0.13722109533468577</v>
      </c>
      <c r="EK36" s="51">
        <f t="shared" si="153"/>
        <v>0.3</v>
      </c>
      <c r="EL36" s="24">
        <f t="shared" si="154"/>
        <v>25</v>
      </c>
      <c r="EM36" s="69">
        <v>76.7</v>
      </c>
      <c r="EN36" s="70">
        <v>74.92</v>
      </c>
      <c r="EO36" s="54">
        <f t="shared" si="155"/>
        <v>8.7828947368421131E-2</v>
      </c>
      <c r="EP36" s="51">
        <f t="shared" si="156"/>
        <v>0.3</v>
      </c>
      <c r="EQ36" s="24">
        <f t="shared" si="157"/>
        <v>12</v>
      </c>
      <c r="ER36" s="69">
        <v>76.7</v>
      </c>
      <c r="ES36" s="70">
        <v>72.87</v>
      </c>
      <c r="ET36" s="54">
        <f t="shared" si="158"/>
        <v>0.14132841328413284</v>
      </c>
      <c r="EU36" s="51">
        <f t="shared" si="159"/>
        <v>0.3</v>
      </c>
      <c r="EV36" s="24">
        <f t="shared" si="160"/>
        <v>22</v>
      </c>
      <c r="EW36" s="54">
        <v>84.64</v>
      </c>
      <c r="EX36" s="54">
        <v>81.7</v>
      </c>
      <c r="EY36" s="54">
        <f t="shared" si="161"/>
        <v>0.13999999999999996</v>
      </c>
      <c r="EZ36" s="51">
        <f t="shared" si="162"/>
        <v>0.3</v>
      </c>
      <c r="FA36" s="24">
        <f t="shared" si="163"/>
        <v>15</v>
      </c>
      <c r="FB36" s="54">
        <v>84.64</v>
      </c>
      <c r="FC36" s="54">
        <v>79.069999999999993</v>
      </c>
      <c r="FD36" s="54">
        <f t="shared" si="164"/>
        <v>0.18712206047032487</v>
      </c>
      <c r="FE36" s="51">
        <f t="shared" si="165"/>
        <v>0.3</v>
      </c>
      <c r="FF36" s="24">
        <f t="shared" si="166"/>
        <v>25</v>
      </c>
      <c r="FG36" s="54">
        <v>0.80999999999999994</v>
      </c>
      <c r="FH36" s="54">
        <f t="shared" si="34"/>
        <v>0.3</v>
      </c>
      <c r="FI36" s="36">
        <f t="shared" si="35"/>
        <v>0.3</v>
      </c>
      <c r="FJ36" s="35">
        <f t="shared" si="36"/>
        <v>1</v>
      </c>
      <c r="FK36" s="54">
        <v>0.75</v>
      </c>
      <c r="FL36" s="54">
        <f t="shared" si="167"/>
        <v>0.3</v>
      </c>
      <c r="FM36" s="36">
        <f t="shared" si="37"/>
        <v>0.3</v>
      </c>
      <c r="FN36" s="35">
        <f t="shared" si="168"/>
        <v>2</v>
      </c>
      <c r="FO36" s="54">
        <v>98.03</v>
      </c>
      <c r="FP36" s="54">
        <v>81.430000000000007</v>
      </c>
      <c r="FQ36" s="54">
        <f t="shared" si="169"/>
        <v>0.6</v>
      </c>
      <c r="FR36" s="51">
        <f t="shared" si="170"/>
        <v>0.6</v>
      </c>
      <c r="FS36" s="24">
        <f t="shared" si="171"/>
        <v>1</v>
      </c>
      <c r="FT36" s="54">
        <v>98.03</v>
      </c>
      <c r="FU36" s="54">
        <v>78.900000000000006</v>
      </c>
      <c r="FV36" s="54">
        <f t="shared" si="172"/>
        <v>0.6</v>
      </c>
      <c r="FW36" s="51">
        <f t="shared" si="173"/>
        <v>0.6</v>
      </c>
      <c r="FX36" s="24">
        <f t="shared" si="174"/>
        <v>1</v>
      </c>
      <c r="FY36" s="54">
        <v>95.06</v>
      </c>
      <c r="FZ36" s="54">
        <v>70.63000000000001</v>
      </c>
      <c r="GA36" s="54">
        <f t="shared" si="175"/>
        <v>0.1</v>
      </c>
      <c r="GB36" s="51">
        <f t="shared" si="176"/>
        <v>0.1</v>
      </c>
      <c r="GC36" s="24">
        <f t="shared" si="177"/>
        <v>1</v>
      </c>
      <c r="GD36" s="57">
        <v>95.06</v>
      </c>
      <c r="GE36" s="57">
        <v>75.89</v>
      </c>
      <c r="GF36" s="54">
        <f t="shared" si="178"/>
        <v>0.1</v>
      </c>
      <c r="GG36" s="51">
        <f t="shared" si="179"/>
        <v>0.1</v>
      </c>
      <c r="GH36" s="24">
        <f t="shared" si="180"/>
        <v>1</v>
      </c>
      <c r="GI36" s="57">
        <v>98.440000000000012</v>
      </c>
      <c r="GJ36" s="57">
        <v>82.199999999999989</v>
      </c>
      <c r="GK36" s="54">
        <f t="shared" si="181"/>
        <v>0.1</v>
      </c>
      <c r="GL36" s="51">
        <f t="shared" si="182"/>
        <v>0.1</v>
      </c>
      <c r="GM36" s="24">
        <f t="shared" si="183"/>
        <v>1</v>
      </c>
      <c r="GN36" s="57">
        <v>98.440000000000012</v>
      </c>
      <c r="GO36" s="57">
        <v>83.28</v>
      </c>
      <c r="GP36" s="54">
        <f t="shared" si="184"/>
        <v>0.1</v>
      </c>
      <c r="GQ36" s="51">
        <f t="shared" si="185"/>
        <v>0.1</v>
      </c>
      <c r="GR36" s="24">
        <f t="shared" si="186"/>
        <v>1</v>
      </c>
      <c r="GS36" s="57">
        <v>0.32</v>
      </c>
      <c r="GT36" s="57">
        <f t="shared" si="38"/>
        <v>0.1</v>
      </c>
      <c r="GU36" s="51">
        <f t="shared" si="39"/>
        <v>0.1</v>
      </c>
      <c r="GV36" s="24">
        <f t="shared" si="40"/>
        <v>1</v>
      </c>
      <c r="GW36" s="57">
        <v>0.42</v>
      </c>
      <c r="GX36" s="57">
        <f t="shared" si="187"/>
        <v>0.1</v>
      </c>
      <c r="GY36" s="51">
        <f t="shared" si="41"/>
        <v>0.1</v>
      </c>
      <c r="GZ36" s="24">
        <f t="shared" si="42"/>
        <v>1</v>
      </c>
      <c r="HA36" s="56"/>
      <c r="HB36" s="56"/>
      <c r="HC36" s="54">
        <f t="shared" si="188"/>
        <v>0.06</v>
      </c>
      <c r="HD36" s="54">
        <f t="shared" si="189"/>
        <v>0.1</v>
      </c>
      <c r="HE36" s="56"/>
      <c r="HF36" s="56"/>
      <c r="HG36" s="56"/>
      <c r="HH36" s="54">
        <f t="shared" si="190"/>
        <v>0.06</v>
      </c>
      <c r="HI36" s="54">
        <f t="shared" si="191"/>
        <v>0.1</v>
      </c>
      <c r="HJ36" s="56"/>
      <c r="HK36" s="57">
        <v>96.49</v>
      </c>
      <c r="HL36" s="57">
        <v>80.66</v>
      </c>
      <c r="HM36" s="54">
        <f t="shared" si="192"/>
        <v>9.6878824969400215E-2</v>
      </c>
      <c r="HN36" s="51">
        <f t="shared" si="193"/>
        <v>0.1</v>
      </c>
      <c r="HO36" s="24">
        <f t="shared" si="194"/>
        <v>8</v>
      </c>
      <c r="HP36" s="57">
        <v>96.49</v>
      </c>
      <c r="HQ36" s="57">
        <v>80.040000000000006</v>
      </c>
      <c r="HR36" s="54">
        <f t="shared" si="195"/>
        <v>9.6992924528301869E-2</v>
      </c>
      <c r="HS36" s="51">
        <f t="shared" si="196"/>
        <v>0.1</v>
      </c>
      <c r="HT36" s="24">
        <f t="shared" si="197"/>
        <v>8</v>
      </c>
      <c r="HU36" s="54">
        <v>98.27</v>
      </c>
      <c r="HV36" s="54">
        <v>85.26</v>
      </c>
      <c r="HW36" s="54">
        <f t="shared" si="198"/>
        <v>0.1</v>
      </c>
      <c r="HX36" s="54">
        <f t="shared" si="199"/>
        <v>0.1</v>
      </c>
      <c r="HY36" s="24">
        <f t="shared" si="200"/>
        <v>1</v>
      </c>
      <c r="HZ36" s="54">
        <v>98.27</v>
      </c>
      <c r="IA36" s="54">
        <v>80.31</v>
      </c>
      <c r="IB36" s="54">
        <f t="shared" si="201"/>
        <v>0.1</v>
      </c>
      <c r="IC36" s="54">
        <f t="shared" si="202"/>
        <v>0.1</v>
      </c>
      <c r="ID36" s="24">
        <f t="shared" si="203"/>
        <v>1</v>
      </c>
      <c r="IE36" s="56"/>
      <c r="IF36" s="56"/>
      <c r="IG36" s="54">
        <f t="shared" si="204"/>
        <v>0.06</v>
      </c>
      <c r="IH36" s="54">
        <f t="shared" si="205"/>
        <v>0.1</v>
      </c>
      <c r="II36" s="56"/>
      <c r="IJ36" s="56"/>
      <c r="IK36" s="56"/>
      <c r="IL36" s="54">
        <f t="shared" si="206"/>
        <v>0.06</v>
      </c>
      <c r="IM36" s="54">
        <f t="shared" si="207"/>
        <v>0.1</v>
      </c>
      <c r="IN36" s="56"/>
      <c r="IO36" s="56"/>
      <c r="IP36" s="56"/>
      <c r="IQ36" s="54">
        <f t="shared" si="208"/>
        <v>0.12</v>
      </c>
      <c r="IR36" s="54">
        <f t="shared" si="209"/>
        <v>0.2</v>
      </c>
      <c r="IS36" s="56"/>
      <c r="IT36" s="56"/>
      <c r="IU36" s="56"/>
      <c r="IV36" s="54">
        <f t="shared" si="210"/>
        <v>0.12</v>
      </c>
      <c r="IW36" s="54">
        <f t="shared" si="211"/>
        <v>0.2</v>
      </c>
      <c r="IX36" s="56"/>
      <c r="IY36" s="56"/>
      <c r="IZ36" s="56"/>
      <c r="JA36" s="54">
        <f t="shared" si="212"/>
        <v>0.12</v>
      </c>
      <c r="JB36" s="54">
        <f t="shared" si="213"/>
        <v>0.2</v>
      </c>
      <c r="JC36" s="56"/>
      <c r="JD36" s="56"/>
      <c r="JE36" s="56"/>
      <c r="JF36" s="54">
        <f t="shared" si="214"/>
        <v>0.12</v>
      </c>
      <c r="JG36" s="54">
        <f t="shared" si="215"/>
        <v>0.2</v>
      </c>
      <c r="JH36" s="56"/>
      <c r="JI36" s="56"/>
      <c r="JJ36" s="56"/>
      <c r="JK36" s="54">
        <f t="shared" si="216"/>
        <v>0.06</v>
      </c>
      <c r="JL36" s="54">
        <f t="shared" si="217"/>
        <v>0.1</v>
      </c>
      <c r="JM36" s="56"/>
      <c r="JN36" s="56"/>
      <c r="JO36" s="56"/>
      <c r="JP36" s="54">
        <f t="shared" si="218"/>
        <v>0.06</v>
      </c>
      <c r="JQ36" s="54">
        <f t="shared" si="219"/>
        <v>0.1</v>
      </c>
      <c r="JR36" s="56"/>
      <c r="JS36" s="56"/>
      <c r="JT36" s="56"/>
      <c r="JU36" s="54">
        <f t="shared" si="220"/>
        <v>0.03</v>
      </c>
      <c r="JV36" s="54">
        <f t="shared" si="221"/>
        <v>0.05</v>
      </c>
      <c r="JW36" s="56"/>
      <c r="JX36" s="56"/>
      <c r="JY36" s="56"/>
      <c r="JZ36" s="54">
        <f t="shared" si="222"/>
        <v>0.03</v>
      </c>
      <c r="KA36" s="54">
        <f t="shared" si="223"/>
        <v>0.05</v>
      </c>
      <c r="KB36" s="56"/>
      <c r="KC36" s="56"/>
      <c r="KD36" s="56"/>
      <c r="KE36" s="54">
        <f t="shared" si="224"/>
        <v>0.03</v>
      </c>
      <c r="KF36" s="54">
        <f t="shared" si="225"/>
        <v>0.05</v>
      </c>
      <c r="KG36" s="56"/>
      <c r="KH36" s="56"/>
      <c r="KI36" s="56"/>
      <c r="KJ36" s="54">
        <f t="shared" si="226"/>
        <v>0.03</v>
      </c>
      <c r="KK36" s="54">
        <f t="shared" si="227"/>
        <v>0.05</v>
      </c>
      <c r="KL36" s="56"/>
      <c r="KM36" s="57">
        <v>97.049600950532735</v>
      </c>
      <c r="KN36" s="57"/>
      <c r="KO36" s="54">
        <f t="shared" si="228"/>
        <v>0</v>
      </c>
      <c r="KP36" s="51">
        <f t="shared" si="229"/>
        <v>0</v>
      </c>
      <c r="KQ36" s="24">
        <f t="shared" si="230"/>
        <v>1</v>
      </c>
      <c r="KR36" s="57">
        <v>97.049600950532735</v>
      </c>
      <c r="KS36" s="57"/>
      <c r="KT36" s="54">
        <f t="shared" si="231"/>
        <v>0</v>
      </c>
      <c r="KU36" s="51">
        <f t="shared" si="232"/>
        <v>0</v>
      </c>
      <c r="KV36" s="24">
        <f t="shared" si="233"/>
        <v>1</v>
      </c>
      <c r="KW36" s="57">
        <v>97.659619482496183</v>
      </c>
      <c r="KX36" s="57"/>
      <c r="KY36" s="54">
        <f t="shared" si="234"/>
        <v>0</v>
      </c>
      <c r="KZ36" s="51">
        <f t="shared" si="235"/>
        <v>0</v>
      </c>
      <c r="LA36" s="24">
        <f t="shared" si="236"/>
        <v>1</v>
      </c>
      <c r="LB36" s="57">
        <v>97.659619482496183</v>
      </c>
      <c r="LC36" s="57"/>
      <c r="LD36" s="54">
        <f t="shared" si="237"/>
        <v>0</v>
      </c>
      <c r="LE36" s="51">
        <f t="shared" si="238"/>
        <v>0</v>
      </c>
      <c r="LF36" s="24">
        <f t="shared" si="239"/>
        <v>1</v>
      </c>
      <c r="LG36" s="56"/>
      <c r="LH36" s="56"/>
      <c r="LI36" s="54">
        <f t="shared" si="240"/>
        <v>0.06</v>
      </c>
      <c r="LJ36" s="54">
        <f t="shared" si="241"/>
        <v>0.1</v>
      </c>
      <c r="LK36" s="56"/>
      <c r="LL36" s="56"/>
      <c r="LM36" s="56"/>
      <c r="LN36" s="54">
        <f t="shared" si="242"/>
        <v>0.06</v>
      </c>
      <c r="LO36" s="54">
        <f t="shared" si="243"/>
        <v>0.1</v>
      </c>
      <c r="LP36" s="56"/>
      <c r="LQ36" s="54">
        <v>2.8149238221794137</v>
      </c>
      <c r="LR36" s="56"/>
      <c r="LS36" s="54">
        <f t="shared" si="244"/>
        <v>0</v>
      </c>
      <c r="LT36" s="51">
        <f t="shared" si="245"/>
        <v>0</v>
      </c>
      <c r="LU36" s="24">
        <f t="shared" si="564"/>
        <v>1</v>
      </c>
      <c r="LV36" s="54">
        <v>2.8149238221794137</v>
      </c>
      <c r="LW36" s="56"/>
      <c r="LX36" s="54">
        <f t="shared" si="247"/>
        <v>0</v>
      </c>
      <c r="LY36" s="51">
        <f t="shared" si="248"/>
        <v>0</v>
      </c>
      <c r="LZ36" s="24">
        <f t="shared" si="565"/>
        <v>1</v>
      </c>
      <c r="MA36" s="54">
        <v>21.04608935026636</v>
      </c>
      <c r="MB36" s="56"/>
      <c r="MC36" s="54">
        <f t="shared" si="250"/>
        <v>0</v>
      </c>
      <c r="MD36" s="51">
        <f t="shared" si="251"/>
        <v>0</v>
      </c>
      <c r="ME36" s="24">
        <f t="shared" si="566"/>
        <v>1</v>
      </c>
      <c r="MF36" s="54">
        <v>21.04608935026636</v>
      </c>
      <c r="MG36" s="56"/>
      <c r="MH36" s="54">
        <f t="shared" si="253"/>
        <v>0</v>
      </c>
      <c r="MI36" s="51">
        <f t="shared" si="254"/>
        <v>0</v>
      </c>
      <c r="MJ36" s="24">
        <f t="shared" si="567"/>
        <v>1</v>
      </c>
      <c r="MK36" s="56"/>
      <c r="ML36" s="56"/>
      <c r="MM36" s="54">
        <f t="shared" si="256"/>
        <v>0.12</v>
      </c>
      <c r="MN36" s="54">
        <f t="shared" si="257"/>
        <v>0.2</v>
      </c>
      <c r="MO36" s="56"/>
      <c r="MP36" s="56"/>
      <c r="MQ36" s="56"/>
      <c r="MR36" s="54">
        <f t="shared" si="258"/>
        <v>0.12</v>
      </c>
      <c r="MS36" s="54">
        <f t="shared" si="259"/>
        <v>0.2</v>
      </c>
      <c r="MT36" s="56"/>
      <c r="MU36" s="56"/>
      <c r="MV36" s="56"/>
      <c r="MW36" s="54">
        <f t="shared" si="260"/>
        <v>0.12</v>
      </c>
      <c r="MX36" s="54">
        <f t="shared" si="261"/>
        <v>0.2</v>
      </c>
      <c r="MY36" s="56"/>
      <c r="MZ36" s="56"/>
      <c r="NA36" s="56"/>
      <c r="NB36" s="54">
        <f t="shared" si="262"/>
        <v>0.12</v>
      </c>
      <c r="NC36" s="54">
        <f t="shared" si="263"/>
        <v>0.2</v>
      </c>
      <c r="ND36" s="56"/>
      <c r="NE36" s="56"/>
      <c r="NF36" s="56"/>
      <c r="NG36" s="54">
        <f t="shared" si="264"/>
        <v>0.06</v>
      </c>
      <c r="NH36" s="54">
        <f t="shared" si="265"/>
        <v>0.1</v>
      </c>
      <c r="NI36" s="56"/>
      <c r="NJ36" s="56"/>
      <c r="NK36" s="56"/>
      <c r="NL36" s="54">
        <f t="shared" si="266"/>
        <v>0.06</v>
      </c>
      <c r="NM36" s="54">
        <f t="shared" si="267"/>
        <v>0.1</v>
      </c>
      <c r="NN36" s="56"/>
      <c r="NO36" s="56"/>
      <c r="NP36" s="56"/>
      <c r="NQ36" s="54">
        <f t="shared" si="268"/>
        <v>0.03</v>
      </c>
      <c r="NR36" s="54">
        <f t="shared" si="269"/>
        <v>0.05</v>
      </c>
      <c r="NS36" s="56"/>
      <c r="NT36" s="56"/>
      <c r="NU36" s="56"/>
      <c r="NV36" s="54">
        <f t="shared" si="270"/>
        <v>0.03</v>
      </c>
      <c r="NW36" s="54">
        <f t="shared" si="271"/>
        <v>0.05</v>
      </c>
      <c r="NX36" s="56"/>
      <c r="NY36" s="56"/>
      <c r="NZ36" s="56"/>
      <c r="OA36" s="54">
        <f t="shared" si="272"/>
        <v>0.03</v>
      </c>
      <c r="OB36" s="54">
        <f t="shared" si="273"/>
        <v>0.05</v>
      </c>
      <c r="OC36" s="56"/>
      <c r="OD36" s="56"/>
      <c r="OE36" s="56"/>
      <c r="OF36" s="54">
        <f t="shared" si="274"/>
        <v>0.03</v>
      </c>
      <c r="OG36" s="54">
        <f t="shared" si="275"/>
        <v>0.05</v>
      </c>
      <c r="OH36" s="56"/>
      <c r="OI36" s="56"/>
      <c r="OJ36" s="56"/>
      <c r="OK36" s="54">
        <f t="shared" si="276"/>
        <v>0.06</v>
      </c>
      <c r="OL36" s="54">
        <f t="shared" si="277"/>
        <v>0.1</v>
      </c>
      <c r="OM36" s="56"/>
      <c r="ON36" s="56"/>
      <c r="OO36" s="56"/>
      <c r="OP36" s="54">
        <f t="shared" si="278"/>
        <v>0.06</v>
      </c>
      <c r="OQ36" s="54">
        <f t="shared" si="279"/>
        <v>0.1</v>
      </c>
      <c r="OR36" s="56"/>
      <c r="OS36" s="56"/>
      <c r="OT36" s="56"/>
      <c r="OU36" s="54">
        <f t="shared" si="280"/>
        <v>0.12</v>
      </c>
      <c r="OV36" s="54">
        <f t="shared" si="281"/>
        <v>0.2</v>
      </c>
      <c r="OW36" s="56"/>
      <c r="OX36" s="56"/>
      <c r="OY36" s="56"/>
      <c r="OZ36" s="54">
        <f t="shared" si="282"/>
        <v>0.12</v>
      </c>
      <c r="PA36" s="54">
        <f t="shared" si="283"/>
        <v>0.2</v>
      </c>
      <c r="PB36" s="56"/>
      <c r="PC36" s="56"/>
      <c r="PD36" s="56"/>
      <c r="PE36" s="54">
        <f t="shared" si="284"/>
        <v>0.12</v>
      </c>
      <c r="PF36" s="54">
        <f t="shared" si="285"/>
        <v>0.2</v>
      </c>
      <c r="PG36" s="56"/>
      <c r="PH36" s="56"/>
      <c r="PI36" s="56"/>
      <c r="PJ36" s="54">
        <f t="shared" si="286"/>
        <v>0.12</v>
      </c>
      <c r="PK36" s="54">
        <f t="shared" si="287"/>
        <v>0.2</v>
      </c>
      <c r="PL36" s="56"/>
      <c r="PM36" s="56"/>
      <c r="PN36" s="56"/>
      <c r="PO36" s="54">
        <f t="shared" si="288"/>
        <v>0.06</v>
      </c>
      <c r="PP36" s="54">
        <f t="shared" si="289"/>
        <v>0.1</v>
      </c>
      <c r="PQ36" s="56"/>
      <c r="PR36" s="56"/>
      <c r="PS36" s="56"/>
      <c r="PT36" s="54">
        <f t="shared" si="290"/>
        <v>0.06</v>
      </c>
      <c r="PU36" s="54">
        <f t="shared" si="291"/>
        <v>0.1</v>
      </c>
      <c r="PV36" s="56"/>
      <c r="PW36" s="56"/>
      <c r="PX36" s="56"/>
      <c r="PY36" s="54">
        <f t="shared" si="292"/>
        <v>0.03</v>
      </c>
      <c r="PZ36" s="54">
        <f t="shared" si="293"/>
        <v>0.05</v>
      </c>
      <c r="QA36" s="56"/>
      <c r="QB36" s="56"/>
      <c r="QC36" s="56"/>
      <c r="QD36" s="54">
        <f t="shared" si="294"/>
        <v>0.03</v>
      </c>
      <c r="QE36" s="54">
        <f t="shared" si="295"/>
        <v>0.05</v>
      </c>
      <c r="QF36" s="56"/>
      <c r="QG36" s="56"/>
      <c r="QH36" s="56"/>
      <c r="QI36" s="54">
        <f t="shared" si="296"/>
        <v>0.03</v>
      </c>
      <c r="QJ36" s="54">
        <f t="shared" si="297"/>
        <v>0.05</v>
      </c>
      <c r="QK36" s="56"/>
      <c r="QL36" s="56"/>
      <c r="QM36" s="56"/>
      <c r="QN36" s="54">
        <f t="shared" si="298"/>
        <v>0.03</v>
      </c>
      <c r="QO36" s="54">
        <f t="shared" si="299"/>
        <v>0.05</v>
      </c>
      <c r="QP36" s="56"/>
      <c r="QQ36" s="54"/>
      <c r="QR36" s="54">
        <f t="shared" si="300"/>
        <v>0.12</v>
      </c>
      <c r="QS36" s="54">
        <f t="shared" si="301"/>
        <v>0.2</v>
      </c>
      <c r="QT36" s="34"/>
      <c r="QU36" s="54"/>
      <c r="QV36" s="54">
        <f t="shared" si="302"/>
        <v>0.12</v>
      </c>
      <c r="QW36" s="54">
        <f t="shared" si="303"/>
        <v>0.2</v>
      </c>
      <c r="QX36" s="34"/>
      <c r="QY36" s="54"/>
      <c r="QZ36" s="54">
        <f t="shared" si="304"/>
        <v>0.12</v>
      </c>
      <c r="RA36" s="54">
        <f t="shared" si="305"/>
        <v>0.2</v>
      </c>
      <c r="RB36" s="34"/>
      <c r="RC36" s="54"/>
      <c r="RD36" s="54">
        <f t="shared" si="306"/>
        <v>0.12</v>
      </c>
      <c r="RE36" s="54">
        <f t="shared" si="307"/>
        <v>0.2</v>
      </c>
      <c r="RF36" s="34"/>
      <c r="RG36" s="54"/>
      <c r="RH36" s="54">
        <f t="shared" si="308"/>
        <v>0.12</v>
      </c>
      <c r="RI36" s="54">
        <f t="shared" si="309"/>
        <v>0.2</v>
      </c>
      <c r="RJ36" s="34"/>
      <c r="RK36" s="57">
        <v>98.03</v>
      </c>
      <c r="RL36" s="57">
        <f t="shared" si="310"/>
        <v>0.2</v>
      </c>
      <c r="RM36" s="51">
        <f t="shared" si="43"/>
        <v>0.2</v>
      </c>
      <c r="RN36" s="24">
        <f t="shared" si="311"/>
        <v>1</v>
      </c>
      <c r="RO36" s="54"/>
      <c r="RP36" s="54">
        <f t="shared" si="312"/>
        <v>0.06</v>
      </c>
      <c r="RQ36" s="54">
        <f t="shared" si="313"/>
        <v>0.1</v>
      </c>
      <c r="RR36" s="34"/>
      <c r="RS36" s="54"/>
      <c r="RT36" s="54">
        <f t="shared" si="314"/>
        <v>0.06</v>
      </c>
      <c r="RU36" s="54">
        <f t="shared" si="315"/>
        <v>0.1</v>
      </c>
      <c r="RV36" s="34"/>
      <c r="RW36" s="54"/>
      <c r="RX36" s="54">
        <f t="shared" si="316"/>
        <v>0.06</v>
      </c>
      <c r="RY36" s="54">
        <f t="shared" si="317"/>
        <v>0.1</v>
      </c>
      <c r="RZ36" s="34"/>
      <c r="SA36" s="54"/>
      <c r="SB36" s="54">
        <f t="shared" si="318"/>
        <v>0.06</v>
      </c>
      <c r="SC36" s="54">
        <f t="shared" si="319"/>
        <v>0.1</v>
      </c>
      <c r="SD36" s="34"/>
      <c r="SE36" s="54"/>
      <c r="SF36" s="54">
        <f t="shared" si="320"/>
        <v>0.06</v>
      </c>
      <c r="SG36" s="54">
        <f t="shared" si="321"/>
        <v>0.1</v>
      </c>
      <c r="SH36" s="34"/>
      <c r="SI36" s="54"/>
      <c r="SJ36" s="54">
        <f t="shared" si="322"/>
        <v>0.06</v>
      </c>
      <c r="SK36" s="54">
        <f t="shared" si="323"/>
        <v>0.1</v>
      </c>
      <c r="SL36" s="34"/>
      <c r="SM36" s="54"/>
      <c r="SN36" s="54">
        <f t="shared" si="324"/>
        <v>0.06</v>
      </c>
      <c r="SO36" s="54">
        <f t="shared" si="325"/>
        <v>0.1</v>
      </c>
      <c r="SP36" s="34"/>
      <c r="SQ36" s="54"/>
      <c r="SR36" s="54">
        <f t="shared" si="326"/>
        <v>0.06</v>
      </c>
      <c r="SS36" s="54">
        <f t="shared" si="327"/>
        <v>0.1</v>
      </c>
      <c r="ST36" s="34"/>
      <c r="SU36" s="54"/>
      <c r="SV36" s="54">
        <f t="shared" si="328"/>
        <v>0.06</v>
      </c>
      <c r="SW36" s="54">
        <f t="shared" si="329"/>
        <v>0.1</v>
      </c>
      <c r="SX36" s="34"/>
      <c r="SY36" s="54"/>
      <c r="SZ36" s="54">
        <f t="shared" si="330"/>
        <v>0.06</v>
      </c>
      <c r="TA36" s="54">
        <f t="shared" si="331"/>
        <v>0.1</v>
      </c>
      <c r="TB36" s="34"/>
      <c r="TC36" s="54"/>
      <c r="TD36" s="54">
        <f t="shared" si="332"/>
        <v>0.06</v>
      </c>
      <c r="TE36" s="54">
        <f t="shared" si="333"/>
        <v>0.1</v>
      </c>
      <c r="TF36" s="34"/>
      <c r="TG36" s="54"/>
      <c r="TH36" s="54">
        <f t="shared" si="334"/>
        <v>0.06</v>
      </c>
      <c r="TI36" s="54">
        <f t="shared" si="335"/>
        <v>0.1</v>
      </c>
      <c r="TJ36" s="34"/>
      <c r="TK36" s="54"/>
      <c r="TL36" s="54">
        <f t="shared" si="336"/>
        <v>0.06</v>
      </c>
      <c r="TM36" s="54">
        <f t="shared" si="337"/>
        <v>0.1</v>
      </c>
      <c r="TN36" s="34"/>
      <c r="TO36" s="57">
        <v>95.06</v>
      </c>
      <c r="TP36" s="57">
        <f t="shared" si="338"/>
        <v>0.1</v>
      </c>
      <c r="TQ36" s="51">
        <f t="shared" si="44"/>
        <v>0.1</v>
      </c>
      <c r="TR36" s="24">
        <f t="shared" si="339"/>
        <v>3</v>
      </c>
      <c r="TS36" s="54"/>
      <c r="TT36" s="54">
        <f t="shared" si="340"/>
        <v>0.06</v>
      </c>
      <c r="TU36" s="54">
        <f t="shared" si="341"/>
        <v>0.1</v>
      </c>
      <c r="TV36" s="34"/>
      <c r="TW36" s="54"/>
      <c r="TX36" s="54">
        <f t="shared" si="342"/>
        <v>0.06</v>
      </c>
      <c r="TY36" s="54">
        <f t="shared" si="343"/>
        <v>0.1</v>
      </c>
      <c r="TZ36" s="34"/>
      <c r="UA36" s="54"/>
      <c r="UB36" s="54">
        <f t="shared" si="344"/>
        <v>0.06</v>
      </c>
      <c r="UC36" s="54">
        <f t="shared" si="345"/>
        <v>0.1</v>
      </c>
      <c r="UD36" s="34"/>
      <c r="UE36" s="54"/>
      <c r="UF36" s="54">
        <f t="shared" si="346"/>
        <v>0.06</v>
      </c>
      <c r="UG36" s="54">
        <f t="shared" si="347"/>
        <v>0.1</v>
      </c>
      <c r="UH36" s="34"/>
      <c r="UI36" s="54"/>
      <c r="UJ36" s="54">
        <f t="shared" si="348"/>
        <v>0.06</v>
      </c>
      <c r="UK36" s="54">
        <f t="shared" si="349"/>
        <v>0.1</v>
      </c>
      <c r="UL36" s="34"/>
      <c r="UM36" s="54"/>
      <c r="UN36" s="54">
        <f t="shared" si="350"/>
        <v>0.06</v>
      </c>
      <c r="UO36" s="54">
        <f t="shared" si="351"/>
        <v>0.1</v>
      </c>
      <c r="UP36" s="34"/>
      <c r="UQ36" s="54"/>
      <c r="UR36" s="54">
        <f t="shared" si="352"/>
        <v>0.06</v>
      </c>
      <c r="US36" s="54">
        <f t="shared" si="353"/>
        <v>0.1</v>
      </c>
      <c r="UT36" s="34"/>
      <c r="UU36" s="54"/>
      <c r="UV36" s="54">
        <f t="shared" si="354"/>
        <v>0.06</v>
      </c>
      <c r="UW36" s="54">
        <f t="shared" si="355"/>
        <v>0.1</v>
      </c>
      <c r="UX36" s="34"/>
      <c r="UY36" s="54"/>
      <c r="UZ36" s="54">
        <f t="shared" si="356"/>
        <v>0.06</v>
      </c>
      <c r="VA36" s="54">
        <f t="shared" si="357"/>
        <v>0.1</v>
      </c>
      <c r="VB36" s="34"/>
      <c r="VC36" s="54"/>
      <c r="VD36" s="54">
        <f t="shared" si="358"/>
        <v>0.06</v>
      </c>
      <c r="VE36" s="54">
        <f t="shared" si="359"/>
        <v>0.1</v>
      </c>
      <c r="VF36" s="34"/>
      <c r="VG36" s="64"/>
      <c r="VH36" s="57">
        <f t="shared" si="45"/>
        <v>0</v>
      </c>
      <c r="VI36" s="51">
        <f t="shared" si="46"/>
        <v>0</v>
      </c>
      <c r="VJ36" s="24"/>
      <c r="VK36" s="57">
        <v>97.049600950532735</v>
      </c>
      <c r="VL36" s="57">
        <f t="shared" si="361"/>
        <v>0.2</v>
      </c>
      <c r="VM36" s="51">
        <f t="shared" si="47"/>
        <v>0.2</v>
      </c>
      <c r="VN36" s="24">
        <f t="shared" si="362"/>
        <v>7</v>
      </c>
      <c r="VO36" s="57">
        <v>97.659619482496183</v>
      </c>
      <c r="VP36" s="57">
        <f t="shared" si="363"/>
        <v>0.2</v>
      </c>
      <c r="VQ36" s="51">
        <f t="shared" si="48"/>
        <v>0.2</v>
      </c>
      <c r="VR36" s="24">
        <f t="shared" si="364"/>
        <v>13</v>
      </c>
      <c r="VS36" s="54"/>
      <c r="VT36" s="54">
        <f t="shared" si="365"/>
        <v>0.06</v>
      </c>
      <c r="VU36" s="54">
        <f t="shared" si="366"/>
        <v>0.1</v>
      </c>
      <c r="VV36" s="34"/>
      <c r="VW36" s="54">
        <v>2.8149238221794137</v>
      </c>
      <c r="VX36" s="57">
        <f t="shared" si="367"/>
        <v>6.839796859145103E-2</v>
      </c>
      <c r="VY36" s="51">
        <f t="shared" si="49"/>
        <v>0.1</v>
      </c>
      <c r="VZ36" s="24">
        <f t="shared" si="568"/>
        <v>17</v>
      </c>
      <c r="WA36" s="54">
        <v>21.04608935026636</v>
      </c>
      <c r="WB36" s="57">
        <f t="shared" si="369"/>
        <v>0.1</v>
      </c>
      <c r="WC36" s="51">
        <f t="shared" si="50"/>
        <v>0.1</v>
      </c>
      <c r="WD36" s="24">
        <f t="shared" si="569"/>
        <v>9</v>
      </c>
      <c r="WE36" s="57">
        <v>99.41</v>
      </c>
      <c r="WF36" s="57">
        <f t="shared" si="371"/>
        <v>0.1</v>
      </c>
      <c r="WG36" s="51">
        <f t="shared" si="51"/>
        <v>0.1</v>
      </c>
      <c r="WH36" s="24">
        <f t="shared" si="372"/>
        <v>5</v>
      </c>
      <c r="WI36" s="54"/>
      <c r="WJ36" s="54">
        <f t="shared" si="373"/>
        <v>0.06</v>
      </c>
      <c r="WK36" s="54">
        <f t="shared" si="374"/>
        <v>0.1</v>
      </c>
      <c r="WL36" s="34"/>
      <c r="WM36" s="54"/>
      <c r="WN36" s="54">
        <f t="shared" si="375"/>
        <v>0.06</v>
      </c>
      <c r="WO36" s="54">
        <f t="shared" si="376"/>
        <v>0.1</v>
      </c>
      <c r="WP36" s="34"/>
      <c r="WQ36" s="54"/>
      <c r="WR36" s="54">
        <f t="shared" si="377"/>
        <v>0.06</v>
      </c>
      <c r="WS36" s="54">
        <f t="shared" si="378"/>
        <v>0.1</v>
      </c>
      <c r="WT36" s="34"/>
      <c r="WU36" s="57">
        <v>0</v>
      </c>
      <c r="WV36" s="57">
        <f t="shared" si="379"/>
        <v>0.1</v>
      </c>
      <c r="WW36" s="51">
        <f t="shared" si="52"/>
        <v>0.1</v>
      </c>
      <c r="WX36" s="24">
        <f t="shared" si="380"/>
        <v>1</v>
      </c>
      <c r="WY36" s="54"/>
      <c r="WZ36" s="54">
        <f t="shared" si="381"/>
        <v>0.06</v>
      </c>
      <c r="XA36" s="54">
        <f t="shared" si="382"/>
        <v>0.1</v>
      </c>
      <c r="XB36" s="34"/>
      <c r="XC36" s="54"/>
      <c r="XD36" s="54">
        <f t="shared" si="383"/>
        <v>0.06</v>
      </c>
      <c r="XE36" s="54">
        <f t="shared" si="384"/>
        <v>0.1</v>
      </c>
      <c r="XF36" s="34"/>
      <c r="XG36" s="54"/>
      <c r="XH36" s="54">
        <f t="shared" si="385"/>
        <v>0.06</v>
      </c>
      <c r="XI36" s="54">
        <f t="shared" si="386"/>
        <v>0.1</v>
      </c>
      <c r="XJ36" s="34"/>
      <c r="XK36" s="54"/>
      <c r="XL36" s="54">
        <f t="shared" si="387"/>
        <v>0.06</v>
      </c>
      <c r="XM36" s="54">
        <f t="shared" si="388"/>
        <v>0.1</v>
      </c>
      <c r="XN36" s="34"/>
      <c r="XO36" s="54"/>
      <c r="XP36" s="54">
        <f t="shared" si="389"/>
        <v>0.06</v>
      </c>
      <c r="XQ36" s="54">
        <f t="shared" si="390"/>
        <v>0.1</v>
      </c>
      <c r="XR36" s="34"/>
      <c r="XS36" s="54"/>
      <c r="XT36" s="54">
        <f t="shared" si="391"/>
        <v>0.06</v>
      </c>
      <c r="XU36" s="54">
        <f t="shared" si="392"/>
        <v>0.1</v>
      </c>
      <c r="XV36" s="34"/>
      <c r="XW36" s="54"/>
      <c r="XX36" s="54">
        <f t="shared" si="393"/>
        <v>0.06</v>
      </c>
      <c r="XY36" s="54">
        <f t="shared" si="394"/>
        <v>0.1</v>
      </c>
      <c r="XZ36" s="34"/>
      <c r="YA36" s="54"/>
      <c r="YB36" s="54">
        <f t="shared" si="395"/>
        <v>0.06</v>
      </c>
      <c r="YC36" s="54">
        <f t="shared" si="396"/>
        <v>0.1</v>
      </c>
      <c r="YD36" s="34"/>
      <c r="YE36" s="54"/>
      <c r="YF36" s="54">
        <f t="shared" si="397"/>
        <v>0.03</v>
      </c>
      <c r="YG36" s="54">
        <f t="shared" si="398"/>
        <v>0.05</v>
      </c>
      <c r="YH36" s="34"/>
      <c r="YI36" s="54"/>
      <c r="YJ36" s="54">
        <f t="shared" si="399"/>
        <v>0.06</v>
      </c>
      <c r="YK36" s="54">
        <f t="shared" si="400"/>
        <v>0.1</v>
      </c>
      <c r="YL36" s="34"/>
      <c r="YM36" s="54"/>
      <c r="YN36" s="54">
        <f t="shared" si="401"/>
        <v>0.03</v>
      </c>
      <c r="YO36" s="54">
        <f t="shared" si="402"/>
        <v>0.05</v>
      </c>
      <c r="YP36" s="34"/>
      <c r="YQ36" s="57">
        <v>98.440000000000012</v>
      </c>
      <c r="YR36" s="57">
        <f t="shared" si="403"/>
        <v>0.1</v>
      </c>
      <c r="YS36" s="51">
        <f t="shared" si="53"/>
        <v>0.1</v>
      </c>
      <c r="YT36" s="24">
        <f t="shared" si="404"/>
        <v>9</v>
      </c>
      <c r="YU36" s="54"/>
      <c r="YV36" s="54">
        <f t="shared" si="405"/>
        <v>0.06</v>
      </c>
      <c r="YW36" s="54">
        <f t="shared" si="406"/>
        <v>0.1</v>
      </c>
      <c r="YX36" s="34"/>
      <c r="YY36" s="54"/>
      <c r="YZ36" s="54">
        <f t="shared" si="407"/>
        <v>0.06</v>
      </c>
      <c r="ZA36" s="54">
        <f t="shared" si="408"/>
        <v>0.1</v>
      </c>
      <c r="ZB36" s="34"/>
      <c r="ZC36" s="54"/>
      <c r="ZD36" s="54">
        <f t="shared" si="409"/>
        <v>0.06</v>
      </c>
      <c r="ZE36" s="54">
        <f t="shared" si="410"/>
        <v>0.1</v>
      </c>
      <c r="ZF36" s="34"/>
      <c r="ZG36" s="54"/>
      <c r="ZH36" s="54">
        <f t="shared" si="411"/>
        <v>0.06</v>
      </c>
      <c r="ZI36" s="54">
        <f t="shared" si="412"/>
        <v>0.1</v>
      </c>
      <c r="ZJ36" s="34"/>
      <c r="ZK36" s="54"/>
      <c r="ZL36" s="54">
        <f t="shared" si="413"/>
        <v>0.06</v>
      </c>
      <c r="ZM36" s="54">
        <f t="shared" si="414"/>
        <v>0.1</v>
      </c>
      <c r="ZN36" s="34"/>
      <c r="ZO36" s="54"/>
      <c r="ZP36" s="54">
        <f t="shared" si="415"/>
        <v>0.06</v>
      </c>
      <c r="ZQ36" s="54">
        <f t="shared" si="416"/>
        <v>0.1</v>
      </c>
      <c r="ZR36" s="34"/>
      <c r="ZS36" s="54"/>
      <c r="ZT36" s="54">
        <f t="shared" si="417"/>
        <v>0.06</v>
      </c>
      <c r="ZU36" s="54">
        <f t="shared" si="418"/>
        <v>0.1</v>
      </c>
      <c r="ZV36" s="34"/>
      <c r="ZW36" s="54"/>
      <c r="ZX36" s="54">
        <f t="shared" si="419"/>
        <v>0.06</v>
      </c>
      <c r="ZY36" s="54">
        <f t="shared" si="420"/>
        <v>0.1</v>
      </c>
      <c r="ZZ36" s="34"/>
      <c r="AAA36" s="54"/>
      <c r="AAB36" s="54">
        <f t="shared" si="421"/>
        <v>0.03</v>
      </c>
      <c r="AAC36" s="54">
        <f t="shared" si="422"/>
        <v>0.05</v>
      </c>
      <c r="AAD36" s="34"/>
      <c r="AAE36" s="51">
        <v>0.73</v>
      </c>
      <c r="AAF36" s="57">
        <f t="shared" si="423"/>
        <v>0.05</v>
      </c>
      <c r="AAG36" s="51">
        <f t="shared" si="54"/>
        <v>0.05</v>
      </c>
      <c r="AAH36" s="24">
        <f t="shared" si="424"/>
        <v>18</v>
      </c>
      <c r="AAI36" s="54"/>
      <c r="AAJ36" s="54">
        <f t="shared" si="425"/>
        <v>0.03</v>
      </c>
      <c r="AAK36" s="54">
        <f t="shared" si="426"/>
        <v>0.05</v>
      </c>
      <c r="AAL36" s="34"/>
      <c r="AAM36" s="54"/>
      <c r="AAN36" s="54">
        <f t="shared" si="427"/>
        <v>0.03</v>
      </c>
      <c r="AAO36" s="54">
        <f t="shared" si="428"/>
        <v>0.05</v>
      </c>
      <c r="AAP36" s="34"/>
      <c r="AAQ36" s="54"/>
      <c r="AAR36" s="54">
        <f t="shared" si="429"/>
        <v>0.03</v>
      </c>
      <c r="AAS36" s="54">
        <f t="shared" si="430"/>
        <v>0.05</v>
      </c>
      <c r="AAT36" s="34"/>
      <c r="AAU36" s="54"/>
      <c r="AAV36" s="54">
        <f t="shared" si="431"/>
        <v>0.03</v>
      </c>
      <c r="AAW36" s="54">
        <f t="shared" si="432"/>
        <v>0.05</v>
      </c>
      <c r="AAX36" s="34"/>
      <c r="AAY36" s="54"/>
      <c r="AAZ36" s="54">
        <f t="shared" si="433"/>
        <v>0.03</v>
      </c>
      <c r="ABA36" s="54">
        <f t="shared" si="434"/>
        <v>0.05</v>
      </c>
      <c r="ABB36" s="34"/>
      <c r="ABC36" s="54"/>
      <c r="ABD36" s="54">
        <f t="shared" si="435"/>
        <v>0.03</v>
      </c>
      <c r="ABE36" s="54">
        <f t="shared" si="436"/>
        <v>0.05</v>
      </c>
      <c r="ABF36" s="34"/>
      <c r="ABG36" s="54"/>
      <c r="ABH36" s="54">
        <f t="shared" si="437"/>
        <v>0.03</v>
      </c>
      <c r="ABI36" s="54">
        <f t="shared" si="438"/>
        <v>0.05</v>
      </c>
      <c r="ABJ36" s="34"/>
      <c r="ABK36" s="54"/>
      <c r="ABL36" s="54">
        <f t="shared" si="439"/>
        <v>0.03</v>
      </c>
      <c r="ABM36" s="54">
        <f t="shared" si="440"/>
        <v>0.05</v>
      </c>
      <c r="ABN36" s="34"/>
      <c r="ABO36" s="54"/>
      <c r="ABP36" s="54">
        <f t="shared" si="441"/>
        <v>0.03</v>
      </c>
      <c r="ABQ36" s="54">
        <f t="shared" si="442"/>
        <v>0.05</v>
      </c>
      <c r="ABR36" s="34"/>
      <c r="ABS36" s="54"/>
      <c r="ABT36" s="54">
        <f t="shared" si="443"/>
        <v>0.03</v>
      </c>
      <c r="ABU36" s="54">
        <f t="shared" si="444"/>
        <v>0.05</v>
      </c>
      <c r="ABV36" s="34"/>
      <c r="ABW36" s="57">
        <v>96.49</v>
      </c>
      <c r="ABX36" s="57">
        <f t="shared" si="445"/>
        <v>0.18639999999999987</v>
      </c>
      <c r="ABY36" s="51">
        <f t="shared" si="55"/>
        <v>0.2</v>
      </c>
      <c r="ABZ36" s="24">
        <f t="shared" si="446"/>
        <v>11</v>
      </c>
      <c r="ACA36" s="54"/>
      <c r="ACB36" s="54">
        <f t="shared" si="447"/>
        <v>0.06</v>
      </c>
      <c r="ACC36" s="54">
        <f t="shared" si="448"/>
        <v>0.1</v>
      </c>
      <c r="ACD36" s="34"/>
      <c r="ACE36" s="54"/>
      <c r="ACF36" s="54">
        <f t="shared" si="449"/>
        <v>0.06</v>
      </c>
      <c r="ACG36" s="54">
        <f t="shared" si="450"/>
        <v>0.1</v>
      </c>
      <c r="ACH36" s="34"/>
      <c r="ACI36" s="54"/>
      <c r="ACJ36" s="54">
        <f t="shared" si="451"/>
        <v>0.06</v>
      </c>
      <c r="ACK36" s="54">
        <f t="shared" si="452"/>
        <v>0.1</v>
      </c>
      <c r="ACL36" s="34"/>
      <c r="ACM36" s="54"/>
      <c r="ACN36" s="54">
        <f t="shared" si="453"/>
        <v>0.06</v>
      </c>
      <c r="ACO36" s="54">
        <f t="shared" si="454"/>
        <v>0.1</v>
      </c>
      <c r="ACP36" s="34"/>
      <c r="ACQ36" s="54"/>
      <c r="ACR36" s="54">
        <f t="shared" si="455"/>
        <v>0.06</v>
      </c>
      <c r="ACS36" s="54">
        <f t="shared" si="456"/>
        <v>0.1</v>
      </c>
      <c r="ACT36" s="34"/>
      <c r="ACU36" s="54"/>
      <c r="ACV36" s="54">
        <f t="shared" si="457"/>
        <v>0.06</v>
      </c>
      <c r="ACW36" s="54">
        <f t="shared" si="458"/>
        <v>0.1</v>
      </c>
      <c r="ACX36" s="34"/>
      <c r="ACY36" s="54"/>
      <c r="ACZ36" s="54">
        <f t="shared" si="459"/>
        <v>0.06</v>
      </c>
      <c r="ADA36" s="54">
        <f t="shared" si="460"/>
        <v>0.1</v>
      </c>
      <c r="ADB36" s="34"/>
      <c r="ADC36" s="54">
        <v>3.1399999999999997</v>
      </c>
      <c r="ADD36" s="54">
        <f t="shared" si="461"/>
        <v>0.1</v>
      </c>
      <c r="ADE36" s="54">
        <f t="shared" si="56"/>
        <v>0.1</v>
      </c>
      <c r="ADF36" s="24">
        <f t="shared" si="462"/>
        <v>3</v>
      </c>
      <c r="ADG36" s="54">
        <v>98.27</v>
      </c>
      <c r="ADH36" s="54">
        <f t="shared" si="463"/>
        <v>0.1</v>
      </c>
      <c r="ADI36" s="54">
        <f t="shared" si="57"/>
        <v>0.1</v>
      </c>
      <c r="ADJ36" s="24">
        <f t="shared" si="464"/>
        <v>6</v>
      </c>
      <c r="ADK36" s="54"/>
      <c r="ADL36" s="54">
        <f t="shared" si="465"/>
        <v>0.06</v>
      </c>
      <c r="ADM36" s="54">
        <f t="shared" si="466"/>
        <v>0.1</v>
      </c>
      <c r="ADN36" s="34"/>
      <c r="ADO36" s="54"/>
      <c r="ADP36" s="54">
        <f t="shared" si="467"/>
        <v>0.03</v>
      </c>
      <c r="ADQ36" s="54">
        <f t="shared" si="468"/>
        <v>0.05</v>
      </c>
      <c r="ADR36" s="34"/>
      <c r="ADS36" s="54"/>
      <c r="ADT36" s="54">
        <f t="shared" si="469"/>
        <v>0.03</v>
      </c>
      <c r="ADU36" s="54">
        <f t="shared" si="470"/>
        <v>0.05</v>
      </c>
      <c r="ADV36" s="34"/>
      <c r="ADW36" s="54"/>
      <c r="ADX36" s="54">
        <f t="shared" si="471"/>
        <v>0.03</v>
      </c>
      <c r="ADY36" s="54">
        <f t="shared" si="472"/>
        <v>0.05</v>
      </c>
      <c r="ADZ36" s="34"/>
      <c r="AEA36" s="54"/>
      <c r="AEB36" s="54">
        <f t="shared" si="473"/>
        <v>0.03</v>
      </c>
      <c r="AEC36" s="54">
        <f t="shared" si="474"/>
        <v>0.05</v>
      </c>
      <c r="AED36" s="34"/>
      <c r="AEE36" s="54"/>
      <c r="AEF36" s="54">
        <f t="shared" si="475"/>
        <v>0.03</v>
      </c>
      <c r="AEG36" s="54">
        <f t="shared" si="476"/>
        <v>0.05</v>
      </c>
      <c r="AEH36" s="34"/>
      <c r="AEI36" s="54"/>
      <c r="AEJ36" s="54">
        <f t="shared" si="477"/>
        <v>0.03</v>
      </c>
      <c r="AEK36" s="54">
        <f t="shared" si="478"/>
        <v>0.05</v>
      </c>
      <c r="AEL36" s="34"/>
      <c r="AEM36" s="54"/>
      <c r="AEN36" s="54">
        <f t="shared" si="479"/>
        <v>0.06</v>
      </c>
      <c r="AEO36" s="54">
        <f t="shared" si="480"/>
        <v>0.1</v>
      </c>
      <c r="AEP36" s="34"/>
      <c r="AEQ36" s="54"/>
      <c r="AER36" s="54">
        <f t="shared" si="481"/>
        <v>0.06</v>
      </c>
      <c r="AES36" s="54">
        <f t="shared" si="482"/>
        <v>0.1</v>
      </c>
      <c r="AET36" s="34"/>
      <c r="AEU36" s="54"/>
      <c r="AEV36" s="54">
        <f t="shared" si="483"/>
        <v>0.06</v>
      </c>
      <c r="AEW36" s="54">
        <f t="shared" si="484"/>
        <v>0.1</v>
      </c>
      <c r="AEX36" s="34"/>
      <c r="AEY36" s="54"/>
      <c r="AEZ36" s="54">
        <f t="shared" si="485"/>
        <v>0.06</v>
      </c>
      <c r="AFA36" s="54">
        <f t="shared" si="486"/>
        <v>0.1</v>
      </c>
      <c r="AFB36" s="34"/>
      <c r="AFC36" s="54"/>
      <c r="AFD36" s="54">
        <f t="shared" si="487"/>
        <v>0.03</v>
      </c>
      <c r="AFE36" s="54">
        <f t="shared" si="488"/>
        <v>0.05</v>
      </c>
      <c r="AFF36" s="34"/>
      <c r="AFG36" s="54"/>
      <c r="AFH36" s="54">
        <f t="shared" si="489"/>
        <v>0.03</v>
      </c>
      <c r="AFI36" s="54">
        <f t="shared" si="490"/>
        <v>0.05</v>
      </c>
      <c r="AFJ36" s="34"/>
      <c r="AFK36" s="54"/>
      <c r="AFL36" s="54">
        <f t="shared" si="491"/>
        <v>0.03</v>
      </c>
      <c r="AFM36" s="54">
        <f t="shared" si="492"/>
        <v>0.05</v>
      </c>
      <c r="AFN36" s="34"/>
      <c r="AFO36" s="54"/>
      <c r="AFP36" s="54">
        <f t="shared" si="493"/>
        <v>0.03</v>
      </c>
      <c r="AFQ36" s="54">
        <f t="shared" si="494"/>
        <v>0.05</v>
      </c>
      <c r="AFR36" s="34"/>
      <c r="AFS36" s="54"/>
      <c r="AFT36" s="54">
        <f t="shared" si="495"/>
        <v>0.03</v>
      </c>
      <c r="AFU36" s="54">
        <f t="shared" si="496"/>
        <v>0.05</v>
      </c>
      <c r="AFV36" s="34"/>
      <c r="AFW36" s="54"/>
      <c r="AFX36" s="54">
        <f t="shared" si="497"/>
        <v>0.03</v>
      </c>
      <c r="AFY36" s="54">
        <f t="shared" si="498"/>
        <v>0.05</v>
      </c>
      <c r="AFZ36" s="34"/>
      <c r="AGA36" s="54"/>
      <c r="AGB36" s="54">
        <f t="shared" si="499"/>
        <v>0.06</v>
      </c>
      <c r="AGC36" s="54">
        <f t="shared" si="500"/>
        <v>0.1</v>
      </c>
      <c r="AGD36" s="34"/>
      <c r="AGE36" s="54"/>
      <c r="AGF36" s="54">
        <f t="shared" si="501"/>
        <v>0.03</v>
      </c>
      <c r="AGG36" s="54">
        <f t="shared" si="502"/>
        <v>0.05</v>
      </c>
      <c r="AGH36" s="34"/>
      <c r="AGI36" s="54"/>
      <c r="AGJ36" s="54">
        <f t="shared" si="503"/>
        <v>0.03</v>
      </c>
      <c r="AGK36" s="54">
        <f t="shared" si="504"/>
        <v>0.05</v>
      </c>
      <c r="AGL36" s="34"/>
      <c r="AGM36" s="54"/>
      <c r="AGN36" s="54">
        <f t="shared" si="505"/>
        <v>0.03</v>
      </c>
      <c r="AGO36" s="54">
        <f t="shared" si="506"/>
        <v>0.05</v>
      </c>
      <c r="AGP36" s="34"/>
      <c r="AGQ36" s="54"/>
      <c r="AGR36" s="54">
        <f t="shared" si="507"/>
        <v>0.03</v>
      </c>
      <c r="AGS36" s="54">
        <f t="shared" si="508"/>
        <v>0.05</v>
      </c>
      <c r="AGT36" s="34"/>
      <c r="AGU36" s="57">
        <v>0.12000000000000001</v>
      </c>
      <c r="AGV36" s="57">
        <f t="shared" si="509"/>
        <v>1.5</v>
      </c>
      <c r="AGW36" s="51">
        <f t="shared" si="58"/>
        <v>1.5</v>
      </c>
      <c r="AGX36" s="24">
        <f t="shared" si="510"/>
        <v>5</v>
      </c>
      <c r="AGY36" s="57">
        <v>7.9999999999999988E-2</v>
      </c>
      <c r="AGZ36" s="57">
        <f t="shared" si="511"/>
        <v>1.5</v>
      </c>
      <c r="AHA36" s="51">
        <f t="shared" si="59"/>
        <v>1.5</v>
      </c>
      <c r="AHB36" s="24">
        <f t="shared" si="512"/>
        <v>2</v>
      </c>
      <c r="AHC36" s="57">
        <v>97.91</v>
      </c>
      <c r="AHD36" s="57">
        <f t="shared" si="513"/>
        <v>1</v>
      </c>
      <c r="AHE36" s="51">
        <f t="shared" si="60"/>
        <v>1</v>
      </c>
      <c r="AHF36" s="24">
        <f t="shared" si="514"/>
        <v>15</v>
      </c>
      <c r="AHG36" s="57">
        <v>95.62</v>
      </c>
      <c r="AHH36" s="57">
        <f t="shared" si="515"/>
        <v>0.5</v>
      </c>
      <c r="AHI36" s="51">
        <f t="shared" si="61"/>
        <v>0.5</v>
      </c>
      <c r="AHJ36" s="24">
        <f t="shared" si="516"/>
        <v>3</v>
      </c>
      <c r="AHK36" s="57">
        <v>98.95</v>
      </c>
      <c r="AHL36" s="57">
        <f t="shared" si="517"/>
        <v>0.5</v>
      </c>
      <c r="AHM36" s="51">
        <f t="shared" si="62"/>
        <v>0.5</v>
      </c>
      <c r="AHN36" s="24">
        <f t="shared" si="518"/>
        <v>3</v>
      </c>
      <c r="AHO36" s="57">
        <v>3.8</v>
      </c>
      <c r="AHP36" s="57">
        <f t="shared" si="519"/>
        <v>0.46200000000000008</v>
      </c>
      <c r="AHQ36" s="51">
        <f t="shared" si="63"/>
        <v>0.55000000000000004</v>
      </c>
      <c r="AHR36" s="24">
        <f t="shared" si="520"/>
        <v>4</v>
      </c>
      <c r="AHS36" s="57">
        <v>0.88</v>
      </c>
      <c r="AHT36" s="57">
        <f t="shared" si="521"/>
        <v>0.55000000000000004</v>
      </c>
      <c r="AHU36" s="51">
        <f t="shared" si="64"/>
        <v>0.55000000000000004</v>
      </c>
      <c r="AHV36" s="24">
        <f t="shared" si="522"/>
        <v>2</v>
      </c>
      <c r="AHW36" s="57">
        <v>1.7199999999999997E-2</v>
      </c>
      <c r="AHX36" s="57">
        <f t="shared" si="523"/>
        <v>0.45</v>
      </c>
      <c r="AHY36" s="51">
        <f t="shared" si="65"/>
        <v>0.45</v>
      </c>
      <c r="AHZ36" s="24">
        <f t="shared" si="524"/>
        <v>6</v>
      </c>
      <c r="AIA36" s="57">
        <v>7.6000000000000009E-3</v>
      </c>
      <c r="AIB36" s="57">
        <f t="shared" si="525"/>
        <v>0.45</v>
      </c>
      <c r="AIC36" s="51">
        <f t="shared" si="66"/>
        <v>0.45</v>
      </c>
      <c r="AID36" s="24">
        <f t="shared" si="526"/>
        <v>6</v>
      </c>
      <c r="AIE36" s="54"/>
      <c r="AIF36" s="54">
        <f t="shared" si="527"/>
        <v>0.24</v>
      </c>
      <c r="AIG36" s="54">
        <f t="shared" si="528"/>
        <v>0.4</v>
      </c>
      <c r="AIH36" s="34"/>
      <c r="AII36" s="54"/>
      <c r="AIJ36" s="54">
        <f t="shared" si="529"/>
        <v>0.24</v>
      </c>
      <c r="AIK36" s="54">
        <f t="shared" si="530"/>
        <v>0.4</v>
      </c>
      <c r="AIL36" s="34"/>
      <c r="AIM36" s="54"/>
      <c r="AIN36" s="54">
        <f t="shared" si="531"/>
        <v>0.24</v>
      </c>
      <c r="AIO36" s="54">
        <f t="shared" si="532"/>
        <v>0.4</v>
      </c>
      <c r="AIP36" s="34"/>
      <c r="AIQ36" s="57">
        <v>19.259999999999998</v>
      </c>
      <c r="AIR36" s="57">
        <f t="shared" si="533"/>
        <v>1.5</v>
      </c>
      <c r="AIS36" s="51">
        <f t="shared" si="67"/>
        <v>1.5</v>
      </c>
      <c r="AIT36" s="24">
        <f t="shared" si="534"/>
        <v>1</v>
      </c>
      <c r="AIU36" s="57">
        <v>1.7999999999999998</v>
      </c>
      <c r="AIV36" s="57">
        <f t="shared" si="535"/>
        <v>2</v>
      </c>
      <c r="AIW36" s="51">
        <f t="shared" si="68"/>
        <v>2</v>
      </c>
      <c r="AIX36" s="24">
        <f t="shared" si="536"/>
        <v>2</v>
      </c>
      <c r="AIY36" s="51">
        <v>0</v>
      </c>
      <c r="AIZ36" s="57">
        <f t="shared" si="537"/>
        <v>1.4</v>
      </c>
      <c r="AJA36" s="51">
        <f t="shared" si="69"/>
        <v>1.4</v>
      </c>
      <c r="AJB36" s="24">
        <f t="shared" si="538"/>
        <v>1</v>
      </c>
      <c r="AJC36" s="57">
        <v>31.766823571350113</v>
      </c>
      <c r="AJD36" s="57">
        <f t="shared" si="539"/>
        <v>0.3</v>
      </c>
      <c r="AJE36" s="51">
        <f t="shared" si="70"/>
        <v>0.3</v>
      </c>
      <c r="AJF36" s="24">
        <f t="shared" si="540"/>
        <v>6</v>
      </c>
      <c r="AJG36" s="54"/>
      <c r="AJH36" s="54">
        <f t="shared" si="541"/>
        <v>0.12</v>
      </c>
      <c r="AJI36" s="54">
        <f t="shared" si="542"/>
        <v>0.2</v>
      </c>
      <c r="AJJ36" s="34"/>
      <c r="AJK36" s="57">
        <v>0.72</v>
      </c>
      <c r="AJL36" s="57">
        <f t="shared" si="543"/>
        <v>0.4</v>
      </c>
      <c r="AJM36" s="51">
        <f t="shared" si="71"/>
        <v>0.4</v>
      </c>
      <c r="AJN36" s="24">
        <f t="shared" si="544"/>
        <v>18</v>
      </c>
      <c r="AJO36" s="57">
        <v>97.5</v>
      </c>
      <c r="AJP36" s="57">
        <f t="shared" si="545"/>
        <v>0.2</v>
      </c>
      <c r="AJQ36" s="51">
        <f t="shared" si="72"/>
        <v>0.2</v>
      </c>
      <c r="AJR36" s="24">
        <f t="shared" si="546"/>
        <v>18</v>
      </c>
      <c r="AJS36" s="57">
        <v>100</v>
      </c>
      <c r="AJT36" s="57">
        <f t="shared" si="547"/>
        <v>0.2</v>
      </c>
      <c r="AJU36" s="51">
        <f t="shared" si="73"/>
        <v>0.2</v>
      </c>
      <c r="AJV36" s="24">
        <f t="shared" si="548"/>
        <v>1</v>
      </c>
      <c r="AJW36" s="57">
        <v>98.1</v>
      </c>
      <c r="AJX36" s="54">
        <f t="shared" si="549"/>
        <v>0.2</v>
      </c>
      <c r="AJY36" s="36">
        <f t="shared" si="74"/>
        <v>0.2</v>
      </c>
      <c r="AJZ36" s="35">
        <f t="shared" si="550"/>
        <v>8</v>
      </c>
      <c r="AKA36" s="31" t="s">
        <v>569</v>
      </c>
      <c r="AKB36" s="33">
        <f t="shared" si="75"/>
        <v>43.51943510020525</v>
      </c>
      <c r="AKC36" s="34">
        <f t="shared" si="551"/>
        <v>28</v>
      </c>
      <c r="AKD36" s="31" t="s">
        <v>569</v>
      </c>
      <c r="AKE36" s="33">
        <f t="shared" si="76"/>
        <v>93.239999999999981</v>
      </c>
      <c r="AKF36" s="34">
        <f t="shared" si="552"/>
        <v>13</v>
      </c>
      <c r="AKG36" s="31" t="s">
        <v>569</v>
      </c>
      <c r="AKH36" s="33">
        <f t="shared" si="77"/>
        <v>60</v>
      </c>
      <c r="AKI36" s="34">
        <f t="shared" si="553"/>
        <v>1</v>
      </c>
      <c r="AKJ36" s="31" t="s">
        <v>569</v>
      </c>
      <c r="AKK36" s="33">
        <f t="shared" si="554"/>
        <v>68.258905216612163</v>
      </c>
      <c r="AKL36" s="34">
        <f t="shared" si="555"/>
        <v>15</v>
      </c>
      <c r="AKM36" s="31" t="s">
        <v>569</v>
      </c>
      <c r="AKN36" s="33">
        <f t="shared" si="78"/>
        <v>66.273448659096459</v>
      </c>
      <c r="AKO36" s="34">
        <f t="shared" si="556"/>
        <v>7</v>
      </c>
      <c r="AKP36" s="31" t="s">
        <v>569</v>
      </c>
      <c r="AKQ36" s="33">
        <f t="shared" si="79"/>
        <v>100</v>
      </c>
      <c r="AKR36" s="34">
        <f t="shared" si="557"/>
        <v>1</v>
      </c>
      <c r="AKS36" s="31" t="s">
        <v>569</v>
      </c>
      <c r="AKT36" s="33">
        <f t="shared" si="558"/>
        <v>97.800000000000026</v>
      </c>
      <c r="AKU36" s="34">
        <f t="shared" si="80"/>
        <v>4</v>
      </c>
      <c r="AKV36" s="31" t="s">
        <v>569</v>
      </c>
      <c r="AKW36" s="33">
        <f t="shared" si="559"/>
        <v>92.131147540983605</v>
      </c>
      <c r="AKX36" s="34">
        <f t="shared" si="560"/>
        <v>1</v>
      </c>
      <c r="AKY36" s="31" t="s">
        <v>569</v>
      </c>
      <c r="AKZ36" s="33">
        <f t="shared" si="81"/>
        <v>94.666666666666671</v>
      </c>
      <c r="ALA36" s="34">
        <f t="shared" si="561"/>
        <v>1</v>
      </c>
    </row>
    <row r="37" spans="1:989" ht="18" x14ac:dyDescent="0.15">
      <c r="A37" s="31" t="s">
        <v>570</v>
      </c>
      <c r="B37" s="32" t="str">
        <f t="shared" si="82"/>
        <v>天津</v>
      </c>
      <c r="C37" s="33">
        <f t="shared" si="83"/>
        <v>78.257718547564352</v>
      </c>
      <c r="D37" s="34">
        <f t="shared" si="84"/>
        <v>17</v>
      </c>
      <c r="E37" s="54">
        <v>80.06</v>
      </c>
      <c r="F37" s="54">
        <f t="shared" si="85"/>
        <v>0.4256000000000002</v>
      </c>
      <c r="G37" s="54">
        <f t="shared" si="6"/>
        <v>0.7</v>
      </c>
      <c r="H37" s="35">
        <f t="shared" si="86"/>
        <v>21</v>
      </c>
      <c r="I37" s="54">
        <v>80.12</v>
      </c>
      <c r="J37" s="54">
        <f t="shared" si="87"/>
        <v>0.43120000000000042</v>
      </c>
      <c r="K37" s="36">
        <f t="shared" si="7"/>
        <v>0.7</v>
      </c>
      <c r="L37" s="35">
        <f t="shared" si="88"/>
        <v>15</v>
      </c>
      <c r="M37" s="54">
        <v>78.83</v>
      </c>
      <c r="N37" s="54">
        <f t="shared" si="89"/>
        <v>0.46979999999999988</v>
      </c>
      <c r="O37" s="36">
        <f t="shared" si="8"/>
        <v>0.6</v>
      </c>
      <c r="P37" s="35">
        <f t="shared" si="90"/>
        <v>13</v>
      </c>
      <c r="Q37" s="54">
        <v>86.39</v>
      </c>
      <c r="R37" s="54">
        <f t="shared" si="91"/>
        <v>0.47120000000000006</v>
      </c>
      <c r="S37" s="36">
        <f t="shared" si="9"/>
        <v>0.6</v>
      </c>
      <c r="T37" s="35">
        <f t="shared" si="92"/>
        <v>14</v>
      </c>
      <c r="U37" s="54"/>
      <c r="V37" s="54">
        <f t="shared" si="93"/>
        <v>0.3</v>
      </c>
      <c r="W37" s="54">
        <f t="shared" si="563"/>
        <v>0.5</v>
      </c>
      <c r="X37" s="34"/>
      <c r="Y37" s="36">
        <v>0.2474968320405499</v>
      </c>
      <c r="Z37" s="54">
        <f t="shared" si="95"/>
        <v>0</v>
      </c>
      <c r="AA37" s="36">
        <f t="shared" si="10"/>
        <v>0.3</v>
      </c>
      <c r="AB37" s="35">
        <f t="shared" si="96"/>
        <v>27</v>
      </c>
      <c r="AC37" s="36">
        <v>0.15825674112849231</v>
      </c>
      <c r="AD37" s="54">
        <f t="shared" si="97"/>
        <v>0.5</v>
      </c>
      <c r="AE37" s="36">
        <f t="shared" si="11"/>
        <v>0.5</v>
      </c>
      <c r="AF37" s="35">
        <f t="shared" si="98"/>
        <v>20</v>
      </c>
      <c r="AG37" s="36">
        <v>3.6520786414267453E-2</v>
      </c>
      <c r="AH37" s="54">
        <f t="shared" si="99"/>
        <v>0.3</v>
      </c>
      <c r="AI37" s="36">
        <f t="shared" si="12"/>
        <v>0.3</v>
      </c>
      <c r="AJ37" s="35">
        <f t="shared" si="100"/>
        <v>20</v>
      </c>
      <c r="AK37" s="36">
        <v>28.29109676043727</v>
      </c>
      <c r="AL37" s="54">
        <f t="shared" si="101"/>
        <v>0.44472602159708485</v>
      </c>
      <c r="AM37" s="36">
        <f t="shared" si="13"/>
        <v>0.5</v>
      </c>
      <c r="AN37" s="35">
        <f t="shared" si="570"/>
        <v>25</v>
      </c>
      <c r="AO37" s="53">
        <v>4.8366363410026398</v>
      </c>
      <c r="AP37" s="54">
        <f t="shared" si="103"/>
        <v>0.18653454635989439</v>
      </c>
      <c r="AQ37" s="36">
        <f t="shared" si="14"/>
        <v>0.3</v>
      </c>
      <c r="AR37" s="35">
        <f t="shared" si="562"/>
        <v>29</v>
      </c>
      <c r="AS37" s="54">
        <v>99.11</v>
      </c>
      <c r="AT37" s="54">
        <f t="shared" si="105"/>
        <v>0.6879999999999995</v>
      </c>
      <c r="AU37" s="36">
        <f t="shared" si="15"/>
        <v>1</v>
      </c>
      <c r="AV37" s="35">
        <f t="shared" si="106"/>
        <v>29</v>
      </c>
      <c r="AW37" s="54">
        <v>0.05</v>
      </c>
      <c r="AX37" s="54">
        <f t="shared" si="107"/>
        <v>1</v>
      </c>
      <c r="AY37" s="36">
        <f t="shared" si="16"/>
        <v>1</v>
      </c>
      <c r="AZ37" s="35">
        <f t="shared" si="108"/>
        <v>20</v>
      </c>
      <c r="BA37" s="54">
        <v>2.8149999999999999</v>
      </c>
      <c r="BB37" s="54">
        <f t="shared" si="109"/>
        <v>0.78500000000000014</v>
      </c>
      <c r="BC37" s="36">
        <f t="shared" si="17"/>
        <v>1</v>
      </c>
      <c r="BD37" s="35">
        <f t="shared" si="110"/>
        <v>29</v>
      </c>
      <c r="BE37" s="37">
        <v>1.81</v>
      </c>
      <c r="BF37" s="54">
        <f t="shared" si="111"/>
        <v>0</v>
      </c>
      <c r="BG37" s="36">
        <f t="shared" si="18"/>
        <v>1</v>
      </c>
      <c r="BH37" s="35">
        <f t="shared" si="112"/>
        <v>29</v>
      </c>
      <c r="BI37" s="54">
        <v>92.93</v>
      </c>
      <c r="BJ37" s="54">
        <f t="shared" si="113"/>
        <v>0</v>
      </c>
      <c r="BK37" s="36">
        <f t="shared" si="19"/>
        <v>0.2</v>
      </c>
      <c r="BL37" s="35">
        <f t="shared" si="114"/>
        <v>28</v>
      </c>
      <c r="BM37" s="54">
        <v>0.04</v>
      </c>
      <c r="BN37" s="54">
        <f t="shared" si="115"/>
        <v>0.2</v>
      </c>
      <c r="BO37" s="36">
        <f t="shared" si="20"/>
        <v>0.2</v>
      </c>
      <c r="BP37" s="35">
        <f t="shared" si="116"/>
        <v>8</v>
      </c>
      <c r="BQ37" s="54">
        <v>99.41</v>
      </c>
      <c r="BR37" s="54">
        <f t="shared" si="117"/>
        <v>0.19279999999999975</v>
      </c>
      <c r="BS37" s="36">
        <f t="shared" si="21"/>
        <v>0.2</v>
      </c>
      <c r="BT37" s="35">
        <f t="shared" si="118"/>
        <v>12</v>
      </c>
      <c r="BU37" s="54">
        <v>0.62551623122378885</v>
      </c>
      <c r="BV37" s="54">
        <f t="shared" si="119"/>
        <v>0.4</v>
      </c>
      <c r="BW37" s="36">
        <f t="shared" si="22"/>
        <v>0.4</v>
      </c>
      <c r="BX37" s="35">
        <f t="shared" si="120"/>
        <v>2</v>
      </c>
      <c r="BY37" s="54">
        <v>97.39</v>
      </c>
      <c r="BZ37" s="54">
        <f t="shared" si="121"/>
        <v>0.30240000000000011</v>
      </c>
      <c r="CA37" s="36">
        <f t="shared" si="23"/>
        <v>0.4</v>
      </c>
      <c r="CB37" s="35">
        <f t="shared" si="122"/>
        <v>23</v>
      </c>
      <c r="CC37" s="54">
        <v>98.540999999999997</v>
      </c>
      <c r="CD37" s="54">
        <f t="shared" si="123"/>
        <v>0.5</v>
      </c>
      <c r="CE37" s="36">
        <f t="shared" si="24"/>
        <v>0.5</v>
      </c>
      <c r="CF37" s="35">
        <f t="shared" si="124"/>
        <v>14</v>
      </c>
      <c r="CG37" s="54">
        <v>46</v>
      </c>
      <c r="CH37" s="54">
        <f t="shared" si="125"/>
        <v>0.4</v>
      </c>
      <c r="CI37" s="36">
        <f t="shared" si="25"/>
        <v>0.4</v>
      </c>
      <c r="CJ37" s="35">
        <f t="shared" si="126"/>
        <v>3</v>
      </c>
      <c r="CK37" s="54"/>
      <c r="CL37" s="54">
        <f t="shared" si="127"/>
        <v>0.18</v>
      </c>
      <c r="CM37" s="54">
        <f t="shared" si="128"/>
        <v>0.3</v>
      </c>
      <c r="CN37" s="34"/>
      <c r="CO37" s="54">
        <v>99.226799999999997</v>
      </c>
      <c r="CP37" s="54">
        <f t="shared" si="129"/>
        <v>0.5</v>
      </c>
      <c r="CQ37" s="36">
        <f t="shared" si="26"/>
        <v>0.5</v>
      </c>
      <c r="CR37" s="35">
        <f t="shared" si="130"/>
        <v>11</v>
      </c>
      <c r="CS37" s="54">
        <v>36</v>
      </c>
      <c r="CT37" s="54">
        <f t="shared" si="131"/>
        <v>0.4</v>
      </c>
      <c r="CU37" s="36">
        <f t="shared" si="27"/>
        <v>0.4</v>
      </c>
      <c r="CV37" s="35">
        <f t="shared" si="132"/>
        <v>1</v>
      </c>
      <c r="CW37" s="54"/>
      <c r="CX37" s="54">
        <f t="shared" si="133"/>
        <v>0.18</v>
      </c>
      <c r="CY37" s="54">
        <f t="shared" si="134"/>
        <v>0.3</v>
      </c>
      <c r="CZ37" s="34"/>
      <c r="DA37" s="54">
        <v>98.269199999999998</v>
      </c>
      <c r="DB37" s="54">
        <f t="shared" si="135"/>
        <v>0.3</v>
      </c>
      <c r="DC37" s="36">
        <f t="shared" si="28"/>
        <v>0.3</v>
      </c>
      <c r="DD37" s="35">
        <f t="shared" si="136"/>
        <v>22</v>
      </c>
      <c r="DE37" s="54">
        <v>55</v>
      </c>
      <c r="DF37" s="54">
        <f t="shared" si="137"/>
        <v>0.5</v>
      </c>
      <c r="DG37" s="36">
        <f t="shared" si="29"/>
        <v>0.5</v>
      </c>
      <c r="DH37" s="35">
        <f t="shared" si="138"/>
        <v>10</v>
      </c>
      <c r="DI37" s="54">
        <v>99.6828</v>
      </c>
      <c r="DJ37" s="54">
        <f t="shared" si="139"/>
        <v>0.5</v>
      </c>
      <c r="DK37" s="36">
        <f t="shared" si="30"/>
        <v>0.5</v>
      </c>
      <c r="DL37" s="35">
        <f t="shared" si="140"/>
        <v>7</v>
      </c>
      <c r="DM37" s="54">
        <v>92</v>
      </c>
      <c r="DN37" s="54">
        <f t="shared" si="141"/>
        <v>0.22799999999999998</v>
      </c>
      <c r="DO37" s="36">
        <f t="shared" si="31"/>
        <v>0.3</v>
      </c>
      <c r="DP37" s="35">
        <f t="shared" si="142"/>
        <v>27</v>
      </c>
      <c r="DQ37" s="54">
        <v>2.9304000000000001</v>
      </c>
      <c r="DR37" s="54">
        <f t="shared" si="143"/>
        <v>0.23582400000000001</v>
      </c>
      <c r="DS37" s="36">
        <f t="shared" si="32"/>
        <v>0.3</v>
      </c>
      <c r="DT37" s="35">
        <f t="shared" si="144"/>
        <v>28</v>
      </c>
      <c r="DU37" s="54">
        <v>98.98</v>
      </c>
      <c r="DV37" s="54">
        <f t="shared" si="145"/>
        <v>0.29760000000000048</v>
      </c>
      <c r="DW37" s="36">
        <f t="shared" si="33"/>
        <v>0.3</v>
      </c>
      <c r="DX37" s="35">
        <f t="shared" si="146"/>
        <v>26</v>
      </c>
      <c r="DY37" s="54"/>
      <c r="DZ37" s="54">
        <f t="shared" si="147"/>
        <v>0.3</v>
      </c>
      <c r="EA37" s="54">
        <f t="shared" si="148"/>
        <v>0.5</v>
      </c>
      <c r="EB37" s="34"/>
      <c r="EC37" s="54">
        <v>80.12</v>
      </c>
      <c r="ED37" s="94">
        <v>80.42</v>
      </c>
      <c r="EE37" s="54">
        <f t="shared" si="149"/>
        <v>0</v>
      </c>
      <c r="EF37" s="51">
        <f t="shared" si="150"/>
        <v>0.3</v>
      </c>
      <c r="EG37" s="24">
        <f t="shared" si="151"/>
        <v>23</v>
      </c>
      <c r="EH37" s="54">
        <v>80.12</v>
      </c>
      <c r="EI37" s="54">
        <v>76</v>
      </c>
      <c r="EJ37" s="54">
        <f t="shared" si="152"/>
        <v>0.17657142857142874</v>
      </c>
      <c r="EK37" s="51">
        <f t="shared" si="153"/>
        <v>0.3</v>
      </c>
      <c r="EL37" s="24">
        <f t="shared" si="154"/>
        <v>22</v>
      </c>
      <c r="EM37" s="69">
        <v>78.83</v>
      </c>
      <c r="EN37" s="70">
        <v>80.319999999999993</v>
      </c>
      <c r="EO37" s="54">
        <f t="shared" si="155"/>
        <v>0</v>
      </c>
      <c r="EP37" s="51">
        <f t="shared" si="156"/>
        <v>0.3</v>
      </c>
      <c r="EQ37" s="24">
        <f t="shared" si="157"/>
        <v>16</v>
      </c>
      <c r="ER37" s="69">
        <v>78.83</v>
      </c>
      <c r="ES37" s="70">
        <v>76.42</v>
      </c>
      <c r="ET37" s="54">
        <f t="shared" si="158"/>
        <v>0.15786026200873346</v>
      </c>
      <c r="EU37" s="51">
        <f t="shared" si="159"/>
        <v>0.3</v>
      </c>
      <c r="EV37" s="24">
        <f t="shared" si="160"/>
        <v>17</v>
      </c>
      <c r="EW37" s="54">
        <v>86.39</v>
      </c>
      <c r="EX37" s="54">
        <v>85.12</v>
      </c>
      <c r="EY37" s="54">
        <f t="shared" si="161"/>
        <v>0.13229166666666645</v>
      </c>
      <c r="EZ37" s="51">
        <f t="shared" si="162"/>
        <v>0.3</v>
      </c>
      <c r="FA37" s="24">
        <f t="shared" si="163"/>
        <v>18</v>
      </c>
      <c r="FB37" s="54">
        <v>86.39</v>
      </c>
      <c r="FC37" s="54">
        <v>81.8</v>
      </c>
      <c r="FD37" s="54">
        <f t="shared" si="164"/>
        <v>0.22209677419354845</v>
      </c>
      <c r="FE37" s="51">
        <f t="shared" si="165"/>
        <v>0.3</v>
      </c>
      <c r="FF37" s="24">
        <f t="shared" si="166"/>
        <v>17</v>
      </c>
      <c r="FG37" s="54">
        <v>3.91</v>
      </c>
      <c r="FH37" s="54">
        <f t="shared" si="34"/>
        <v>0.3</v>
      </c>
      <c r="FI37" s="36">
        <f t="shared" si="35"/>
        <v>0.3</v>
      </c>
      <c r="FJ37" s="35">
        <f t="shared" si="36"/>
        <v>12</v>
      </c>
      <c r="FK37" s="54">
        <v>2.97</v>
      </c>
      <c r="FL37" s="54">
        <f t="shared" si="167"/>
        <v>0.3</v>
      </c>
      <c r="FM37" s="36">
        <f t="shared" si="37"/>
        <v>0.3</v>
      </c>
      <c r="FN37" s="35">
        <f t="shared" si="168"/>
        <v>12</v>
      </c>
      <c r="FO37" s="54">
        <v>97.75</v>
      </c>
      <c r="FP37" s="54">
        <v>88.12</v>
      </c>
      <c r="FQ37" s="54">
        <f t="shared" si="169"/>
        <v>0.6</v>
      </c>
      <c r="FR37" s="51">
        <f t="shared" si="170"/>
        <v>0.6</v>
      </c>
      <c r="FS37" s="24">
        <f t="shared" si="171"/>
        <v>1</v>
      </c>
      <c r="FT37" s="54">
        <v>97.75</v>
      </c>
      <c r="FU37" s="54">
        <v>87.58</v>
      </c>
      <c r="FV37" s="54">
        <f t="shared" si="172"/>
        <v>0.6</v>
      </c>
      <c r="FW37" s="51">
        <f t="shared" si="173"/>
        <v>0.6</v>
      </c>
      <c r="FX37" s="24">
        <f t="shared" si="174"/>
        <v>1</v>
      </c>
      <c r="FY37" s="54">
        <v>95.14</v>
      </c>
      <c r="FZ37" s="54">
        <v>76.67</v>
      </c>
      <c r="GA37" s="54">
        <f t="shared" si="175"/>
        <v>0.1</v>
      </c>
      <c r="GB37" s="51">
        <f t="shared" si="176"/>
        <v>0.1</v>
      </c>
      <c r="GC37" s="24">
        <f t="shared" si="177"/>
        <v>1</v>
      </c>
      <c r="GD37" s="57">
        <v>95.14</v>
      </c>
      <c r="GE37" s="57">
        <v>72.260000000000005</v>
      </c>
      <c r="GF37" s="54">
        <f t="shared" si="178"/>
        <v>0.1</v>
      </c>
      <c r="GG37" s="51">
        <f t="shared" si="179"/>
        <v>0.1</v>
      </c>
      <c r="GH37" s="24">
        <f t="shared" si="180"/>
        <v>1</v>
      </c>
      <c r="GI37" s="57">
        <v>98.22999999999999</v>
      </c>
      <c r="GJ37" s="57">
        <v>91.56</v>
      </c>
      <c r="GK37" s="54">
        <f t="shared" si="181"/>
        <v>0.1</v>
      </c>
      <c r="GL37" s="51">
        <f t="shared" si="182"/>
        <v>0.1</v>
      </c>
      <c r="GM37" s="24">
        <f t="shared" si="183"/>
        <v>1</v>
      </c>
      <c r="GN37" s="57">
        <v>98.22999999999999</v>
      </c>
      <c r="GO37" s="57">
        <v>93.42</v>
      </c>
      <c r="GP37" s="54">
        <f t="shared" si="184"/>
        <v>0.1</v>
      </c>
      <c r="GQ37" s="51">
        <f t="shared" si="185"/>
        <v>0.1</v>
      </c>
      <c r="GR37" s="24">
        <f t="shared" si="186"/>
        <v>1</v>
      </c>
      <c r="GS37" s="57">
        <v>1.9900000000000002</v>
      </c>
      <c r="GT37" s="57">
        <f t="shared" si="38"/>
        <v>0.1</v>
      </c>
      <c r="GU37" s="51">
        <f t="shared" si="39"/>
        <v>0.1</v>
      </c>
      <c r="GV37" s="24">
        <f t="shared" si="40"/>
        <v>12</v>
      </c>
      <c r="GW37" s="57">
        <v>2.1399999999999997</v>
      </c>
      <c r="GX37" s="57">
        <f t="shared" si="187"/>
        <v>9.813333333333335E-2</v>
      </c>
      <c r="GY37" s="51">
        <f t="shared" si="41"/>
        <v>0.1</v>
      </c>
      <c r="GZ37" s="24">
        <f t="shared" si="42"/>
        <v>10</v>
      </c>
      <c r="HA37" s="56"/>
      <c r="HB37" s="56"/>
      <c r="HC37" s="54">
        <f t="shared" si="188"/>
        <v>0.06</v>
      </c>
      <c r="HD37" s="54">
        <f t="shared" si="189"/>
        <v>0.1</v>
      </c>
      <c r="HE37" s="56"/>
      <c r="HF37" s="56"/>
      <c r="HG37" s="56"/>
      <c r="HH37" s="54">
        <f t="shared" si="190"/>
        <v>0.06</v>
      </c>
      <c r="HI37" s="54">
        <f t="shared" si="191"/>
        <v>0.1</v>
      </c>
      <c r="HJ37" s="56"/>
      <c r="HK37" s="57">
        <v>96.05</v>
      </c>
      <c r="HL37" s="57">
        <v>84.47</v>
      </c>
      <c r="HM37" s="54">
        <f t="shared" si="192"/>
        <v>9.2418196328810834E-2</v>
      </c>
      <c r="HN37" s="51">
        <f t="shared" si="193"/>
        <v>0.1</v>
      </c>
      <c r="HO37" s="24">
        <f t="shared" si="194"/>
        <v>13</v>
      </c>
      <c r="HP37" s="57">
        <v>96.05</v>
      </c>
      <c r="HQ37" s="57">
        <v>84.78</v>
      </c>
      <c r="HR37" s="54">
        <f t="shared" si="195"/>
        <v>9.2225859247135833E-2</v>
      </c>
      <c r="HS37" s="51">
        <f t="shared" si="196"/>
        <v>0.1</v>
      </c>
      <c r="HT37" s="24">
        <f t="shared" si="197"/>
        <v>15</v>
      </c>
      <c r="HU37" s="54">
        <v>98.25</v>
      </c>
      <c r="HV37" s="54">
        <v>88.22</v>
      </c>
      <c r="HW37" s="54">
        <f t="shared" si="198"/>
        <v>0.1</v>
      </c>
      <c r="HX37" s="54">
        <f t="shared" si="199"/>
        <v>0.1</v>
      </c>
      <c r="HY37" s="24">
        <f t="shared" si="200"/>
        <v>1</v>
      </c>
      <c r="HZ37" s="54">
        <v>98.25</v>
      </c>
      <c r="IA37" s="54">
        <v>89.17</v>
      </c>
      <c r="IB37" s="54">
        <f t="shared" si="201"/>
        <v>0.1</v>
      </c>
      <c r="IC37" s="54">
        <f t="shared" si="202"/>
        <v>0.1</v>
      </c>
      <c r="ID37" s="24">
        <f t="shared" si="203"/>
        <v>1</v>
      </c>
      <c r="IE37" s="56"/>
      <c r="IF37" s="56"/>
      <c r="IG37" s="54">
        <f t="shared" si="204"/>
        <v>0.06</v>
      </c>
      <c r="IH37" s="54">
        <f t="shared" si="205"/>
        <v>0.1</v>
      </c>
      <c r="II37" s="56"/>
      <c r="IJ37" s="56"/>
      <c r="IK37" s="56"/>
      <c r="IL37" s="54">
        <f t="shared" si="206"/>
        <v>0.06</v>
      </c>
      <c r="IM37" s="54">
        <f t="shared" si="207"/>
        <v>0.1</v>
      </c>
      <c r="IN37" s="56"/>
      <c r="IO37" s="56"/>
      <c r="IP37" s="56"/>
      <c r="IQ37" s="54">
        <f t="shared" si="208"/>
        <v>0.12</v>
      </c>
      <c r="IR37" s="54">
        <f t="shared" si="209"/>
        <v>0.2</v>
      </c>
      <c r="IS37" s="56"/>
      <c r="IT37" s="56"/>
      <c r="IU37" s="56"/>
      <c r="IV37" s="54">
        <f t="shared" si="210"/>
        <v>0.12</v>
      </c>
      <c r="IW37" s="54">
        <f t="shared" si="211"/>
        <v>0.2</v>
      </c>
      <c r="IX37" s="56"/>
      <c r="IY37" s="56"/>
      <c r="IZ37" s="56"/>
      <c r="JA37" s="54">
        <f t="shared" si="212"/>
        <v>0.12</v>
      </c>
      <c r="JB37" s="54">
        <f t="shared" si="213"/>
        <v>0.2</v>
      </c>
      <c r="JC37" s="56"/>
      <c r="JD37" s="56"/>
      <c r="JE37" s="56"/>
      <c r="JF37" s="54">
        <f t="shared" si="214"/>
        <v>0.12</v>
      </c>
      <c r="JG37" s="54">
        <f t="shared" si="215"/>
        <v>0.2</v>
      </c>
      <c r="JH37" s="56"/>
      <c r="JI37" s="56"/>
      <c r="JJ37" s="56"/>
      <c r="JK37" s="54">
        <f t="shared" si="216"/>
        <v>0.06</v>
      </c>
      <c r="JL37" s="54">
        <f t="shared" si="217"/>
        <v>0.1</v>
      </c>
      <c r="JM37" s="56"/>
      <c r="JN37" s="56"/>
      <c r="JO37" s="56"/>
      <c r="JP37" s="54">
        <f t="shared" si="218"/>
        <v>0.06</v>
      </c>
      <c r="JQ37" s="54">
        <f t="shared" si="219"/>
        <v>0.1</v>
      </c>
      <c r="JR37" s="56"/>
      <c r="JS37" s="56"/>
      <c r="JT37" s="56"/>
      <c r="JU37" s="54">
        <f t="shared" si="220"/>
        <v>0.03</v>
      </c>
      <c r="JV37" s="54">
        <f t="shared" si="221"/>
        <v>0.05</v>
      </c>
      <c r="JW37" s="56"/>
      <c r="JX37" s="56"/>
      <c r="JY37" s="56"/>
      <c r="JZ37" s="54">
        <f t="shared" si="222"/>
        <v>0.03</v>
      </c>
      <c r="KA37" s="54">
        <f t="shared" si="223"/>
        <v>0.05</v>
      </c>
      <c r="KB37" s="56"/>
      <c r="KC37" s="56"/>
      <c r="KD37" s="56"/>
      <c r="KE37" s="54">
        <f t="shared" si="224"/>
        <v>0.03</v>
      </c>
      <c r="KF37" s="54">
        <f t="shared" si="225"/>
        <v>0.05</v>
      </c>
      <c r="KG37" s="56"/>
      <c r="KH37" s="56"/>
      <c r="KI37" s="56"/>
      <c r="KJ37" s="54">
        <f t="shared" si="226"/>
        <v>0.03</v>
      </c>
      <c r="KK37" s="54">
        <f t="shared" si="227"/>
        <v>0.05</v>
      </c>
      <c r="KL37" s="56"/>
      <c r="KM37" s="57">
        <v>95.535027930795849</v>
      </c>
      <c r="KN37" s="57"/>
      <c r="KO37" s="54">
        <f t="shared" si="228"/>
        <v>0</v>
      </c>
      <c r="KP37" s="51">
        <f t="shared" si="229"/>
        <v>0</v>
      </c>
      <c r="KQ37" s="24">
        <f t="shared" si="230"/>
        <v>1</v>
      </c>
      <c r="KR37" s="57">
        <v>95.535027930795849</v>
      </c>
      <c r="KS37" s="57"/>
      <c r="KT37" s="54">
        <f t="shared" si="231"/>
        <v>0</v>
      </c>
      <c r="KU37" s="51">
        <f t="shared" si="232"/>
        <v>0</v>
      </c>
      <c r="KV37" s="24">
        <f t="shared" si="233"/>
        <v>1</v>
      </c>
      <c r="KW37" s="57">
        <v>98.615916955017298</v>
      </c>
      <c r="KX37" s="57"/>
      <c r="KY37" s="54">
        <f t="shared" si="234"/>
        <v>0</v>
      </c>
      <c r="KZ37" s="51">
        <f t="shared" si="235"/>
        <v>0</v>
      </c>
      <c r="LA37" s="24">
        <f t="shared" si="236"/>
        <v>1</v>
      </c>
      <c r="LB37" s="57">
        <v>98.615916955017298</v>
      </c>
      <c r="LC37" s="57"/>
      <c r="LD37" s="54">
        <f t="shared" si="237"/>
        <v>0</v>
      </c>
      <c r="LE37" s="51">
        <f t="shared" si="238"/>
        <v>0</v>
      </c>
      <c r="LF37" s="24">
        <f t="shared" si="239"/>
        <v>1</v>
      </c>
      <c r="LG37" s="56"/>
      <c r="LH37" s="56"/>
      <c r="LI37" s="54">
        <f t="shared" si="240"/>
        <v>0.06</v>
      </c>
      <c r="LJ37" s="54">
        <f t="shared" si="241"/>
        <v>0.1</v>
      </c>
      <c r="LK37" s="56"/>
      <c r="LL37" s="56"/>
      <c r="LM37" s="56"/>
      <c r="LN37" s="54">
        <f t="shared" si="242"/>
        <v>0.06</v>
      </c>
      <c r="LO37" s="54">
        <f t="shared" si="243"/>
        <v>0.1</v>
      </c>
      <c r="LP37" s="56"/>
      <c r="LQ37" s="54">
        <v>5.038696069420415</v>
      </c>
      <c r="LR37" s="56"/>
      <c r="LS37" s="54">
        <f t="shared" si="244"/>
        <v>0</v>
      </c>
      <c r="LT37" s="51">
        <f t="shared" si="245"/>
        <v>0</v>
      </c>
      <c r="LU37" s="24">
        <f t="shared" si="564"/>
        <v>1</v>
      </c>
      <c r="LV37" s="54">
        <v>5.038696069420415</v>
      </c>
      <c r="LW37" s="56"/>
      <c r="LX37" s="54">
        <f t="shared" si="247"/>
        <v>0</v>
      </c>
      <c r="LY37" s="51">
        <f t="shared" si="248"/>
        <v>0</v>
      </c>
      <c r="LZ37" s="24">
        <f t="shared" si="565"/>
        <v>1</v>
      </c>
      <c r="MA37" s="54">
        <v>24.83021545198962</v>
      </c>
      <c r="MB37" s="56"/>
      <c r="MC37" s="54">
        <f t="shared" si="250"/>
        <v>0</v>
      </c>
      <c r="MD37" s="51">
        <f t="shared" si="251"/>
        <v>0</v>
      </c>
      <c r="ME37" s="24">
        <f t="shared" si="566"/>
        <v>1</v>
      </c>
      <c r="MF37" s="54">
        <v>24.83021545198962</v>
      </c>
      <c r="MG37" s="56"/>
      <c r="MH37" s="54">
        <f t="shared" si="253"/>
        <v>0</v>
      </c>
      <c r="MI37" s="51">
        <f t="shared" si="254"/>
        <v>0</v>
      </c>
      <c r="MJ37" s="24">
        <f t="shared" si="567"/>
        <v>1</v>
      </c>
      <c r="MK37" s="56"/>
      <c r="ML37" s="56"/>
      <c r="MM37" s="54">
        <f t="shared" si="256"/>
        <v>0.12</v>
      </c>
      <c r="MN37" s="54">
        <f t="shared" si="257"/>
        <v>0.2</v>
      </c>
      <c r="MO37" s="56"/>
      <c r="MP37" s="56"/>
      <c r="MQ37" s="56"/>
      <c r="MR37" s="54">
        <f t="shared" si="258"/>
        <v>0.12</v>
      </c>
      <c r="MS37" s="54">
        <f t="shared" si="259"/>
        <v>0.2</v>
      </c>
      <c r="MT37" s="56"/>
      <c r="MU37" s="56"/>
      <c r="MV37" s="56"/>
      <c r="MW37" s="54">
        <f t="shared" si="260"/>
        <v>0.12</v>
      </c>
      <c r="MX37" s="54">
        <f t="shared" si="261"/>
        <v>0.2</v>
      </c>
      <c r="MY37" s="56"/>
      <c r="MZ37" s="56"/>
      <c r="NA37" s="56"/>
      <c r="NB37" s="54">
        <f t="shared" si="262"/>
        <v>0.12</v>
      </c>
      <c r="NC37" s="54">
        <f t="shared" si="263"/>
        <v>0.2</v>
      </c>
      <c r="ND37" s="56"/>
      <c r="NE37" s="56"/>
      <c r="NF37" s="56"/>
      <c r="NG37" s="54">
        <f t="shared" si="264"/>
        <v>0.06</v>
      </c>
      <c r="NH37" s="54">
        <f t="shared" si="265"/>
        <v>0.1</v>
      </c>
      <c r="NI37" s="56"/>
      <c r="NJ37" s="56"/>
      <c r="NK37" s="56"/>
      <c r="NL37" s="54">
        <f t="shared" si="266"/>
        <v>0.06</v>
      </c>
      <c r="NM37" s="54">
        <f t="shared" si="267"/>
        <v>0.1</v>
      </c>
      <c r="NN37" s="56"/>
      <c r="NO37" s="56"/>
      <c r="NP37" s="56"/>
      <c r="NQ37" s="54">
        <f t="shared" si="268"/>
        <v>0.03</v>
      </c>
      <c r="NR37" s="54">
        <f t="shared" si="269"/>
        <v>0.05</v>
      </c>
      <c r="NS37" s="56"/>
      <c r="NT37" s="56"/>
      <c r="NU37" s="56"/>
      <c r="NV37" s="54">
        <f t="shared" si="270"/>
        <v>0.03</v>
      </c>
      <c r="NW37" s="54">
        <f t="shared" si="271"/>
        <v>0.05</v>
      </c>
      <c r="NX37" s="56"/>
      <c r="NY37" s="56"/>
      <c r="NZ37" s="56"/>
      <c r="OA37" s="54">
        <f t="shared" si="272"/>
        <v>0.03</v>
      </c>
      <c r="OB37" s="54">
        <f t="shared" si="273"/>
        <v>0.05</v>
      </c>
      <c r="OC37" s="56"/>
      <c r="OD37" s="56"/>
      <c r="OE37" s="56"/>
      <c r="OF37" s="54">
        <f t="shared" si="274"/>
        <v>0.03</v>
      </c>
      <c r="OG37" s="54">
        <f t="shared" si="275"/>
        <v>0.05</v>
      </c>
      <c r="OH37" s="56"/>
      <c r="OI37" s="56"/>
      <c r="OJ37" s="56"/>
      <c r="OK37" s="54">
        <f t="shared" si="276"/>
        <v>0.06</v>
      </c>
      <c r="OL37" s="54">
        <f t="shared" si="277"/>
        <v>0.1</v>
      </c>
      <c r="OM37" s="56"/>
      <c r="ON37" s="56"/>
      <c r="OO37" s="56"/>
      <c r="OP37" s="54">
        <f t="shared" si="278"/>
        <v>0.06</v>
      </c>
      <c r="OQ37" s="54">
        <f t="shared" si="279"/>
        <v>0.1</v>
      </c>
      <c r="OR37" s="56"/>
      <c r="OS37" s="56"/>
      <c r="OT37" s="56"/>
      <c r="OU37" s="54">
        <f t="shared" si="280"/>
        <v>0.12</v>
      </c>
      <c r="OV37" s="54">
        <f t="shared" si="281"/>
        <v>0.2</v>
      </c>
      <c r="OW37" s="56"/>
      <c r="OX37" s="56"/>
      <c r="OY37" s="56"/>
      <c r="OZ37" s="54">
        <f t="shared" si="282"/>
        <v>0.12</v>
      </c>
      <c r="PA37" s="54">
        <f t="shared" si="283"/>
        <v>0.2</v>
      </c>
      <c r="PB37" s="56"/>
      <c r="PC37" s="56"/>
      <c r="PD37" s="56"/>
      <c r="PE37" s="54">
        <f t="shared" si="284"/>
        <v>0.12</v>
      </c>
      <c r="PF37" s="54">
        <f t="shared" si="285"/>
        <v>0.2</v>
      </c>
      <c r="PG37" s="56"/>
      <c r="PH37" s="56"/>
      <c r="PI37" s="56"/>
      <c r="PJ37" s="54">
        <f t="shared" si="286"/>
        <v>0.12</v>
      </c>
      <c r="PK37" s="54">
        <f t="shared" si="287"/>
        <v>0.2</v>
      </c>
      <c r="PL37" s="56"/>
      <c r="PM37" s="56"/>
      <c r="PN37" s="56"/>
      <c r="PO37" s="54">
        <f t="shared" si="288"/>
        <v>0.06</v>
      </c>
      <c r="PP37" s="54">
        <f t="shared" si="289"/>
        <v>0.1</v>
      </c>
      <c r="PQ37" s="56"/>
      <c r="PR37" s="56"/>
      <c r="PS37" s="56"/>
      <c r="PT37" s="54">
        <f t="shared" si="290"/>
        <v>0.06</v>
      </c>
      <c r="PU37" s="54">
        <f t="shared" si="291"/>
        <v>0.1</v>
      </c>
      <c r="PV37" s="56"/>
      <c r="PW37" s="56"/>
      <c r="PX37" s="56"/>
      <c r="PY37" s="54">
        <f t="shared" si="292"/>
        <v>0.03</v>
      </c>
      <c r="PZ37" s="54">
        <f t="shared" si="293"/>
        <v>0.05</v>
      </c>
      <c r="QA37" s="56"/>
      <c r="QB37" s="56"/>
      <c r="QC37" s="56"/>
      <c r="QD37" s="54">
        <f t="shared" si="294"/>
        <v>0.03</v>
      </c>
      <c r="QE37" s="54">
        <f t="shared" si="295"/>
        <v>0.05</v>
      </c>
      <c r="QF37" s="56"/>
      <c r="QG37" s="56"/>
      <c r="QH37" s="56"/>
      <c r="QI37" s="54">
        <f t="shared" si="296"/>
        <v>0.03</v>
      </c>
      <c r="QJ37" s="54">
        <f t="shared" si="297"/>
        <v>0.05</v>
      </c>
      <c r="QK37" s="56"/>
      <c r="QL37" s="56"/>
      <c r="QM37" s="56"/>
      <c r="QN37" s="54">
        <f t="shared" si="298"/>
        <v>0.03</v>
      </c>
      <c r="QO37" s="54">
        <f t="shared" si="299"/>
        <v>0.05</v>
      </c>
      <c r="QP37" s="56"/>
      <c r="QQ37" s="54"/>
      <c r="QR37" s="54">
        <f t="shared" si="300"/>
        <v>0.12</v>
      </c>
      <c r="QS37" s="54">
        <f t="shared" si="301"/>
        <v>0.2</v>
      </c>
      <c r="QT37" s="34"/>
      <c r="QU37" s="54"/>
      <c r="QV37" s="54">
        <f t="shared" si="302"/>
        <v>0.12</v>
      </c>
      <c r="QW37" s="54">
        <f t="shared" si="303"/>
        <v>0.2</v>
      </c>
      <c r="QX37" s="34"/>
      <c r="QY37" s="54"/>
      <c r="QZ37" s="54">
        <f t="shared" si="304"/>
        <v>0.12</v>
      </c>
      <c r="RA37" s="54">
        <f t="shared" si="305"/>
        <v>0.2</v>
      </c>
      <c r="RB37" s="34"/>
      <c r="RC37" s="54"/>
      <c r="RD37" s="54">
        <f t="shared" si="306"/>
        <v>0.12</v>
      </c>
      <c r="RE37" s="54">
        <f t="shared" si="307"/>
        <v>0.2</v>
      </c>
      <c r="RF37" s="34"/>
      <c r="RG37" s="54"/>
      <c r="RH37" s="54">
        <f t="shared" si="308"/>
        <v>0.12</v>
      </c>
      <c r="RI37" s="54">
        <f t="shared" si="309"/>
        <v>0.2</v>
      </c>
      <c r="RJ37" s="34"/>
      <c r="RK37" s="57">
        <v>97.75</v>
      </c>
      <c r="RL37" s="57">
        <f t="shared" si="310"/>
        <v>0.2</v>
      </c>
      <c r="RM37" s="51">
        <f t="shared" si="43"/>
        <v>0.2</v>
      </c>
      <c r="RN37" s="24">
        <f t="shared" si="311"/>
        <v>5</v>
      </c>
      <c r="RO37" s="54"/>
      <c r="RP37" s="54">
        <f t="shared" si="312"/>
        <v>0.06</v>
      </c>
      <c r="RQ37" s="54">
        <f t="shared" si="313"/>
        <v>0.1</v>
      </c>
      <c r="RR37" s="34"/>
      <c r="RS37" s="54"/>
      <c r="RT37" s="54">
        <f t="shared" si="314"/>
        <v>0.06</v>
      </c>
      <c r="RU37" s="54">
        <f t="shared" si="315"/>
        <v>0.1</v>
      </c>
      <c r="RV37" s="34"/>
      <c r="RW37" s="54"/>
      <c r="RX37" s="54">
        <f t="shared" si="316"/>
        <v>0.06</v>
      </c>
      <c r="RY37" s="54">
        <f t="shared" si="317"/>
        <v>0.1</v>
      </c>
      <c r="RZ37" s="34"/>
      <c r="SA37" s="54"/>
      <c r="SB37" s="54">
        <f t="shared" si="318"/>
        <v>0.06</v>
      </c>
      <c r="SC37" s="54">
        <f t="shared" si="319"/>
        <v>0.1</v>
      </c>
      <c r="SD37" s="34"/>
      <c r="SE37" s="54"/>
      <c r="SF37" s="54">
        <f t="shared" si="320"/>
        <v>0.06</v>
      </c>
      <c r="SG37" s="54">
        <f t="shared" si="321"/>
        <v>0.1</v>
      </c>
      <c r="SH37" s="34"/>
      <c r="SI37" s="54"/>
      <c r="SJ37" s="54">
        <f t="shared" si="322"/>
        <v>0.06</v>
      </c>
      <c r="SK37" s="54">
        <f t="shared" si="323"/>
        <v>0.1</v>
      </c>
      <c r="SL37" s="34"/>
      <c r="SM37" s="54"/>
      <c r="SN37" s="54">
        <f t="shared" si="324"/>
        <v>0.06</v>
      </c>
      <c r="SO37" s="54">
        <f t="shared" si="325"/>
        <v>0.1</v>
      </c>
      <c r="SP37" s="34"/>
      <c r="SQ37" s="54"/>
      <c r="SR37" s="54">
        <f t="shared" si="326"/>
        <v>0.06</v>
      </c>
      <c r="SS37" s="54">
        <f t="shared" si="327"/>
        <v>0.1</v>
      </c>
      <c r="ST37" s="34"/>
      <c r="SU37" s="54"/>
      <c r="SV37" s="54">
        <f t="shared" si="328"/>
        <v>0.06</v>
      </c>
      <c r="SW37" s="54">
        <f t="shared" si="329"/>
        <v>0.1</v>
      </c>
      <c r="SX37" s="34"/>
      <c r="SY37" s="54"/>
      <c r="SZ37" s="54">
        <f t="shared" si="330"/>
        <v>0.06</v>
      </c>
      <c r="TA37" s="54">
        <f t="shared" si="331"/>
        <v>0.1</v>
      </c>
      <c r="TB37" s="34"/>
      <c r="TC37" s="54"/>
      <c r="TD37" s="54">
        <f t="shared" si="332"/>
        <v>0.06</v>
      </c>
      <c r="TE37" s="54">
        <f t="shared" si="333"/>
        <v>0.1</v>
      </c>
      <c r="TF37" s="34"/>
      <c r="TG37" s="54"/>
      <c r="TH37" s="54">
        <f t="shared" si="334"/>
        <v>0.06</v>
      </c>
      <c r="TI37" s="54">
        <f t="shared" si="335"/>
        <v>0.1</v>
      </c>
      <c r="TJ37" s="34"/>
      <c r="TK37" s="54"/>
      <c r="TL37" s="54">
        <f t="shared" si="336"/>
        <v>0.06</v>
      </c>
      <c r="TM37" s="54">
        <f t="shared" si="337"/>
        <v>0.1</v>
      </c>
      <c r="TN37" s="34"/>
      <c r="TO37" s="57">
        <v>95.14</v>
      </c>
      <c r="TP37" s="57">
        <f t="shared" si="338"/>
        <v>0.1</v>
      </c>
      <c r="TQ37" s="51">
        <f t="shared" si="44"/>
        <v>0.1</v>
      </c>
      <c r="TR37" s="24">
        <f t="shared" si="339"/>
        <v>2</v>
      </c>
      <c r="TS37" s="54"/>
      <c r="TT37" s="54">
        <f t="shared" si="340"/>
        <v>0.06</v>
      </c>
      <c r="TU37" s="54">
        <f t="shared" si="341"/>
        <v>0.1</v>
      </c>
      <c r="TV37" s="34"/>
      <c r="TW37" s="54"/>
      <c r="TX37" s="54">
        <f t="shared" si="342"/>
        <v>0.06</v>
      </c>
      <c r="TY37" s="54">
        <f t="shared" si="343"/>
        <v>0.1</v>
      </c>
      <c r="TZ37" s="34"/>
      <c r="UA37" s="54"/>
      <c r="UB37" s="54">
        <f t="shared" si="344"/>
        <v>0.06</v>
      </c>
      <c r="UC37" s="54">
        <f t="shared" si="345"/>
        <v>0.1</v>
      </c>
      <c r="UD37" s="34"/>
      <c r="UE37" s="54"/>
      <c r="UF37" s="54">
        <f t="shared" si="346"/>
        <v>0.06</v>
      </c>
      <c r="UG37" s="54">
        <f t="shared" si="347"/>
        <v>0.1</v>
      </c>
      <c r="UH37" s="34"/>
      <c r="UI37" s="54"/>
      <c r="UJ37" s="54">
        <f t="shared" si="348"/>
        <v>0.06</v>
      </c>
      <c r="UK37" s="54">
        <f t="shared" si="349"/>
        <v>0.1</v>
      </c>
      <c r="UL37" s="34"/>
      <c r="UM37" s="54"/>
      <c r="UN37" s="54">
        <f t="shared" si="350"/>
        <v>0.06</v>
      </c>
      <c r="UO37" s="54">
        <f t="shared" si="351"/>
        <v>0.1</v>
      </c>
      <c r="UP37" s="34"/>
      <c r="UQ37" s="54"/>
      <c r="UR37" s="54">
        <f t="shared" si="352"/>
        <v>0.06</v>
      </c>
      <c r="US37" s="54">
        <f t="shared" si="353"/>
        <v>0.1</v>
      </c>
      <c r="UT37" s="34"/>
      <c r="UU37" s="54"/>
      <c r="UV37" s="54">
        <f t="shared" si="354"/>
        <v>0.06</v>
      </c>
      <c r="UW37" s="54">
        <f t="shared" si="355"/>
        <v>0.1</v>
      </c>
      <c r="UX37" s="34"/>
      <c r="UY37" s="54"/>
      <c r="UZ37" s="54">
        <f t="shared" si="356"/>
        <v>0.06</v>
      </c>
      <c r="VA37" s="54">
        <f t="shared" si="357"/>
        <v>0.1</v>
      </c>
      <c r="VB37" s="34"/>
      <c r="VC37" s="54"/>
      <c r="VD37" s="54">
        <f t="shared" si="358"/>
        <v>0.06</v>
      </c>
      <c r="VE37" s="54">
        <f t="shared" si="359"/>
        <v>0.1</v>
      </c>
      <c r="VF37" s="34"/>
      <c r="VG37" s="49">
        <v>4.3591805712669685E-3</v>
      </c>
      <c r="VH37" s="57">
        <f t="shared" si="45"/>
        <v>0.1</v>
      </c>
      <c r="VI37" s="51">
        <f t="shared" si="46"/>
        <v>0.1</v>
      </c>
      <c r="VJ37" s="24">
        <f t="shared" si="360"/>
        <v>11</v>
      </c>
      <c r="VK37" s="57">
        <v>95.535027930795849</v>
      </c>
      <c r="VL37" s="57">
        <f t="shared" si="361"/>
        <v>0.2</v>
      </c>
      <c r="VM37" s="51">
        <f t="shared" si="47"/>
        <v>0.2</v>
      </c>
      <c r="VN37" s="24">
        <f t="shared" si="362"/>
        <v>13</v>
      </c>
      <c r="VO37" s="57">
        <v>98.615916955017298</v>
      </c>
      <c r="VP37" s="57">
        <f t="shared" si="363"/>
        <v>0.2</v>
      </c>
      <c r="VQ37" s="51">
        <f t="shared" si="48"/>
        <v>0.2</v>
      </c>
      <c r="VR37" s="24">
        <f t="shared" si="364"/>
        <v>9</v>
      </c>
      <c r="VS37" s="54"/>
      <c r="VT37" s="54">
        <f t="shared" si="365"/>
        <v>0.06</v>
      </c>
      <c r="VU37" s="54">
        <f t="shared" si="366"/>
        <v>0.1</v>
      </c>
      <c r="VV37" s="34"/>
      <c r="VW37" s="54">
        <v>5.038696069420415</v>
      </c>
      <c r="VX37" s="57">
        <f t="shared" si="367"/>
        <v>0.1</v>
      </c>
      <c r="VY37" s="51">
        <f t="shared" si="49"/>
        <v>0.1</v>
      </c>
      <c r="VZ37" s="24">
        <f t="shared" si="568"/>
        <v>8</v>
      </c>
      <c r="WA37" s="54">
        <v>24.83021545198962</v>
      </c>
      <c r="WB37" s="57">
        <f t="shared" si="369"/>
        <v>0.1</v>
      </c>
      <c r="WC37" s="51">
        <f t="shared" si="50"/>
        <v>0.1</v>
      </c>
      <c r="WD37" s="24">
        <f t="shared" si="569"/>
        <v>3</v>
      </c>
      <c r="WE37" s="57">
        <v>96.82</v>
      </c>
      <c r="WF37" s="57">
        <f t="shared" si="371"/>
        <v>7.0933333333333237E-2</v>
      </c>
      <c r="WG37" s="51">
        <f t="shared" si="51"/>
        <v>0.1</v>
      </c>
      <c r="WH37" s="24">
        <f t="shared" si="372"/>
        <v>21</v>
      </c>
      <c r="WI37" s="54"/>
      <c r="WJ37" s="54">
        <f t="shared" si="373"/>
        <v>0.06</v>
      </c>
      <c r="WK37" s="54">
        <f t="shared" si="374"/>
        <v>0.1</v>
      </c>
      <c r="WL37" s="34"/>
      <c r="WM37" s="54"/>
      <c r="WN37" s="54">
        <f t="shared" si="375"/>
        <v>0.06</v>
      </c>
      <c r="WO37" s="54">
        <f t="shared" si="376"/>
        <v>0.1</v>
      </c>
      <c r="WP37" s="34"/>
      <c r="WQ37" s="54"/>
      <c r="WR37" s="54">
        <f t="shared" si="377"/>
        <v>0.06</v>
      </c>
      <c r="WS37" s="54">
        <f t="shared" si="378"/>
        <v>0.1</v>
      </c>
      <c r="WT37" s="34"/>
      <c r="WU37" s="57">
        <v>0</v>
      </c>
      <c r="WV37" s="57">
        <f t="shared" si="379"/>
        <v>0.1</v>
      </c>
      <c r="WW37" s="51">
        <f t="shared" si="52"/>
        <v>0.1</v>
      </c>
      <c r="WX37" s="24">
        <f t="shared" si="380"/>
        <v>1</v>
      </c>
      <c r="WY37" s="54"/>
      <c r="WZ37" s="54">
        <f t="shared" si="381"/>
        <v>0.06</v>
      </c>
      <c r="XA37" s="54">
        <f t="shared" si="382"/>
        <v>0.1</v>
      </c>
      <c r="XB37" s="34"/>
      <c r="XC37" s="54"/>
      <c r="XD37" s="54">
        <f t="shared" si="383"/>
        <v>0.06</v>
      </c>
      <c r="XE37" s="54">
        <f t="shared" si="384"/>
        <v>0.1</v>
      </c>
      <c r="XF37" s="34"/>
      <c r="XG37" s="54"/>
      <c r="XH37" s="54">
        <f t="shared" si="385"/>
        <v>0.06</v>
      </c>
      <c r="XI37" s="54">
        <f t="shared" si="386"/>
        <v>0.1</v>
      </c>
      <c r="XJ37" s="34"/>
      <c r="XK37" s="54"/>
      <c r="XL37" s="54">
        <f t="shared" si="387"/>
        <v>0.06</v>
      </c>
      <c r="XM37" s="54">
        <f t="shared" si="388"/>
        <v>0.1</v>
      </c>
      <c r="XN37" s="34"/>
      <c r="XO37" s="54"/>
      <c r="XP37" s="54">
        <f t="shared" si="389"/>
        <v>0.06</v>
      </c>
      <c r="XQ37" s="54">
        <f t="shared" si="390"/>
        <v>0.1</v>
      </c>
      <c r="XR37" s="34"/>
      <c r="XS37" s="54"/>
      <c r="XT37" s="54">
        <f t="shared" si="391"/>
        <v>0.06</v>
      </c>
      <c r="XU37" s="54">
        <f t="shared" si="392"/>
        <v>0.1</v>
      </c>
      <c r="XV37" s="34"/>
      <c r="XW37" s="54"/>
      <c r="XX37" s="54">
        <f t="shared" si="393"/>
        <v>0.06</v>
      </c>
      <c r="XY37" s="54">
        <f t="shared" si="394"/>
        <v>0.1</v>
      </c>
      <c r="XZ37" s="34"/>
      <c r="YA37" s="54"/>
      <c r="YB37" s="54">
        <f t="shared" si="395"/>
        <v>0.06</v>
      </c>
      <c r="YC37" s="54">
        <f t="shared" si="396"/>
        <v>0.1</v>
      </c>
      <c r="YD37" s="34"/>
      <c r="YE37" s="54"/>
      <c r="YF37" s="54">
        <f t="shared" si="397"/>
        <v>0.03</v>
      </c>
      <c r="YG37" s="54">
        <f t="shared" si="398"/>
        <v>0.05</v>
      </c>
      <c r="YH37" s="34"/>
      <c r="YI37" s="54"/>
      <c r="YJ37" s="54">
        <f t="shared" si="399"/>
        <v>0.06</v>
      </c>
      <c r="YK37" s="54">
        <f t="shared" si="400"/>
        <v>0.1</v>
      </c>
      <c r="YL37" s="34"/>
      <c r="YM37" s="54"/>
      <c r="YN37" s="54">
        <f t="shared" si="401"/>
        <v>0.03</v>
      </c>
      <c r="YO37" s="54">
        <f t="shared" si="402"/>
        <v>0.05</v>
      </c>
      <c r="YP37" s="34"/>
      <c r="YQ37" s="57">
        <v>98.22999999999999</v>
      </c>
      <c r="YR37" s="57">
        <f t="shared" si="403"/>
        <v>0.1</v>
      </c>
      <c r="YS37" s="51">
        <f t="shared" si="53"/>
        <v>0.1</v>
      </c>
      <c r="YT37" s="24">
        <f t="shared" si="404"/>
        <v>13</v>
      </c>
      <c r="YU37" s="54"/>
      <c r="YV37" s="54">
        <f t="shared" si="405"/>
        <v>0.06</v>
      </c>
      <c r="YW37" s="54">
        <f t="shared" si="406"/>
        <v>0.1</v>
      </c>
      <c r="YX37" s="34"/>
      <c r="YY37" s="54"/>
      <c r="YZ37" s="54">
        <f t="shared" si="407"/>
        <v>0.06</v>
      </c>
      <c r="ZA37" s="54">
        <f t="shared" si="408"/>
        <v>0.1</v>
      </c>
      <c r="ZB37" s="34"/>
      <c r="ZC37" s="54"/>
      <c r="ZD37" s="54">
        <f t="shared" si="409"/>
        <v>0.06</v>
      </c>
      <c r="ZE37" s="54">
        <f t="shared" si="410"/>
        <v>0.1</v>
      </c>
      <c r="ZF37" s="34"/>
      <c r="ZG37" s="54"/>
      <c r="ZH37" s="54">
        <f t="shared" si="411"/>
        <v>0.06</v>
      </c>
      <c r="ZI37" s="54">
        <f t="shared" si="412"/>
        <v>0.1</v>
      </c>
      <c r="ZJ37" s="34"/>
      <c r="ZK37" s="54"/>
      <c r="ZL37" s="54">
        <f t="shared" si="413"/>
        <v>0.06</v>
      </c>
      <c r="ZM37" s="54">
        <f t="shared" si="414"/>
        <v>0.1</v>
      </c>
      <c r="ZN37" s="34"/>
      <c r="ZO37" s="54"/>
      <c r="ZP37" s="54">
        <f t="shared" si="415"/>
        <v>0.06</v>
      </c>
      <c r="ZQ37" s="54">
        <f t="shared" si="416"/>
        <v>0.1</v>
      </c>
      <c r="ZR37" s="34"/>
      <c r="ZS37" s="54"/>
      <c r="ZT37" s="54">
        <f t="shared" si="417"/>
        <v>0.06</v>
      </c>
      <c r="ZU37" s="54">
        <f t="shared" si="418"/>
        <v>0.1</v>
      </c>
      <c r="ZV37" s="34"/>
      <c r="ZW37" s="54"/>
      <c r="ZX37" s="54">
        <f t="shared" si="419"/>
        <v>0.06</v>
      </c>
      <c r="ZY37" s="54">
        <f t="shared" si="420"/>
        <v>0.1</v>
      </c>
      <c r="ZZ37" s="34"/>
      <c r="AAA37" s="54"/>
      <c r="AAB37" s="54">
        <f t="shared" si="421"/>
        <v>0.03</v>
      </c>
      <c r="AAC37" s="54">
        <f t="shared" si="422"/>
        <v>0.05</v>
      </c>
      <c r="AAD37" s="34"/>
      <c r="AAE37" s="51">
        <v>6.9999999999999993E-2</v>
      </c>
      <c r="AAF37" s="57">
        <f t="shared" si="423"/>
        <v>0.05</v>
      </c>
      <c r="AAG37" s="51">
        <f t="shared" si="54"/>
        <v>0.05</v>
      </c>
      <c r="AAH37" s="24">
        <f t="shared" si="424"/>
        <v>3</v>
      </c>
      <c r="AAI37" s="54"/>
      <c r="AAJ37" s="54">
        <f t="shared" si="425"/>
        <v>0.03</v>
      </c>
      <c r="AAK37" s="54">
        <f t="shared" si="426"/>
        <v>0.05</v>
      </c>
      <c r="AAL37" s="34"/>
      <c r="AAM37" s="54"/>
      <c r="AAN37" s="54">
        <f t="shared" si="427"/>
        <v>0.03</v>
      </c>
      <c r="AAO37" s="54">
        <f t="shared" si="428"/>
        <v>0.05</v>
      </c>
      <c r="AAP37" s="34"/>
      <c r="AAQ37" s="54"/>
      <c r="AAR37" s="54">
        <f t="shared" si="429"/>
        <v>0.03</v>
      </c>
      <c r="AAS37" s="54">
        <f t="shared" si="430"/>
        <v>0.05</v>
      </c>
      <c r="AAT37" s="34"/>
      <c r="AAU37" s="54"/>
      <c r="AAV37" s="54">
        <f t="shared" si="431"/>
        <v>0.03</v>
      </c>
      <c r="AAW37" s="54">
        <f t="shared" si="432"/>
        <v>0.05</v>
      </c>
      <c r="AAX37" s="34"/>
      <c r="AAY37" s="54"/>
      <c r="AAZ37" s="54">
        <f t="shared" si="433"/>
        <v>0.03</v>
      </c>
      <c r="ABA37" s="54">
        <f t="shared" si="434"/>
        <v>0.05</v>
      </c>
      <c r="ABB37" s="34"/>
      <c r="ABC37" s="54"/>
      <c r="ABD37" s="54">
        <f t="shared" si="435"/>
        <v>0.03</v>
      </c>
      <c r="ABE37" s="54">
        <f t="shared" si="436"/>
        <v>0.05</v>
      </c>
      <c r="ABF37" s="34"/>
      <c r="ABG37" s="54"/>
      <c r="ABH37" s="54">
        <f t="shared" si="437"/>
        <v>0.03</v>
      </c>
      <c r="ABI37" s="54">
        <f t="shared" si="438"/>
        <v>0.05</v>
      </c>
      <c r="ABJ37" s="34"/>
      <c r="ABK37" s="54"/>
      <c r="ABL37" s="54">
        <f t="shared" si="439"/>
        <v>0.03</v>
      </c>
      <c r="ABM37" s="54">
        <f t="shared" si="440"/>
        <v>0.05</v>
      </c>
      <c r="ABN37" s="34"/>
      <c r="ABO37" s="54"/>
      <c r="ABP37" s="54">
        <f t="shared" si="441"/>
        <v>0.03</v>
      </c>
      <c r="ABQ37" s="54">
        <f t="shared" si="442"/>
        <v>0.05</v>
      </c>
      <c r="ABR37" s="34"/>
      <c r="ABS37" s="54"/>
      <c r="ABT37" s="54">
        <f t="shared" si="443"/>
        <v>0.03</v>
      </c>
      <c r="ABU37" s="54">
        <f t="shared" si="444"/>
        <v>0.05</v>
      </c>
      <c r="ABV37" s="34"/>
      <c r="ABW37" s="57">
        <v>96.05</v>
      </c>
      <c r="ABX37" s="57">
        <f t="shared" si="445"/>
        <v>0.17466666666666658</v>
      </c>
      <c r="ABY37" s="51">
        <f t="shared" si="55"/>
        <v>0.2</v>
      </c>
      <c r="ABZ37" s="24">
        <f t="shared" si="446"/>
        <v>14</v>
      </c>
      <c r="ACA37" s="54"/>
      <c r="ACB37" s="54">
        <f t="shared" si="447"/>
        <v>0.06</v>
      </c>
      <c r="ACC37" s="54">
        <f t="shared" si="448"/>
        <v>0.1</v>
      </c>
      <c r="ACD37" s="34"/>
      <c r="ACE37" s="54"/>
      <c r="ACF37" s="54">
        <f t="shared" si="449"/>
        <v>0.06</v>
      </c>
      <c r="ACG37" s="54">
        <f t="shared" si="450"/>
        <v>0.1</v>
      </c>
      <c r="ACH37" s="34"/>
      <c r="ACI37" s="54"/>
      <c r="ACJ37" s="54">
        <f t="shared" si="451"/>
        <v>0.06</v>
      </c>
      <c r="ACK37" s="54">
        <f t="shared" si="452"/>
        <v>0.1</v>
      </c>
      <c r="ACL37" s="34"/>
      <c r="ACM37" s="54"/>
      <c r="ACN37" s="54">
        <f t="shared" si="453"/>
        <v>0.06</v>
      </c>
      <c r="ACO37" s="54">
        <f t="shared" si="454"/>
        <v>0.1</v>
      </c>
      <c r="ACP37" s="34"/>
      <c r="ACQ37" s="54"/>
      <c r="ACR37" s="54">
        <f t="shared" si="455"/>
        <v>0.06</v>
      </c>
      <c r="ACS37" s="54">
        <f t="shared" si="456"/>
        <v>0.1</v>
      </c>
      <c r="ACT37" s="34"/>
      <c r="ACU37" s="54"/>
      <c r="ACV37" s="54">
        <f t="shared" si="457"/>
        <v>0.06</v>
      </c>
      <c r="ACW37" s="54">
        <f t="shared" si="458"/>
        <v>0.1</v>
      </c>
      <c r="ACX37" s="34"/>
      <c r="ACY37" s="54"/>
      <c r="ACZ37" s="54">
        <f t="shared" si="459"/>
        <v>0.06</v>
      </c>
      <c r="ADA37" s="54">
        <f t="shared" si="460"/>
        <v>0.1</v>
      </c>
      <c r="ADB37" s="34"/>
      <c r="ADC37" s="54">
        <v>3.74</v>
      </c>
      <c r="ADD37" s="54">
        <f t="shared" si="461"/>
        <v>0.1</v>
      </c>
      <c r="ADE37" s="54">
        <f t="shared" si="56"/>
        <v>0.1</v>
      </c>
      <c r="ADF37" s="24">
        <f t="shared" si="462"/>
        <v>3</v>
      </c>
      <c r="ADG37" s="54">
        <v>98.25</v>
      </c>
      <c r="ADH37" s="54">
        <f t="shared" si="463"/>
        <v>0.1</v>
      </c>
      <c r="ADI37" s="54">
        <f t="shared" si="57"/>
        <v>0.1</v>
      </c>
      <c r="ADJ37" s="24">
        <f t="shared" si="464"/>
        <v>7</v>
      </c>
      <c r="ADK37" s="54"/>
      <c r="ADL37" s="54">
        <f t="shared" si="465"/>
        <v>0.06</v>
      </c>
      <c r="ADM37" s="54">
        <f t="shared" si="466"/>
        <v>0.1</v>
      </c>
      <c r="ADN37" s="34"/>
      <c r="ADO37" s="54"/>
      <c r="ADP37" s="54">
        <f t="shared" si="467"/>
        <v>0.03</v>
      </c>
      <c r="ADQ37" s="54">
        <f t="shared" si="468"/>
        <v>0.05</v>
      </c>
      <c r="ADR37" s="34"/>
      <c r="ADS37" s="54"/>
      <c r="ADT37" s="54">
        <f t="shared" si="469"/>
        <v>0.03</v>
      </c>
      <c r="ADU37" s="54">
        <f t="shared" si="470"/>
        <v>0.05</v>
      </c>
      <c r="ADV37" s="34"/>
      <c r="ADW37" s="54"/>
      <c r="ADX37" s="54">
        <f t="shared" si="471"/>
        <v>0.03</v>
      </c>
      <c r="ADY37" s="54">
        <f t="shared" si="472"/>
        <v>0.05</v>
      </c>
      <c r="ADZ37" s="34"/>
      <c r="AEA37" s="54"/>
      <c r="AEB37" s="54">
        <f t="shared" si="473"/>
        <v>0.03</v>
      </c>
      <c r="AEC37" s="54">
        <f t="shared" si="474"/>
        <v>0.05</v>
      </c>
      <c r="AED37" s="34"/>
      <c r="AEE37" s="54"/>
      <c r="AEF37" s="54">
        <f t="shared" si="475"/>
        <v>0.03</v>
      </c>
      <c r="AEG37" s="54">
        <f t="shared" si="476"/>
        <v>0.05</v>
      </c>
      <c r="AEH37" s="34"/>
      <c r="AEI37" s="54"/>
      <c r="AEJ37" s="54">
        <f t="shared" si="477"/>
        <v>0.03</v>
      </c>
      <c r="AEK37" s="54">
        <f t="shared" si="478"/>
        <v>0.05</v>
      </c>
      <c r="AEL37" s="34"/>
      <c r="AEM37" s="54"/>
      <c r="AEN37" s="54">
        <f t="shared" si="479"/>
        <v>0.06</v>
      </c>
      <c r="AEO37" s="54">
        <f t="shared" si="480"/>
        <v>0.1</v>
      </c>
      <c r="AEP37" s="34"/>
      <c r="AEQ37" s="54"/>
      <c r="AER37" s="54">
        <f t="shared" si="481"/>
        <v>0.06</v>
      </c>
      <c r="AES37" s="54">
        <f t="shared" si="482"/>
        <v>0.1</v>
      </c>
      <c r="AET37" s="34"/>
      <c r="AEU37" s="54"/>
      <c r="AEV37" s="54">
        <f t="shared" si="483"/>
        <v>0.06</v>
      </c>
      <c r="AEW37" s="54">
        <f t="shared" si="484"/>
        <v>0.1</v>
      </c>
      <c r="AEX37" s="34"/>
      <c r="AEY37" s="54"/>
      <c r="AEZ37" s="54">
        <f t="shared" si="485"/>
        <v>0.06</v>
      </c>
      <c r="AFA37" s="54">
        <f t="shared" si="486"/>
        <v>0.1</v>
      </c>
      <c r="AFB37" s="34"/>
      <c r="AFC37" s="54"/>
      <c r="AFD37" s="54">
        <f t="shared" si="487"/>
        <v>0.03</v>
      </c>
      <c r="AFE37" s="54">
        <f t="shared" si="488"/>
        <v>0.05</v>
      </c>
      <c r="AFF37" s="34"/>
      <c r="AFG37" s="54"/>
      <c r="AFH37" s="54">
        <f t="shared" si="489"/>
        <v>0.03</v>
      </c>
      <c r="AFI37" s="54">
        <f t="shared" si="490"/>
        <v>0.05</v>
      </c>
      <c r="AFJ37" s="34"/>
      <c r="AFK37" s="54"/>
      <c r="AFL37" s="54">
        <f t="shared" si="491"/>
        <v>0.03</v>
      </c>
      <c r="AFM37" s="54">
        <f t="shared" si="492"/>
        <v>0.05</v>
      </c>
      <c r="AFN37" s="34"/>
      <c r="AFO37" s="54"/>
      <c r="AFP37" s="54">
        <f t="shared" si="493"/>
        <v>0.03</v>
      </c>
      <c r="AFQ37" s="54">
        <f t="shared" si="494"/>
        <v>0.05</v>
      </c>
      <c r="AFR37" s="34"/>
      <c r="AFS37" s="54"/>
      <c r="AFT37" s="54">
        <f t="shared" si="495"/>
        <v>0.03</v>
      </c>
      <c r="AFU37" s="54">
        <f t="shared" si="496"/>
        <v>0.05</v>
      </c>
      <c r="AFV37" s="34"/>
      <c r="AFW37" s="54"/>
      <c r="AFX37" s="54">
        <f t="shared" si="497"/>
        <v>0.03</v>
      </c>
      <c r="AFY37" s="54">
        <f t="shared" si="498"/>
        <v>0.05</v>
      </c>
      <c r="AFZ37" s="34"/>
      <c r="AGA37" s="54"/>
      <c r="AGB37" s="54">
        <f t="shared" si="499"/>
        <v>0.06</v>
      </c>
      <c r="AGC37" s="54">
        <f t="shared" si="500"/>
        <v>0.1</v>
      </c>
      <c r="AGD37" s="34"/>
      <c r="AGE37" s="54"/>
      <c r="AGF37" s="54">
        <f t="shared" si="501"/>
        <v>0.03</v>
      </c>
      <c r="AGG37" s="54">
        <f t="shared" si="502"/>
        <v>0.05</v>
      </c>
      <c r="AGH37" s="34"/>
      <c r="AGI37" s="54"/>
      <c r="AGJ37" s="54">
        <f t="shared" si="503"/>
        <v>0.03</v>
      </c>
      <c r="AGK37" s="54">
        <f t="shared" si="504"/>
        <v>0.05</v>
      </c>
      <c r="AGL37" s="34"/>
      <c r="AGM37" s="54"/>
      <c r="AGN37" s="54">
        <f t="shared" si="505"/>
        <v>0.03</v>
      </c>
      <c r="AGO37" s="54">
        <f t="shared" si="506"/>
        <v>0.05</v>
      </c>
      <c r="AGP37" s="34"/>
      <c r="AGQ37" s="54"/>
      <c r="AGR37" s="54">
        <f t="shared" si="507"/>
        <v>0.03</v>
      </c>
      <c r="AGS37" s="54">
        <f t="shared" si="508"/>
        <v>0.05</v>
      </c>
      <c r="AGT37" s="34"/>
      <c r="AGU37" s="57">
        <v>0.11</v>
      </c>
      <c r="AGV37" s="57">
        <f t="shared" si="509"/>
        <v>1.5</v>
      </c>
      <c r="AGW37" s="51">
        <f t="shared" si="58"/>
        <v>1.5</v>
      </c>
      <c r="AGX37" s="24">
        <f t="shared" si="510"/>
        <v>3</v>
      </c>
      <c r="AGY37" s="57">
        <v>0.12000000000000001</v>
      </c>
      <c r="AGZ37" s="57">
        <f t="shared" si="511"/>
        <v>1.5</v>
      </c>
      <c r="AHA37" s="51">
        <f t="shared" si="59"/>
        <v>1.5</v>
      </c>
      <c r="AHB37" s="24">
        <f t="shared" si="512"/>
        <v>13</v>
      </c>
      <c r="AHC37" s="57">
        <v>98.74</v>
      </c>
      <c r="AHD37" s="57">
        <f t="shared" si="513"/>
        <v>1</v>
      </c>
      <c r="AHE37" s="51">
        <f t="shared" si="60"/>
        <v>1</v>
      </c>
      <c r="AHF37" s="24">
        <f t="shared" si="514"/>
        <v>3</v>
      </c>
      <c r="AHG37" s="57">
        <v>96.14</v>
      </c>
      <c r="AHH37" s="57">
        <f t="shared" si="515"/>
        <v>0.5</v>
      </c>
      <c r="AHI37" s="51">
        <f t="shared" si="61"/>
        <v>0.5</v>
      </c>
      <c r="AHJ37" s="24">
        <f t="shared" si="516"/>
        <v>1</v>
      </c>
      <c r="AHK37" s="57">
        <v>98.95</v>
      </c>
      <c r="AHL37" s="57">
        <f t="shared" si="517"/>
        <v>0.5</v>
      </c>
      <c r="AHM37" s="51">
        <f t="shared" si="62"/>
        <v>0.5</v>
      </c>
      <c r="AHN37" s="24">
        <f t="shared" si="518"/>
        <v>3</v>
      </c>
      <c r="AHO37" s="57">
        <v>1.1599999999999999</v>
      </c>
      <c r="AHP37" s="57">
        <f t="shared" si="519"/>
        <v>0.55000000000000004</v>
      </c>
      <c r="AHQ37" s="51">
        <f t="shared" si="63"/>
        <v>0.55000000000000004</v>
      </c>
      <c r="AHR37" s="24">
        <f t="shared" si="520"/>
        <v>1</v>
      </c>
      <c r="AHS37" s="57">
        <v>0.53</v>
      </c>
      <c r="AHT37" s="57">
        <f t="shared" si="521"/>
        <v>0.55000000000000004</v>
      </c>
      <c r="AHU37" s="51">
        <f t="shared" si="64"/>
        <v>0.55000000000000004</v>
      </c>
      <c r="AHV37" s="24">
        <f t="shared" si="522"/>
        <v>1</v>
      </c>
      <c r="AHW37" s="57">
        <v>5.0000000000000001E-4</v>
      </c>
      <c r="AHX37" s="57">
        <f t="shared" si="523"/>
        <v>0.45</v>
      </c>
      <c r="AHY37" s="51">
        <f t="shared" si="65"/>
        <v>0.45</v>
      </c>
      <c r="AHZ37" s="24">
        <f t="shared" si="524"/>
        <v>2</v>
      </c>
      <c r="AIA37" s="57">
        <v>1E-3</v>
      </c>
      <c r="AIB37" s="57">
        <f t="shared" si="525"/>
        <v>0.45</v>
      </c>
      <c r="AIC37" s="51">
        <f t="shared" si="66"/>
        <v>0.45</v>
      </c>
      <c r="AID37" s="24">
        <f t="shared" si="526"/>
        <v>3</v>
      </c>
      <c r="AIE37" s="54"/>
      <c r="AIF37" s="54">
        <f t="shared" si="527"/>
        <v>0.24</v>
      </c>
      <c r="AIG37" s="54">
        <f t="shared" si="528"/>
        <v>0.4</v>
      </c>
      <c r="AIH37" s="34"/>
      <c r="AII37" s="54"/>
      <c r="AIJ37" s="54">
        <f t="shared" si="529"/>
        <v>0.24</v>
      </c>
      <c r="AIK37" s="54">
        <f t="shared" si="530"/>
        <v>0.4</v>
      </c>
      <c r="AIL37" s="34"/>
      <c r="AIM37" s="54"/>
      <c r="AIN37" s="54">
        <f t="shared" si="531"/>
        <v>0.24</v>
      </c>
      <c r="AIO37" s="54">
        <f t="shared" si="532"/>
        <v>0.4</v>
      </c>
      <c r="AIP37" s="34"/>
      <c r="AIQ37" s="57">
        <v>16.329999999999998</v>
      </c>
      <c r="AIR37" s="57">
        <f t="shared" si="533"/>
        <v>1.5</v>
      </c>
      <c r="AIS37" s="51">
        <f t="shared" si="67"/>
        <v>1.5</v>
      </c>
      <c r="AIT37" s="24">
        <f t="shared" si="534"/>
        <v>1</v>
      </c>
      <c r="AIU37" s="57">
        <v>1.92</v>
      </c>
      <c r="AIV37" s="57">
        <f t="shared" si="535"/>
        <v>2</v>
      </c>
      <c r="AIW37" s="51">
        <f t="shared" si="68"/>
        <v>2</v>
      </c>
      <c r="AIX37" s="24">
        <f t="shared" si="536"/>
        <v>3</v>
      </c>
      <c r="AIY37" s="51">
        <v>0.1</v>
      </c>
      <c r="AIZ37" s="57">
        <f t="shared" si="537"/>
        <v>1.4</v>
      </c>
      <c r="AJA37" s="51">
        <f t="shared" si="69"/>
        <v>1.4</v>
      </c>
      <c r="AJB37" s="24">
        <f t="shared" si="538"/>
        <v>20</v>
      </c>
      <c r="AJC37" s="57">
        <v>24.199779916122971</v>
      </c>
      <c r="AJD37" s="57">
        <f t="shared" si="539"/>
        <v>0.3</v>
      </c>
      <c r="AJE37" s="51">
        <f t="shared" si="70"/>
        <v>0.3</v>
      </c>
      <c r="AJF37" s="24">
        <f t="shared" si="540"/>
        <v>16</v>
      </c>
      <c r="AJG37" s="54"/>
      <c r="AJH37" s="54">
        <f t="shared" si="541"/>
        <v>0.12</v>
      </c>
      <c r="AJI37" s="54">
        <f t="shared" si="542"/>
        <v>0.2</v>
      </c>
      <c r="AJJ37" s="34"/>
      <c r="AJK37" s="57">
        <v>0.57999999999999996</v>
      </c>
      <c r="AJL37" s="57">
        <f t="shared" si="543"/>
        <v>0.4</v>
      </c>
      <c r="AJM37" s="51">
        <f t="shared" si="71"/>
        <v>0.4</v>
      </c>
      <c r="AJN37" s="24">
        <f t="shared" si="544"/>
        <v>12</v>
      </c>
      <c r="AJO37" s="57">
        <v>96.399999999999991</v>
      </c>
      <c r="AJP37" s="57">
        <f t="shared" si="545"/>
        <v>0.19039999999999987</v>
      </c>
      <c r="AJQ37" s="51">
        <f t="shared" si="72"/>
        <v>0.2</v>
      </c>
      <c r="AJR37" s="24">
        <f t="shared" si="546"/>
        <v>21</v>
      </c>
      <c r="AJS37" s="57">
        <v>100</v>
      </c>
      <c r="AJT37" s="57">
        <f t="shared" si="547"/>
        <v>0.2</v>
      </c>
      <c r="AJU37" s="51">
        <f t="shared" si="73"/>
        <v>0.2</v>
      </c>
      <c r="AJV37" s="24">
        <f t="shared" si="548"/>
        <v>1</v>
      </c>
      <c r="AJW37" s="57">
        <v>98.1</v>
      </c>
      <c r="AJX37" s="54">
        <f t="shared" si="549"/>
        <v>0.2</v>
      </c>
      <c r="AJY37" s="36">
        <f t="shared" si="74"/>
        <v>0.2</v>
      </c>
      <c r="AJZ37" s="35">
        <f t="shared" si="550"/>
        <v>8</v>
      </c>
      <c r="AKA37" s="31" t="s">
        <v>570</v>
      </c>
      <c r="AKB37" s="33">
        <f t="shared" si="75"/>
        <v>70.581211359139587</v>
      </c>
      <c r="AKC37" s="34">
        <f t="shared" si="551"/>
        <v>16</v>
      </c>
      <c r="AKD37" s="31" t="s">
        <v>570</v>
      </c>
      <c r="AKE37" s="33">
        <f t="shared" si="76"/>
        <v>77.896239999999963</v>
      </c>
      <c r="AKF37" s="34">
        <f t="shared" si="552"/>
        <v>29</v>
      </c>
      <c r="AKG37" s="31" t="s">
        <v>570</v>
      </c>
      <c r="AKH37" s="33">
        <f t="shared" si="77"/>
        <v>60</v>
      </c>
      <c r="AKI37" s="34">
        <f t="shared" si="553"/>
        <v>1</v>
      </c>
      <c r="AKJ37" s="31" t="s">
        <v>570</v>
      </c>
      <c r="AKK37" s="33">
        <f t="shared" si="554"/>
        <v>67.906639114996253</v>
      </c>
      <c r="AKL37" s="34">
        <f t="shared" si="555"/>
        <v>18</v>
      </c>
      <c r="AKM37" s="31" t="s">
        <v>570</v>
      </c>
      <c r="AKN37" s="33">
        <f t="shared" si="78"/>
        <v>66.52121212121213</v>
      </c>
      <c r="AKO37" s="34">
        <f t="shared" si="556"/>
        <v>3</v>
      </c>
      <c r="AKP37" s="31" t="s">
        <v>570</v>
      </c>
      <c r="AKQ37" s="33">
        <f t="shared" si="79"/>
        <v>100</v>
      </c>
      <c r="AKR37" s="34">
        <f t="shared" si="557"/>
        <v>1</v>
      </c>
      <c r="AKS37" s="31" t="s">
        <v>570</v>
      </c>
      <c r="AKT37" s="33">
        <f t="shared" si="558"/>
        <v>100</v>
      </c>
      <c r="AKU37" s="34">
        <f t="shared" si="80"/>
        <v>1</v>
      </c>
      <c r="AKV37" s="31" t="s">
        <v>570</v>
      </c>
      <c r="AKW37" s="33">
        <f t="shared" si="559"/>
        <v>92.131147540983605</v>
      </c>
      <c r="AKX37" s="34">
        <f t="shared" si="560"/>
        <v>1</v>
      </c>
      <c r="AKY37" s="31" t="s">
        <v>570</v>
      </c>
      <c r="AKZ37" s="33">
        <f t="shared" si="81"/>
        <v>94.026666666666657</v>
      </c>
      <c r="ALA37" s="34">
        <f t="shared" si="561"/>
        <v>15</v>
      </c>
    </row>
    <row r="38" spans="1:989" ht="18" x14ac:dyDescent="0.15">
      <c r="A38" s="31" t="s">
        <v>571</v>
      </c>
      <c r="B38" s="32" t="str">
        <f t="shared" si="82"/>
        <v>西藏</v>
      </c>
      <c r="C38" s="33">
        <f t="shared" si="83"/>
        <v>59.009332348639489</v>
      </c>
      <c r="D38" s="34">
        <f t="shared" si="84"/>
        <v>31</v>
      </c>
      <c r="E38" s="54">
        <v>74.16</v>
      </c>
      <c r="F38" s="54">
        <f t="shared" si="85"/>
        <v>0</v>
      </c>
      <c r="G38" s="54">
        <f t="shared" si="6"/>
        <v>0.7</v>
      </c>
      <c r="H38" s="35">
        <f t="shared" si="86"/>
        <v>31</v>
      </c>
      <c r="I38" s="54"/>
      <c r="J38" s="54">
        <f t="shared" si="87"/>
        <v>0</v>
      </c>
      <c r="K38" s="36">
        <f t="shared" si="7"/>
        <v>0</v>
      </c>
      <c r="L38" s="35"/>
      <c r="M38" s="54"/>
      <c r="N38" s="54">
        <f t="shared" si="89"/>
        <v>0</v>
      </c>
      <c r="O38" s="36">
        <f t="shared" si="8"/>
        <v>0</v>
      </c>
      <c r="P38" s="35"/>
      <c r="Q38" s="54"/>
      <c r="R38" s="54">
        <f t="shared" si="91"/>
        <v>0</v>
      </c>
      <c r="S38" s="36">
        <f t="shared" si="9"/>
        <v>0</v>
      </c>
      <c r="T38" s="35"/>
      <c r="U38" s="54"/>
      <c r="V38" s="54">
        <f t="shared" si="93"/>
        <v>0.3</v>
      </c>
      <c r="W38" s="54">
        <f t="shared" si="563"/>
        <v>0.5</v>
      </c>
      <c r="X38" s="34"/>
      <c r="Y38" s="36"/>
      <c r="Z38" s="54">
        <f t="shared" si="95"/>
        <v>0</v>
      </c>
      <c r="AA38" s="36">
        <f t="shared" si="10"/>
        <v>0</v>
      </c>
      <c r="AB38" s="35"/>
      <c r="AC38" s="36"/>
      <c r="AD38" s="54">
        <f t="shared" si="97"/>
        <v>0</v>
      </c>
      <c r="AE38" s="36">
        <f t="shared" si="11"/>
        <v>0</v>
      </c>
      <c r="AF38" s="35"/>
      <c r="AG38" s="36"/>
      <c r="AH38" s="54">
        <f t="shared" si="99"/>
        <v>0</v>
      </c>
      <c r="AI38" s="36">
        <f t="shared" si="12"/>
        <v>0</v>
      </c>
      <c r="AJ38" s="35"/>
      <c r="AK38" s="36">
        <v>5.8392587569834378</v>
      </c>
      <c r="AL38" s="54">
        <f t="shared" si="101"/>
        <v>0.5</v>
      </c>
      <c r="AM38" s="36">
        <f t="shared" si="13"/>
        <v>0.5</v>
      </c>
      <c r="AN38" s="35">
        <f t="shared" si="570"/>
        <v>10</v>
      </c>
      <c r="AO38" s="53">
        <v>2.5795048003822458</v>
      </c>
      <c r="AP38" s="54">
        <f t="shared" si="103"/>
        <v>0.27681980798471018</v>
      </c>
      <c r="AQ38" s="36">
        <f t="shared" si="14"/>
        <v>0.3</v>
      </c>
      <c r="AR38" s="35">
        <f t="shared" si="562"/>
        <v>18</v>
      </c>
      <c r="AS38" s="54"/>
      <c r="AT38" s="54">
        <f t="shared" si="105"/>
        <v>0</v>
      </c>
      <c r="AU38" s="36">
        <f t="shared" si="15"/>
        <v>0</v>
      </c>
      <c r="AV38" s="35"/>
      <c r="AW38" s="54"/>
      <c r="AX38" s="54">
        <f t="shared" si="107"/>
        <v>0</v>
      </c>
      <c r="AY38" s="36">
        <f t="shared" si="16"/>
        <v>0</v>
      </c>
      <c r="AZ38" s="35"/>
      <c r="BA38" s="54"/>
      <c r="BB38" s="54">
        <f t="shared" si="109"/>
        <v>0</v>
      </c>
      <c r="BC38" s="36">
        <f t="shared" si="17"/>
        <v>0</v>
      </c>
      <c r="BD38" s="35"/>
      <c r="BE38" s="36"/>
      <c r="BF38" s="54">
        <f t="shared" si="111"/>
        <v>0</v>
      </c>
      <c r="BG38" s="36">
        <f t="shared" si="18"/>
        <v>0</v>
      </c>
      <c r="BH38" s="35"/>
      <c r="BI38" s="54"/>
      <c r="BJ38" s="54">
        <f t="shared" si="113"/>
        <v>0</v>
      </c>
      <c r="BK38" s="36">
        <f t="shared" si="19"/>
        <v>0</v>
      </c>
      <c r="BL38" s="35"/>
      <c r="BM38" s="54"/>
      <c r="BN38" s="54">
        <f t="shared" si="115"/>
        <v>0</v>
      </c>
      <c r="BO38" s="36">
        <f t="shared" si="20"/>
        <v>0</v>
      </c>
      <c r="BP38" s="35"/>
      <c r="BQ38" s="54"/>
      <c r="BR38" s="54">
        <f t="shared" si="117"/>
        <v>0</v>
      </c>
      <c r="BS38" s="36">
        <f t="shared" si="21"/>
        <v>0</v>
      </c>
      <c r="BT38" s="35"/>
      <c r="BU38" s="54"/>
      <c r="BV38" s="54">
        <f t="shared" si="119"/>
        <v>0</v>
      </c>
      <c r="BW38" s="36">
        <f t="shared" si="22"/>
        <v>0</v>
      </c>
      <c r="BX38" s="35"/>
      <c r="BY38" s="54"/>
      <c r="BZ38" s="54">
        <f t="shared" si="121"/>
        <v>0</v>
      </c>
      <c r="CA38" s="36">
        <f t="shared" si="23"/>
        <v>0</v>
      </c>
      <c r="CB38" s="35"/>
      <c r="CC38" s="54"/>
      <c r="CD38" s="54">
        <f t="shared" si="123"/>
        <v>0</v>
      </c>
      <c r="CE38" s="36">
        <f t="shared" si="24"/>
        <v>0</v>
      </c>
      <c r="CF38" s="35"/>
      <c r="CG38" s="54"/>
      <c r="CH38" s="54">
        <f t="shared" si="125"/>
        <v>0</v>
      </c>
      <c r="CI38" s="36">
        <f t="shared" si="25"/>
        <v>0</v>
      </c>
      <c r="CJ38" s="35"/>
      <c r="CK38" s="54"/>
      <c r="CL38" s="54">
        <f t="shared" si="127"/>
        <v>0.18</v>
      </c>
      <c r="CM38" s="54">
        <f t="shared" si="128"/>
        <v>0.3</v>
      </c>
      <c r="CN38" s="34"/>
      <c r="CO38" s="54"/>
      <c r="CP38" s="54">
        <f t="shared" si="129"/>
        <v>0</v>
      </c>
      <c r="CQ38" s="36">
        <f t="shared" si="26"/>
        <v>0</v>
      </c>
      <c r="CR38" s="35"/>
      <c r="CS38" s="54"/>
      <c r="CT38" s="54">
        <f t="shared" si="131"/>
        <v>0</v>
      </c>
      <c r="CU38" s="36">
        <f t="shared" si="27"/>
        <v>0</v>
      </c>
      <c r="CV38" s="35"/>
      <c r="CW38" s="54"/>
      <c r="CX38" s="54">
        <f t="shared" si="133"/>
        <v>0.18</v>
      </c>
      <c r="CY38" s="54">
        <f t="shared" si="134"/>
        <v>0.3</v>
      </c>
      <c r="CZ38" s="34"/>
      <c r="DA38" s="54"/>
      <c r="DB38" s="54">
        <f t="shared" si="135"/>
        <v>0</v>
      </c>
      <c r="DC38" s="36">
        <f t="shared" si="28"/>
        <v>0</v>
      </c>
      <c r="DD38" s="35"/>
      <c r="DE38" s="54"/>
      <c r="DF38" s="54">
        <f t="shared" si="137"/>
        <v>0</v>
      </c>
      <c r="DG38" s="36">
        <f t="shared" si="29"/>
        <v>0</v>
      </c>
      <c r="DH38" s="35"/>
      <c r="DI38" s="54"/>
      <c r="DJ38" s="54">
        <f t="shared" si="139"/>
        <v>0</v>
      </c>
      <c r="DK38" s="36">
        <f t="shared" si="30"/>
        <v>0</v>
      </c>
      <c r="DL38" s="35"/>
      <c r="DM38" s="54"/>
      <c r="DN38" s="54">
        <f t="shared" si="141"/>
        <v>0</v>
      </c>
      <c r="DO38" s="36">
        <f t="shared" si="31"/>
        <v>0</v>
      </c>
      <c r="DP38" s="35"/>
      <c r="DQ38" s="54"/>
      <c r="DR38" s="54">
        <f t="shared" si="143"/>
        <v>0</v>
      </c>
      <c r="DS38" s="36">
        <f t="shared" si="32"/>
        <v>0</v>
      </c>
      <c r="DT38" s="35"/>
      <c r="DU38" s="54"/>
      <c r="DV38" s="54">
        <f t="shared" si="145"/>
        <v>0</v>
      </c>
      <c r="DW38" s="36">
        <f t="shared" si="33"/>
        <v>0</v>
      </c>
      <c r="DX38" s="35"/>
      <c r="DY38" s="54"/>
      <c r="DZ38" s="54">
        <f t="shared" si="147"/>
        <v>0.3</v>
      </c>
      <c r="EA38" s="54">
        <f t="shared" si="148"/>
        <v>0.5</v>
      </c>
      <c r="EB38" s="34"/>
      <c r="EC38" s="54"/>
      <c r="ED38" s="94"/>
      <c r="EE38" s="54">
        <f t="shared" si="149"/>
        <v>0</v>
      </c>
      <c r="EF38" s="51">
        <f t="shared" si="150"/>
        <v>0</v>
      </c>
      <c r="EG38" s="24"/>
      <c r="EH38" s="54"/>
      <c r="EI38" s="54"/>
      <c r="EJ38" s="54">
        <f t="shared" si="152"/>
        <v>0</v>
      </c>
      <c r="EK38" s="51">
        <f t="shared" si="153"/>
        <v>0</v>
      </c>
      <c r="EL38" s="24"/>
      <c r="EM38" s="69"/>
      <c r="EN38" s="70"/>
      <c r="EO38" s="54">
        <f t="shared" si="155"/>
        <v>0</v>
      </c>
      <c r="EP38" s="51">
        <f t="shared" si="156"/>
        <v>0</v>
      </c>
      <c r="EQ38" s="24"/>
      <c r="ER38" s="69"/>
      <c r="ES38" s="70"/>
      <c r="ET38" s="54">
        <f t="shared" si="158"/>
        <v>0</v>
      </c>
      <c r="EU38" s="51">
        <f t="shared" si="159"/>
        <v>0</v>
      </c>
      <c r="EV38" s="24"/>
      <c r="EW38" s="54"/>
      <c r="EX38" s="54"/>
      <c r="EY38" s="54">
        <f t="shared" si="161"/>
        <v>0</v>
      </c>
      <c r="EZ38" s="51">
        <f t="shared" si="162"/>
        <v>0</v>
      </c>
      <c r="FA38" s="24"/>
      <c r="FB38" s="54"/>
      <c r="FC38" s="54"/>
      <c r="FD38" s="54">
        <f t="shared" si="164"/>
        <v>0</v>
      </c>
      <c r="FE38" s="51">
        <f t="shared" si="165"/>
        <v>0</v>
      </c>
      <c r="FF38" s="24"/>
      <c r="FG38" s="54"/>
      <c r="FH38" s="54">
        <f t="shared" si="34"/>
        <v>0</v>
      </c>
      <c r="FI38" s="36">
        <f t="shared" si="35"/>
        <v>0</v>
      </c>
      <c r="FJ38" s="35"/>
      <c r="FK38" s="54"/>
      <c r="FL38" s="54">
        <f t="shared" si="167"/>
        <v>0</v>
      </c>
      <c r="FM38" s="36">
        <f t="shared" si="37"/>
        <v>0</v>
      </c>
      <c r="FN38" s="35"/>
      <c r="FO38" s="54"/>
      <c r="FP38" s="54"/>
      <c r="FQ38" s="54">
        <f t="shared" si="169"/>
        <v>0</v>
      </c>
      <c r="FR38" s="51">
        <f t="shared" si="170"/>
        <v>0</v>
      </c>
      <c r="FS38" s="24"/>
      <c r="FT38" s="54"/>
      <c r="FU38" s="54"/>
      <c r="FV38" s="54">
        <f t="shared" si="172"/>
        <v>0</v>
      </c>
      <c r="FW38" s="51">
        <f t="shared" si="173"/>
        <v>0</v>
      </c>
      <c r="FX38" s="24"/>
      <c r="FY38" s="54"/>
      <c r="FZ38" s="54"/>
      <c r="GA38" s="54">
        <f t="shared" si="175"/>
        <v>0</v>
      </c>
      <c r="GB38" s="51">
        <f t="shared" si="176"/>
        <v>0</v>
      </c>
      <c r="GC38" s="24"/>
      <c r="GD38" s="57"/>
      <c r="GE38" s="57"/>
      <c r="GF38" s="54">
        <f t="shared" si="178"/>
        <v>0</v>
      </c>
      <c r="GG38" s="51">
        <f t="shared" si="179"/>
        <v>0</v>
      </c>
      <c r="GH38" s="24"/>
      <c r="GI38" s="57"/>
      <c r="GJ38" s="57"/>
      <c r="GK38" s="54">
        <f t="shared" si="181"/>
        <v>0</v>
      </c>
      <c r="GL38" s="51">
        <f t="shared" si="182"/>
        <v>0</v>
      </c>
      <c r="GM38" s="24"/>
      <c r="GN38" s="57"/>
      <c r="GO38" s="57"/>
      <c r="GP38" s="54">
        <f t="shared" si="184"/>
        <v>0</v>
      </c>
      <c r="GQ38" s="51">
        <f t="shared" si="185"/>
        <v>0</v>
      </c>
      <c r="GR38" s="24"/>
      <c r="GS38" s="57"/>
      <c r="GT38" s="57">
        <f t="shared" si="38"/>
        <v>0</v>
      </c>
      <c r="GU38" s="51">
        <f t="shared" si="39"/>
        <v>0</v>
      </c>
      <c r="GV38" s="24"/>
      <c r="GW38" s="57"/>
      <c r="GX38" s="57">
        <f t="shared" si="187"/>
        <v>0</v>
      </c>
      <c r="GY38" s="51">
        <f t="shared" si="41"/>
        <v>0</v>
      </c>
      <c r="GZ38" s="24"/>
      <c r="HA38" s="56"/>
      <c r="HB38" s="56"/>
      <c r="HC38" s="54">
        <f t="shared" si="188"/>
        <v>0.06</v>
      </c>
      <c r="HD38" s="54">
        <f t="shared" si="189"/>
        <v>0.1</v>
      </c>
      <c r="HE38" s="56"/>
      <c r="HF38" s="56"/>
      <c r="HG38" s="56"/>
      <c r="HH38" s="54">
        <f t="shared" si="190"/>
        <v>0.06</v>
      </c>
      <c r="HI38" s="54">
        <f t="shared" si="191"/>
        <v>0.1</v>
      </c>
      <c r="HJ38" s="56"/>
      <c r="HK38" s="57"/>
      <c r="HL38" s="57"/>
      <c r="HM38" s="54">
        <f t="shared" si="192"/>
        <v>0</v>
      </c>
      <c r="HN38" s="51">
        <f t="shared" si="193"/>
        <v>0</v>
      </c>
      <c r="HO38" s="24"/>
      <c r="HP38" s="57"/>
      <c r="HQ38" s="57"/>
      <c r="HR38" s="54">
        <f t="shared" si="195"/>
        <v>0</v>
      </c>
      <c r="HS38" s="51">
        <f t="shared" si="196"/>
        <v>0</v>
      </c>
      <c r="HT38" s="24"/>
      <c r="HU38" s="54"/>
      <c r="HV38" s="54"/>
      <c r="HW38" s="54">
        <f t="shared" si="198"/>
        <v>0</v>
      </c>
      <c r="HX38" s="54">
        <f t="shared" ref="HX38:HX39" si="571">IF(OR(HU38="",HV38=""),0,HU$5)</f>
        <v>0</v>
      </c>
      <c r="HY38" s="24"/>
      <c r="HZ38" s="54"/>
      <c r="IA38" s="54"/>
      <c r="IB38" s="54">
        <f t="shared" si="201"/>
        <v>0</v>
      </c>
      <c r="IC38" s="54">
        <f t="shared" ref="IC38:IC39" si="572">IF(OR(HZ38="",IA38=""),0,HZ$5)</f>
        <v>0</v>
      </c>
      <c r="ID38" s="24"/>
      <c r="IE38" s="56"/>
      <c r="IF38" s="56"/>
      <c r="IG38" s="54">
        <f t="shared" si="204"/>
        <v>0.06</v>
      </c>
      <c r="IH38" s="54">
        <f t="shared" si="205"/>
        <v>0.1</v>
      </c>
      <c r="II38" s="56"/>
      <c r="IJ38" s="56"/>
      <c r="IK38" s="56"/>
      <c r="IL38" s="54">
        <f t="shared" si="206"/>
        <v>0.06</v>
      </c>
      <c r="IM38" s="54">
        <f t="shared" si="207"/>
        <v>0.1</v>
      </c>
      <c r="IN38" s="56"/>
      <c r="IO38" s="56"/>
      <c r="IP38" s="56"/>
      <c r="IQ38" s="54">
        <f t="shared" si="208"/>
        <v>0.12</v>
      </c>
      <c r="IR38" s="54">
        <f t="shared" si="209"/>
        <v>0.2</v>
      </c>
      <c r="IS38" s="56"/>
      <c r="IT38" s="56"/>
      <c r="IU38" s="56"/>
      <c r="IV38" s="54">
        <f t="shared" si="210"/>
        <v>0.12</v>
      </c>
      <c r="IW38" s="54">
        <f t="shared" si="211"/>
        <v>0.2</v>
      </c>
      <c r="IX38" s="56"/>
      <c r="IY38" s="56"/>
      <c r="IZ38" s="56"/>
      <c r="JA38" s="54">
        <f t="shared" si="212"/>
        <v>0.12</v>
      </c>
      <c r="JB38" s="54">
        <f t="shared" si="213"/>
        <v>0.2</v>
      </c>
      <c r="JC38" s="56"/>
      <c r="JD38" s="56"/>
      <c r="JE38" s="56"/>
      <c r="JF38" s="54">
        <f t="shared" si="214"/>
        <v>0.12</v>
      </c>
      <c r="JG38" s="54">
        <f t="shared" si="215"/>
        <v>0.2</v>
      </c>
      <c r="JH38" s="56"/>
      <c r="JI38" s="56"/>
      <c r="JJ38" s="56"/>
      <c r="JK38" s="54">
        <f t="shared" si="216"/>
        <v>0.06</v>
      </c>
      <c r="JL38" s="54">
        <f t="shared" si="217"/>
        <v>0.1</v>
      </c>
      <c r="JM38" s="56"/>
      <c r="JN38" s="56"/>
      <c r="JO38" s="56"/>
      <c r="JP38" s="54">
        <f t="shared" si="218"/>
        <v>0.06</v>
      </c>
      <c r="JQ38" s="54">
        <f t="shared" si="219"/>
        <v>0.1</v>
      </c>
      <c r="JR38" s="56"/>
      <c r="JS38" s="56"/>
      <c r="JT38" s="56"/>
      <c r="JU38" s="54">
        <f t="shared" si="220"/>
        <v>0.03</v>
      </c>
      <c r="JV38" s="54">
        <f t="shared" si="221"/>
        <v>0.05</v>
      </c>
      <c r="JW38" s="56"/>
      <c r="JX38" s="56"/>
      <c r="JY38" s="56"/>
      <c r="JZ38" s="54">
        <f t="shared" si="222"/>
        <v>0.03</v>
      </c>
      <c r="KA38" s="54">
        <f t="shared" si="223"/>
        <v>0.05</v>
      </c>
      <c r="KB38" s="56"/>
      <c r="KC38" s="56"/>
      <c r="KD38" s="56"/>
      <c r="KE38" s="54">
        <f t="shared" si="224"/>
        <v>0.03</v>
      </c>
      <c r="KF38" s="54">
        <f t="shared" si="225"/>
        <v>0.05</v>
      </c>
      <c r="KG38" s="56"/>
      <c r="KH38" s="56"/>
      <c r="KI38" s="56"/>
      <c r="KJ38" s="54">
        <f t="shared" si="226"/>
        <v>0.03</v>
      </c>
      <c r="KK38" s="54">
        <f t="shared" si="227"/>
        <v>0.05</v>
      </c>
      <c r="KL38" s="56"/>
      <c r="KM38" s="57"/>
      <c r="KN38" s="57"/>
      <c r="KO38" s="54">
        <f t="shared" si="228"/>
        <v>0</v>
      </c>
      <c r="KP38" s="51">
        <f t="shared" si="229"/>
        <v>0</v>
      </c>
      <c r="KQ38" s="24"/>
      <c r="KR38" s="57"/>
      <c r="KS38" s="57"/>
      <c r="KT38" s="54">
        <f t="shared" si="231"/>
        <v>0</v>
      </c>
      <c r="KU38" s="51">
        <f t="shared" si="232"/>
        <v>0</v>
      </c>
      <c r="KV38" s="24"/>
      <c r="KW38" s="57"/>
      <c r="KX38" s="57"/>
      <c r="KY38" s="54">
        <f t="shared" si="234"/>
        <v>0</v>
      </c>
      <c r="KZ38" s="51">
        <f t="shared" si="235"/>
        <v>0</v>
      </c>
      <c r="LA38" s="24"/>
      <c r="LB38" s="57"/>
      <c r="LC38" s="57"/>
      <c r="LD38" s="54">
        <f t="shared" si="237"/>
        <v>0</v>
      </c>
      <c r="LE38" s="51">
        <f t="shared" si="238"/>
        <v>0</v>
      </c>
      <c r="LF38" s="24"/>
      <c r="LG38" s="56"/>
      <c r="LH38" s="56"/>
      <c r="LI38" s="54">
        <f t="shared" si="240"/>
        <v>0.06</v>
      </c>
      <c r="LJ38" s="54">
        <f t="shared" si="241"/>
        <v>0.1</v>
      </c>
      <c r="LK38" s="56"/>
      <c r="LL38" s="56"/>
      <c r="LM38" s="56"/>
      <c r="LN38" s="54">
        <f t="shared" si="242"/>
        <v>0.06</v>
      </c>
      <c r="LO38" s="54">
        <f t="shared" si="243"/>
        <v>0.1</v>
      </c>
      <c r="LP38" s="56"/>
      <c r="LQ38" s="54"/>
      <c r="LR38" s="56"/>
      <c r="LS38" s="54">
        <f t="shared" si="244"/>
        <v>0</v>
      </c>
      <c r="LT38" s="51">
        <f t="shared" si="245"/>
        <v>0</v>
      </c>
      <c r="LU38" s="24"/>
      <c r="LV38" s="54"/>
      <c r="LW38" s="56"/>
      <c r="LX38" s="54">
        <f t="shared" si="247"/>
        <v>0</v>
      </c>
      <c r="LY38" s="51">
        <f t="shared" si="248"/>
        <v>0</v>
      </c>
      <c r="LZ38" s="24"/>
      <c r="MA38" s="54"/>
      <c r="MB38" s="56"/>
      <c r="MC38" s="54">
        <f t="shared" si="250"/>
        <v>0</v>
      </c>
      <c r="MD38" s="51">
        <f t="shared" si="251"/>
        <v>0</v>
      </c>
      <c r="ME38" s="24"/>
      <c r="MF38" s="54"/>
      <c r="MG38" s="56"/>
      <c r="MH38" s="54">
        <f t="shared" si="253"/>
        <v>0</v>
      </c>
      <c r="MI38" s="51">
        <f t="shared" si="254"/>
        <v>0</v>
      </c>
      <c r="MJ38" s="24"/>
      <c r="MK38" s="56"/>
      <c r="ML38" s="56"/>
      <c r="MM38" s="54">
        <f t="shared" si="256"/>
        <v>0.12</v>
      </c>
      <c r="MN38" s="54">
        <f t="shared" si="257"/>
        <v>0.2</v>
      </c>
      <c r="MO38" s="56"/>
      <c r="MP38" s="56"/>
      <c r="MQ38" s="56"/>
      <c r="MR38" s="54">
        <f t="shared" si="258"/>
        <v>0.12</v>
      </c>
      <c r="MS38" s="54">
        <f t="shared" si="259"/>
        <v>0.2</v>
      </c>
      <c r="MT38" s="56"/>
      <c r="MU38" s="56"/>
      <c r="MV38" s="56"/>
      <c r="MW38" s="54">
        <f t="shared" si="260"/>
        <v>0.12</v>
      </c>
      <c r="MX38" s="54">
        <f t="shared" si="261"/>
        <v>0.2</v>
      </c>
      <c r="MY38" s="56"/>
      <c r="MZ38" s="56"/>
      <c r="NA38" s="56"/>
      <c r="NB38" s="54">
        <f t="shared" si="262"/>
        <v>0.12</v>
      </c>
      <c r="NC38" s="54">
        <f t="shared" si="263"/>
        <v>0.2</v>
      </c>
      <c r="ND38" s="56"/>
      <c r="NE38" s="56"/>
      <c r="NF38" s="56"/>
      <c r="NG38" s="54">
        <f t="shared" si="264"/>
        <v>0.06</v>
      </c>
      <c r="NH38" s="54">
        <f t="shared" si="265"/>
        <v>0.1</v>
      </c>
      <c r="NI38" s="56"/>
      <c r="NJ38" s="56"/>
      <c r="NK38" s="56"/>
      <c r="NL38" s="54">
        <f t="shared" si="266"/>
        <v>0.06</v>
      </c>
      <c r="NM38" s="54">
        <f t="shared" si="267"/>
        <v>0.1</v>
      </c>
      <c r="NN38" s="56"/>
      <c r="NO38" s="56"/>
      <c r="NP38" s="56"/>
      <c r="NQ38" s="54">
        <f t="shared" si="268"/>
        <v>0.03</v>
      </c>
      <c r="NR38" s="54">
        <f t="shared" si="269"/>
        <v>0.05</v>
      </c>
      <c r="NS38" s="56"/>
      <c r="NT38" s="56"/>
      <c r="NU38" s="56"/>
      <c r="NV38" s="54">
        <f t="shared" si="270"/>
        <v>0.03</v>
      </c>
      <c r="NW38" s="54">
        <f t="shared" si="271"/>
        <v>0.05</v>
      </c>
      <c r="NX38" s="56"/>
      <c r="NY38" s="56"/>
      <c r="NZ38" s="56"/>
      <c r="OA38" s="54">
        <f t="shared" si="272"/>
        <v>0.03</v>
      </c>
      <c r="OB38" s="54">
        <f t="shared" si="273"/>
        <v>0.05</v>
      </c>
      <c r="OC38" s="56"/>
      <c r="OD38" s="56"/>
      <c r="OE38" s="56"/>
      <c r="OF38" s="54">
        <f t="shared" si="274"/>
        <v>0.03</v>
      </c>
      <c r="OG38" s="54">
        <f t="shared" si="275"/>
        <v>0.05</v>
      </c>
      <c r="OH38" s="56"/>
      <c r="OI38" s="56"/>
      <c r="OJ38" s="56"/>
      <c r="OK38" s="54">
        <f t="shared" si="276"/>
        <v>0.06</v>
      </c>
      <c r="OL38" s="54">
        <f t="shared" si="277"/>
        <v>0.1</v>
      </c>
      <c r="OM38" s="56"/>
      <c r="ON38" s="56"/>
      <c r="OO38" s="56"/>
      <c r="OP38" s="54">
        <f t="shared" si="278"/>
        <v>0.06</v>
      </c>
      <c r="OQ38" s="54">
        <f t="shared" si="279"/>
        <v>0.1</v>
      </c>
      <c r="OR38" s="56"/>
      <c r="OS38" s="56"/>
      <c r="OT38" s="56"/>
      <c r="OU38" s="54">
        <f t="shared" si="280"/>
        <v>0.12</v>
      </c>
      <c r="OV38" s="54">
        <f t="shared" si="281"/>
        <v>0.2</v>
      </c>
      <c r="OW38" s="56"/>
      <c r="OX38" s="56"/>
      <c r="OY38" s="56"/>
      <c r="OZ38" s="54">
        <f t="shared" si="282"/>
        <v>0.12</v>
      </c>
      <c r="PA38" s="54">
        <f t="shared" si="283"/>
        <v>0.2</v>
      </c>
      <c r="PB38" s="56"/>
      <c r="PC38" s="56"/>
      <c r="PD38" s="56"/>
      <c r="PE38" s="54">
        <f t="shared" si="284"/>
        <v>0.12</v>
      </c>
      <c r="PF38" s="54">
        <f t="shared" si="285"/>
        <v>0.2</v>
      </c>
      <c r="PG38" s="56"/>
      <c r="PH38" s="56"/>
      <c r="PI38" s="56"/>
      <c r="PJ38" s="54">
        <f t="shared" si="286"/>
        <v>0.12</v>
      </c>
      <c r="PK38" s="54">
        <f t="shared" si="287"/>
        <v>0.2</v>
      </c>
      <c r="PL38" s="56"/>
      <c r="PM38" s="56"/>
      <c r="PN38" s="56"/>
      <c r="PO38" s="54">
        <f t="shared" si="288"/>
        <v>0.06</v>
      </c>
      <c r="PP38" s="54">
        <f t="shared" si="289"/>
        <v>0.1</v>
      </c>
      <c r="PQ38" s="56"/>
      <c r="PR38" s="56"/>
      <c r="PS38" s="56"/>
      <c r="PT38" s="54">
        <f t="shared" si="290"/>
        <v>0.06</v>
      </c>
      <c r="PU38" s="54">
        <f t="shared" si="291"/>
        <v>0.1</v>
      </c>
      <c r="PV38" s="56"/>
      <c r="PW38" s="56"/>
      <c r="PX38" s="56"/>
      <c r="PY38" s="54">
        <f t="shared" si="292"/>
        <v>0.03</v>
      </c>
      <c r="PZ38" s="54">
        <f t="shared" si="293"/>
        <v>0.05</v>
      </c>
      <c r="QA38" s="56"/>
      <c r="QB38" s="56"/>
      <c r="QC38" s="56"/>
      <c r="QD38" s="54">
        <f t="shared" si="294"/>
        <v>0.03</v>
      </c>
      <c r="QE38" s="54">
        <f t="shared" si="295"/>
        <v>0.05</v>
      </c>
      <c r="QF38" s="56"/>
      <c r="QG38" s="56"/>
      <c r="QH38" s="56"/>
      <c r="QI38" s="54">
        <f t="shared" si="296"/>
        <v>0.03</v>
      </c>
      <c r="QJ38" s="54">
        <f t="shared" si="297"/>
        <v>0.05</v>
      </c>
      <c r="QK38" s="56"/>
      <c r="QL38" s="56"/>
      <c r="QM38" s="56"/>
      <c r="QN38" s="54">
        <f t="shared" si="298"/>
        <v>0.03</v>
      </c>
      <c r="QO38" s="54">
        <f t="shared" si="299"/>
        <v>0.05</v>
      </c>
      <c r="QP38" s="56"/>
      <c r="QQ38" s="54"/>
      <c r="QR38" s="54">
        <f t="shared" si="300"/>
        <v>0.12</v>
      </c>
      <c r="QS38" s="54">
        <f t="shared" si="301"/>
        <v>0.2</v>
      </c>
      <c r="QT38" s="34"/>
      <c r="QU38" s="54"/>
      <c r="QV38" s="54">
        <f t="shared" si="302"/>
        <v>0.12</v>
      </c>
      <c r="QW38" s="54">
        <f t="shared" si="303"/>
        <v>0.2</v>
      </c>
      <c r="QX38" s="34"/>
      <c r="QY38" s="54"/>
      <c r="QZ38" s="54">
        <f t="shared" si="304"/>
        <v>0.12</v>
      </c>
      <c r="RA38" s="54">
        <f t="shared" si="305"/>
        <v>0.2</v>
      </c>
      <c r="RB38" s="34"/>
      <c r="RC38" s="54"/>
      <c r="RD38" s="54">
        <f t="shared" si="306"/>
        <v>0.12</v>
      </c>
      <c r="RE38" s="54">
        <f t="shared" si="307"/>
        <v>0.2</v>
      </c>
      <c r="RF38" s="34"/>
      <c r="RG38" s="54"/>
      <c r="RH38" s="54">
        <f t="shared" si="308"/>
        <v>0.12</v>
      </c>
      <c r="RI38" s="54">
        <f t="shared" si="309"/>
        <v>0.2</v>
      </c>
      <c r="RJ38" s="34"/>
      <c r="RK38" s="57"/>
      <c r="RL38" s="57">
        <f t="shared" si="310"/>
        <v>0</v>
      </c>
      <c r="RM38" s="51">
        <f t="shared" si="43"/>
        <v>0</v>
      </c>
      <c r="RN38" s="24"/>
      <c r="RO38" s="54"/>
      <c r="RP38" s="54">
        <f t="shared" si="312"/>
        <v>0.06</v>
      </c>
      <c r="RQ38" s="54">
        <f t="shared" si="313"/>
        <v>0.1</v>
      </c>
      <c r="RR38" s="34"/>
      <c r="RS38" s="54"/>
      <c r="RT38" s="54">
        <f t="shared" si="314"/>
        <v>0.06</v>
      </c>
      <c r="RU38" s="54">
        <f t="shared" si="315"/>
        <v>0.1</v>
      </c>
      <c r="RV38" s="34"/>
      <c r="RW38" s="54"/>
      <c r="RX38" s="54">
        <f t="shared" si="316"/>
        <v>0.06</v>
      </c>
      <c r="RY38" s="54">
        <f t="shared" si="317"/>
        <v>0.1</v>
      </c>
      <c r="RZ38" s="34"/>
      <c r="SA38" s="54"/>
      <c r="SB38" s="54">
        <f t="shared" si="318"/>
        <v>0.06</v>
      </c>
      <c r="SC38" s="54">
        <f t="shared" si="319"/>
        <v>0.1</v>
      </c>
      <c r="SD38" s="34"/>
      <c r="SE38" s="54"/>
      <c r="SF38" s="54">
        <f t="shared" si="320"/>
        <v>0.06</v>
      </c>
      <c r="SG38" s="54">
        <f t="shared" si="321"/>
        <v>0.1</v>
      </c>
      <c r="SH38" s="34"/>
      <c r="SI38" s="54"/>
      <c r="SJ38" s="54">
        <f t="shared" si="322"/>
        <v>0.06</v>
      </c>
      <c r="SK38" s="54">
        <f t="shared" si="323"/>
        <v>0.1</v>
      </c>
      <c r="SL38" s="34"/>
      <c r="SM38" s="54"/>
      <c r="SN38" s="54">
        <f t="shared" si="324"/>
        <v>0.06</v>
      </c>
      <c r="SO38" s="54">
        <f t="shared" si="325"/>
        <v>0.1</v>
      </c>
      <c r="SP38" s="34"/>
      <c r="SQ38" s="54"/>
      <c r="SR38" s="54">
        <f t="shared" si="326"/>
        <v>0.06</v>
      </c>
      <c r="SS38" s="54">
        <f t="shared" si="327"/>
        <v>0.1</v>
      </c>
      <c r="ST38" s="34"/>
      <c r="SU38" s="54"/>
      <c r="SV38" s="54">
        <f t="shared" si="328"/>
        <v>0.06</v>
      </c>
      <c r="SW38" s="54">
        <f t="shared" si="329"/>
        <v>0.1</v>
      </c>
      <c r="SX38" s="34"/>
      <c r="SY38" s="54"/>
      <c r="SZ38" s="54">
        <f t="shared" si="330"/>
        <v>0.06</v>
      </c>
      <c r="TA38" s="54">
        <f t="shared" si="331"/>
        <v>0.1</v>
      </c>
      <c r="TB38" s="34"/>
      <c r="TC38" s="54"/>
      <c r="TD38" s="54">
        <f t="shared" si="332"/>
        <v>0.06</v>
      </c>
      <c r="TE38" s="54">
        <f t="shared" si="333"/>
        <v>0.1</v>
      </c>
      <c r="TF38" s="34"/>
      <c r="TG38" s="54"/>
      <c r="TH38" s="54">
        <f t="shared" si="334"/>
        <v>0.06</v>
      </c>
      <c r="TI38" s="54">
        <f t="shared" si="335"/>
        <v>0.1</v>
      </c>
      <c r="TJ38" s="34"/>
      <c r="TK38" s="54"/>
      <c r="TL38" s="54">
        <f t="shared" si="336"/>
        <v>0.06</v>
      </c>
      <c r="TM38" s="54">
        <f t="shared" si="337"/>
        <v>0.1</v>
      </c>
      <c r="TN38" s="34"/>
      <c r="TO38" s="57"/>
      <c r="TP38" s="57">
        <f t="shared" si="338"/>
        <v>0</v>
      </c>
      <c r="TQ38" s="51">
        <f t="shared" si="44"/>
        <v>0</v>
      </c>
      <c r="TR38" s="24"/>
      <c r="TS38" s="54"/>
      <c r="TT38" s="54">
        <f t="shared" si="340"/>
        <v>0.06</v>
      </c>
      <c r="TU38" s="54">
        <f t="shared" si="341"/>
        <v>0.1</v>
      </c>
      <c r="TV38" s="34"/>
      <c r="TW38" s="54"/>
      <c r="TX38" s="54">
        <f t="shared" si="342"/>
        <v>0.06</v>
      </c>
      <c r="TY38" s="54">
        <f t="shared" si="343"/>
        <v>0.1</v>
      </c>
      <c r="TZ38" s="34"/>
      <c r="UA38" s="54"/>
      <c r="UB38" s="54">
        <f t="shared" si="344"/>
        <v>0.06</v>
      </c>
      <c r="UC38" s="54">
        <f t="shared" si="345"/>
        <v>0.1</v>
      </c>
      <c r="UD38" s="34"/>
      <c r="UE38" s="54"/>
      <c r="UF38" s="54">
        <f t="shared" si="346"/>
        <v>0.06</v>
      </c>
      <c r="UG38" s="54">
        <f t="shared" si="347"/>
        <v>0.1</v>
      </c>
      <c r="UH38" s="34"/>
      <c r="UI38" s="54"/>
      <c r="UJ38" s="54">
        <f t="shared" si="348"/>
        <v>0.06</v>
      </c>
      <c r="UK38" s="54">
        <f t="shared" si="349"/>
        <v>0.1</v>
      </c>
      <c r="UL38" s="34"/>
      <c r="UM38" s="54"/>
      <c r="UN38" s="54">
        <f t="shared" si="350"/>
        <v>0.06</v>
      </c>
      <c r="UO38" s="54">
        <f t="shared" si="351"/>
        <v>0.1</v>
      </c>
      <c r="UP38" s="34"/>
      <c r="UQ38" s="54"/>
      <c r="UR38" s="54">
        <f t="shared" si="352"/>
        <v>0.06</v>
      </c>
      <c r="US38" s="54">
        <f t="shared" si="353"/>
        <v>0.1</v>
      </c>
      <c r="UT38" s="34"/>
      <c r="UU38" s="54"/>
      <c r="UV38" s="54">
        <f t="shared" si="354"/>
        <v>0.06</v>
      </c>
      <c r="UW38" s="54">
        <f t="shared" si="355"/>
        <v>0.1</v>
      </c>
      <c r="UX38" s="34"/>
      <c r="UY38" s="54"/>
      <c r="UZ38" s="54">
        <f t="shared" si="356"/>
        <v>0.06</v>
      </c>
      <c r="VA38" s="54">
        <f t="shared" si="357"/>
        <v>0.1</v>
      </c>
      <c r="VB38" s="34"/>
      <c r="VC38" s="54"/>
      <c r="VD38" s="54">
        <f t="shared" si="358"/>
        <v>0.06</v>
      </c>
      <c r="VE38" s="54">
        <f t="shared" si="359"/>
        <v>0.1</v>
      </c>
      <c r="VF38" s="34"/>
      <c r="VG38" s="64"/>
      <c r="VH38" s="57">
        <f t="shared" si="45"/>
        <v>0</v>
      </c>
      <c r="VI38" s="51">
        <f t="shared" si="46"/>
        <v>0</v>
      </c>
      <c r="VJ38" s="24"/>
      <c r="VK38" s="57"/>
      <c r="VL38" s="57">
        <f t="shared" si="361"/>
        <v>0</v>
      </c>
      <c r="VM38" s="51">
        <f t="shared" si="47"/>
        <v>0</v>
      </c>
      <c r="VN38" s="24"/>
      <c r="VO38" s="57"/>
      <c r="VP38" s="57">
        <f t="shared" si="363"/>
        <v>0</v>
      </c>
      <c r="VQ38" s="51">
        <f t="shared" si="48"/>
        <v>0</v>
      </c>
      <c r="VR38" s="24"/>
      <c r="VS38" s="54"/>
      <c r="VT38" s="54">
        <f t="shared" si="365"/>
        <v>0.06</v>
      </c>
      <c r="VU38" s="54">
        <f t="shared" si="366"/>
        <v>0.1</v>
      </c>
      <c r="VV38" s="34"/>
      <c r="VW38" s="54"/>
      <c r="VX38" s="57">
        <f t="shared" si="367"/>
        <v>0</v>
      </c>
      <c r="VY38" s="51">
        <f t="shared" si="49"/>
        <v>0</v>
      </c>
      <c r="VZ38" s="24"/>
      <c r="WA38" s="54"/>
      <c r="WB38" s="57">
        <f t="shared" si="369"/>
        <v>0</v>
      </c>
      <c r="WC38" s="51">
        <f t="shared" si="50"/>
        <v>0</v>
      </c>
      <c r="WD38" s="24"/>
      <c r="WE38" s="57"/>
      <c r="WF38" s="57">
        <f t="shared" si="371"/>
        <v>0</v>
      </c>
      <c r="WG38" s="51">
        <f t="shared" si="51"/>
        <v>0</v>
      </c>
      <c r="WH38" s="24"/>
      <c r="WI38" s="54"/>
      <c r="WJ38" s="54">
        <f t="shared" si="373"/>
        <v>0.06</v>
      </c>
      <c r="WK38" s="54">
        <f t="shared" si="374"/>
        <v>0.1</v>
      </c>
      <c r="WL38" s="34"/>
      <c r="WM38" s="54"/>
      <c r="WN38" s="54">
        <f t="shared" si="375"/>
        <v>0.06</v>
      </c>
      <c r="WO38" s="54">
        <f t="shared" si="376"/>
        <v>0.1</v>
      </c>
      <c r="WP38" s="34"/>
      <c r="WQ38" s="54"/>
      <c r="WR38" s="54">
        <f t="shared" si="377"/>
        <v>0.06</v>
      </c>
      <c r="WS38" s="54">
        <f t="shared" si="378"/>
        <v>0.1</v>
      </c>
      <c r="WT38" s="34"/>
      <c r="WU38" s="57"/>
      <c r="WV38" s="57">
        <f t="shared" si="379"/>
        <v>0</v>
      </c>
      <c r="WW38" s="51">
        <f t="shared" si="52"/>
        <v>0</v>
      </c>
      <c r="WX38" s="24"/>
      <c r="WY38" s="54"/>
      <c r="WZ38" s="54">
        <f t="shared" si="381"/>
        <v>0.06</v>
      </c>
      <c r="XA38" s="54">
        <f t="shared" si="382"/>
        <v>0.1</v>
      </c>
      <c r="XB38" s="34"/>
      <c r="XC38" s="54"/>
      <c r="XD38" s="54">
        <f t="shared" si="383"/>
        <v>0.06</v>
      </c>
      <c r="XE38" s="54">
        <f t="shared" si="384"/>
        <v>0.1</v>
      </c>
      <c r="XF38" s="34"/>
      <c r="XG38" s="54"/>
      <c r="XH38" s="54">
        <f t="shared" si="385"/>
        <v>0.06</v>
      </c>
      <c r="XI38" s="54">
        <f t="shared" si="386"/>
        <v>0.1</v>
      </c>
      <c r="XJ38" s="34"/>
      <c r="XK38" s="54"/>
      <c r="XL38" s="54">
        <f t="shared" si="387"/>
        <v>0.06</v>
      </c>
      <c r="XM38" s="54">
        <f t="shared" si="388"/>
        <v>0.1</v>
      </c>
      <c r="XN38" s="34"/>
      <c r="XO38" s="54"/>
      <c r="XP38" s="54">
        <f t="shared" si="389"/>
        <v>0.06</v>
      </c>
      <c r="XQ38" s="54">
        <f t="shared" si="390"/>
        <v>0.1</v>
      </c>
      <c r="XR38" s="34"/>
      <c r="XS38" s="54"/>
      <c r="XT38" s="54">
        <f t="shared" si="391"/>
        <v>0.06</v>
      </c>
      <c r="XU38" s="54">
        <f t="shared" si="392"/>
        <v>0.1</v>
      </c>
      <c r="XV38" s="34"/>
      <c r="XW38" s="54"/>
      <c r="XX38" s="54">
        <f t="shared" si="393"/>
        <v>0.06</v>
      </c>
      <c r="XY38" s="54">
        <f t="shared" si="394"/>
        <v>0.1</v>
      </c>
      <c r="XZ38" s="34"/>
      <c r="YA38" s="54"/>
      <c r="YB38" s="54">
        <f t="shared" si="395"/>
        <v>0.06</v>
      </c>
      <c r="YC38" s="54">
        <f t="shared" si="396"/>
        <v>0.1</v>
      </c>
      <c r="YD38" s="34"/>
      <c r="YE38" s="54"/>
      <c r="YF38" s="54">
        <f t="shared" si="397"/>
        <v>0.03</v>
      </c>
      <c r="YG38" s="54">
        <f t="shared" si="398"/>
        <v>0.05</v>
      </c>
      <c r="YH38" s="34"/>
      <c r="YI38" s="54"/>
      <c r="YJ38" s="54">
        <f t="shared" si="399"/>
        <v>0.06</v>
      </c>
      <c r="YK38" s="54">
        <f t="shared" si="400"/>
        <v>0.1</v>
      </c>
      <c r="YL38" s="34"/>
      <c r="YM38" s="54"/>
      <c r="YN38" s="54">
        <f t="shared" si="401"/>
        <v>0.03</v>
      </c>
      <c r="YO38" s="54">
        <f t="shared" si="402"/>
        <v>0.05</v>
      </c>
      <c r="YP38" s="34"/>
      <c r="YQ38" s="57"/>
      <c r="YR38" s="57">
        <f t="shared" si="403"/>
        <v>0</v>
      </c>
      <c r="YS38" s="51">
        <f t="shared" si="53"/>
        <v>0</v>
      </c>
      <c r="YT38" s="24"/>
      <c r="YU38" s="54"/>
      <c r="YV38" s="54">
        <f t="shared" si="405"/>
        <v>0.06</v>
      </c>
      <c r="YW38" s="54">
        <f t="shared" si="406"/>
        <v>0.1</v>
      </c>
      <c r="YX38" s="34"/>
      <c r="YY38" s="54"/>
      <c r="YZ38" s="54">
        <f t="shared" si="407"/>
        <v>0.06</v>
      </c>
      <c r="ZA38" s="54">
        <f t="shared" si="408"/>
        <v>0.1</v>
      </c>
      <c r="ZB38" s="34"/>
      <c r="ZC38" s="54"/>
      <c r="ZD38" s="54">
        <f t="shared" si="409"/>
        <v>0.06</v>
      </c>
      <c r="ZE38" s="54">
        <f t="shared" si="410"/>
        <v>0.1</v>
      </c>
      <c r="ZF38" s="34"/>
      <c r="ZG38" s="54"/>
      <c r="ZH38" s="54">
        <f t="shared" si="411"/>
        <v>0.06</v>
      </c>
      <c r="ZI38" s="54">
        <f t="shared" si="412"/>
        <v>0.1</v>
      </c>
      <c r="ZJ38" s="34"/>
      <c r="ZK38" s="54"/>
      <c r="ZL38" s="54">
        <f t="shared" si="413"/>
        <v>0.06</v>
      </c>
      <c r="ZM38" s="54">
        <f t="shared" si="414"/>
        <v>0.1</v>
      </c>
      <c r="ZN38" s="34"/>
      <c r="ZO38" s="54"/>
      <c r="ZP38" s="54">
        <f t="shared" si="415"/>
        <v>0.06</v>
      </c>
      <c r="ZQ38" s="54">
        <f t="shared" si="416"/>
        <v>0.1</v>
      </c>
      <c r="ZR38" s="34"/>
      <c r="ZS38" s="54"/>
      <c r="ZT38" s="54">
        <f t="shared" si="417"/>
        <v>0.06</v>
      </c>
      <c r="ZU38" s="54">
        <f t="shared" si="418"/>
        <v>0.1</v>
      </c>
      <c r="ZV38" s="34"/>
      <c r="ZW38" s="54"/>
      <c r="ZX38" s="54">
        <f t="shared" si="419"/>
        <v>0.06</v>
      </c>
      <c r="ZY38" s="54">
        <f t="shared" si="420"/>
        <v>0.1</v>
      </c>
      <c r="ZZ38" s="34"/>
      <c r="AAA38" s="54"/>
      <c r="AAB38" s="54">
        <f t="shared" si="421"/>
        <v>0.03</v>
      </c>
      <c r="AAC38" s="54">
        <f t="shared" si="422"/>
        <v>0.05</v>
      </c>
      <c r="AAD38" s="34"/>
      <c r="AAE38" s="51"/>
      <c r="AAF38" s="57">
        <f t="shared" si="423"/>
        <v>0</v>
      </c>
      <c r="AAG38" s="51">
        <f t="shared" si="54"/>
        <v>0</v>
      </c>
      <c r="AAH38" s="24"/>
      <c r="AAI38" s="54"/>
      <c r="AAJ38" s="54">
        <f t="shared" si="425"/>
        <v>0.03</v>
      </c>
      <c r="AAK38" s="54">
        <f t="shared" si="426"/>
        <v>0.05</v>
      </c>
      <c r="AAL38" s="34"/>
      <c r="AAM38" s="54"/>
      <c r="AAN38" s="54">
        <f t="shared" si="427"/>
        <v>0.03</v>
      </c>
      <c r="AAO38" s="54">
        <f t="shared" si="428"/>
        <v>0.05</v>
      </c>
      <c r="AAP38" s="34"/>
      <c r="AAQ38" s="54"/>
      <c r="AAR38" s="54">
        <f t="shared" si="429"/>
        <v>0.03</v>
      </c>
      <c r="AAS38" s="54">
        <f t="shared" si="430"/>
        <v>0.05</v>
      </c>
      <c r="AAT38" s="34"/>
      <c r="AAU38" s="54"/>
      <c r="AAV38" s="54">
        <f t="shared" si="431"/>
        <v>0.03</v>
      </c>
      <c r="AAW38" s="54">
        <f t="shared" si="432"/>
        <v>0.05</v>
      </c>
      <c r="AAX38" s="34"/>
      <c r="AAY38" s="54"/>
      <c r="AAZ38" s="54">
        <f t="shared" si="433"/>
        <v>0.03</v>
      </c>
      <c r="ABA38" s="54">
        <f t="shared" si="434"/>
        <v>0.05</v>
      </c>
      <c r="ABB38" s="34"/>
      <c r="ABC38" s="54"/>
      <c r="ABD38" s="54">
        <f t="shared" si="435"/>
        <v>0.03</v>
      </c>
      <c r="ABE38" s="54">
        <f t="shared" si="436"/>
        <v>0.05</v>
      </c>
      <c r="ABF38" s="34"/>
      <c r="ABG38" s="54"/>
      <c r="ABH38" s="54">
        <f t="shared" si="437"/>
        <v>0.03</v>
      </c>
      <c r="ABI38" s="54">
        <f t="shared" si="438"/>
        <v>0.05</v>
      </c>
      <c r="ABJ38" s="34"/>
      <c r="ABK38" s="54"/>
      <c r="ABL38" s="54">
        <f t="shared" si="439"/>
        <v>0.03</v>
      </c>
      <c r="ABM38" s="54">
        <f t="shared" si="440"/>
        <v>0.05</v>
      </c>
      <c r="ABN38" s="34"/>
      <c r="ABO38" s="54"/>
      <c r="ABP38" s="54">
        <f t="shared" si="441"/>
        <v>0.03</v>
      </c>
      <c r="ABQ38" s="54">
        <f t="shared" si="442"/>
        <v>0.05</v>
      </c>
      <c r="ABR38" s="34"/>
      <c r="ABS38" s="54"/>
      <c r="ABT38" s="54">
        <f t="shared" si="443"/>
        <v>0.03</v>
      </c>
      <c r="ABU38" s="54">
        <f t="shared" si="444"/>
        <v>0.05</v>
      </c>
      <c r="ABV38" s="34"/>
      <c r="ABW38" s="57"/>
      <c r="ABX38" s="57">
        <f t="shared" si="445"/>
        <v>0</v>
      </c>
      <c r="ABY38" s="51">
        <f t="shared" si="55"/>
        <v>0</v>
      </c>
      <c r="ABZ38" s="24"/>
      <c r="ACA38" s="54"/>
      <c r="ACB38" s="54">
        <f t="shared" si="447"/>
        <v>0.06</v>
      </c>
      <c r="ACC38" s="54">
        <f t="shared" si="448"/>
        <v>0.1</v>
      </c>
      <c r="ACD38" s="34"/>
      <c r="ACE38" s="54"/>
      <c r="ACF38" s="54">
        <f t="shared" si="449"/>
        <v>0.06</v>
      </c>
      <c r="ACG38" s="54">
        <f t="shared" si="450"/>
        <v>0.1</v>
      </c>
      <c r="ACH38" s="34"/>
      <c r="ACI38" s="54"/>
      <c r="ACJ38" s="54">
        <f t="shared" si="451"/>
        <v>0.06</v>
      </c>
      <c r="ACK38" s="54">
        <f t="shared" si="452"/>
        <v>0.1</v>
      </c>
      <c r="ACL38" s="34"/>
      <c r="ACM38" s="54"/>
      <c r="ACN38" s="54">
        <f t="shared" si="453"/>
        <v>0.06</v>
      </c>
      <c r="ACO38" s="54">
        <f t="shared" si="454"/>
        <v>0.1</v>
      </c>
      <c r="ACP38" s="34"/>
      <c r="ACQ38" s="54"/>
      <c r="ACR38" s="54">
        <f t="shared" si="455"/>
        <v>0.06</v>
      </c>
      <c r="ACS38" s="54">
        <f t="shared" si="456"/>
        <v>0.1</v>
      </c>
      <c r="ACT38" s="34"/>
      <c r="ACU38" s="54"/>
      <c r="ACV38" s="54">
        <f t="shared" si="457"/>
        <v>0.06</v>
      </c>
      <c r="ACW38" s="54">
        <f t="shared" si="458"/>
        <v>0.1</v>
      </c>
      <c r="ACX38" s="34"/>
      <c r="ACY38" s="54"/>
      <c r="ACZ38" s="54">
        <f t="shared" si="459"/>
        <v>0.06</v>
      </c>
      <c r="ADA38" s="54">
        <f t="shared" si="460"/>
        <v>0.1</v>
      </c>
      <c r="ADB38" s="34"/>
      <c r="ADC38" s="54"/>
      <c r="ADD38" s="54">
        <f t="shared" si="461"/>
        <v>0</v>
      </c>
      <c r="ADE38" s="54">
        <f t="shared" si="56"/>
        <v>0</v>
      </c>
      <c r="ADF38" s="24">
        <f t="shared" si="462"/>
        <v>1</v>
      </c>
      <c r="ADG38" s="54"/>
      <c r="ADH38" s="54">
        <f t="shared" si="463"/>
        <v>0</v>
      </c>
      <c r="ADI38" s="54">
        <f t="shared" si="57"/>
        <v>0</v>
      </c>
      <c r="ADJ38" s="24"/>
      <c r="ADK38" s="54"/>
      <c r="ADL38" s="54">
        <f t="shared" si="465"/>
        <v>0.06</v>
      </c>
      <c r="ADM38" s="54">
        <f t="shared" si="466"/>
        <v>0.1</v>
      </c>
      <c r="ADN38" s="34"/>
      <c r="ADO38" s="54"/>
      <c r="ADP38" s="54">
        <f t="shared" si="467"/>
        <v>0.03</v>
      </c>
      <c r="ADQ38" s="54">
        <f t="shared" si="468"/>
        <v>0.05</v>
      </c>
      <c r="ADR38" s="34"/>
      <c r="ADS38" s="54"/>
      <c r="ADT38" s="54">
        <f t="shared" si="469"/>
        <v>0.03</v>
      </c>
      <c r="ADU38" s="54">
        <f t="shared" si="470"/>
        <v>0.05</v>
      </c>
      <c r="ADV38" s="34"/>
      <c r="ADW38" s="54"/>
      <c r="ADX38" s="54">
        <f t="shared" si="471"/>
        <v>0.03</v>
      </c>
      <c r="ADY38" s="54">
        <f t="shared" si="472"/>
        <v>0.05</v>
      </c>
      <c r="ADZ38" s="34"/>
      <c r="AEA38" s="54"/>
      <c r="AEB38" s="54">
        <f t="shared" si="473"/>
        <v>0.03</v>
      </c>
      <c r="AEC38" s="54">
        <f t="shared" si="474"/>
        <v>0.05</v>
      </c>
      <c r="AED38" s="34"/>
      <c r="AEE38" s="54"/>
      <c r="AEF38" s="54">
        <f t="shared" si="475"/>
        <v>0.03</v>
      </c>
      <c r="AEG38" s="54">
        <f t="shared" si="476"/>
        <v>0.05</v>
      </c>
      <c r="AEH38" s="34"/>
      <c r="AEI38" s="54"/>
      <c r="AEJ38" s="54">
        <f t="shared" si="477"/>
        <v>0.03</v>
      </c>
      <c r="AEK38" s="54">
        <f t="shared" si="478"/>
        <v>0.05</v>
      </c>
      <c r="AEL38" s="34"/>
      <c r="AEM38" s="54"/>
      <c r="AEN38" s="54">
        <f t="shared" si="479"/>
        <v>0.06</v>
      </c>
      <c r="AEO38" s="54">
        <f t="shared" si="480"/>
        <v>0.1</v>
      </c>
      <c r="AEP38" s="34"/>
      <c r="AEQ38" s="54"/>
      <c r="AER38" s="54">
        <f t="shared" si="481"/>
        <v>0.06</v>
      </c>
      <c r="AES38" s="54">
        <f t="shared" si="482"/>
        <v>0.1</v>
      </c>
      <c r="AET38" s="34"/>
      <c r="AEU38" s="54"/>
      <c r="AEV38" s="54">
        <f t="shared" si="483"/>
        <v>0.06</v>
      </c>
      <c r="AEW38" s="54">
        <f t="shared" si="484"/>
        <v>0.1</v>
      </c>
      <c r="AEX38" s="34"/>
      <c r="AEY38" s="54"/>
      <c r="AEZ38" s="54">
        <f t="shared" si="485"/>
        <v>0.06</v>
      </c>
      <c r="AFA38" s="54">
        <f t="shared" si="486"/>
        <v>0.1</v>
      </c>
      <c r="AFB38" s="34"/>
      <c r="AFC38" s="54"/>
      <c r="AFD38" s="54">
        <f t="shared" si="487"/>
        <v>0.03</v>
      </c>
      <c r="AFE38" s="54">
        <f t="shared" si="488"/>
        <v>0.05</v>
      </c>
      <c r="AFF38" s="34"/>
      <c r="AFG38" s="54"/>
      <c r="AFH38" s="54">
        <f t="shared" si="489"/>
        <v>0.03</v>
      </c>
      <c r="AFI38" s="54">
        <f t="shared" si="490"/>
        <v>0.05</v>
      </c>
      <c r="AFJ38" s="34"/>
      <c r="AFK38" s="54"/>
      <c r="AFL38" s="54">
        <f t="shared" si="491"/>
        <v>0.03</v>
      </c>
      <c r="AFM38" s="54">
        <f t="shared" si="492"/>
        <v>0.05</v>
      </c>
      <c r="AFN38" s="34"/>
      <c r="AFO38" s="54"/>
      <c r="AFP38" s="54">
        <f t="shared" si="493"/>
        <v>0.03</v>
      </c>
      <c r="AFQ38" s="54">
        <f t="shared" si="494"/>
        <v>0.05</v>
      </c>
      <c r="AFR38" s="34"/>
      <c r="AFS38" s="54"/>
      <c r="AFT38" s="54">
        <f t="shared" si="495"/>
        <v>0.03</v>
      </c>
      <c r="AFU38" s="54">
        <f t="shared" si="496"/>
        <v>0.05</v>
      </c>
      <c r="AFV38" s="34"/>
      <c r="AFW38" s="54"/>
      <c r="AFX38" s="54">
        <f t="shared" si="497"/>
        <v>0.03</v>
      </c>
      <c r="AFY38" s="54">
        <f t="shared" si="498"/>
        <v>0.05</v>
      </c>
      <c r="AFZ38" s="34"/>
      <c r="AGA38" s="54"/>
      <c r="AGB38" s="54">
        <f t="shared" si="499"/>
        <v>0.06</v>
      </c>
      <c r="AGC38" s="54">
        <f t="shared" si="500"/>
        <v>0.1</v>
      </c>
      <c r="AGD38" s="34"/>
      <c r="AGE38" s="54"/>
      <c r="AGF38" s="54">
        <f t="shared" si="501"/>
        <v>0.03</v>
      </c>
      <c r="AGG38" s="54">
        <f t="shared" si="502"/>
        <v>0.05</v>
      </c>
      <c r="AGH38" s="34"/>
      <c r="AGI38" s="54"/>
      <c r="AGJ38" s="54">
        <f t="shared" si="503"/>
        <v>0.03</v>
      </c>
      <c r="AGK38" s="54">
        <f t="shared" si="504"/>
        <v>0.05</v>
      </c>
      <c r="AGL38" s="34"/>
      <c r="AGM38" s="54"/>
      <c r="AGN38" s="54">
        <f t="shared" si="505"/>
        <v>0.03</v>
      </c>
      <c r="AGO38" s="54">
        <f t="shared" si="506"/>
        <v>0.05</v>
      </c>
      <c r="AGP38" s="34"/>
      <c r="AGQ38" s="54"/>
      <c r="AGR38" s="54">
        <f t="shared" si="507"/>
        <v>0.03</v>
      </c>
      <c r="AGS38" s="54">
        <f t="shared" si="508"/>
        <v>0.05</v>
      </c>
      <c r="AGT38" s="34"/>
      <c r="AGU38" s="57"/>
      <c r="AGV38" s="57">
        <f t="shared" si="509"/>
        <v>0</v>
      </c>
      <c r="AGW38" s="51">
        <f t="shared" si="58"/>
        <v>0</v>
      </c>
      <c r="AGX38" s="24"/>
      <c r="AGY38" s="57"/>
      <c r="AGZ38" s="57">
        <f t="shared" si="511"/>
        <v>0</v>
      </c>
      <c r="AHA38" s="51">
        <f t="shared" si="59"/>
        <v>0</v>
      </c>
      <c r="AHB38" s="24"/>
      <c r="AHC38" s="57"/>
      <c r="AHD38" s="57">
        <f t="shared" si="513"/>
        <v>0</v>
      </c>
      <c r="AHE38" s="51">
        <f t="shared" si="60"/>
        <v>0</v>
      </c>
      <c r="AHF38" s="24"/>
      <c r="AHG38" s="57"/>
      <c r="AHH38" s="57">
        <f t="shared" si="515"/>
        <v>0</v>
      </c>
      <c r="AHI38" s="51">
        <f t="shared" si="61"/>
        <v>0</v>
      </c>
      <c r="AHJ38" s="24"/>
      <c r="AHK38" s="57"/>
      <c r="AHL38" s="57">
        <f t="shared" si="517"/>
        <v>0</v>
      </c>
      <c r="AHM38" s="51">
        <f t="shared" si="62"/>
        <v>0</v>
      </c>
      <c r="AHN38" s="24"/>
      <c r="AHO38" s="57"/>
      <c r="AHP38" s="57">
        <f t="shared" si="519"/>
        <v>0</v>
      </c>
      <c r="AHQ38" s="51">
        <f t="shared" si="63"/>
        <v>0</v>
      </c>
      <c r="AHR38" s="24"/>
      <c r="AHS38" s="57"/>
      <c r="AHT38" s="57">
        <f t="shared" si="521"/>
        <v>0</v>
      </c>
      <c r="AHU38" s="51">
        <f t="shared" si="64"/>
        <v>0</v>
      </c>
      <c r="AHV38" s="24"/>
      <c r="AHW38" s="57">
        <v>2.1366000000000001</v>
      </c>
      <c r="AHX38" s="57">
        <f t="shared" si="523"/>
        <v>0</v>
      </c>
      <c r="AHY38" s="51">
        <f t="shared" si="65"/>
        <v>0.45</v>
      </c>
      <c r="AHZ38" s="24">
        <f t="shared" si="524"/>
        <v>30</v>
      </c>
      <c r="AIA38" s="57"/>
      <c r="AIB38" s="57">
        <f t="shared" si="525"/>
        <v>0</v>
      </c>
      <c r="AIC38" s="51">
        <f t="shared" si="66"/>
        <v>0</v>
      </c>
      <c r="AID38" s="24"/>
      <c r="AIE38" s="54"/>
      <c r="AIF38" s="54">
        <f t="shared" si="527"/>
        <v>0.24</v>
      </c>
      <c r="AIG38" s="54">
        <f t="shared" si="528"/>
        <v>0.4</v>
      </c>
      <c r="AIH38" s="34"/>
      <c r="AII38" s="54"/>
      <c r="AIJ38" s="54">
        <f t="shared" si="529"/>
        <v>0.24</v>
      </c>
      <c r="AIK38" s="54">
        <f t="shared" si="530"/>
        <v>0.4</v>
      </c>
      <c r="AIL38" s="34"/>
      <c r="AIM38" s="54"/>
      <c r="AIN38" s="54">
        <f t="shared" si="531"/>
        <v>0.24</v>
      </c>
      <c r="AIO38" s="54">
        <f t="shared" si="532"/>
        <v>0.4</v>
      </c>
      <c r="AIP38" s="34"/>
      <c r="AIQ38" s="51"/>
      <c r="AIR38" s="57">
        <f t="shared" si="533"/>
        <v>0</v>
      </c>
      <c r="AIS38" s="51">
        <f t="shared" si="67"/>
        <v>0</v>
      </c>
      <c r="AIT38" s="24"/>
      <c r="AIU38" s="51"/>
      <c r="AIV38" s="57">
        <f t="shared" si="535"/>
        <v>0</v>
      </c>
      <c r="AIW38" s="51">
        <f t="shared" si="68"/>
        <v>0</v>
      </c>
      <c r="AIX38" s="24"/>
      <c r="AIY38" s="51">
        <v>0</v>
      </c>
      <c r="AIZ38" s="57">
        <f t="shared" si="537"/>
        <v>1.4</v>
      </c>
      <c r="AJA38" s="51">
        <f t="shared" si="69"/>
        <v>1.4</v>
      </c>
      <c r="AJB38" s="24">
        <f t="shared" si="538"/>
        <v>1</v>
      </c>
      <c r="AJC38" s="57"/>
      <c r="AJD38" s="57">
        <f t="shared" si="539"/>
        <v>0</v>
      </c>
      <c r="AJE38" s="51">
        <f t="shared" si="70"/>
        <v>0</v>
      </c>
      <c r="AJF38" s="24"/>
      <c r="AJG38" s="54"/>
      <c r="AJH38" s="54">
        <f t="shared" si="541"/>
        <v>0.12</v>
      </c>
      <c r="AJI38" s="54">
        <f t="shared" si="542"/>
        <v>0.2</v>
      </c>
      <c r="AJJ38" s="34"/>
      <c r="AJK38" s="57"/>
      <c r="AJL38" s="57">
        <f t="shared" si="543"/>
        <v>0</v>
      </c>
      <c r="AJM38" s="51">
        <f t="shared" si="71"/>
        <v>0</v>
      </c>
      <c r="AJN38" s="24"/>
      <c r="AJO38" s="57">
        <v>20.399999999999999</v>
      </c>
      <c r="AJP38" s="57">
        <f t="shared" si="545"/>
        <v>0</v>
      </c>
      <c r="AJQ38" s="51">
        <f t="shared" si="72"/>
        <v>0.2</v>
      </c>
      <c r="AJR38" s="24">
        <f t="shared" si="546"/>
        <v>31</v>
      </c>
      <c r="AJS38" s="57">
        <v>81.5</v>
      </c>
      <c r="AJT38" s="57">
        <f t="shared" si="547"/>
        <v>0</v>
      </c>
      <c r="AJU38" s="51">
        <f t="shared" si="73"/>
        <v>0.2</v>
      </c>
      <c r="AJV38" s="24">
        <f t="shared" si="548"/>
        <v>31</v>
      </c>
      <c r="AJW38" s="57">
        <v>35.199999999999996</v>
      </c>
      <c r="AJX38" s="54">
        <f t="shared" si="549"/>
        <v>0</v>
      </c>
      <c r="AJY38" s="36">
        <f t="shared" si="74"/>
        <v>0.2</v>
      </c>
      <c r="AJZ38" s="35">
        <f t="shared" si="550"/>
        <v>31</v>
      </c>
      <c r="AKA38" s="31" t="s">
        <v>571</v>
      </c>
      <c r="AKB38" s="33">
        <f t="shared" si="75"/>
        <v>53.840990399235508</v>
      </c>
      <c r="AKC38" s="34">
        <f t="shared" si="551"/>
        <v>21</v>
      </c>
      <c r="AKD38" s="31" t="s">
        <v>571</v>
      </c>
      <c r="AKE38" s="33">
        <f t="shared" si="76"/>
        <v>60</v>
      </c>
      <c r="AKF38" s="34">
        <f t="shared" si="552"/>
        <v>30</v>
      </c>
      <c r="AKG38" s="31" t="s">
        <v>571</v>
      </c>
      <c r="AKH38" s="33">
        <f t="shared" si="77"/>
        <v>60</v>
      </c>
      <c r="AKI38" s="34">
        <f t="shared" si="553"/>
        <v>1</v>
      </c>
      <c r="AKJ38" s="31" t="s">
        <v>571</v>
      </c>
      <c r="AKK38" s="33">
        <f t="shared" si="554"/>
        <v>60.000000000000021</v>
      </c>
      <c r="AKL38" s="34">
        <f t="shared" ref="AKL38:AKL42" si="573">RANK(AKK38,AKK$12:AKK$42,0)</f>
        <v>26</v>
      </c>
      <c r="AKM38" s="31" t="s">
        <v>571</v>
      </c>
      <c r="AKN38" s="33">
        <f t="shared" si="78"/>
        <v>60.000000000000099</v>
      </c>
      <c r="AKO38" s="34">
        <f t="shared" ref="AKO38:AKO42" si="574">RANK(AKN38,AKN$12:AKN$42,0)</f>
        <v>27</v>
      </c>
      <c r="AKP38" s="31" t="s">
        <v>571</v>
      </c>
      <c r="AKQ38" s="33"/>
      <c r="AKR38" s="34"/>
      <c r="AKS38" s="31" t="s">
        <v>571</v>
      </c>
      <c r="AKT38" s="33">
        <f t="shared" si="558"/>
        <v>0</v>
      </c>
      <c r="AKU38" s="34">
        <f t="shared" si="80"/>
        <v>31</v>
      </c>
      <c r="AKV38" s="31" t="s">
        <v>571</v>
      </c>
      <c r="AKW38" s="33">
        <f t="shared" si="559"/>
        <v>81.538461538461533</v>
      </c>
      <c r="AKX38" s="34">
        <f t="shared" si="560"/>
        <v>28</v>
      </c>
      <c r="AKY38" s="31" t="s">
        <v>571</v>
      </c>
      <c r="AKZ38" s="33">
        <f t="shared" si="81"/>
        <v>15</v>
      </c>
      <c r="ALA38" s="34">
        <f t="shared" si="561"/>
        <v>31</v>
      </c>
    </row>
    <row r="39" spans="1:989" ht="18" x14ac:dyDescent="0.15">
      <c r="A39" s="31" t="s">
        <v>572</v>
      </c>
      <c r="B39" s="32" t="str">
        <f t="shared" si="82"/>
        <v>新疆</v>
      </c>
      <c r="C39" s="33">
        <f t="shared" si="83"/>
        <v>64.471794871794813</v>
      </c>
      <c r="D39" s="34">
        <f t="shared" si="84"/>
        <v>30</v>
      </c>
      <c r="E39" s="54">
        <v>75.05</v>
      </c>
      <c r="F39" s="54">
        <f t="shared" si="85"/>
        <v>0</v>
      </c>
      <c r="G39" s="54">
        <f t="shared" si="6"/>
        <v>0.7</v>
      </c>
      <c r="H39" s="35">
        <f t="shared" si="86"/>
        <v>30</v>
      </c>
      <c r="I39" s="54"/>
      <c r="J39" s="54">
        <f t="shared" si="87"/>
        <v>0</v>
      </c>
      <c r="K39" s="36">
        <f t="shared" si="7"/>
        <v>0</v>
      </c>
      <c r="L39" s="35"/>
      <c r="M39" s="54"/>
      <c r="N39" s="54">
        <f t="shared" si="89"/>
        <v>0</v>
      </c>
      <c r="O39" s="36">
        <f t="shared" si="8"/>
        <v>0</v>
      </c>
      <c r="P39" s="35"/>
      <c r="Q39" s="54"/>
      <c r="R39" s="54">
        <f t="shared" si="91"/>
        <v>0</v>
      </c>
      <c r="S39" s="36">
        <f t="shared" si="9"/>
        <v>0</v>
      </c>
      <c r="T39" s="35"/>
      <c r="U39" s="54"/>
      <c r="V39" s="54">
        <f t="shared" si="93"/>
        <v>0.3</v>
      </c>
      <c r="W39" s="54">
        <f t="shared" si="563"/>
        <v>0.5</v>
      </c>
      <c r="X39" s="34"/>
      <c r="Y39" s="36"/>
      <c r="Z39" s="54">
        <f t="shared" si="95"/>
        <v>0</v>
      </c>
      <c r="AA39" s="36">
        <f t="shared" si="10"/>
        <v>0</v>
      </c>
      <c r="AB39" s="35"/>
      <c r="AC39" s="36"/>
      <c r="AD39" s="54">
        <f t="shared" si="97"/>
        <v>0</v>
      </c>
      <c r="AE39" s="36">
        <f t="shared" si="11"/>
        <v>0</v>
      </c>
      <c r="AF39" s="35"/>
      <c r="AG39" s="36"/>
      <c r="AH39" s="54">
        <f t="shared" si="99"/>
        <v>0</v>
      </c>
      <c r="AI39" s="36">
        <f t="shared" si="12"/>
        <v>0</v>
      </c>
      <c r="AJ39" s="35"/>
      <c r="AK39" s="36">
        <v>19.184564380001241</v>
      </c>
      <c r="AL39" s="54">
        <f t="shared" si="101"/>
        <v>0.5</v>
      </c>
      <c r="AM39" s="36">
        <f t="shared" si="13"/>
        <v>0.5</v>
      </c>
      <c r="AN39" s="35">
        <f t="shared" si="570"/>
        <v>22</v>
      </c>
      <c r="AO39" s="53">
        <v>0.8336134847353599</v>
      </c>
      <c r="AP39" s="54">
        <f t="shared" si="103"/>
        <v>0.3</v>
      </c>
      <c r="AQ39" s="36">
        <f t="shared" si="14"/>
        <v>0.3</v>
      </c>
      <c r="AR39" s="35">
        <f t="shared" si="562"/>
        <v>2</v>
      </c>
      <c r="AS39" s="54"/>
      <c r="AT39" s="54">
        <f t="shared" si="105"/>
        <v>0</v>
      </c>
      <c r="AU39" s="36">
        <f t="shared" si="15"/>
        <v>0</v>
      </c>
      <c r="AV39" s="35"/>
      <c r="AW39" s="54"/>
      <c r="AX39" s="54">
        <f t="shared" si="107"/>
        <v>0</v>
      </c>
      <c r="AY39" s="36">
        <f t="shared" si="16"/>
        <v>0</v>
      </c>
      <c r="AZ39" s="35"/>
      <c r="BA39" s="54"/>
      <c r="BB39" s="54">
        <f t="shared" si="109"/>
        <v>0</v>
      </c>
      <c r="BC39" s="36">
        <f t="shared" si="17"/>
        <v>0</v>
      </c>
      <c r="BD39" s="35"/>
      <c r="BE39" s="36"/>
      <c r="BF39" s="54">
        <f t="shared" si="111"/>
        <v>0</v>
      </c>
      <c r="BG39" s="36">
        <f t="shared" si="18"/>
        <v>0</v>
      </c>
      <c r="BH39" s="35"/>
      <c r="BI39" s="54"/>
      <c r="BJ39" s="54">
        <f t="shared" si="113"/>
        <v>0</v>
      </c>
      <c r="BK39" s="36">
        <f t="shared" si="19"/>
        <v>0</v>
      </c>
      <c r="BL39" s="35"/>
      <c r="BM39" s="54"/>
      <c r="BN39" s="54">
        <f t="shared" si="115"/>
        <v>0</v>
      </c>
      <c r="BO39" s="36">
        <f t="shared" si="20"/>
        <v>0</v>
      </c>
      <c r="BP39" s="35"/>
      <c r="BQ39" s="54"/>
      <c r="BR39" s="54">
        <f t="shared" si="117"/>
        <v>0</v>
      </c>
      <c r="BS39" s="36">
        <f t="shared" si="21"/>
        <v>0</v>
      </c>
      <c r="BT39" s="35"/>
      <c r="BU39" s="54"/>
      <c r="BV39" s="54">
        <f t="shared" si="119"/>
        <v>0</v>
      </c>
      <c r="BW39" s="36">
        <f t="shared" si="22"/>
        <v>0</v>
      </c>
      <c r="BX39" s="35"/>
      <c r="BY39" s="54"/>
      <c r="BZ39" s="54">
        <f t="shared" si="121"/>
        <v>0</v>
      </c>
      <c r="CA39" s="36">
        <f t="shared" si="23"/>
        <v>0</v>
      </c>
      <c r="CB39" s="35"/>
      <c r="CC39" s="54"/>
      <c r="CD39" s="54">
        <f t="shared" si="123"/>
        <v>0</v>
      </c>
      <c r="CE39" s="36">
        <f t="shared" si="24"/>
        <v>0</v>
      </c>
      <c r="CF39" s="35"/>
      <c r="CG39" s="54"/>
      <c r="CH39" s="54">
        <f t="shared" si="125"/>
        <v>0</v>
      </c>
      <c r="CI39" s="36">
        <f t="shared" si="25"/>
        <v>0</v>
      </c>
      <c r="CJ39" s="35"/>
      <c r="CK39" s="54"/>
      <c r="CL39" s="54">
        <f t="shared" si="127"/>
        <v>0.18</v>
      </c>
      <c r="CM39" s="54">
        <f t="shared" si="128"/>
        <v>0.3</v>
      </c>
      <c r="CN39" s="34"/>
      <c r="CO39" s="54"/>
      <c r="CP39" s="54">
        <f t="shared" si="129"/>
        <v>0</v>
      </c>
      <c r="CQ39" s="36">
        <f t="shared" si="26"/>
        <v>0</v>
      </c>
      <c r="CR39" s="35"/>
      <c r="CS39" s="54"/>
      <c r="CT39" s="54">
        <f t="shared" si="131"/>
        <v>0</v>
      </c>
      <c r="CU39" s="36">
        <f t="shared" si="27"/>
        <v>0</v>
      </c>
      <c r="CV39" s="35"/>
      <c r="CW39" s="54"/>
      <c r="CX39" s="54">
        <f t="shared" si="133"/>
        <v>0.18</v>
      </c>
      <c r="CY39" s="54">
        <f t="shared" si="134"/>
        <v>0.3</v>
      </c>
      <c r="CZ39" s="34"/>
      <c r="DA39" s="54"/>
      <c r="DB39" s="54">
        <f t="shared" si="135"/>
        <v>0</v>
      </c>
      <c r="DC39" s="36">
        <f t="shared" si="28"/>
        <v>0</v>
      </c>
      <c r="DD39" s="35"/>
      <c r="DE39" s="54"/>
      <c r="DF39" s="54">
        <f t="shared" si="137"/>
        <v>0</v>
      </c>
      <c r="DG39" s="36">
        <f t="shared" si="29"/>
        <v>0</v>
      </c>
      <c r="DH39" s="35"/>
      <c r="DI39" s="54"/>
      <c r="DJ39" s="54">
        <f t="shared" si="139"/>
        <v>0</v>
      </c>
      <c r="DK39" s="36">
        <f t="shared" si="30"/>
        <v>0</v>
      </c>
      <c r="DL39" s="35"/>
      <c r="DM39" s="54"/>
      <c r="DN39" s="54">
        <f t="shared" si="141"/>
        <v>0</v>
      </c>
      <c r="DO39" s="36">
        <f t="shared" si="31"/>
        <v>0</v>
      </c>
      <c r="DP39" s="35"/>
      <c r="DQ39" s="54"/>
      <c r="DR39" s="54">
        <f t="shared" si="143"/>
        <v>0</v>
      </c>
      <c r="DS39" s="36">
        <f t="shared" si="32"/>
        <v>0</v>
      </c>
      <c r="DT39" s="35"/>
      <c r="DU39" s="54"/>
      <c r="DV39" s="54">
        <f t="shared" si="145"/>
        <v>0</v>
      </c>
      <c r="DW39" s="36">
        <f t="shared" si="33"/>
        <v>0</v>
      </c>
      <c r="DX39" s="35"/>
      <c r="DY39" s="54"/>
      <c r="DZ39" s="54">
        <f t="shared" si="147"/>
        <v>0.3</v>
      </c>
      <c r="EA39" s="54">
        <f t="shared" si="148"/>
        <v>0.5</v>
      </c>
      <c r="EB39" s="34"/>
      <c r="EC39" s="54"/>
      <c r="ED39" s="94"/>
      <c r="EE39" s="54">
        <f t="shared" si="149"/>
        <v>0</v>
      </c>
      <c r="EF39" s="51">
        <f t="shared" si="150"/>
        <v>0</v>
      </c>
      <c r="EG39" s="24"/>
      <c r="EH39" s="54"/>
      <c r="EI39" s="54"/>
      <c r="EJ39" s="54">
        <f t="shared" si="152"/>
        <v>0</v>
      </c>
      <c r="EK39" s="51">
        <f t="shared" si="153"/>
        <v>0</v>
      </c>
      <c r="EL39" s="24"/>
      <c r="EM39" s="69"/>
      <c r="EN39" s="70"/>
      <c r="EO39" s="54">
        <f t="shared" si="155"/>
        <v>0</v>
      </c>
      <c r="EP39" s="51">
        <f t="shared" si="156"/>
        <v>0</v>
      </c>
      <c r="EQ39" s="24"/>
      <c r="ER39" s="69"/>
      <c r="ES39" s="70"/>
      <c r="ET39" s="54">
        <f t="shared" si="158"/>
        <v>0</v>
      </c>
      <c r="EU39" s="51">
        <f t="shared" si="159"/>
        <v>0</v>
      </c>
      <c r="EV39" s="24"/>
      <c r="EW39" s="54"/>
      <c r="EX39" s="54"/>
      <c r="EY39" s="54">
        <f t="shared" si="161"/>
        <v>0</v>
      </c>
      <c r="EZ39" s="51">
        <f t="shared" si="162"/>
        <v>0</v>
      </c>
      <c r="FA39" s="24"/>
      <c r="FB39" s="54"/>
      <c r="FC39" s="54"/>
      <c r="FD39" s="54">
        <f t="shared" si="164"/>
        <v>0</v>
      </c>
      <c r="FE39" s="51">
        <f t="shared" si="165"/>
        <v>0</v>
      </c>
      <c r="FF39" s="24"/>
      <c r="FG39" s="54"/>
      <c r="FH39" s="54">
        <f t="shared" si="34"/>
        <v>0</v>
      </c>
      <c r="FI39" s="36">
        <f t="shared" si="35"/>
        <v>0</v>
      </c>
      <c r="FJ39" s="35"/>
      <c r="FK39" s="54"/>
      <c r="FL39" s="54">
        <f t="shared" si="167"/>
        <v>0</v>
      </c>
      <c r="FM39" s="36">
        <f t="shared" si="37"/>
        <v>0</v>
      </c>
      <c r="FN39" s="35"/>
      <c r="FO39" s="54"/>
      <c r="FP39" s="54"/>
      <c r="FQ39" s="54">
        <f t="shared" si="169"/>
        <v>0</v>
      </c>
      <c r="FR39" s="51">
        <f t="shared" si="170"/>
        <v>0</v>
      </c>
      <c r="FS39" s="24"/>
      <c r="FT39" s="54"/>
      <c r="FU39" s="54"/>
      <c r="FV39" s="54">
        <f t="shared" si="172"/>
        <v>0</v>
      </c>
      <c r="FW39" s="51">
        <f t="shared" si="173"/>
        <v>0</v>
      </c>
      <c r="FX39" s="24"/>
      <c r="FY39" s="54"/>
      <c r="FZ39" s="54"/>
      <c r="GA39" s="54">
        <f t="shared" si="175"/>
        <v>0</v>
      </c>
      <c r="GB39" s="51">
        <f t="shared" si="176"/>
        <v>0</v>
      </c>
      <c r="GC39" s="24"/>
      <c r="GD39" s="57"/>
      <c r="GE39" s="57"/>
      <c r="GF39" s="54">
        <f t="shared" si="178"/>
        <v>0</v>
      </c>
      <c r="GG39" s="51">
        <f t="shared" si="179"/>
        <v>0</v>
      </c>
      <c r="GH39" s="24"/>
      <c r="GI39" s="57"/>
      <c r="GJ39" s="57"/>
      <c r="GK39" s="54">
        <f t="shared" si="181"/>
        <v>0</v>
      </c>
      <c r="GL39" s="51">
        <f t="shared" si="182"/>
        <v>0</v>
      </c>
      <c r="GM39" s="24"/>
      <c r="GN39" s="57"/>
      <c r="GO39" s="57"/>
      <c r="GP39" s="54">
        <f t="shared" si="184"/>
        <v>0</v>
      </c>
      <c r="GQ39" s="51">
        <f t="shared" si="185"/>
        <v>0</v>
      </c>
      <c r="GR39" s="24"/>
      <c r="GS39" s="57"/>
      <c r="GT39" s="57">
        <f t="shared" si="38"/>
        <v>0</v>
      </c>
      <c r="GU39" s="51">
        <f t="shared" si="39"/>
        <v>0</v>
      </c>
      <c r="GV39" s="24"/>
      <c r="GW39" s="57"/>
      <c r="GX39" s="57">
        <f t="shared" si="187"/>
        <v>0</v>
      </c>
      <c r="GY39" s="51">
        <f t="shared" si="41"/>
        <v>0</v>
      </c>
      <c r="GZ39" s="24"/>
      <c r="HA39" s="56"/>
      <c r="HB39" s="56"/>
      <c r="HC39" s="54">
        <f t="shared" si="188"/>
        <v>0.06</v>
      </c>
      <c r="HD39" s="54">
        <f t="shared" si="189"/>
        <v>0.1</v>
      </c>
      <c r="HE39" s="56"/>
      <c r="HF39" s="56"/>
      <c r="HG39" s="56"/>
      <c r="HH39" s="54">
        <f t="shared" si="190"/>
        <v>0.06</v>
      </c>
      <c r="HI39" s="54">
        <f t="shared" si="191"/>
        <v>0.1</v>
      </c>
      <c r="HJ39" s="56"/>
      <c r="HK39" s="57"/>
      <c r="HL39" s="57"/>
      <c r="HM39" s="54">
        <f t="shared" si="192"/>
        <v>0</v>
      </c>
      <c r="HN39" s="51">
        <f t="shared" si="193"/>
        <v>0</v>
      </c>
      <c r="HO39" s="24"/>
      <c r="HP39" s="57"/>
      <c r="HQ39" s="57"/>
      <c r="HR39" s="54">
        <f t="shared" si="195"/>
        <v>0</v>
      </c>
      <c r="HS39" s="51">
        <f t="shared" si="196"/>
        <v>0</v>
      </c>
      <c r="HT39" s="24"/>
      <c r="HU39" s="54"/>
      <c r="HV39" s="54"/>
      <c r="HW39" s="54">
        <f t="shared" si="198"/>
        <v>0</v>
      </c>
      <c r="HX39" s="54">
        <f t="shared" si="571"/>
        <v>0</v>
      </c>
      <c r="HY39" s="24"/>
      <c r="HZ39" s="54"/>
      <c r="IA39" s="54"/>
      <c r="IB39" s="54">
        <f t="shared" si="201"/>
        <v>0</v>
      </c>
      <c r="IC39" s="54">
        <f t="shared" si="572"/>
        <v>0</v>
      </c>
      <c r="ID39" s="24"/>
      <c r="IE39" s="56"/>
      <c r="IF39" s="56"/>
      <c r="IG39" s="54">
        <f t="shared" si="204"/>
        <v>0.06</v>
      </c>
      <c r="IH39" s="54">
        <f t="shared" si="205"/>
        <v>0.1</v>
      </c>
      <c r="II39" s="56"/>
      <c r="IJ39" s="56"/>
      <c r="IK39" s="56"/>
      <c r="IL39" s="54">
        <f t="shared" si="206"/>
        <v>0.06</v>
      </c>
      <c r="IM39" s="54">
        <f t="shared" si="207"/>
        <v>0.1</v>
      </c>
      <c r="IN39" s="56"/>
      <c r="IO39" s="56"/>
      <c r="IP39" s="56"/>
      <c r="IQ39" s="54">
        <f t="shared" si="208"/>
        <v>0.12</v>
      </c>
      <c r="IR39" s="54">
        <f t="shared" si="209"/>
        <v>0.2</v>
      </c>
      <c r="IS39" s="56"/>
      <c r="IT39" s="56"/>
      <c r="IU39" s="56"/>
      <c r="IV39" s="54">
        <f t="shared" si="210"/>
        <v>0.12</v>
      </c>
      <c r="IW39" s="54">
        <f t="shared" si="211"/>
        <v>0.2</v>
      </c>
      <c r="IX39" s="56"/>
      <c r="IY39" s="56"/>
      <c r="IZ39" s="56"/>
      <c r="JA39" s="54">
        <f t="shared" si="212"/>
        <v>0.12</v>
      </c>
      <c r="JB39" s="54">
        <f t="shared" si="213"/>
        <v>0.2</v>
      </c>
      <c r="JC39" s="56"/>
      <c r="JD39" s="56"/>
      <c r="JE39" s="56"/>
      <c r="JF39" s="54">
        <f t="shared" si="214"/>
        <v>0.12</v>
      </c>
      <c r="JG39" s="54">
        <f t="shared" si="215"/>
        <v>0.2</v>
      </c>
      <c r="JH39" s="56"/>
      <c r="JI39" s="56"/>
      <c r="JJ39" s="56"/>
      <c r="JK39" s="54">
        <f t="shared" si="216"/>
        <v>0.06</v>
      </c>
      <c r="JL39" s="54">
        <f t="shared" si="217"/>
        <v>0.1</v>
      </c>
      <c r="JM39" s="56"/>
      <c r="JN39" s="56"/>
      <c r="JO39" s="56"/>
      <c r="JP39" s="54">
        <f t="shared" si="218"/>
        <v>0.06</v>
      </c>
      <c r="JQ39" s="54">
        <f t="shared" si="219"/>
        <v>0.1</v>
      </c>
      <c r="JR39" s="56"/>
      <c r="JS39" s="56"/>
      <c r="JT39" s="56"/>
      <c r="JU39" s="54">
        <f t="shared" si="220"/>
        <v>0.03</v>
      </c>
      <c r="JV39" s="54">
        <f t="shared" si="221"/>
        <v>0.05</v>
      </c>
      <c r="JW39" s="56"/>
      <c r="JX39" s="56"/>
      <c r="JY39" s="56"/>
      <c r="JZ39" s="54">
        <f t="shared" si="222"/>
        <v>0.03</v>
      </c>
      <c r="KA39" s="54">
        <f t="shared" si="223"/>
        <v>0.05</v>
      </c>
      <c r="KB39" s="56"/>
      <c r="KC39" s="56"/>
      <c r="KD39" s="56"/>
      <c r="KE39" s="54">
        <f t="shared" si="224"/>
        <v>0.03</v>
      </c>
      <c r="KF39" s="54">
        <f t="shared" si="225"/>
        <v>0.05</v>
      </c>
      <c r="KG39" s="56"/>
      <c r="KH39" s="56"/>
      <c r="KI39" s="56"/>
      <c r="KJ39" s="54">
        <f t="shared" si="226"/>
        <v>0.03</v>
      </c>
      <c r="KK39" s="54">
        <f t="shared" si="227"/>
        <v>0.05</v>
      </c>
      <c r="KL39" s="56"/>
      <c r="KM39" s="57"/>
      <c r="KN39" s="57"/>
      <c r="KO39" s="54">
        <f t="shared" si="228"/>
        <v>0</v>
      </c>
      <c r="KP39" s="51">
        <f t="shared" si="229"/>
        <v>0</v>
      </c>
      <c r="KQ39" s="24"/>
      <c r="KR39" s="57"/>
      <c r="KS39" s="57"/>
      <c r="KT39" s="54">
        <f t="shared" si="231"/>
        <v>0</v>
      </c>
      <c r="KU39" s="51">
        <f t="shared" si="232"/>
        <v>0</v>
      </c>
      <c r="KV39" s="24"/>
      <c r="KW39" s="57"/>
      <c r="KX39" s="57"/>
      <c r="KY39" s="54">
        <f t="shared" si="234"/>
        <v>0</v>
      </c>
      <c r="KZ39" s="51">
        <f t="shared" si="235"/>
        <v>0</v>
      </c>
      <c r="LA39" s="24"/>
      <c r="LB39" s="57"/>
      <c r="LC39" s="57"/>
      <c r="LD39" s="54">
        <f t="shared" si="237"/>
        <v>0</v>
      </c>
      <c r="LE39" s="51">
        <f t="shared" si="238"/>
        <v>0</v>
      </c>
      <c r="LF39" s="24"/>
      <c r="LG39" s="56"/>
      <c r="LH39" s="56"/>
      <c r="LI39" s="54">
        <f t="shared" si="240"/>
        <v>0.06</v>
      </c>
      <c r="LJ39" s="54">
        <f t="shared" si="241"/>
        <v>0.1</v>
      </c>
      <c r="LK39" s="56"/>
      <c r="LL39" s="56"/>
      <c r="LM39" s="56"/>
      <c r="LN39" s="54">
        <f t="shared" si="242"/>
        <v>0.06</v>
      </c>
      <c r="LO39" s="54">
        <f t="shared" si="243"/>
        <v>0.1</v>
      </c>
      <c r="LP39" s="56"/>
      <c r="LQ39" s="54"/>
      <c r="LR39" s="56"/>
      <c r="LS39" s="54">
        <f t="shared" si="244"/>
        <v>0</v>
      </c>
      <c r="LT39" s="51">
        <f t="shared" si="245"/>
        <v>0</v>
      </c>
      <c r="LU39" s="24"/>
      <c r="LV39" s="54"/>
      <c r="LW39" s="56"/>
      <c r="LX39" s="54">
        <f t="shared" si="247"/>
        <v>0</v>
      </c>
      <c r="LY39" s="51">
        <f t="shared" si="248"/>
        <v>0</v>
      </c>
      <c r="LZ39" s="24"/>
      <c r="MA39" s="54"/>
      <c r="MB39" s="56"/>
      <c r="MC39" s="54">
        <f t="shared" si="250"/>
        <v>0</v>
      </c>
      <c r="MD39" s="51">
        <f t="shared" si="251"/>
        <v>0</v>
      </c>
      <c r="ME39" s="24"/>
      <c r="MF39" s="54"/>
      <c r="MG39" s="56"/>
      <c r="MH39" s="54">
        <f t="shared" si="253"/>
        <v>0</v>
      </c>
      <c r="MI39" s="51">
        <f t="shared" si="254"/>
        <v>0</v>
      </c>
      <c r="MJ39" s="24"/>
      <c r="MK39" s="56"/>
      <c r="ML39" s="56"/>
      <c r="MM39" s="54">
        <f t="shared" si="256"/>
        <v>0.12</v>
      </c>
      <c r="MN39" s="54">
        <f t="shared" si="257"/>
        <v>0.2</v>
      </c>
      <c r="MO39" s="56"/>
      <c r="MP39" s="56"/>
      <c r="MQ39" s="56"/>
      <c r="MR39" s="54">
        <f t="shared" si="258"/>
        <v>0.12</v>
      </c>
      <c r="MS39" s="54">
        <f t="shared" si="259"/>
        <v>0.2</v>
      </c>
      <c r="MT39" s="56"/>
      <c r="MU39" s="56"/>
      <c r="MV39" s="56"/>
      <c r="MW39" s="54">
        <f t="shared" si="260"/>
        <v>0.12</v>
      </c>
      <c r="MX39" s="54">
        <f t="shared" si="261"/>
        <v>0.2</v>
      </c>
      <c r="MY39" s="56"/>
      <c r="MZ39" s="56"/>
      <c r="NA39" s="56"/>
      <c r="NB39" s="54">
        <f t="shared" si="262"/>
        <v>0.12</v>
      </c>
      <c r="NC39" s="54">
        <f t="shared" si="263"/>
        <v>0.2</v>
      </c>
      <c r="ND39" s="56"/>
      <c r="NE39" s="56"/>
      <c r="NF39" s="56"/>
      <c r="NG39" s="54">
        <f t="shared" si="264"/>
        <v>0.06</v>
      </c>
      <c r="NH39" s="54">
        <f t="shared" si="265"/>
        <v>0.1</v>
      </c>
      <c r="NI39" s="56"/>
      <c r="NJ39" s="56"/>
      <c r="NK39" s="56"/>
      <c r="NL39" s="54">
        <f t="shared" si="266"/>
        <v>0.06</v>
      </c>
      <c r="NM39" s="54">
        <f t="shared" si="267"/>
        <v>0.1</v>
      </c>
      <c r="NN39" s="56"/>
      <c r="NO39" s="56"/>
      <c r="NP39" s="56"/>
      <c r="NQ39" s="54">
        <f t="shared" si="268"/>
        <v>0.03</v>
      </c>
      <c r="NR39" s="54">
        <f t="shared" si="269"/>
        <v>0.05</v>
      </c>
      <c r="NS39" s="56"/>
      <c r="NT39" s="56"/>
      <c r="NU39" s="56"/>
      <c r="NV39" s="54">
        <f t="shared" si="270"/>
        <v>0.03</v>
      </c>
      <c r="NW39" s="54">
        <f t="shared" si="271"/>
        <v>0.05</v>
      </c>
      <c r="NX39" s="56"/>
      <c r="NY39" s="56"/>
      <c r="NZ39" s="56"/>
      <c r="OA39" s="54">
        <f t="shared" si="272"/>
        <v>0.03</v>
      </c>
      <c r="OB39" s="54">
        <f t="shared" si="273"/>
        <v>0.05</v>
      </c>
      <c r="OC39" s="56"/>
      <c r="OD39" s="56"/>
      <c r="OE39" s="56"/>
      <c r="OF39" s="54">
        <f t="shared" si="274"/>
        <v>0.03</v>
      </c>
      <c r="OG39" s="54">
        <f t="shared" si="275"/>
        <v>0.05</v>
      </c>
      <c r="OH39" s="56"/>
      <c r="OI39" s="56"/>
      <c r="OJ39" s="56"/>
      <c r="OK39" s="54">
        <f t="shared" si="276"/>
        <v>0.06</v>
      </c>
      <c r="OL39" s="54">
        <f t="shared" si="277"/>
        <v>0.1</v>
      </c>
      <c r="OM39" s="56"/>
      <c r="ON39" s="56"/>
      <c r="OO39" s="56"/>
      <c r="OP39" s="54">
        <f t="shared" si="278"/>
        <v>0.06</v>
      </c>
      <c r="OQ39" s="54">
        <f t="shared" si="279"/>
        <v>0.1</v>
      </c>
      <c r="OR39" s="56"/>
      <c r="OS39" s="56"/>
      <c r="OT39" s="56"/>
      <c r="OU39" s="54">
        <f t="shared" si="280"/>
        <v>0.12</v>
      </c>
      <c r="OV39" s="54">
        <f t="shared" si="281"/>
        <v>0.2</v>
      </c>
      <c r="OW39" s="56"/>
      <c r="OX39" s="56"/>
      <c r="OY39" s="56"/>
      <c r="OZ39" s="54">
        <f t="shared" si="282"/>
        <v>0.12</v>
      </c>
      <c r="PA39" s="54">
        <f t="shared" si="283"/>
        <v>0.2</v>
      </c>
      <c r="PB39" s="56"/>
      <c r="PC39" s="56"/>
      <c r="PD39" s="56"/>
      <c r="PE39" s="54">
        <f t="shared" si="284"/>
        <v>0.12</v>
      </c>
      <c r="PF39" s="54">
        <f t="shared" si="285"/>
        <v>0.2</v>
      </c>
      <c r="PG39" s="56"/>
      <c r="PH39" s="56"/>
      <c r="PI39" s="56"/>
      <c r="PJ39" s="54">
        <f t="shared" si="286"/>
        <v>0.12</v>
      </c>
      <c r="PK39" s="54">
        <f t="shared" si="287"/>
        <v>0.2</v>
      </c>
      <c r="PL39" s="56"/>
      <c r="PM39" s="56"/>
      <c r="PN39" s="56"/>
      <c r="PO39" s="54">
        <f t="shared" si="288"/>
        <v>0.06</v>
      </c>
      <c r="PP39" s="54">
        <f t="shared" si="289"/>
        <v>0.1</v>
      </c>
      <c r="PQ39" s="56"/>
      <c r="PR39" s="56"/>
      <c r="PS39" s="56"/>
      <c r="PT39" s="54">
        <f t="shared" si="290"/>
        <v>0.06</v>
      </c>
      <c r="PU39" s="54">
        <f t="shared" si="291"/>
        <v>0.1</v>
      </c>
      <c r="PV39" s="56"/>
      <c r="PW39" s="56"/>
      <c r="PX39" s="56"/>
      <c r="PY39" s="54">
        <f t="shared" si="292"/>
        <v>0.03</v>
      </c>
      <c r="PZ39" s="54">
        <f t="shared" si="293"/>
        <v>0.05</v>
      </c>
      <c r="QA39" s="56"/>
      <c r="QB39" s="56"/>
      <c r="QC39" s="56"/>
      <c r="QD39" s="54">
        <f t="shared" si="294"/>
        <v>0.03</v>
      </c>
      <c r="QE39" s="54">
        <f t="shared" si="295"/>
        <v>0.05</v>
      </c>
      <c r="QF39" s="56"/>
      <c r="QG39" s="56"/>
      <c r="QH39" s="56"/>
      <c r="QI39" s="54">
        <f t="shared" si="296"/>
        <v>0.03</v>
      </c>
      <c r="QJ39" s="54">
        <f t="shared" si="297"/>
        <v>0.05</v>
      </c>
      <c r="QK39" s="56"/>
      <c r="QL39" s="56"/>
      <c r="QM39" s="56"/>
      <c r="QN39" s="54">
        <f t="shared" si="298"/>
        <v>0.03</v>
      </c>
      <c r="QO39" s="54">
        <f t="shared" si="299"/>
        <v>0.05</v>
      </c>
      <c r="QP39" s="56"/>
      <c r="QQ39" s="54"/>
      <c r="QR39" s="54">
        <f t="shared" si="300"/>
        <v>0.12</v>
      </c>
      <c r="QS39" s="54">
        <f t="shared" si="301"/>
        <v>0.2</v>
      </c>
      <c r="QT39" s="34"/>
      <c r="QU39" s="54"/>
      <c r="QV39" s="54">
        <f t="shared" si="302"/>
        <v>0.12</v>
      </c>
      <c r="QW39" s="54">
        <f t="shared" si="303"/>
        <v>0.2</v>
      </c>
      <c r="QX39" s="34"/>
      <c r="QY39" s="54"/>
      <c r="QZ39" s="54">
        <f t="shared" si="304"/>
        <v>0.12</v>
      </c>
      <c r="RA39" s="54">
        <f t="shared" si="305"/>
        <v>0.2</v>
      </c>
      <c r="RB39" s="34"/>
      <c r="RC39" s="54"/>
      <c r="RD39" s="54">
        <f t="shared" si="306"/>
        <v>0.12</v>
      </c>
      <c r="RE39" s="54">
        <f t="shared" si="307"/>
        <v>0.2</v>
      </c>
      <c r="RF39" s="34"/>
      <c r="RG39" s="54"/>
      <c r="RH39" s="54">
        <f t="shared" si="308"/>
        <v>0.12</v>
      </c>
      <c r="RI39" s="54">
        <f t="shared" si="309"/>
        <v>0.2</v>
      </c>
      <c r="RJ39" s="34"/>
      <c r="RK39" s="57"/>
      <c r="RL39" s="57">
        <f t="shared" si="310"/>
        <v>0</v>
      </c>
      <c r="RM39" s="51">
        <f t="shared" si="43"/>
        <v>0</v>
      </c>
      <c r="RN39" s="24"/>
      <c r="RO39" s="54"/>
      <c r="RP39" s="54">
        <f t="shared" si="312"/>
        <v>0.06</v>
      </c>
      <c r="RQ39" s="54">
        <f t="shared" si="313"/>
        <v>0.1</v>
      </c>
      <c r="RR39" s="34"/>
      <c r="RS39" s="54"/>
      <c r="RT39" s="54">
        <f t="shared" si="314"/>
        <v>0.06</v>
      </c>
      <c r="RU39" s="54">
        <f t="shared" si="315"/>
        <v>0.1</v>
      </c>
      <c r="RV39" s="34"/>
      <c r="RW39" s="54"/>
      <c r="RX39" s="54">
        <f t="shared" si="316"/>
        <v>0.06</v>
      </c>
      <c r="RY39" s="54">
        <f t="shared" si="317"/>
        <v>0.1</v>
      </c>
      <c r="RZ39" s="34"/>
      <c r="SA39" s="54"/>
      <c r="SB39" s="54">
        <f t="shared" si="318"/>
        <v>0.06</v>
      </c>
      <c r="SC39" s="54">
        <f t="shared" si="319"/>
        <v>0.1</v>
      </c>
      <c r="SD39" s="34"/>
      <c r="SE39" s="54"/>
      <c r="SF39" s="54">
        <f t="shared" si="320"/>
        <v>0.06</v>
      </c>
      <c r="SG39" s="54">
        <f t="shared" si="321"/>
        <v>0.1</v>
      </c>
      <c r="SH39" s="34"/>
      <c r="SI39" s="54"/>
      <c r="SJ39" s="54">
        <f t="shared" si="322"/>
        <v>0.06</v>
      </c>
      <c r="SK39" s="54">
        <f t="shared" si="323"/>
        <v>0.1</v>
      </c>
      <c r="SL39" s="34"/>
      <c r="SM39" s="54"/>
      <c r="SN39" s="54">
        <f t="shared" si="324"/>
        <v>0.06</v>
      </c>
      <c r="SO39" s="54">
        <f t="shared" si="325"/>
        <v>0.1</v>
      </c>
      <c r="SP39" s="34"/>
      <c r="SQ39" s="54"/>
      <c r="SR39" s="54">
        <f t="shared" si="326"/>
        <v>0.06</v>
      </c>
      <c r="SS39" s="54">
        <f t="shared" si="327"/>
        <v>0.1</v>
      </c>
      <c r="ST39" s="34"/>
      <c r="SU39" s="54"/>
      <c r="SV39" s="54">
        <f t="shared" si="328"/>
        <v>0.06</v>
      </c>
      <c r="SW39" s="54">
        <f t="shared" si="329"/>
        <v>0.1</v>
      </c>
      <c r="SX39" s="34"/>
      <c r="SY39" s="54"/>
      <c r="SZ39" s="54">
        <f t="shared" si="330"/>
        <v>0.06</v>
      </c>
      <c r="TA39" s="54">
        <f t="shared" si="331"/>
        <v>0.1</v>
      </c>
      <c r="TB39" s="34"/>
      <c r="TC39" s="54"/>
      <c r="TD39" s="54">
        <f t="shared" si="332"/>
        <v>0.06</v>
      </c>
      <c r="TE39" s="54">
        <f t="shared" si="333"/>
        <v>0.1</v>
      </c>
      <c r="TF39" s="34"/>
      <c r="TG39" s="54"/>
      <c r="TH39" s="54">
        <f t="shared" si="334"/>
        <v>0.06</v>
      </c>
      <c r="TI39" s="54">
        <f t="shared" si="335"/>
        <v>0.1</v>
      </c>
      <c r="TJ39" s="34"/>
      <c r="TK39" s="54"/>
      <c r="TL39" s="54">
        <f t="shared" si="336"/>
        <v>0.06</v>
      </c>
      <c r="TM39" s="54">
        <f t="shared" si="337"/>
        <v>0.1</v>
      </c>
      <c r="TN39" s="34"/>
      <c r="TO39" s="57"/>
      <c r="TP39" s="57">
        <f t="shared" si="338"/>
        <v>0</v>
      </c>
      <c r="TQ39" s="51">
        <f t="shared" si="44"/>
        <v>0</v>
      </c>
      <c r="TR39" s="24"/>
      <c r="TS39" s="54"/>
      <c r="TT39" s="54">
        <f t="shared" si="340"/>
        <v>0.06</v>
      </c>
      <c r="TU39" s="54">
        <f t="shared" si="341"/>
        <v>0.1</v>
      </c>
      <c r="TV39" s="34"/>
      <c r="TW39" s="54"/>
      <c r="TX39" s="54">
        <f t="shared" si="342"/>
        <v>0.06</v>
      </c>
      <c r="TY39" s="54">
        <f t="shared" si="343"/>
        <v>0.1</v>
      </c>
      <c r="TZ39" s="34"/>
      <c r="UA39" s="54"/>
      <c r="UB39" s="54">
        <f t="shared" si="344"/>
        <v>0.06</v>
      </c>
      <c r="UC39" s="54">
        <f t="shared" si="345"/>
        <v>0.1</v>
      </c>
      <c r="UD39" s="34"/>
      <c r="UE39" s="54"/>
      <c r="UF39" s="54">
        <f t="shared" si="346"/>
        <v>0.06</v>
      </c>
      <c r="UG39" s="54">
        <f t="shared" si="347"/>
        <v>0.1</v>
      </c>
      <c r="UH39" s="34"/>
      <c r="UI39" s="54"/>
      <c r="UJ39" s="54">
        <f t="shared" si="348"/>
        <v>0.06</v>
      </c>
      <c r="UK39" s="54">
        <f t="shared" si="349"/>
        <v>0.1</v>
      </c>
      <c r="UL39" s="34"/>
      <c r="UM39" s="54"/>
      <c r="UN39" s="54">
        <f t="shared" si="350"/>
        <v>0.06</v>
      </c>
      <c r="UO39" s="54">
        <f t="shared" si="351"/>
        <v>0.1</v>
      </c>
      <c r="UP39" s="34"/>
      <c r="UQ39" s="54"/>
      <c r="UR39" s="54">
        <f t="shared" si="352"/>
        <v>0.06</v>
      </c>
      <c r="US39" s="54">
        <f t="shared" si="353"/>
        <v>0.1</v>
      </c>
      <c r="UT39" s="34"/>
      <c r="UU39" s="54"/>
      <c r="UV39" s="54">
        <f t="shared" si="354"/>
        <v>0.06</v>
      </c>
      <c r="UW39" s="54">
        <f t="shared" si="355"/>
        <v>0.1</v>
      </c>
      <c r="UX39" s="34"/>
      <c r="UY39" s="54"/>
      <c r="UZ39" s="54">
        <f t="shared" si="356"/>
        <v>0.06</v>
      </c>
      <c r="VA39" s="54">
        <f t="shared" si="357"/>
        <v>0.1</v>
      </c>
      <c r="VB39" s="34"/>
      <c r="VC39" s="54"/>
      <c r="VD39" s="54">
        <f t="shared" si="358"/>
        <v>0.06</v>
      </c>
      <c r="VE39" s="54">
        <f t="shared" si="359"/>
        <v>0.1</v>
      </c>
      <c r="VF39" s="34"/>
      <c r="VG39" s="64"/>
      <c r="VH39" s="57">
        <f t="shared" si="45"/>
        <v>0</v>
      </c>
      <c r="VI39" s="51">
        <f t="shared" si="46"/>
        <v>0</v>
      </c>
      <c r="VJ39" s="24"/>
      <c r="VK39" s="57"/>
      <c r="VL39" s="57">
        <f t="shared" si="361"/>
        <v>0</v>
      </c>
      <c r="VM39" s="51">
        <f t="shared" si="47"/>
        <v>0</v>
      </c>
      <c r="VN39" s="24"/>
      <c r="VO39" s="57"/>
      <c r="VP39" s="57">
        <f t="shared" si="363"/>
        <v>0</v>
      </c>
      <c r="VQ39" s="51">
        <f t="shared" si="48"/>
        <v>0</v>
      </c>
      <c r="VR39" s="24"/>
      <c r="VS39" s="54"/>
      <c r="VT39" s="54">
        <f t="shared" si="365"/>
        <v>0.06</v>
      </c>
      <c r="VU39" s="54">
        <f t="shared" si="366"/>
        <v>0.1</v>
      </c>
      <c r="VV39" s="34"/>
      <c r="VW39" s="54"/>
      <c r="VX39" s="57">
        <f t="shared" si="367"/>
        <v>0</v>
      </c>
      <c r="VY39" s="51">
        <f t="shared" si="49"/>
        <v>0</v>
      </c>
      <c r="VZ39" s="24"/>
      <c r="WA39" s="54"/>
      <c r="WB39" s="57">
        <f t="shared" si="369"/>
        <v>0</v>
      </c>
      <c r="WC39" s="51">
        <f t="shared" si="50"/>
        <v>0</v>
      </c>
      <c r="WD39" s="24"/>
      <c r="WE39" s="57"/>
      <c r="WF39" s="57">
        <f t="shared" si="371"/>
        <v>0</v>
      </c>
      <c r="WG39" s="51">
        <f t="shared" si="51"/>
        <v>0</v>
      </c>
      <c r="WH39" s="24"/>
      <c r="WI39" s="54"/>
      <c r="WJ39" s="54">
        <f t="shared" si="373"/>
        <v>0.06</v>
      </c>
      <c r="WK39" s="54">
        <f t="shared" si="374"/>
        <v>0.1</v>
      </c>
      <c r="WL39" s="34"/>
      <c r="WM39" s="54"/>
      <c r="WN39" s="54">
        <f t="shared" si="375"/>
        <v>0.06</v>
      </c>
      <c r="WO39" s="54">
        <f t="shared" si="376"/>
        <v>0.1</v>
      </c>
      <c r="WP39" s="34"/>
      <c r="WQ39" s="54"/>
      <c r="WR39" s="54">
        <f t="shared" si="377"/>
        <v>0.06</v>
      </c>
      <c r="WS39" s="54">
        <f t="shared" si="378"/>
        <v>0.1</v>
      </c>
      <c r="WT39" s="34"/>
      <c r="WU39" s="57"/>
      <c r="WV39" s="57">
        <f t="shared" si="379"/>
        <v>0</v>
      </c>
      <c r="WW39" s="51">
        <f t="shared" si="52"/>
        <v>0</v>
      </c>
      <c r="WX39" s="24"/>
      <c r="WY39" s="54"/>
      <c r="WZ39" s="54">
        <f t="shared" si="381"/>
        <v>0.06</v>
      </c>
      <c r="XA39" s="54">
        <f t="shared" si="382"/>
        <v>0.1</v>
      </c>
      <c r="XB39" s="34"/>
      <c r="XC39" s="54"/>
      <c r="XD39" s="54">
        <f t="shared" si="383"/>
        <v>0.06</v>
      </c>
      <c r="XE39" s="54">
        <f t="shared" si="384"/>
        <v>0.1</v>
      </c>
      <c r="XF39" s="34"/>
      <c r="XG39" s="54"/>
      <c r="XH39" s="54">
        <f t="shared" si="385"/>
        <v>0.06</v>
      </c>
      <c r="XI39" s="54">
        <f t="shared" si="386"/>
        <v>0.1</v>
      </c>
      <c r="XJ39" s="34"/>
      <c r="XK39" s="54"/>
      <c r="XL39" s="54">
        <f t="shared" si="387"/>
        <v>0.06</v>
      </c>
      <c r="XM39" s="54">
        <f t="shared" si="388"/>
        <v>0.1</v>
      </c>
      <c r="XN39" s="34"/>
      <c r="XO39" s="54"/>
      <c r="XP39" s="54">
        <f t="shared" si="389"/>
        <v>0.06</v>
      </c>
      <c r="XQ39" s="54">
        <f t="shared" si="390"/>
        <v>0.1</v>
      </c>
      <c r="XR39" s="34"/>
      <c r="XS39" s="54"/>
      <c r="XT39" s="54">
        <f t="shared" si="391"/>
        <v>0.06</v>
      </c>
      <c r="XU39" s="54">
        <f t="shared" si="392"/>
        <v>0.1</v>
      </c>
      <c r="XV39" s="34"/>
      <c r="XW39" s="54"/>
      <c r="XX39" s="54">
        <f t="shared" si="393"/>
        <v>0.06</v>
      </c>
      <c r="XY39" s="54">
        <f t="shared" si="394"/>
        <v>0.1</v>
      </c>
      <c r="XZ39" s="34"/>
      <c r="YA39" s="54"/>
      <c r="YB39" s="54">
        <f t="shared" si="395"/>
        <v>0.06</v>
      </c>
      <c r="YC39" s="54">
        <f t="shared" si="396"/>
        <v>0.1</v>
      </c>
      <c r="YD39" s="34"/>
      <c r="YE39" s="54"/>
      <c r="YF39" s="54">
        <f t="shared" si="397"/>
        <v>0.03</v>
      </c>
      <c r="YG39" s="54">
        <f t="shared" si="398"/>
        <v>0.05</v>
      </c>
      <c r="YH39" s="34"/>
      <c r="YI39" s="54"/>
      <c r="YJ39" s="54">
        <f t="shared" si="399"/>
        <v>0.06</v>
      </c>
      <c r="YK39" s="54">
        <f t="shared" si="400"/>
        <v>0.1</v>
      </c>
      <c r="YL39" s="34"/>
      <c r="YM39" s="54"/>
      <c r="YN39" s="54">
        <f t="shared" si="401"/>
        <v>0.03</v>
      </c>
      <c r="YO39" s="54">
        <f t="shared" si="402"/>
        <v>0.05</v>
      </c>
      <c r="YP39" s="34"/>
      <c r="YQ39" s="57"/>
      <c r="YR39" s="57">
        <f t="shared" si="403"/>
        <v>0</v>
      </c>
      <c r="YS39" s="51">
        <f t="shared" si="53"/>
        <v>0</v>
      </c>
      <c r="YT39" s="24"/>
      <c r="YU39" s="54"/>
      <c r="YV39" s="54">
        <f t="shared" si="405"/>
        <v>0.06</v>
      </c>
      <c r="YW39" s="54">
        <f t="shared" si="406"/>
        <v>0.1</v>
      </c>
      <c r="YX39" s="34"/>
      <c r="YY39" s="54"/>
      <c r="YZ39" s="54">
        <f t="shared" si="407"/>
        <v>0.06</v>
      </c>
      <c r="ZA39" s="54">
        <f t="shared" si="408"/>
        <v>0.1</v>
      </c>
      <c r="ZB39" s="34"/>
      <c r="ZC39" s="54"/>
      <c r="ZD39" s="54">
        <f t="shared" si="409"/>
        <v>0.06</v>
      </c>
      <c r="ZE39" s="54">
        <f t="shared" si="410"/>
        <v>0.1</v>
      </c>
      <c r="ZF39" s="34"/>
      <c r="ZG39" s="54"/>
      <c r="ZH39" s="54">
        <f t="shared" si="411"/>
        <v>0.06</v>
      </c>
      <c r="ZI39" s="54">
        <f t="shared" si="412"/>
        <v>0.1</v>
      </c>
      <c r="ZJ39" s="34"/>
      <c r="ZK39" s="54"/>
      <c r="ZL39" s="54">
        <f t="shared" si="413"/>
        <v>0.06</v>
      </c>
      <c r="ZM39" s="54">
        <f t="shared" si="414"/>
        <v>0.1</v>
      </c>
      <c r="ZN39" s="34"/>
      <c r="ZO39" s="54"/>
      <c r="ZP39" s="54">
        <f t="shared" si="415"/>
        <v>0.06</v>
      </c>
      <c r="ZQ39" s="54">
        <f t="shared" si="416"/>
        <v>0.1</v>
      </c>
      <c r="ZR39" s="34"/>
      <c r="ZS39" s="54"/>
      <c r="ZT39" s="54">
        <f t="shared" si="417"/>
        <v>0.06</v>
      </c>
      <c r="ZU39" s="54">
        <f t="shared" si="418"/>
        <v>0.1</v>
      </c>
      <c r="ZV39" s="34"/>
      <c r="ZW39" s="54"/>
      <c r="ZX39" s="54">
        <f t="shared" si="419"/>
        <v>0.06</v>
      </c>
      <c r="ZY39" s="54">
        <f t="shared" si="420"/>
        <v>0.1</v>
      </c>
      <c r="ZZ39" s="34"/>
      <c r="AAA39" s="54"/>
      <c r="AAB39" s="54">
        <f t="shared" si="421"/>
        <v>0.03</v>
      </c>
      <c r="AAC39" s="54">
        <f t="shared" si="422"/>
        <v>0.05</v>
      </c>
      <c r="AAD39" s="34"/>
      <c r="AAE39" s="51"/>
      <c r="AAF39" s="57">
        <f t="shared" si="423"/>
        <v>0</v>
      </c>
      <c r="AAG39" s="51">
        <f t="shared" si="54"/>
        <v>0</v>
      </c>
      <c r="AAH39" s="24"/>
      <c r="AAI39" s="54"/>
      <c r="AAJ39" s="54">
        <f t="shared" si="425"/>
        <v>0.03</v>
      </c>
      <c r="AAK39" s="54">
        <f t="shared" si="426"/>
        <v>0.05</v>
      </c>
      <c r="AAL39" s="34"/>
      <c r="AAM39" s="54"/>
      <c r="AAN39" s="54">
        <f t="shared" si="427"/>
        <v>0.03</v>
      </c>
      <c r="AAO39" s="54">
        <f t="shared" si="428"/>
        <v>0.05</v>
      </c>
      <c r="AAP39" s="34"/>
      <c r="AAQ39" s="54"/>
      <c r="AAR39" s="54">
        <f t="shared" si="429"/>
        <v>0.03</v>
      </c>
      <c r="AAS39" s="54">
        <f t="shared" si="430"/>
        <v>0.05</v>
      </c>
      <c r="AAT39" s="34"/>
      <c r="AAU39" s="54"/>
      <c r="AAV39" s="54">
        <f t="shared" si="431"/>
        <v>0.03</v>
      </c>
      <c r="AAW39" s="54">
        <f t="shared" si="432"/>
        <v>0.05</v>
      </c>
      <c r="AAX39" s="34"/>
      <c r="AAY39" s="54"/>
      <c r="AAZ39" s="54">
        <f t="shared" si="433"/>
        <v>0.03</v>
      </c>
      <c r="ABA39" s="54">
        <f t="shared" si="434"/>
        <v>0.05</v>
      </c>
      <c r="ABB39" s="34"/>
      <c r="ABC39" s="54"/>
      <c r="ABD39" s="54">
        <f t="shared" si="435"/>
        <v>0.03</v>
      </c>
      <c r="ABE39" s="54">
        <f t="shared" si="436"/>
        <v>0.05</v>
      </c>
      <c r="ABF39" s="34"/>
      <c r="ABG39" s="54"/>
      <c r="ABH39" s="54">
        <f t="shared" si="437"/>
        <v>0.03</v>
      </c>
      <c r="ABI39" s="54">
        <f t="shared" si="438"/>
        <v>0.05</v>
      </c>
      <c r="ABJ39" s="34"/>
      <c r="ABK39" s="54"/>
      <c r="ABL39" s="54">
        <f t="shared" si="439"/>
        <v>0.03</v>
      </c>
      <c r="ABM39" s="54">
        <f t="shared" si="440"/>
        <v>0.05</v>
      </c>
      <c r="ABN39" s="34"/>
      <c r="ABO39" s="54"/>
      <c r="ABP39" s="54">
        <f t="shared" si="441"/>
        <v>0.03</v>
      </c>
      <c r="ABQ39" s="54">
        <f t="shared" si="442"/>
        <v>0.05</v>
      </c>
      <c r="ABR39" s="34"/>
      <c r="ABS39" s="54"/>
      <c r="ABT39" s="54">
        <f t="shared" si="443"/>
        <v>0.03</v>
      </c>
      <c r="ABU39" s="54">
        <f t="shared" si="444"/>
        <v>0.05</v>
      </c>
      <c r="ABV39" s="34"/>
      <c r="ABW39" s="57"/>
      <c r="ABX39" s="57">
        <f t="shared" si="445"/>
        <v>0</v>
      </c>
      <c r="ABY39" s="51">
        <f t="shared" si="55"/>
        <v>0</v>
      </c>
      <c r="ABZ39" s="24"/>
      <c r="ACA39" s="54"/>
      <c r="ACB39" s="54">
        <f t="shared" si="447"/>
        <v>0.06</v>
      </c>
      <c r="ACC39" s="54">
        <f t="shared" si="448"/>
        <v>0.1</v>
      </c>
      <c r="ACD39" s="34"/>
      <c r="ACE39" s="54"/>
      <c r="ACF39" s="54">
        <f t="shared" si="449"/>
        <v>0.06</v>
      </c>
      <c r="ACG39" s="54">
        <f t="shared" si="450"/>
        <v>0.1</v>
      </c>
      <c r="ACH39" s="34"/>
      <c r="ACI39" s="54"/>
      <c r="ACJ39" s="54">
        <f t="shared" si="451"/>
        <v>0.06</v>
      </c>
      <c r="ACK39" s="54">
        <f t="shared" si="452"/>
        <v>0.1</v>
      </c>
      <c r="ACL39" s="34"/>
      <c r="ACM39" s="54"/>
      <c r="ACN39" s="54">
        <f t="shared" si="453"/>
        <v>0.06</v>
      </c>
      <c r="ACO39" s="54">
        <f t="shared" si="454"/>
        <v>0.1</v>
      </c>
      <c r="ACP39" s="34"/>
      <c r="ACQ39" s="54"/>
      <c r="ACR39" s="54">
        <f t="shared" si="455"/>
        <v>0.06</v>
      </c>
      <c r="ACS39" s="54">
        <f t="shared" si="456"/>
        <v>0.1</v>
      </c>
      <c r="ACT39" s="34"/>
      <c r="ACU39" s="54"/>
      <c r="ACV39" s="54">
        <f t="shared" si="457"/>
        <v>0.06</v>
      </c>
      <c r="ACW39" s="54">
        <f t="shared" si="458"/>
        <v>0.1</v>
      </c>
      <c r="ACX39" s="34"/>
      <c r="ACY39" s="54"/>
      <c r="ACZ39" s="54">
        <f t="shared" si="459"/>
        <v>0.06</v>
      </c>
      <c r="ADA39" s="54">
        <f t="shared" si="460"/>
        <v>0.1</v>
      </c>
      <c r="ADB39" s="34"/>
      <c r="ADC39" s="54"/>
      <c r="ADD39" s="54">
        <f t="shared" si="461"/>
        <v>0</v>
      </c>
      <c r="ADE39" s="54">
        <f t="shared" si="56"/>
        <v>0</v>
      </c>
      <c r="ADF39" s="24">
        <f t="shared" si="462"/>
        <v>1</v>
      </c>
      <c r="ADG39" s="54"/>
      <c r="ADH39" s="54">
        <f t="shared" si="463"/>
        <v>0</v>
      </c>
      <c r="ADI39" s="54">
        <f t="shared" si="57"/>
        <v>0</v>
      </c>
      <c r="ADJ39" s="24"/>
      <c r="ADK39" s="54"/>
      <c r="ADL39" s="54">
        <f t="shared" si="465"/>
        <v>0.06</v>
      </c>
      <c r="ADM39" s="54">
        <f t="shared" si="466"/>
        <v>0.1</v>
      </c>
      <c r="ADN39" s="34"/>
      <c r="ADO39" s="54"/>
      <c r="ADP39" s="54">
        <f t="shared" si="467"/>
        <v>0.03</v>
      </c>
      <c r="ADQ39" s="54">
        <f t="shared" si="468"/>
        <v>0.05</v>
      </c>
      <c r="ADR39" s="34"/>
      <c r="ADS39" s="54"/>
      <c r="ADT39" s="54">
        <f t="shared" si="469"/>
        <v>0.03</v>
      </c>
      <c r="ADU39" s="54">
        <f t="shared" si="470"/>
        <v>0.05</v>
      </c>
      <c r="ADV39" s="34"/>
      <c r="ADW39" s="54"/>
      <c r="ADX39" s="54">
        <f t="shared" si="471"/>
        <v>0.03</v>
      </c>
      <c r="ADY39" s="54">
        <f t="shared" si="472"/>
        <v>0.05</v>
      </c>
      <c r="ADZ39" s="34"/>
      <c r="AEA39" s="54"/>
      <c r="AEB39" s="54">
        <f t="shared" si="473"/>
        <v>0.03</v>
      </c>
      <c r="AEC39" s="54">
        <f t="shared" si="474"/>
        <v>0.05</v>
      </c>
      <c r="AED39" s="34"/>
      <c r="AEE39" s="54"/>
      <c r="AEF39" s="54">
        <f t="shared" si="475"/>
        <v>0.03</v>
      </c>
      <c r="AEG39" s="54">
        <f t="shared" si="476"/>
        <v>0.05</v>
      </c>
      <c r="AEH39" s="34"/>
      <c r="AEI39" s="54"/>
      <c r="AEJ39" s="54">
        <f t="shared" si="477"/>
        <v>0.03</v>
      </c>
      <c r="AEK39" s="54">
        <f t="shared" si="478"/>
        <v>0.05</v>
      </c>
      <c r="AEL39" s="34"/>
      <c r="AEM39" s="54"/>
      <c r="AEN39" s="54">
        <f t="shared" si="479"/>
        <v>0.06</v>
      </c>
      <c r="AEO39" s="54">
        <f t="shared" si="480"/>
        <v>0.1</v>
      </c>
      <c r="AEP39" s="34"/>
      <c r="AEQ39" s="54"/>
      <c r="AER39" s="54">
        <f t="shared" si="481"/>
        <v>0.06</v>
      </c>
      <c r="AES39" s="54">
        <f t="shared" si="482"/>
        <v>0.1</v>
      </c>
      <c r="AET39" s="34"/>
      <c r="AEU39" s="54"/>
      <c r="AEV39" s="54">
        <f t="shared" si="483"/>
        <v>0.06</v>
      </c>
      <c r="AEW39" s="54">
        <f t="shared" si="484"/>
        <v>0.1</v>
      </c>
      <c r="AEX39" s="34"/>
      <c r="AEY39" s="54"/>
      <c r="AEZ39" s="54">
        <f t="shared" si="485"/>
        <v>0.06</v>
      </c>
      <c r="AFA39" s="54">
        <f t="shared" si="486"/>
        <v>0.1</v>
      </c>
      <c r="AFB39" s="34"/>
      <c r="AFC39" s="54"/>
      <c r="AFD39" s="54">
        <f t="shared" si="487"/>
        <v>0.03</v>
      </c>
      <c r="AFE39" s="54">
        <f t="shared" si="488"/>
        <v>0.05</v>
      </c>
      <c r="AFF39" s="34"/>
      <c r="AFG39" s="54"/>
      <c r="AFH39" s="54">
        <f t="shared" si="489"/>
        <v>0.03</v>
      </c>
      <c r="AFI39" s="54">
        <f t="shared" si="490"/>
        <v>0.05</v>
      </c>
      <c r="AFJ39" s="34"/>
      <c r="AFK39" s="54"/>
      <c r="AFL39" s="54">
        <f t="shared" si="491"/>
        <v>0.03</v>
      </c>
      <c r="AFM39" s="54">
        <f t="shared" si="492"/>
        <v>0.05</v>
      </c>
      <c r="AFN39" s="34"/>
      <c r="AFO39" s="54"/>
      <c r="AFP39" s="54">
        <f t="shared" si="493"/>
        <v>0.03</v>
      </c>
      <c r="AFQ39" s="54">
        <f t="shared" si="494"/>
        <v>0.05</v>
      </c>
      <c r="AFR39" s="34"/>
      <c r="AFS39" s="54"/>
      <c r="AFT39" s="54">
        <f t="shared" si="495"/>
        <v>0.03</v>
      </c>
      <c r="AFU39" s="54">
        <f t="shared" si="496"/>
        <v>0.05</v>
      </c>
      <c r="AFV39" s="34"/>
      <c r="AFW39" s="54"/>
      <c r="AFX39" s="54">
        <f t="shared" si="497"/>
        <v>0.03</v>
      </c>
      <c r="AFY39" s="54">
        <f t="shared" si="498"/>
        <v>0.05</v>
      </c>
      <c r="AFZ39" s="34"/>
      <c r="AGA39" s="54"/>
      <c r="AGB39" s="54">
        <f t="shared" si="499"/>
        <v>0.06</v>
      </c>
      <c r="AGC39" s="54">
        <f t="shared" si="500"/>
        <v>0.1</v>
      </c>
      <c r="AGD39" s="34"/>
      <c r="AGE39" s="54"/>
      <c r="AGF39" s="54">
        <f t="shared" si="501"/>
        <v>0.03</v>
      </c>
      <c r="AGG39" s="54">
        <f t="shared" si="502"/>
        <v>0.05</v>
      </c>
      <c r="AGH39" s="34"/>
      <c r="AGI39" s="54"/>
      <c r="AGJ39" s="54">
        <f t="shared" si="503"/>
        <v>0.03</v>
      </c>
      <c r="AGK39" s="54">
        <f t="shared" si="504"/>
        <v>0.05</v>
      </c>
      <c r="AGL39" s="34"/>
      <c r="AGM39" s="54"/>
      <c r="AGN39" s="54">
        <f t="shared" si="505"/>
        <v>0.03</v>
      </c>
      <c r="AGO39" s="54">
        <f t="shared" si="506"/>
        <v>0.05</v>
      </c>
      <c r="AGP39" s="34"/>
      <c r="AGQ39" s="54"/>
      <c r="AGR39" s="54">
        <f t="shared" si="507"/>
        <v>0.03</v>
      </c>
      <c r="AGS39" s="54">
        <f t="shared" si="508"/>
        <v>0.05</v>
      </c>
      <c r="AGT39" s="34"/>
      <c r="AGU39" s="57"/>
      <c r="AGV39" s="57">
        <f t="shared" si="509"/>
        <v>0</v>
      </c>
      <c r="AGW39" s="51">
        <f t="shared" si="58"/>
        <v>0</v>
      </c>
      <c r="AGX39" s="24"/>
      <c r="AGY39" s="57"/>
      <c r="AGZ39" s="57">
        <f t="shared" si="511"/>
        <v>0</v>
      </c>
      <c r="AHA39" s="51">
        <f t="shared" si="59"/>
        <v>0</v>
      </c>
      <c r="AHB39" s="24"/>
      <c r="AHC39" s="57"/>
      <c r="AHD39" s="57">
        <f t="shared" si="513"/>
        <v>0</v>
      </c>
      <c r="AHE39" s="51">
        <f t="shared" si="60"/>
        <v>0</v>
      </c>
      <c r="AHF39" s="24"/>
      <c r="AHG39" s="57"/>
      <c r="AHH39" s="57">
        <f t="shared" si="515"/>
        <v>0</v>
      </c>
      <c r="AHI39" s="51">
        <f t="shared" si="61"/>
        <v>0</v>
      </c>
      <c r="AHJ39" s="24"/>
      <c r="AHK39" s="57"/>
      <c r="AHL39" s="57">
        <f t="shared" si="517"/>
        <v>0</v>
      </c>
      <c r="AHM39" s="51">
        <f t="shared" si="62"/>
        <v>0</v>
      </c>
      <c r="AHN39" s="24"/>
      <c r="AHO39" s="57"/>
      <c r="AHP39" s="57">
        <f t="shared" si="519"/>
        <v>0</v>
      </c>
      <c r="AHQ39" s="51">
        <f t="shared" si="63"/>
        <v>0</v>
      </c>
      <c r="AHR39" s="24"/>
      <c r="AHS39" s="57"/>
      <c r="AHT39" s="57">
        <f t="shared" si="521"/>
        <v>0</v>
      </c>
      <c r="AHU39" s="51">
        <f t="shared" si="64"/>
        <v>0</v>
      </c>
      <c r="AHV39" s="24"/>
      <c r="AHW39" s="57">
        <v>0.21640000000000001</v>
      </c>
      <c r="AHX39" s="57">
        <f t="shared" si="523"/>
        <v>0.45</v>
      </c>
      <c r="AHY39" s="51">
        <f t="shared" si="65"/>
        <v>0.45</v>
      </c>
      <c r="AHZ39" s="24">
        <f t="shared" si="524"/>
        <v>26</v>
      </c>
      <c r="AIA39" s="57"/>
      <c r="AIB39" s="57">
        <f t="shared" si="525"/>
        <v>0</v>
      </c>
      <c r="AIC39" s="51">
        <f t="shared" si="66"/>
        <v>0</v>
      </c>
      <c r="AID39" s="24"/>
      <c r="AIE39" s="54"/>
      <c r="AIF39" s="54">
        <f t="shared" si="527"/>
        <v>0.24</v>
      </c>
      <c r="AIG39" s="54">
        <f t="shared" si="528"/>
        <v>0.4</v>
      </c>
      <c r="AIH39" s="34"/>
      <c r="AII39" s="54"/>
      <c r="AIJ39" s="54">
        <f t="shared" si="529"/>
        <v>0.24</v>
      </c>
      <c r="AIK39" s="54">
        <f t="shared" si="530"/>
        <v>0.4</v>
      </c>
      <c r="AIL39" s="34"/>
      <c r="AIM39" s="54"/>
      <c r="AIN39" s="54">
        <f t="shared" si="531"/>
        <v>0.24</v>
      </c>
      <c r="AIO39" s="54">
        <f t="shared" si="532"/>
        <v>0.4</v>
      </c>
      <c r="AIP39" s="34"/>
      <c r="AIQ39" s="57"/>
      <c r="AIR39" s="57">
        <f t="shared" si="533"/>
        <v>0</v>
      </c>
      <c r="AIS39" s="51">
        <f t="shared" si="67"/>
        <v>0</v>
      </c>
      <c r="AIT39" s="24"/>
      <c r="AIU39" s="57"/>
      <c r="AIV39" s="57">
        <f t="shared" si="535"/>
        <v>0</v>
      </c>
      <c r="AIW39" s="51">
        <f t="shared" si="68"/>
        <v>0</v>
      </c>
      <c r="AIX39" s="24"/>
      <c r="AIY39" s="51">
        <v>0.1</v>
      </c>
      <c r="AIZ39" s="57">
        <f t="shared" si="537"/>
        <v>1.4</v>
      </c>
      <c r="AJA39" s="51">
        <f t="shared" si="69"/>
        <v>1.4</v>
      </c>
      <c r="AJB39" s="24">
        <f t="shared" si="538"/>
        <v>20</v>
      </c>
      <c r="AJC39" s="57"/>
      <c r="AJD39" s="57">
        <f t="shared" si="539"/>
        <v>0</v>
      </c>
      <c r="AJE39" s="51">
        <f t="shared" si="70"/>
        <v>0</v>
      </c>
      <c r="AJF39" s="24"/>
      <c r="AJG39" s="54"/>
      <c r="AJH39" s="54">
        <f t="shared" si="541"/>
        <v>0.12</v>
      </c>
      <c r="AJI39" s="54">
        <f t="shared" si="542"/>
        <v>0.2</v>
      </c>
      <c r="AJJ39" s="34"/>
      <c r="AJK39" s="57"/>
      <c r="AJL39" s="57">
        <f t="shared" si="543"/>
        <v>0</v>
      </c>
      <c r="AJM39" s="51">
        <f t="shared" si="71"/>
        <v>0</v>
      </c>
      <c r="AJN39" s="24"/>
      <c r="AJO39" s="57">
        <v>98.9</v>
      </c>
      <c r="AJP39" s="57">
        <f t="shared" si="545"/>
        <v>0.2</v>
      </c>
      <c r="AJQ39" s="51">
        <f t="shared" si="72"/>
        <v>0.2</v>
      </c>
      <c r="AJR39" s="24">
        <f t="shared" si="546"/>
        <v>7</v>
      </c>
      <c r="AJS39" s="57">
        <v>100</v>
      </c>
      <c r="AJT39" s="57">
        <f t="shared" si="547"/>
        <v>0.2</v>
      </c>
      <c r="AJU39" s="51">
        <f t="shared" si="73"/>
        <v>0.2</v>
      </c>
      <c r="AJV39" s="24">
        <f t="shared" si="548"/>
        <v>1</v>
      </c>
      <c r="AJW39" s="57">
        <v>94.5</v>
      </c>
      <c r="AJX39" s="54">
        <f t="shared" si="549"/>
        <v>0.192</v>
      </c>
      <c r="AJY39" s="36">
        <f t="shared" si="74"/>
        <v>0.2</v>
      </c>
      <c r="AJZ39" s="35">
        <f t="shared" si="550"/>
        <v>20</v>
      </c>
      <c r="AKA39" s="31" t="s">
        <v>572</v>
      </c>
      <c r="AKB39" s="33">
        <f t="shared" si="75"/>
        <v>55.000000000000007</v>
      </c>
      <c r="AKC39" s="34">
        <f t="shared" si="551"/>
        <v>20</v>
      </c>
      <c r="AKD39" s="31" t="s">
        <v>572</v>
      </c>
      <c r="AKE39" s="33">
        <f t="shared" si="76"/>
        <v>60</v>
      </c>
      <c r="AKF39" s="34">
        <f t="shared" si="552"/>
        <v>30</v>
      </c>
      <c r="AKG39" s="31" t="s">
        <v>572</v>
      </c>
      <c r="AKH39" s="33">
        <f t="shared" si="77"/>
        <v>60</v>
      </c>
      <c r="AKI39" s="34">
        <f t="shared" si="553"/>
        <v>1</v>
      </c>
      <c r="AKJ39" s="31" t="s">
        <v>572</v>
      </c>
      <c r="AKK39" s="33">
        <f t="shared" si="554"/>
        <v>60.000000000000021</v>
      </c>
      <c r="AKL39" s="34">
        <f t="shared" si="573"/>
        <v>26</v>
      </c>
      <c r="AKM39" s="31" t="s">
        <v>572</v>
      </c>
      <c r="AKN39" s="33">
        <f t="shared" si="78"/>
        <v>60.000000000000099</v>
      </c>
      <c r="AKO39" s="34">
        <f t="shared" si="574"/>
        <v>27</v>
      </c>
      <c r="AKP39" s="31" t="s">
        <v>572</v>
      </c>
      <c r="AKQ39" s="33"/>
      <c r="AKR39" s="34"/>
      <c r="AKS39" s="31" t="s">
        <v>572</v>
      </c>
      <c r="AKT39" s="33">
        <f t="shared" si="558"/>
        <v>100</v>
      </c>
      <c r="AKU39" s="34">
        <f t="shared" si="80"/>
        <v>1</v>
      </c>
      <c r="AKV39" s="31" t="s">
        <v>572</v>
      </c>
      <c r="AKW39" s="33">
        <f t="shared" si="559"/>
        <v>81.538461538461533</v>
      </c>
      <c r="AKX39" s="34">
        <f t="shared" si="560"/>
        <v>28</v>
      </c>
      <c r="AKY39" s="31" t="s">
        <v>572</v>
      </c>
      <c r="AKZ39" s="33">
        <f t="shared" si="81"/>
        <v>88.999999999999986</v>
      </c>
      <c r="ALA39" s="34">
        <f t="shared" si="561"/>
        <v>23</v>
      </c>
    </row>
    <row r="40" spans="1:989" ht="18" x14ac:dyDescent="0.15">
      <c r="A40" s="31" t="s">
        <v>573</v>
      </c>
      <c r="B40" s="32" t="str">
        <f t="shared" si="82"/>
        <v>云南</v>
      </c>
      <c r="C40" s="33">
        <f t="shared" si="83"/>
        <v>78.266413381601851</v>
      </c>
      <c r="D40" s="34">
        <f t="shared" si="84"/>
        <v>16</v>
      </c>
      <c r="E40" s="54">
        <v>83.13</v>
      </c>
      <c r="F40" s="54">
        <f t="shared" si="85"/>
        <v>0.7</v>
      </c>
      <c r="G40" s="54">
        <f>IF(E40&lt;&gt;"",E$5,0)</f>
        <v>0.7</v>
      </c>
      <c r="H40" s="35">
        <f t="shared" si="86"/>
        <v>8</v>
      </c>
      <c r="I40" s="54">
        <v>81.93</v>
      </c>
      <c r="J40" s="54">
        <f t="shared" si="87"/>
        <v>0.60013333333333396</v>
      </c>
      <c r="K40" s="36">
        <f>IF(I40&lt;&gt;"",I$5,0)</f>
        <v>0.7</v>
      </c>
      <c r="L40" s="35">
        <f t="shared" si="88"/>
        <v>6</v>
      </c>
      <c r="M40" s="54">
        <v>79.510000000000005</v>
      </c>
      <c r="N40" s="54">
        <f t="shared" si="89"/>
        <v>0.51060000000000028</v>
      </c>
      <c r="O40" s="36">
        <f>IF(M40&lt;&gt;"",M$5,0)</f>
        <v>0.6</v>
      </c>
      <c r="P40" s="35">
        <f t="shared" si="90"/>
        <v>10</v>
      </c>
      <c r="Q40" s="54">
        <v>86.86</v>
      </c>
      <c r="R40" s="54">
        <f t="shared" si="91"/>
        <v>0.50879999999999992</v>
      </c>
      <c r="S40" s="36">
        <f>IF(Q40&lt;&gt;"",Q$5,0)</f>
        <v>0.6</v>
      </c>
      <c r="T40" s="35">
        <f t="shared" si="92"/>
        <v>10</v>
      </c>
      <c r="U40" s="54"/>
      <c r="V40" s="54">
        <f t="shared" si="93"/>
        <v>0.3</v>
      </c>
      <c r="W40" s="54">
        <f t="shared" si="563"/>
        <v>0.5</v>
      </c>
      <c r="X40" s="34"/>
      <c r="Y40" s="36">
        <v>0.11304766547150162</v>
      </c>
      <c r="Z40" s="54">
        <f t="shared" si="95"/>
        <v>0</v>
      </c>
      <c r="AA40" s="36">
        <f>IF(Y40&lt;&gt;"",Y$5,0)</f>
        <v>0.3</v>
      </c>
      <c r="AB40" s="35">
        <f t="shared" si="96"/>
        <v>22</v>
      </c>
      <c r="AC40" s="36">
        <v>0.27065775193279112</v>
      </c>
      <c r="AD40" s="54">
        <f t="shared" si="97"/>
        <v>0.48233556201680222</v>
      </c>
      <c r="AE40" s="36">
        <f>IF(AC40&lt;&gt;"",AC$5,0)</f>
        <v>0.5</v>
      </c>
      <c r="AF40" s="35">
        <f t="shared" ref="AF40:AF41" si="575">IF(AC$6=0,RANK(AC40,AC$12:AC$42,0),RANK(AC40,AC$12:AC$42,1))</f>
        <v>22</v>
      </c>
      <c r="AG40" s="36">
        <v>2.8137687082121849E-2</v>
      </c>
      <c r="AH40" s="54">
        <f t="shared" si="99"/>
        <v>0.3</v>
      </c>
      <c r="AI40" s="36">
        <f>IF(AG40&lt;&gt;"",AG$5,0)</f>
        <v>0.3</v>
      </c>
      <c r="AJ40" s="35">
        <f t="shared" si="100"/>
        <v>14</v>
      </c>
      <c r="AK40" s="36">
        <v>12.105115761668756</v>
      </c>
      <c r="AL40" s="54">
        <f t="shared" si="101"/>
        <v>0.5</v>
      </c>
      <c r="AM40" s="36">
        <f>IF(AK40&lt;&gt;"",AK$5,0)</f>
        <v>0.5</v>
      </c>
      <c r="AN40" s="35">
        <f t="shared" ref="AN40:AN42" si="576">IF(AK$6=0,RANK(AK40,AK$12:AK$42,0),RANK(AK40,AK$12:AK$42,1))</f>
        <v>17</v>
      </c>
      <c r="AO40" s="53">
        <v>0.96242461394052958</v>
      </c>
      <c r="AP40" s="54">
        <f t="shared" si="103"/>
        <v>0.3</v>
      </c>
      <c r="AQ40" s="36">
        <f>IF(AO40&lt;&gt;"",AO$5,0)</f>
        <v>0.3</v>
      </c>
      <c r="AR40" s="35">
        <f t="shared" si="562"/>
        <v>3</v>
      </c>
      <c r="AS40" s="54">
        <v>99.78</v>
      </c>
      <c r="AT40" s="54">
        <f t="shared" si="105"/>
        <v>1</v>
      </c>
      <c r="AU40" s="36">
        <f>IF(AS40&lt;&gt;"",AS$5,0)</f>
        <v>1</v>
      </c>
      <c r="AV40" s="35">
        <f t="shared" si="106"/>
        <v>22</v>
      </c>
      <c r="AW40" s="54">
        <v>0.03</v>
      </c>
      <c r="AX40" s="54">
        <f t="shared" si="107"/>
        <v>1</v>
      </c>
      <c r="AY40" s="36">
        <f>IF(AW40&lt;&gt;"",AW$5,0)</f>
        <v>1</v>
      </c>
      <c r="AZ40" s="35">
        <f t="shared" si="108"/>
        <v>12</v>
      </c>
      <c r="BA40" s="54">
        <v>2.6739999999999999</v>
      </c>
      <c r="BB40" s="54">
        <f t="shared" si="109"/>
        <v>0.92600000000000016</v>
      </c>
      <c r="BC40" s="36">
        <f>IF(BA40&lt;&gt;"",BA$5,0)</f>
        <v>1</v>
      </c>
      <c r="BD40" s="35">
        <f t="shared" si="110"/>
        <v>25</v>
      </c>
      <c r="BE40" s="37">
        <v>0.16</v>
      </c>
      <c r="BF40" s="54">
        <f t="shared" si="111"/>
        <v>1</v>
      </c>
      <c r="BG40" s="36">
        <f>IF(BE40&lt;&gt;"",BE$5,0)</f>
        <v>1</v>
      </c>
      <c r="BH40" s="35">
        <f t="shared" si="112"/>
        <v>23</v>
      </c>
      <c r="BI40" s="54">
        <v>97.58</v>
      </c>
      <c r="BJ40" s="54">
        <f t="shared" si="113"/>
        <v>0.2</v>
      </c>
      <c r="BK40" s="36">
        <f>IF(BI40&lt;&gt;"",BI$5,0)</f>
        <v>0.2</v>
      </c>
      <c r="BL40" s="35">
        <f t="shared" si="114"/>
        <v>24</v>
      </c>
      <c r="BM40" s="54">
        <v>0.13</v>
      </c>
      <c r="BN40" s="54">
        <f t="shared" si="115"/>
        <v>0.2</v>
      </c>
      <c r="BO40" s="36">
        <f>IF(BM40&lt;&gt;"",BM$5,0)</f>
        <v>0.2</v>
      </c>
      <c r="BP40" s="35">
        <f t="shared" si="116"/>
        <v>12</v>
      </c>
      <c r="BQ40" s="54">
        <v>99.39</v>
      </c>
      <c r="BR40" s="54">
        <f t="shared" si="117"/>
        <v>0.19120000000000004</v>
      </c>
      <c r="BS40" s="36">
        <f>IF(BQ40&lt;&gt;"",BQ$5,0)</f>
        <v>0.2</v>
      </c>
      <c r="BT40" s="35">
        <f t="shared" si="118"/>
        <v>15</v>
      </c>
      <c r="BU40" s="54">
        <v>1.6412565595571509</v>
      </c>
      <c r="BV40" s="54">
        <f t="shared" si="119"/>
        <v>0.29739895047085585</v>
      </c>
      <c r="BW40" s="36">
        <f>IF(BU40&lt;&gt;"",BU$5,0)</f>
        <v>0.4</v>
      </c>
      <c r="BX40" s="35">
        <f t="shared" si="120"/>
        <v>13</v>
      </c>
      <c r="BY40" s="54">
        <v>97.7</v>
      </c>
      <c r="BZ40" s="54">
        <f t="shared" si="121"/>
        <v>0.35200000000000042</v>
      </c>
      <c r="CA40" s="36">
        <f>IF(BY40&lt;&gt;"",BY$5,0)</f>
        <v>0.4</v>
      </c>
      <c r="CB40" s="35">
        <f t="shared" si="122"/>
        <v>16</v>
      </c>
      <c r="CC40" s="54">
        <v>98.032399999999996</v>
      </c>
      <c r="CD40" s="54">
        <f t="shared" si="123"/>
        <v>0.5</v>
      </c>
      <c r="CE40" s="36">
        <f>IF(CC40&lt;&gt;"",CC$5,0)</f>
        <v>0.5</v>
      </c>
      <c r="CF40" s="35">
        <f t="shared" si="124"/>
        <v>23</v>
      </c>
      <c r="CG40" s="54">
        <v>101</v>
      </c>
      <c r="CH40" s="54">
        <f t="shared" si="125"/>
        <v>0</v>
      </c>
      <c r="CI40" s="36">
        <f>IF(CG40&lt;&gt;"",CG$5,0)</f>
        <v>0.4</v>
      </c>
      <c r="CJ40" s="35">
        <f t="shared" si="126"/>
        <v>29</v>
      </c>
      <c r="CK40" s="54"/>
      <c r="CL40" s="54">
        <f t="shared" si="127"/>
        <v>0.18</v>
      </c>
      <c r="CM40" s="54">
        <f t="shared" si="128"/>
        <v>0.3</v>
      </c>
      <c r="CN40" s="34"/>
      <c r="CO40" s="54">
        <v>96.463200000000001</v>
      </c>
      <c r="CP40" s="54">
        <f t="shared" si="129"/>
        <v>0.34632000000000007</v>
      </c>
      <c r="CQ40" s="36">
        <f>IF(CO40&lt;&gt;"",CO$5,0)</f>
        <v>0.5</v>
      </c>
      <c r="CR40" s="35">
        <f t="shared" si="130"/>
        <v>28</v>
      </c>
      <c r="CS40" s="54">
        <v>96</v>
      </c>
      <c r="CT40" s="54">
        <f t="shared" si="131"/>
        <v>0.27200000000000002</v>
      </c>
      <c r="CU40" s="36">
        <f>IF(CS40&lt;&gt;"",CS$5,0)</f>
        <v>0.4</v>
      </c>
      <c r="CV40" s="35">
        <f t="shared" si="132"/>
        <v>27</v>
      </c>
      <c r="CW40" s="54"/>
      <c r="CX40" s="54">
        <f t="shared" si="133"/>
        <v>0.18</v>
      </c>
      <c r="CY40" s="54">
        <f t="shared" si="134"/>
        <v>0.3</v>
      </c>
      <c r="CZ40" s="34"/>
      <c r="DA40" s="54">
        <v>98.0548</v>
      </c>
      <c r="DB40" s="54">
        <f t="shared" si="135"/>
        <v>0.3</v>
      </c>
      <c r="DC40" s="36">
        <f>IF(DA40&lt;&gt;"",DA$5,0)</f>
        <v>0.3</v>
      </c>
      <c r="DD40" s="35">
        <f t="shared" si="136"/>
        <v>25</v>
      </c>
      <c r="DE40" s="54">
        <v>93</v>
      </c>
      <c r="DF40" s="54">
        <f t="shared" si="137"/>
        <v>0.37</v>
      </c>
      <c r="DG40" s="36">
        <f>IF(DE40&lt;&gt;"",DE$5,0)</f>
        <v>0.5</v>
      </c>
      <c r="DH40" s="35">
        <f t="shared" si="138"/>
        <v>26</v>
      </c>
      <c r="DI40" s="54">
        <v>97.628900000000002</v>
      </c>
      <c r="DJ40" s="54">
        <f t="shared" si="139"/>
        <v>0.46289000000000013</v>
      </c>
      <c r="DK40" s="36">
        <f>IF(DI40&lt;&gt;"",DI$5,0)</f>
        <v>0.5</v>
      </c>
      <c r="DL40" s="35">
        <f t="shared" si="140"/>
        <v>26</v>
      </c>
      <c r="DM40" s="54">
        <v>91</v>
      </c>
      <c r="DN40" s="54">
        <f t="shared" si="141"/>
        <v>0.23399999999999999</v>
      </c>
      <c r="DO40" s="36">
        <f>IF(DM40&lt;&gt;"",DM$5,0)</f>
        <v>0.3</v>
      </c>
      <c r="DP40" s="35">
        <f t="shared" si="142"/>
        <v>25</v>
      </c>
      <c r="DQ40" s="54">
        <v>3.3997000000000002</v>
      </c>
      <c r="DR40" s="54">
        <f t="shared" si="143"/>
        <v>0.26398199999999999</v>
      </c>
      <c r="DS40" s="36">
        <f>IF(DQ40&lt;&gt;"",DQ$5,0)</f>
        <v>0.3</v>
      </c>
      <c r="DT40" s="35">
        <f t="shared" si="144"/>
        <v>25</v>
      </c>
      <c r="DU40" s="54">
        <v>99.56</v>
      </c>
      <c r="DV40" s="54">
        <f t="shared" si="145"/>
        <v>0.3</v>
      </c>
      <c r="DW40" s="36">
        <f>IF(DU40&lt;&gt;"",DU$5,0)</f>
        <v>0.3</v>
      </c>
      <c r="DX40" s="35">
        <f t="shared" si="146"/>
        <v>19</v>
      </c>
      <c r="DY40" s="54"/>
      <c r="DZ40" s="54">
        <f t="shared" si="147"/>
        <v>0.3</v>
      </c>
      <c r="EA40" s="54">
        <f t="shared" si="148"/>
        <v>0.5</v>
      </c>
      <c r="EB40" s="34"/>
      <c r="EC40" s="54">
        <v>81.93</v>
      </c>
      <c r="ED40" s="94">
        <v>79.709999999999994</v>
      </c>
      <c r="EE40" s="54">
        <f t="shared" si="149"/>
        <v>0.20243161094225004</v>
      </c>
      <c r="EF40" s="51">
        <f t="shared" si="150"/>
        <v>0.3</v>
      </c>
      <c r="EG40" s="24">
        <f t="shared" si="151"/>
        <v>6</v>
      </c>
      <c r="EH40" s="54">
        <v>81.93</v>
      </c>
      <c r="EI40" s="54">
        <v>69.62</v>
      </c>
      <c r="EJ40" s="54">
        <f t="shared" si="152"/>
        <v>0.27600896860986562</v>
      </c>
      <c r="EK40" s="51">
        <f t="shared" si="153"/>
        <v>0.3</v>
      </c>
      <c r="EL40" s="24">
        <f t="shared" si="154"/>
        <v>6</v>
      </c>
      <c r="EM40" s="69">
        <v>79.510000000000005</v>
      </c>
      <c r="EN40" s="70">
        <v>79.819999999999993</v>
      </c>
      <c r="EO40" s="54">
        <f t="shared" si="155"/>
        <v>0</v>
      </c>
      <c r="EP40" s="51">
        <f t="shared" si="156"/>
        <v>0.3</v>
      </c>
      <c r="EQ40" s="24">
        <f t="shared" si="157"/>
        <v>16</v>
      </c>
      <c r="ER40" s="69">
        <v>79.510000000000005</v>
      </c>
      <c r="ES40" s="70">
        <v>73.17</v>
      </c>
      <c r="ET40" s="54">
        <f t="shared" si="158"/>
        <v>0.24291187739463621</v>
      </c>
      <c r="EU40" s="51">
        <f t="shared" si="159"/>
        <v>0.3</v>
      </c>
      <c r="EV40" s="24">
        <f t="shared" si="160"/>
        <v>7</v>
      </c>
      <c r="EW40" s="54">
        <v>86.86</v>
      </c>
      <c r="EX40" s="54">
        <v>84.52</v>
      </c>
      <c r="EY40" s="54">
        <f t="shared" si="161"/>
        <v>0.20172413793103455</v>
      </c>
      <c r="EZ40" s="51">
        <f t="shared" si="162"/>
        <v>0.3</v>
      </c>
      <c r="FA40" s="24">
        <f t="shared" ref="FA40:FA42" si="577">IF(EW$6=0,RANK(EY40,EY$12:EY$42,0),RANK(EY40,EY$12:EY$42,1))</f>
        <v>10</v>
      </c>
      <c r="FB40" s="54">
        <v>86.86</v>
      </c>
      <c r="FC40" s="54">
        <v>76</v>
      </c>
      <c r="FD40" s="54">
        <f t="shared" si="164"/>
        <v>0.27149999999999996</v>
      </c>
      <c r="FE40" s="51">
        <f t="shared" si="165"/>
        <v>0.3</v>
      </c>
      <c r="FF40" s="24">
        <f t="shared" ref="FF40:FF42" si="578">IF(FB$6=0,RANK(FD40,FD$12:FD$42,0),RANK(FD40,FD$12:FD$42,1))</f>
        <v>9</v>
      </c>
      <c r="FG40" s="54">
        <v>7.17</v>
      </c>
      <c r="FH40" s="54">
        <f t="shared" si="34"/>
        <v>0.24792</v>
      </c>
      <c r="FI40" s="36">
        <f t="shared" si="35"/>
        <v>0.3</v>
      </c>
      <c r="FJ40" s="35">
        <f>IF(FG$6=0,RANK(FG40,FG$12:FG$42,0),RANK(FG40,FG$12:FG$42,1))</f>
        <v>24</v>
      </c>
      <c r="FK40" s="54">
        <v>3.64</v>
      </c>
      <c r="FL40" s="54">
        <f t="shared" si="167"/>
        <v>0.3</v>
      </c>
      <c r="FM40" s="36">
        <f>IF(FK40&lt;&gt;"",FK$5,0)</f>
        <v>0.3</v>
      </c>
      <c r="FN40" s="35">
        <f t="shared" si="168"/>
        <v>17</v>
      </c>
      <c r="FO40" s="54">
        <v>96.3</v>
      </c>
      <c r="FP40" s="54">
        <v>91.649999999999991</v>
      </c>
      <c r="FQ40" s="54">
        <f t="shared" si="169"/>
        <v>0.52149532710280355</v>
      </c>
      <c r="FR40" s="51">
        <f t="shared" si="170"/>
        <v>0.6</v>
      </c>
      <c r="FS40" s="24">
        <f t="shared" si="171"/>
        <v>26</v>
      </c>
      <c r="FT40" s="54">
        <v>96.3</v>
      </c>
      <c r="FU40" s="54">
        <v>90.13</v>
      </c>
      <c r="FV40" s="54">
        <f t="shared" si="172"/>
        <v>0.53886462882096042</v>
      </c>
      <c r="FW40" s="51">
        <f t="shared" si="173"/>
        <v>0.6</v>
      </c>
      <c r="FX40" s="24">
        <f t="shared" si="174"/>
        <v>25</v>
      </c>
      <c r="FY40" s="54">
        <v>91.88</v>
      </c>
      <c r="FZ40" s="54">
        <v>77.91</v>
      </c>
      <c r="GA40" s="54">
        <f t="shared" si="175"/>
        <v>0.1</v>
      </c>
      <c r="GB40" s="51">
        <f t="shared" si="176"/>
        <v>0.1</v>
      </c>
      <c r="GC40" s="24">
        <f t="shared" si="177"/>
        <v>1</v>
      </c>
      <c r="GD40" s="57">
        <v>91.88</v>
      </c>
      <c r="GE40" s="57">
        <v>61.7</v>
      </c>
      <c r="GF40" s="54">
        <f t="shared" si="178"/>
        <v>0.1</v>
      </c>
      <c r="GG40" s="51">
        <f t="shared" si="179"/>
        <v>0.1</v>
      </c>
      <c r="GH40" s="24">
        <f t="shared" si="180"/>
        <v>1</v>
      </c>
      <c r="GI40" s="57">
        <v>97.42</v>
      </c>
      <c r="GJ40" s="57">
        <v>93.57</v>
      </c>
      <c r="GK40" s="54">
        <f t="shared" si="181"/>
        <v>0.1</v>
      </c>
      <c r="GL40" s="51">
        <f t="shared" si="182"/>
        <v>0.1</v>
      </c>
      <c r="GM40" s="24">
        <f t="shared" si="183"/>
        <v>1</v>
      </c>
      <c r="GN40" s="57">
        <v>97.42</v>
      </c>
      <c r="GO40" s="57">
        <v>89.039999999999992</v>
      </c>
      <c r="GP40" s="54">
        <f t="shared" si="184"/>
        <v>0.1</v>
      </c>
      <c r="GQ40" s="51">
        <f t="shared" si="185"/>
        <v>0.1</v>
      </c>
      <c r="GR40" s="24">
        <f t="shared" si="186"/>
        <v>1</v>
      </c>
      <c r="GS40" s="57">
        <v>1.26</v>
      </c>
      <c r="GT40" s="57">
        <f t="shared" si="38"/>
        <v>0.1</v>
      </c>
      <c r="GU40" s="51">
        <f t="shared" si="39"/>
        <v>0.1</v>
      </c>
      <c r="GV40" s="24">
        <f>IF(GS$6=0,RANK(GS40,GS$12:GS$42,0),RANK(GS40,GS$12:GS$42,1))</f>
        <v>5</v>
      </c>
      <c r="GW40" s="57">
        <v>6.9500000000000011</v>
      </c>
      <c r="GX40" s="57">
        <f t="shared" si="187"/>
        <v>0</v>
      </c>
      <c r="GY40" s="51">
        <f>IF(GW40&lt;&gt;"",GW$5,0)</f>
        <v>0.1</v>
      </c>
      <c r="GZ40" s="24">
        <f>IF(GW$6=0,RANK(GW40,GW$12:GW$42,0),RANK(GW40,GW$12:GW$42,1))</f>
        <v>23</v>
      </c>
      <c r="HA40" s="56"/>
      <c r="HB40" s="56"/>
      <c r="HC40" s="54">
        <f t="shared" si="188"/>
        <v>0.06</v>
      </c>
      <c r="HD40" s="54">
        <f t="shared" si="189"/>
        <v>0.1</v>
      </c>
      <c r="HE40" s="56"/>
      <c r="HF40" s="56"/>
      <c r="HG40" s="56"/>
      <c r="HH40" s="54">
        <f t="shared" si="190"/>
        <v>0.06</v>
      </c>
      <c r="HI40" s="54">
        <f t="shared" si="191"/>
        <v>0.1</v>
      </c>
      <c r="HJ40" s="56"/>
      <c r="HK40" s="57">
        <v>95.73</v>
      </c>
      <c r="HL40" s="57">
        <v>89.19</v>
      </c>
      <c r="HM40" s="54">
        <f t="shared" si="192"/>
        <v>8.3738796414852823E-2</v>
      </c>
      <c r="HN40" s="51">
        <f t="shared" si="193"/>
        <v>0.1</v>
      </c>
      <c r="HO40" s="24">
        <f t="shared" si="194"/>
        <v>21</v>
      </c>
      <c r="HP40" s="57">
        <v>95.73</v>
      </c>
      <c r="HQ40" s="57">
        <v>88.84</v>
      </c>
      <c r="HR40" s="54">
        <f t="shared" si="195"/>
        <v>8.4436274509803969E-2</v>
      </c>
      <c r="HS40" s="51">
        <f t="shared" si="196"/>
        <v>0.1</v>
      </c>
      <c r="HT40" s="24">
        <f t="shared" si="197"/>
        <v>20</v>
      </c>
      <c r="HU40" s="54">
        <v>97.11</v>
      </c>
      <c r="HV40" s="54">
        <v>92.06</v>
      </c>
      <c r="HW40" s="54">
        <f t="shared" si="198"/>
        <v>0.1</v>
      </c>
      <c r="HX40" s="54">
        <f t="shared" si="199"/>
        <v>0.1</v>
      </c>
      <c r="HY40" s="24">
        <f t="shared" si="200"/>
        <v>1</v>
      </c>
      <c r="HZ40" s="54">
        <v>97.11</v>
      </c>
      <c r="IA40" s="54">
        <v>99.74</v>
      </c>
      <c r="IB40" s="54">
        <f t="shared" si="201"/>
        <v>0.1</v>
      </c>
      <c r="IC40" s="54">
        <f t="shared" si="202"/>
        <v>0.1</v>
      </c>
      <c r="ID40" s="24">
        <f t="shared" si="203"/>
        <v>1</v>
      </c>
      <c r="IE40" s="56"/>
      <c r="IF40" s="56"/>
      <c r="IG40" s="54">
        <f t="shared" si="204"/>
        <v>0.06</v>
      </c>
      <c r="IH40" s="54">
        <f t="shared" si="205"/>
        <v>0.1</v>
      </c>
      <c r="II40" s="56"/>
      <c r="IJ40" s="56"/>
      <c r="IK40" s="56"/>
      <c r="IL40" s="54">
        <f t="shared" si="206"/>
        <v>0.06</v>
      </c>
      <c r="IM40" s="54">
        <f t="shared" si="207"/>
        <v>0.1</v>
      </c>
      <c r="IN40" s="56"/>
      <c r="IO40" s="56"/>
      <c r="IP40" s="56"/>
      <c r="IQ40" s="54">
        <f t="shared" si="208"/>
        <v>0.12</v>
      </c>
      <c r="IR40" s="54">
        <f t="shared" si="209"/>
        <v>0.2</v>
      </c>
      <c r="IS40" s="56"/>
      <c r="IT40" s="56"/>
      <c r="IU40" s="56"/>
      <c r="IV40" s="54">
        <f t="shared" si="210"/>
        <v>0.12</v>
      </c>
      <c r="IW40" s="54">
        <f t="shared" si="211"/>
        <v>0.2</v>
      </c>
      <c r="IX40" s="56"/>
      <c r="IY40" s="56"/>
      <c r="IZ40" s="56"/>
      <c r="JA40" s="54">
        <f t="shared" si="212"/>
        <v>0.12</v>
      </c>
      <c r="JB40" s="54">
        <f t="shared" si="213"/>
        <v>0.2</v>
      </c>
      <c r="JC40" s="56"/>
      <c r="JD40" s="56"/>
      <c r="JE40" s="56"/>
      <c r="JF40" s="54">
        <f t="shared" si="214"/>
        <v>0.12</v>
      </c>
      <c r="JG40" s="54">
        <f t="shared" si="215"/>
        <v>0.2</v>
      </c>
      <c r="JH40" s="56"/>
      <c r="JI40" s="56"/>
      <c r="JJ40" s="56"/>
      <c r="JK40" s="54">
        <f t="shared" si="216"/>
        <v>0.06</v>
      </c>
      <c r="JL40" s="54">
        <f t="shared" si="217"/>
        <v>0.1</v>
      </c>
      <c r="JM40" s="56"/>
      <c r="JN40" s="56"/>
      <c r="JO40" s="56"/>
      <c r="JP40" s="54">
        <f t="shared" si="218"/>
        <v>0.06</v>
      </c>
      <c r="JQ40" s="54">
        <f t="shared" si="219"/>
        <v>0.1</v>
      </c>
      <c r="JR40" s="56"/>
      <c r="JS40" s="56"/>
      <c r="JT40" s="56"/>
      <c r="JU40" s="54">
        <f t="shared" si="220"/>
        <v>0.03</v>
      </c>
      <c r="JV40" s="54">
        <f t="shared" si="221"/>
        <v>0.05</v>
      </c>
      <c r="JW40" s="56"/>
      <c r="JX40" s="56"/>
      <c r="JY40" s="56"/>
      <c r="JZ40" s="54">
        <f t="shared" si="222"/>
        <v>0.03</v>
      </c>
      <c r="KA40" s="54">
        <f t="shared" si="223"/>
        <v>0.05</v>
      </c>
      <c r="KB40" s="56"/>
      <c r="KC40" s="56"/>
      <c r="KD40" s="56"/>
      <c r="KE40" s="54">
        <f t="shared" si="224"/>
        <v>0.03</v>
      </c>
      <c r="KF40" s="54">
        <f t="shared" si="225"/>
        <v>0.05</v>
      </c>
      <c r="KG40" s="56"/>
      <c r="KH40" s="56"/>
      <c r="KI40" s="56"/>
      <c r="KJ40" s="54">
        <f t="shared" si="226"/>
        <v>0.03</v>
      </c>
      <c r="KK40" s="54">
        <f t="shared" si="227"/>
        <v>0.05</v>
      </c>
      <c r="KL40" s="56"/>
      <c r="KM40" s="57">
        <v>94.74430818712635</v>
      </c>
      <c r="KN40" s="57"/>
      <c r="KO40" s="54">
        <f t="shared" si="228"/>
        <v>0</v>
      </c>
      <c r="KP40" s="51">
        <f t="shared" si="229"/>
        <v>0</v>
      </c>
      <c r="KQ40" s="24">
        <f t="shared" si="230"/>
        <v>1</v>
      </c>
      <c r="KR40" s="57">
        <v>94.74430818712635</v>
      </c>
      <c r="KS40" s="57"/>
      <c r="KT40" s="54">
        <f t="shared" si="231"/>
        <v>0</v>
      </c>
      <c r="KU40" s="51">
        <f t="shared" si="232"/>
        <v>0</v>
      </c>
      <c r="KV40" s="24">
        <f t="shared" si="233"/>
        <v>1</v>
      </c>
      <c r="KW40" s="57">
        <v>95.235182022908802</v>
      </c>
      <c r="KX40" s="57"/>
      <c r="KY40" s="54">
        <f t="shared" si="234"/>
        <v>0</v>
      </c>
      <c r="KZ40" s="51">
        <f t="shared" si="235"/>
        <v>0</v>
      </c>
      <c r="LA40" s="24">
        <f t="shared" si="236"/>
        <v>1</v>
      </c>
      <c r="LB40" s="57">
        <v>95.235182022908802</v>
      </c>
      <c r="LC40" s="57"/>
      <c r="LD40" s="54">
        <f t="shared" si="237"/>
        <v>0</v>
      </c>
      <c r="LE40" s="51">
        <f t="shared" si="238"/>
        <v>0</v>
      </c>
      <c r="LF40" s="24">
        <f t="shared" si="239"/>
        <v>1</v>
      </c>
      <c r="LG40" s="56"/>
      <c r="LH40" s="56"/>
      <c r="LI40" s="54">
        <f t="shared" si="240"/>
        <v>0.06</v>
      </c>
      <c r="LJ40" s="54">
        <f t="shared" si="241"/>
        <v>0.1</v>
      </c>
      <c r="LK40" s="56"/>
      <c r="LL40" s="56"/>
      <c r="LM40" s="56"/>
      <c r="LN40" s="54">
        <f t="shared" si="242"/>
        <v>0.06</v>
      </c>
      <c r="LO40" s="54">
        <f t="shared" si="243"/>
        <v>0.1</v>
      </c>
      <c r="LP40" s="56"/>
      <c r="LQ40" s="54">
        <v>2.8518309416414866</v>
      </c>
      <c r="LR40" s="56"/>
      <c r="LS40" s="54">
        <f t="shared" si="244"/>
        <v>0</v>
      </c>
      <c r="LT40" s="51">
        <f t="shared" si="245"/>
        <v>0</v>
      </c>
      <c r="LU40" s="24">
        <f t="shared" ref="LU40:LU42" si="579">IF(LQ$6=0,RANK(LS40,LS$12:LS$42,0),RANK(LS40,LS$12:LS$42,1))</f>
        <v>1</v>
      </c>
      <c r="LV40" s="54">
        <v>2.8518309416414866</v>
      </c>
      <c r="LW40" s="56"/>
      <c r="LX40" s="54">
        <f t="shared" si="247"/>
        <v>0</v>
      </c>
      <c r="LY40" s="51">
        <f t="shared" si="248"/>
        <v>0</v>
      </c>
      <c r="LZ40" s="24">
        <f t="shared" ref="LZ40:LZ42" si="580">IF(LV$6=0,RANK(LX40,LX$12:LX$42,0),RANK(LX40,LX$12:LX$42,1))</f>
        <v>1</v>
      </c>
      <c r="MA40" s="54">
        <v>23.072968563778648</v>
      </c>
      <c r="MB40" s="56"/>
      <c r="MC40" s="54">
        <f t="shared" si="250"/>
        <v>0</v>
      </c>
      <c r="MD40" s="51">
        <f t="shared" si="251"/>
        <v>0</v>
      </c>
      <c r="ME40" s="24">
        <f t="shared" ref="ME40:ME42" si="581">IF(MA$6=0,RANK(MC40,MC$12:MC$42,0),RANK(MC40,MC$12:MC$42,1))</f>
        <v>1</v>
      </c>
      <c r="MF40" s="54">
        <v>23.072968563778648</v>
      </c>
      <c r="MG40" s="56"/>
      <c r="MH40" s="54">
        <f t="shared" si="253"/>
        <v>0</v>
      </c>
      <c r="MI40" s="51">
        <f t="shared" si="254"/>
        <v>0</v>
      </c>
      <c r="MJ40" s="24">
        <f t="shared" ref="MJ40:MJ42" si="582">IF(MF$6=0,RANK(MH40,MH$12:MH$42,0),RANK(MH40,MH$12:MH$42,1))</f>
        <v>1</v>
      </c>
      <c r="MK40" s="56"/>
      <c r="ML40" s="56"/>
      <c r="MM40" s="54">
        <f t="shared" si="256"/>
        <v>0.12</v>
      </c>
      <c r="MN40" s="54">
        <f t="shared" si="257"/>
        <v>0.2</v>
      </c>
      <c r="MO40" s="56"/>
      <c r="MP40" s="56"/>
      <c r="MQ40" s="56"/>
      <c r="MR40" s="54">
        <f t="shared" si="258"/>
        <v>0.12</v>
      </c>
      <c r="MS40" s="54">
        <f t="shared" si="259"/>
        <v>0.2</v>
      </c>
      <c r="MT40" s="56"/>
      <c r="MU40" s="56"/>
      <c r="MV40" s="56"/>
      <c r="MW40" s="54">
        <f t="shared" si="260"/>
        <v>0.12</v>
      </c>
      <c r="MX40" s="54">
        <f t="shared" si="261"/>
        <v>0.2</v>
      </c>
      <c r="MY40" s="56"/>
      <c r="MZ40" s="56"/>
      <c r="NA40" s="56"/>
      <c r="NB40" s="54">
        <f t="shared" si="262"/>
        <v>0.12</v>
      </c>
      <c r="NC40" s="54">
        <f t="shared" si="263"/>
        <v>0.2</v>
      </c>
      <c r="ND40" s="56"/>
      <c r="NE40" s="56"/>
      <c r="NF40" s="56"/>
      <c r="NG40" s="54">
        <f t="shared" si="264"/>
        <v>0.06</v>
      </c>
      <c r="NH40" s="54">
        <f t="shared" si="265"/>
        <v>0.1</v>
      </c>
      <c r="NI40" s="56"/>
      <c r="NJ40" s="56"/>
      <c r="NK40" s="56"/>
      <c r="NL40" s="54">
        <f t="shared" si="266"/>
        <v>0.06</v>
      </c>
      <c r="NM40" s="54">
        <f t="shared" si="267"/>
        <v>0.1</v>
      </c>
      <c r="NN40" s="56"/>
      <c r="NO40" s="56"/>
      <c r="NP40" s="56"/>
      <c r="NQ40" s="54">
        <f t="shared" si="268"/>
        <v>0.03</v>
      </c>
      <c r="NR40" s="54">
        <f t="shared" si="269"/>
        <v>0.05</v>
      </c>
      <c r="NS40" s="56"/>
      <c r="NT40" s="56"/>
      <c r="NU40" s="56"/>
      <c r="NV40" s="54">
        <f t="shared" si="270"/>
        <v>0.03</v>
      </c>
      <c r="NW40" s="54">
        <f t="shared" si="271"/>
        <v>0.05</v>
      </c>
      <c r="NX40" s="56"/>
      <c r="NY40" s="56"/>
      <c r="NZ40" s="56"/>
      <c r="OA40" s="54">
        <f t="shared" si="272"/>
        <v>0.03</v>
      </c>
      <c r="OB40" s="54">
        <f t="shared" si="273"/>
        <v>0.05</v>
      </c>
      <c r="OC40" s="56"/>
      <c r="OD40" s="56"/>
      <c r="OE40" s="56"/>
      <c r="OF40" s="54">
        <f t="shared" si="274"/>
        <v>0.03</v>
      </c>
      <c r="OG40" s="54">
        <f t="shared" si="275"/>
        <v>0.05</v>
      </c>
      <c r="OH40" s="56"/>
      <c r="OI40" s="56"/>
      <c r="OJ40" s="56"/>
      <c r="OK40" s="54">
        <f t="shared" si="276"/>
        <v>0.06</v>
      </c>
      <c r="OL40" s="54">
        <f t="shared" si="277"/>
        <v>0.1</v>
      </c>
      <c r="OM40" s="56"/>
      <c r="ON40" s="56"/>
      <c r="OO40" s="56"/>
      <c r="OP40" s="54">
        <f t="shared" si="278"/>
        <v>0.06</v>
      </c>
      <c r="OQ40" s="54">
        <f t="shared" si="279"/>
        <v>0.1</v>
      </c>
      <c r="OR40" s="56"/>
      <c r="OS40" s="56"/>
      <c r="OT40" s="56"/>
      <c r="OU40" s="54">
        <f t="shared" si="280"/>
        <v>0.12</v>
      </c>
      <c r="OV40" s="54">
        <f t="shared" si="281"/>
        <v>0.2</v>
      </c>
      <c r="OW40" s="56"/>
      <c r="OX40" s="56"/>
      <c r="OY40" s="56"/>
      <c r="OZ40" s="54">
        <f t="shared" si="282"/>
        <v>0.12</v>
      </c>
      <c r="PA40" s="54">
        <f t="shared" si="283"/>
        <v>0.2</v>
      </c>
      <c r="PB40" s="56"/>
      <c r="PC40" s="56"/>
      <c r="PD40" s="56"/>
      <c r="PE40" s="54">
        <f t="shared" si="284"/>
        <v>0.12</v>
      </c>
      <c r="PF40" s="54">
        <f t="shared" si="285"/>
        <v>0.2</v>
      </c>
      <c r="PG40" s="56"/>
      <c r="PH40" s="56"/>
      <c r="PI40" s="56"/>
      <c r="PJ40" s="54">
        <f t="shared" si="286"/>
        <v>0.12</v>
      </c>
      <c r="PK40" s="54">
        <f t="shared" si="287"/>
        <v>0.2</v>
      </c>
      <c r="PL40" s="56"/>
      <c r="PM40" s="56"/>
      <c r="PN40" s="56"/>
      <c r="PO40" s="54">
        <f t="shared" si="288"/>
        <v>0.06</v>
      </c>
      <c r="PP40" s="54">
        <f t="shared" si="289"/>
        <v>0.1</v>
      </c>
      <c r="PQ40" s="56"/>
      <c r="PR40" s="56"/>
      <c r="PS40" s="56"/>
      <c r="PT40" s="54">
        <f t="shared" si="290"/>
        <v>0.06</v>
      </c>
      <c r="PU40" s="54">
        <f t="shared" si="291"/>
        <v>0.1</v>
      </c>
      <c r="PV40" s="56"/>
      <c r="PW40" s="56"/>
      <c r="PX40" s="56"/>
      <c r="PY40" s="54">
        <f t="shared" si="292"/>
        <v>0.03</v>
      </c>
      <c r="PZ40" s="54">
        <f t="shared" si="293"/>
        <v>0.05</v>
      </c>
      <c r="QA40" s="56"/>
      <c r="QB40" s="56"/>
      <c r="QC40" s="56"/>
      <c r="QD40" s="54">
        <f t="shared" si="294"/>
        <v>0.03</v>
      </c>
      <c r="QE40" s="54">
        <f t="shared" si="295"/>
        <v>0.05</v>
      </c>
      <c r="QF40" s="56"/>
      <c r="QG40" s="56"/>
      <c r="QH40" s="56"/>
      <c r="QI40" s="54">
        <f t="shared" si="296"/>
        <v>0.03</v>
      </c>
      <c r="QJ40" s="54">
        <f t="shared" si="297"/>
        <v>0.05</v>
      </c>
      <c r="QK40" s="56"/>
      <c r="QL40" s="56"/>
      <c r="QM40" s="56"/>
      <c r="QN40" s="54">
        <f t="shared" si="298"/>
        <v>0.03</v>
      </c>
      <c r="QO40" s="54">
        <f t="shared" si="299"/>
        <v>0.05</v>
      </c>
      <c r="QP40" s="56"/>
      <c r="QQ40" s="54"/>
      <c r="QR40" s="54">
        <f t="shared" si="300"/>
        <v>0.12</v>
      </c>
      <c r="QS40" s="54">
        <f t="shared" si="301"/>
        <v>0.2</v>
      </c>
      <c r="QT40" s="34"/>
      <c r="QU40" s="54"/>
      <c r="QV40" s="54">
        <f t="shared" si="302"/>
        <v>0.12</v>
      </c>
      <c r="QW40" s="54">
        <f t="shared" si="303"/>
        <v>0.2</v>
      </c>
      <c r="QX40" s="34"/>
      <c r="QY40" s="54"/>
      <c r="QZ40" s="54">
        <f t="shared" si="304"/>
        <v>0.12</v>
      </c>
      <c r="RA40" s="54">
        <f t="shared" si="305"/>
        <v>0.2</v>
      </c>
      <c r="RB40" s="34"/>
      <c r="RC40" s="54"/>
      <c r="RD40" s="54">
        <f t="shared" si="306"/>
        <v>0.12</v>
      </c>
      <c r="RE40" s="54">
        <f t="shared" si="307"/>
        <v>0.2</v>
      </c>
      <c r="RF40" s="34"/>
      <c r="RG40" s="54"/>
      <c r="RH40" s="54">
        <f t="shared" si="308"/>
        <v>0.12</v>
      </c>
      <c r="RI40" s="54">
        <f t="shared" si="309"/>
        <v>0.2</v>
      </c>
      <c r="RJ40" s="34"/>
      <c r="RK40" s="57">
        <v>96.3</v>
      </c>
      <c r="RL40" s="57">
        <f t="shared" si="310"/>
        <v>0.14399999999999977</v>
      </c>
      <c r="RM40" s="51">
        <f>IF(RK40&lt;&gt;"",RK$5,0)</f>
        <v>0.2</v>
      </c>
      <c r="RN40" s="24">
        <f t="shared" si="311"/>
        <v>25</v>
      </c>
      <c r="RO40" s="54"/>
      <c r="RP40" s="54">
        <f t="shared" si="312"/>
        <v>0.06</v>
      </c>
      <c r="RQ40" s="54">
        <f t="shared" si="313"/>
        <v>0.1</v>
      </c>
      <c r="RR40" s="34"/>
      <c r="RS40" s="54"/>
      <c r="RT40" s="54">
        <f t="shared" si="314"/>
        <v>0.06</v>
      </c>
      <c r="RU40" s="54">
        <f t="shared" si="315"/>
        <v>0.1</v>
      </c>
      <c r="RV40" s="34"/>
      <c r="RW40" s="54"/>
      <c r="RX40" s="54">
        <f t="shared" si="316"/>
        <v>0.06</v>
      </c>
      <c r="RY40" s="54">
        <f t="shared" si="317"/>
        <v>0.1</v>
      </c>
      <c r="RZ40" s="34"/>
      <c r="SA40" s="54"/>
      <c r="SB40" s="54">
        <f t="shared" si="318"/>
        <v>0.06</v>
      </c>
      <c r="SC40" s="54">
        <f t="shared" si="319"/>
        <v>0.1</v>
      </c>
      <c r="SD40" s="34"/>
      <c r="SE40" s="54"/>
      <c r="SF40" s="54">
        <f t="shared" si="320"/>
        <v>0.06</v>
      </c>
      <c r="SG40" s="54">
        <f t="shared" si="321"/>
        <v>0.1</v>
      </c>
      <c r="SH40" s="34"/>
      <c r="SI40" s="54"/>
      <c r="SJ40" s="54">
        <f t="shared" si="322"/>
        <v>0.06</v>
      </c>
      <c r="SK40" s="54">
        <f t="shared" si="323"/>
        <v>0.1</v>
      </c>
      <c r="SL40" s="34"/>
      <c r="SM40" s="54"/>
      <c r="SN40" s="54">
        <f t="shared" si="324"/>
        <v>0.06</v>
      </c>
      <c r="SO40" s="54">
        <f t="shared" si="325"/>
        <v>0.1</v>
      </c>
      <c r="SP40" s="34"/>
      <c r="SQ40" s="54"/>
      <c r="SR40" s="54">
        <f t="shared" si="326"/>
        <v>0.06</v>
      </c>
      <c r="SS40" s="54">
        <f t="shared" si="327"/>
        <v>0.1</v>
      </c>
      <c r="ST40" s="34"/>
      <c r="SU40" s="54"/>
      <c r="SV40" s="54">
        <f t="shared" si="328"/>
        <v>0.06</v>
      </c>
      <c r="SW40" s="54">
        <f t="shared" si="329"/>
        <v>0.1</v>
      </c>
      <c r="SX40" s="34"/>
      <c r="SY40" s="54"/>
      <c r="SZ40" s="54">
        <f t="shared" si="330"/>
        <v>0.06</v>
      </c>
      <c r="TA40" s="54">
        <f t="shared" si="331"/>
        <v>0.1</v>
      </c>
      <c r="TB40" s="34"/>
      <c r="TC40" s="54"/>
      <c r="TD40" s="54">
        <f t="shared" si="332"/>
        <v>0.06</v>
      </c>
      <c r="TE40" s="54">
        <f t="shared" si="333"/>
        <v>0.1</v>
      </c>
      <c r="TF40" s="34"/>
      <c r="TG40" s="54"/>
      <c r="TH40" s="54">
        <f t="shared" si="334"/>
        <v>0.06</v>
      </c>
      <c r="TI40" s="54">
        <f t="shared" si="335"/>
        <v>0.1</v>
      </c>
      <c r="TJ40" s="34"/>
      <c r="TK40" s="54"/>
      <c r="TL40" s="54">
        <f t="shared" si="336"/>
        <v>0.06</v>
      </c>
      <c r="TM40" s="54">
        <f t="shared" si="337"/>
        <v>0.1</v>
      </c>
      <c r="TN40" s="34"/>
      <c r="TO40" s="57">
        <v>91.88</v>
      </c>
      <c r="TP40" s="57">
        <f t="shared" si="338"/>
        <v>0.1</v>
      </c>
      <c r="TQ40" s="51">
        <f>IF(TO40&lt;&gt;"",TO$5,0)</f>
        <v>0.1</v>
      </c>
      <c r="TR40" s="24">
        <f t="shared" si="339"/>
        <v>21</v>
      </c>
      <c r="TS40" s="54"/>
      <c r="TT40" s="54">
        <f t="shared" si="340"/>
        <v>0.06</v>
      </c>
      <c r="TU40" s="54">
        <f t="shared" si="341"/>
        <v>0.1</v>
      </c>
      <c r="TV40" s="34"/>
      <c r="TW40" s="54"/>
      <c r="TX40" s="54">
        <f t="shared" si="342"/>
        <v>0.06</v>
      </c>
      <c r="TY40" s="54">
        <f t="shared" si="343"/>
        <v>0.1</v>
      </c>
      <c r="TZ40" s="34"/>
      <c r="UA40" s="54"/>
      <c r="UB40" s="54">
        <f t="shared" si="344"/>
        <v>0.06</v>
      </c>
      <c r="UC40" s="54">
        <f t="shared" si="345"/>
        <v>0.1</v>
      </c>
      <c r="UD40" s="34"/>
      <c r="UE40" s="54"/>
      <c r="UF40" s="54">
        <f t="shared" si="346"/>
        <v>0.06</v>
      </c>
      <c r="UG40" s="54">
        <f t="shared" si="347"/>
        <v>0.1</v>
      </c>
      <c r="UH40" s="34"/>
      <c r="UI40" s="54"/>
      <c r="UJ40" s="54">
        <f t="shared" si="348"/>
        <v>0.06</v>
      </c>
      <c r="UK40" s="54">
        <f t="shared" si="349"/>
        <v>0.1</v>
      </c>
      <c r="UL40" s="34"/>
      <c r="UM40" s="54"/>
      <c r="UN40" s="54">
        <f t="shared" si="350"/>
        <v>0.06</v>
      </c>
      <c r="UO40" s="54">
        <f t="shared" si="351"/>
        <v>0.1</v>
      </c>
      <c r="UP40" s="34"/>
      <c r="UQ40" s="54"/>
      <c r="UR40" s="54">
        <f t="shared" si="352"/>
        <v>0.06</v>
      </c>
      <c r="US40" s="54">
        <f t="shared" si="353"/>
        <v>0.1</v>
      </c>
      <c r="UT40" s="34"/>
      <c r="UU40" s="54"/>
      <c r="UV40" s="54">
        <f t="shared" si="354"/>
        <v>0.06</v>
      </c>
      <c r="UW40" s="54">
        <f t="shared" si="355"/>
        <v>0.1</v>
      </c>
      <c r="UX40" s="34"/>
      <c r="UY40" s="54"/>
      <c r="UZ40" s="54">
        <f t="shared" si="356"/>
        <v>0.06</v>
      </c>
      <c r="VA40" s="54">
        <f t="shared" si="357"/>
        <v>0.1</v>
      </c>
      <c r="VB40" s="34"/>
      <c r="VC40" s="54"/>
      <c r="VD40" s="54">
        <f t="shared" si="358"/>
        <v>0.06</v>
      </c>
      <c r="VE40" s="54">
        <f t="shared" si="359"/>
        <v>0.1</v>
      </c>
      <c r="VF40" s="34"/>
      <c r="VG40" s="49">
        <v>1.6078198339150318E-3</v>
      </c>
      <c r="VH40" s="57">
        <f t="shared" si="45"/>
        <v>0.1</v>
      </c>
      <c r="VI40" s="51">
        <f t="shared" si="46"/>
        <v>0.1</v>
      </c>
      <c r="VJ40" s="24"/>
      <c r="VK40" s="57">
        <v>94.74430818712635</v>
      </c>
      <c r="VL40" s="57">
        <f t="shared" si="361"/>
        <v>0.19590893099402162</v>
      </c>
      <c r="VM40" s="51">
        <f>IF(VK40&lt;&gt;"",VK$5,0)</f>
        <v>0.2</v>
      </c>
      <c r="VN40" s="24">
        <f t="shared" si="362"/>
        <v>15</v>
      </c>
      <c r="VO40" s="57">
        <v>95.235182022908802</v>
      </c>
      <c r="VP40" s="57">
        <f t="shared" si="363"/>
        <v>0.2</v>
      </c>
      <c r="VQ40" s="51">
        <f>IF(VO40&lt;&gt;"",VO$5,0)</f>
        <v>0.2</v>
      </c>
      <c r="VR40" s="24">
        <f t="shared" si="364"/>
        <v>17</v>
      </c>
      <c r="VS40" s="54"/>
      <c r="VT40" s="54">
        <f t="shared" si="365"/>
        <v>0.06</v>
      </c>
      <c r="VU40" s="54">
        <f t="shared" si="366"/>
        <v>0.1</v>
      </c>
      <c r="VV40" s="34"/>
      <c r="VW40" s="54">
        <v>2.8518309416414866</v>
      </c>
      <c r="VX40" s="57">
        <f t="shared" si="367"/>
        <v>6.9382158443772976E-2</v>
      </c>
      <c r="VY40" s="51">
        <f>IF(VW40&lt;&gt;"",VW$5,0)</f>
        <v>0.1</v>
      </c>
      <c r="VZ40" s="24">
        <f t="shared" ref="VZ40:VZ42" si="583">IF(VW$6=0,RANK(VW40,VW$12:VW$42,0),RANK(VW40,VW$12:VW$42,1))</f>
        <v>16</v>
      </c>
      <c r="WA40" s="54">
        <v>23.072968563778648</v>
      </c>
      <c r="WB40" s="57">
        <f t="shared" si="369"/>
        <v>0.1</v>
      </c>
      <c r="WC40" s="51">
        <f>IF(WA40&lt;&gt;"",WA$5,0)</f>
        <v>0.1</v>
      </c>
      <c r="WD40" s="24">
        <f t="shared" ref="WD40:WD42" si="584">IF(WA$6=0,RANK(WA40,WA$12:WA$42,0),RANK(WA40,WA$12:WA$42,1))</f>
        <v>5</v>
      </c>
      <c r="WE40" s="57">
        <v>98.67</v>
      </c>
      <c r="WF40" s="57">
        <f t="shared" si="371"/>
        <v>9.5600000000000018E-2</v>
      </c>
      <c r="WG40" s="51">
        <f>IF(WE40&lt;&gt;"",WE$5,0)</f>
        <v>0.1</v>
      </c>
      <c r="WH40" s="24">
        <f t="shared" si="372"/>
        <v>13</v>
      </c>
      <c r="WI40" s="54"/>
      <c r="WJ40" s="54">
        <f t="shared" si="373"/>
        <v>0.06</v>
      </c>
      <c r="WK40" s="54">
        <f t="shared" si="374"/>
        <v>0.1</v>
      </c>
      <c r="WL40" s="34"/>
      <c r="WM40" s="54"/>
      <c r="WN40" s="54">
        <f t="shared" si="375"/>
        <v>0.06</v>
      </c>
      <c r="WO40" s="54">
        <f t="shared" si="376"/>
        <v>0.1</v>
      </c>
      <c r="WP40" s="34"/>
      <c r="WQ40" s="54"/>
      <c r="WR40" s="54">
        <f t="shared" si="377"/>
        <v>0.06</v>
      </c>
      <c r="WS40" s="54">
        <f t="shared" si="378"/>
        <v>0.1</v>
      </c>
      <c r="WT40" s="34"/>
      <c r="WU40" s="57">
        <v>14.29</v>
      </c>
      <c r="WV40" s="57">
        <f t="shared" si="379"/>
        <v>7.5226666666666664E-2</v>
      </c>
      <c r="WW40" s="51">
        <f>IF(WU40&lt;&gt;"",WU$5,0)</f>
        <v>0.1</v>
      </c>
      <c r="WX40" s="24">
        <f t="shared" si="380"/>
        <v>22</v>
      </c>
      <c r="WY40" s="54"/>
      <c r="WZ40" s="54">
        <f t="shared" si="381"/>
        <v>0.06</v>
      </c>
      <c r="XA40" s="54">
        <f t="shared" si="382"/>
        <v>0.1</v>
      </c>
      <c r="XB40" s="34"/>
      <c r="XC40" s="54"/>
      <c r="XD40" s="54">
        <f t="shared" si="383"/>
        <v>0.06</v>
      </c>
      <c r="XE40" s="54">
        <f t="shared" si="384"/>
        <v>0.1</v>
      </c>
      <c r="XF40" s="34"/>
      <c r="XG40" s="54"/>
      <c r="XH40" s="54">
        <f t="shared" si="385"/>
        <v>0.06</v>
      </c>
      <c r="XI40" s="54">
        <f t="shared" si="386"/>
        <v>0.1</v>
      </c>
      <c r="XJ40" s="34"/>
      <c r="XK40" s="54"/>
      <c r="XL40" s="54">
        <f t="shared" si="387"/>
        <v>0.06</v>
      </c>
      <c r="XM40" s="54">
        <f t="shared" si="388"/>
        <v>0.1</v>
      </c>
      <c r="XN40" s="34"/>
      <c r="XO40" s="54"/>
      <c r="XP40" s="54">
        <f t="shared" si="389"/>
        <v>0.06</v>
      </c>
      <c r="XQ40" s="54">
        <f t="shared" si="390"/>
        <v>0.1</v>
      </c>
      <c r="XR40" s="34"/>
      <c r="XS40" s="54"/>
      <c r="XT40" s="54">
        <f t="shared" si="391"/>
        <v>0.06</v>
      </c>
      <c r="XU40" s="54">
        <f t="shared" si="392"/>
        <v>0.1</v>
      </c>
      <c r="XV40" s="34"/>
      <c r="XW40" s="54"/>
      <c r="XX40" s="54">
        <f t="shared" si="393"/>
        <v>0.06</v>
      </c>
      <c r="XY40" s="54">
        <f t="shared" si="394"/>
        <v>0.1</v>
      </c>
      <c r="XZ40" s="34"/>
      <c r="YA40" s="54"/>
      <c r="YB40" s="54">
        <f t="shared" si="395"/>
        <v>0.06</v>
      </c>
      <c r="YC40" s="54">
        <f t="shared" si="396"/>
        <v>0.1</v>
      </c>
      <c r="YD40" s="34"/>
      <c r="YE40" s="54"/>
      <c r="YF40" s="54">
        <f t="shared" si="397"/>
        <v>0.03</v>
      </c>
      <c r="YG40" s="54">
        <f t="shared" si="398"/>
        <v>0.05</v>
      </c>
      <c r="YH40" s="34"/>
      <c r="YI40" s="54"/>
      <c r="YJ40" s="54">
        <f t="shared" si="399"/>
        <v>0.06</v>
      </c>
      <c r="YK40" s="54">
        <f t="shared" si="400"/>
        <v>0.1</v>
      </c>
      <c r="YL40" s="34"/>
      <c r="YM40" s="54"/>
      <c r="YN40" s="54">
        <f t="shared" si="401"/>
        <v>0.03</v>
      </c>
      <c r="YO40" s="54">
        <f t="shared" si="402"/>
        <v>0.05</v>
      </c>
      <c r="YP40" s="34"/>
      <c r="YQ40" s="57">
        <v>97.42</v>
      </c>
      <c r="YR40" s="57">
        <f t="shared" si="403"/>
        <v>0.1</v>
      </c>
      <c r="YS40" s="51">
        <f>IF(YQ40&lt;&gt;"",YQ$5,0)</f>
        <v>0.1</v>
      </c>
      <c r="YT40" s="24">
        <f t="shared" si="404"/>
        <v>22</v>
      </c>
      <c r="YU40" s="54"/>
      <c r="YV40" s="54">
        <f t="shared" si="405"/>
        <v>0.06</v>
      </c>
      <c r="YW40" s="54">
        <f t="shared" si="406"/>
        <v>0.1</v>
      </c>
      <c r="YX40" s="34"/>
      <c r="YY40" s="54"/>
      <c r="YZ40" s="54">
        <f t="shared" si="407"/>
        <v>0.06</v>
      </c>
      <c r="ZA40" s="54">
        <f t="shared" si="408"/>
        <v>0.1</v>
      </c>
      <c r="ZB40" s="34"/>
      <c r="ZC40" s="54"/>
      <c r="ZD40" s="54">
        <f t="shared" si="409"/>
        <v>0.06</v>
      </c>
      <c r="ZE40" s="54">
        <f t="shared" si="410"/>
        <v>0.1</v>
      </c>
      <c r="ZF40" s="34"/>
      <c r="ZG40" s="54"/>
      <c r="ZH40" s="54">
        <f t="shared" si="411"/>
        <v>0.06</v>
      </c>
      <c r="ZI40" s="54">
        <f t="shared" si="412"/>
        <v>0.1</v>
      </c>
      <c r="ZJ40" s="34"/>
      <c r="ZK40" s="54"/>
      <c r="ZL40" s="54">
        <f t="shared" si="413"/>
        <v>0.06</v>
      </c>
      <c r="ZM40" s="54">
        <f t="shared" si="414"/>
        <v>0.1</v>
      </c>
      <c r="ZN40" s="34"/>
      <c r="ZO40" s="54"/>
      <c r="ZP40" s="54">
        <f t="shared" si="415"/>
        <v>0.06</v>
      </c>
      <c r="ZQ40" s="54">
        <f t="shared" si="416"/>
        <v>0.1</v>
      </c>
      <c r="ZR40" s="34"/>
      <c r="ZS40" s="54"/>
      <c r="ZT40" s="54">
        <f t="shared" si="417"/>
        <v>0.06</v>
      </c>
      <c r="ZU40" s="54">
        <f t="shared" si="418"/>
        <v>0.1</v>
      </c>
      <c r="ZV40" s="34"/>
      <c r="ZW40" s="54"/>
      <c r="ZX40" s="54">
        <f t="shared" si="419"/>
        <v>0.06</v>
      </c>
      <c r="ZY40" s="54">
        <f t="shared" si="420"/>
        <v>0.1</v>
      </c>
      <c r="ZZ40" s="34"/>
      <c r="AAA40" s="54"/>
      <c r="AAB40" s="54">
        <f t="shared" si="421"/>
        <v>0.03</v>
      </c>
      <c r="AAC40" s="54">
        <f t="shared" si="422"/>
        <v>0.05</v>
      </c>
      <c r="AAD40" s="34"/>
      <c r="AAE40" s="51">
        <v>3.71</v>
      </c>
      <c r="AAF40" s="57">
        <f t="shared" si="423"/>
        <v>0</v>
      </c>
      <c r="AAG40" s="51">
        <f>IF(AAE40&lt;&gt;"",AAE$5,0)</f>
        <v>0.05</v>
      </c>
      <c r="AAH40" s="24">
        <f t="shared" si="424"/>
        <v>28</v>
      </c>
      <c r="AAI40" s="54"/>
      <c r="AAJ40" s="54">
        <f t="shared" si="425"/>
        <v>0.03</v>
      </c>
      <c r="AAK40" s="54">
        <f t="shared" si="426"/>
        <v>0.05</v>
      </c>
      <c r="AAL40" s="34"/>
      <c r="AAM40" s="54"/>
      <c r="AAN40" s="54">
        <f t="shared" si="427"/>
        <v>0.03</v>
      </c>
      <c r="AAO40" s="54">
        <f t="shared" si="428"/>
        <v>0.05</v>
      </c>
      <c r="AAP40" s="34"/>
      <c r="AAQ40" s="54"/>
      <c r="AAR40" s="54">
        <f t="shared" si="429"/>
        <v>0.03</v>
      </c>
      <c r="AAS40" s="54">
        <f t="shared" si="430"/>
        <v>0.05</v>
      </c>
      <c r="AAT40" s="34"/>
      <c r="AAU40" s="54"/>
      <c r="AAV40" s="54">
        <f t="shared" si="431"/>
        <v>0.03</v>
      </c>
      <c r="AAW40" s="54">
        <f t="shared" si="432"/>
        <v>0.05</v>
      </c>
      <c r="AAX40" s="34"/>
      <c r="AAY40" s="54"/>
      <c r="AAZ40" s="54">
        <f t="shared" si="433"/>
        <v>0.03</v>
      </c>
      <c r="ABA40" s="54">
        <f t="shared" si="434"/>
        <v>0.05</v>
      </c>
      <c r="ABB40" s="34"/>
      <c r="ABC40" s="54"/>
      <c r="ABD40" s="54">
        <f t="shared" si="435"/>
        <v>0.03</v>
      </c>
      <c r="ABE40" s="54">
        <f t="shared" si="436"/>
        <v>0.05</v>
      </c>
      <c r="ABF40" s="34"/>
      <c r="ABG40" s="54"/>
      <c r="ABH40" s="54">
        <f t="shared" si="437"/>
        <v>0.03</v>
      </c>
      <c r="ABI40" s="54">
        <f t="shared" si="438"/>
        <v>0.05</v>
      </c>
      <c r="ABJ40" s="34"/>
      <c r="ABK40" s="54"/>
      <c r="ABL40" s="54">
        <f t="shared" si="439"/>
        <v>0.03</v>
      </c>
      <c r="ABM40" s="54">
        <f t="shared" si="440"/>
        <v>0.05</v>
      </c>
      <c r="ABN40" s="34"/>
      <c r="ABO40" s="54"/>
      <c r="ABP40" s="54">
        <f t="shared" si="441"/>
        <v>0.03</v>
      </c>
      <c r="ABQ40" s="54">
        <f t="shared" si="442"/>
        <v>0.05</v>
      </c>
      <c r="ABR40" s="34"/>
      <c r="ABS40" s="54"/>
      <c r="ABT40" s="54">
        <f t="shared" si="443"/>
        <v>0.03</v>
      </c>
      <c r="ABU40" s="54">
        <f t="shared" si="444"/>
        <v>0.05</v>
      </c>
      <c r="ABV40" s="34"/>
      <c r="ABW40" s="57">
        <v>95.73</v>
      </c>
      <c r="ABX40" s="57">
        <f t="shared" si="445"/>
        <v>0.16613333333333344</v>
      </c>
      <c r="ABY40" s="51">
        <f>IF(ABW40&lt;&gt;"",ABW$5,0)</f>
        <v>0.2</v>
      </c>
      <c r="ABZ40" s="24">
        <f t="shared" si="446"/>
        <v>18</v>
      </c>
      <c r="ACA40" s="54"/>
      <c r="ACB40" s="54">
        <f t="shared" si="447"/>
        <v>0.06</v>
      </c>
      <c r="ACC40" s="54">
        <f t="shared" si="448"/>
        <v>0.1</v>
      </c>
      <c r="ACD40" s="34"/>
      <c r="ACE40" s="54"/>
      <c r="ACF40" s="54">
        <f t="shared" si="449"/>
        <v>0.06</v>
      </c>
      <c r="ACG40" s="54">
        <f t="shared" si="450"/>
        <v>0.1</v>
      </c>
      <c r="ACH40" s="34"/>
      <c r="ACI40" s="54"/>
      <c r="ACJ40" s="54">
        <f t="shared" si="451"/>
        <v>0.06</v>
      </c>
      <c r="ACK40" s="54">
        <f t="shared" si="452"/>
        <v>0.1</v>
      </c>
      <c r="ACL40" s="34"/>
      <c r="ACM40" s="54"/>
      <c r="ACN40" s="54">
        <f t="shared" si="453"/>
        <v>0.06</v>
      </c>
      <c r="ACO40" s="54">
        <f t="shared" si="454"/>
        <v>0.1</v>
      </c>
      <c r="ACP40" s="34"/>
      <c r="ACQ40" s="54"/>
      <c r="ACR40" s="54">
        <f t="shared" si="455"/>
        <v>0.06</v>
      </c>
      <c r="ACS40" s="54">
        <f t="shared" si="456"/>
        <v>0.1</v>
      </c>
      <c r="ACT40" s="34"/>
      <c r="ACU40" s="54"/>
      <c r="ACV40" s="54">
        <f t="shared" si="457"/>
        <v>0.06</v>
      </c>
      <c r="ACW40" s="54">
        <f t="shared" si="458"/>
        <v>0.1</v>
      </c>
      <c r="ACX40" s="34"/>
      <c r="ACY40" s="54"/>
      <c r="ACZ40" s="54">
        <f t="shared" si="459"/>
        <v>0.06</v>
      </c>
      <c r="ADA40" s="54">
        <f t="shared" si="460"/>
        <v>0.1</v>
      </c>
      <c r="ADB40" s="34"/>
      <c r="ADC40" s="54">
        <v>5.41</v>
      </c>
      <c r="ADD40" s="54">
        <f t="shared" si="461"/>
        <v>0.1</v>
      </c>
      <c r="ADE40" s="54">
        <f t="shared" si="56"/>
        <v>0.1</v>
      </c>
      <c r="ADF40" s="24">
        <f t="shared" si="462"/>
        <v>3</v>
      </c>
      <c r="ADG40" s="54">
        <v>97.11</v>
      </c>
      <c r="ADH40" s="54">
        <f t="shared" si="463"/>
        <v>0.1</v>
      </c>
      <c r="ADI40" s="54">
        <f t="shared" si="57"/>
        <v>0.1</v>
      </c>
      <c r="ADJ40" s="24">
        <f t="shared" si="464"/>
        <v>22</v>
      </c>
      <c r="ADK40" s="54"/>
      <c r="ADL40" s="54">
        <f t="shared" si="465"/>
        <v>0.06</v>
      </c>
      <c r="ADM40" s="54">
        <f t="shared" si="466"/>
        <v>0.1</v>
      </c>
      <c r="ADN40" s="34"/>
      <c r="ADO40" s="54"/>
      <c r="ADP40" s="54">
        <f t="shared" si="467"/>
        <v>0.03</v>
      </c>
      <c r="ADQ40" s="54">
        <f t="shared" si="468"/>
        <v>0.05</v>
      </c>
      <c r="ADR40" s="34"/>
      <c r="ADS40" s="54"/>
      <c r="ADT40" s="54">
        <f t="shared" si="469"/>
        <v>0.03</v>
      </c>
      <c r="ADU40" s="54">
        <f t="shared" si="470"/>
        <v>0.05</v>
      </c>
      <c r="ADV40" s="34"/>
      <c r="ADW40" s="54"/>
      <c r="ADX40" s="54">
        <f t="shared" si="471"/>
        <v>0.03</v>
      </c>
      <c r="ADY40" s="54">
        <f t="shared" si="472"/>
        <v>0.05</v>
      </c>
      <c r="ADZ40" s="34"/>
      <c r="AEA40" s="54"/>
      <c r="AEB40" s="54">
        <f t="shared" si="473"/>
        <v>0.03</v>
      </c>
      <c r="AEC40" s="54">
        <f t="shared" si="474"/>
        <v>0.05</v>
      </c>
      <c r="AED40" s="34"/>
      <c r="AEE40" s="54"/>
      <c r="AEF40" s="54">
        <f t="shared" si="475"/>
        <v>0.03</v>
      </c>
      <c r="AEG40" s="54">
        <f t="shared" si="476"/>
        <v>0.05</v>
      </c>
      <c r="AEH40" s="34"/>
      <c r="AEI40" s="54"/>
      <c r="AEJ40" s="54">
        <f t="shared" si="477"/>
        <v>0.03</v>
      </c>
      <c r="AEK40" s="54">
        <f t="shared" si="478"/>
        <v>0.05</v>
      </c>
      <c r="AEL40" s="34"/>
      <c r="AEM40" s="54"/>
      <c r="AEN40" s="54">
        <f t="shared" si="479"/>
        <v>0.06</v>
      </c>
      <c r="AEO40" s="54">
        <f t="shared" si="480"/>
        <v>0.1</v>
      </c>
      <c r="AEP40" s="34"/>
      <c r="AEQ40" s="54"/>
      <c r="AER40" s="54">
        <f t="shared" si="481"/>
        <v>0.06</v>
      </c>
      <c r="AES40" s="54">
        <f t="shared" si="482"/>
        <v>0.1</v>
      </c>
      <c r="AET40" s="34"/>
      <c r="AEU40" s="54"/>
      <c r="AEV40" s="54">
        <f t="shared" si="483"/>
        <v>0.06</v>
      </c>
      <c r="AEW40" s="54">
        <f t="shared" si="484"/>
        <v>0.1</v>
      </c>
      <c r="AEX40" s="34"/>
      <c r="AEY40" s="54"/>
      <c r="AEZ40" s="54">
        <f t="shared" si="485"/>
        <v>0.06</v>
      </c>
      <c r="AFA40" s="54">
        <f t="shared" si="486"/>
        <v>0.1</v>
      </c>
      <c r="AFB40" s="34"/>
      <c r="AFC40" s="54"/>
      <c r="AFD40" s="54">
        <f t="shared" si="487"/>
        <v>0.03</v>
      </c>
      <c r="AFE40" s="54">
        <f t="shared" si="488"/>
        <v>0.05</v>
      </c>
      <c r="AFF40" s="34"/>
      <c r="AFG40" s="54"/>
      <c r="AFH40" s="54">
        <f t="shared" si="489"/>
        <v>0.03</v>
      </c>
      <c r="AFI40" s="54">
        <f t="shared" si="490"/>
        <v>0.05</v>
      </c>
      <c r="AFJ40" s="34"/>
      <c r="AFK40" s="54"/>
      <c r="AFL40" s="54">
        <f t="shared" si="491"/>
        <v>0.03</v>
      </c>
      <c r="AFM40" s="54">
        <f t="shared" si="492"/>
        <v>0.05</v>
      </c>
      <c r="AFN40" s="34"/>
      <c r="AFO40" s="54"/>
      <c r="AFP40" s="54">
        <f t="shared" si="493"/>
        <v>0.03</v>
      </c>
      <c r="AFQ40" s="54">
        <f t="shared" si="494"/>
        <v>0.05</v>
      </c>
      <c r="AFR40" s="34"/>
      <c r="AFS40" s="54"/>
      <c r="AFT40" s="54">
        <f t="shared" si="495"/>
        <v>0.03</v>
      </c>
      <c r="AFU40" s="54">
        <f t="shared" si="496"/>
        <v>0.05</v>
      </c>
      <c r="AFV40" s="34"/>
      <c r="AFW40" s="54"/>
      <c r="AFX40" s="54">
        <f t="shared" si="497"/>
        <v>0.03</v>
      </c>
      <c r="AFY40" s="54">
        <f t="shared" si="498"/>
        <v>0.05</v>
      </c>
      <c r="AFZ40" s="34"/>
      <c r="AGA40" s="54"/>
      <c r="AGB40" s="54">
        <f t="shared" si="499"/>
        <v>0.06</v>
      </c>
      <c r="AGC40" s="54">
        <f t="shared" si="500"/>
        <v>0.1</v>
      </c>
      <c r="AGD40" s="34"/>
      <c r="AGE40" s="54"/>
      <c r="AGF40" s="54">
        <f t="shared" si="501"/>
        <v>0.03</v>
      </c>
      <c r="AGG40" s="54">
        <f t="shared" si="502"/>
        <v>0.05</v>
      </c>
      <c r="AGH40" s="34"/>
      <c r="AGI40" s="54"/>
      <c r="AGJ40" s="54">
        <f t="shared" si="503"/>
        <v>0.03</v>
      </c>
      <c r="AGK40" s="54">
        <f t="shared" si="504"/>
        <v>0.05</v>
      </c>
      <c r="AGL40" s="34"/>
      <c r="AGM40" s="54"/>
      <c r="AGN40" s="54">
        <f t="shared" si="505"/>
        <v>0.03</v>
      </c>
      <c r="AGO40" s="54">
        <f t="shared" si="506"/>
        <v>0.05</v>
      </c>
      <c r="AGP40" s="34"/>
      <c r="AGQ40" s="54"/>
      <c r="AGR40" s="54">
        <f t="shared" si="507"/>
        <v>0.03</v>
      </c>
      <c r="AGS40" s="54">
        <f t="shared" si="508"/>
        <v>0.05</v>
      </c>
      <c r="AGT40" s="34"/>
      <c r="AGU40" s="57">
        <v>0.21</v>
      </c>
      <c r="AGV40" s="57">
        <f t="shared" si="509"/>
        <v>1.5</v>
      </c>
      <c r="AGW40" s="51">
        <f>IF(AGU40&lt;&gt;"",AGU$5,0)</f>
        <v>1.5</v>
      </c>
      <c r="AGX40" s="24">
        <f t="shared" ref="AGX40:AGX42" si="585">IF(AGU$6=0,RANK(AGU40,AGU$12:AGU$42,0),RANK(AGU40,AGU$12:AGU$42,1))</f>
        <v>16</v>
      </c>
      <c r="AGY40" s="57">
        <v>0.12000000000000001</v>
      </c>
      <c r="AGZ40" s="57">
        <f t="shared" si="511"/>
        <v>1.5</v>
      </c>
      <c r="AHA40" s="51">
        <f>IF(AGY40&lt;&gt;"",AGY$5,0)</f>
        <v>1.5</v>
      </c>
      <c r="AHB40" s="24">
        <f t="shared" si="512"/>
        <v>13</v>
      </c>
      <c r="AHC40" s="57">
        <v>97.01</v>
      </c>
      <c r="AHD40" s="57">
        <f t="shared" si="513"/>
        <v>1</v>
      </c>
      <c r="AHE40" s="51">
        <f>IF(AHC40&lt;&gt;"",AHC$5,0)</f>
        <v>1</v>
      </c>
      <c r="AHF40" s="24">
        <f t="shared" si="514"/>
        <v>27</v>
      </c>
      <c r="AHG40" s="57">
        <v>93.07</v>
      </c>
      <c r="AHH40" s="57">
        <f t="shared" si="515"/>
        <v>0.42279999999999973</v>
      </c>
      <c r="AHI40" s="51">
        <f>IF(AHG40&lt;&gt;"",AHG$5,0)</f>
        <v>0.5</v>
      </c>
      <c r="AHJ40" s="24">
        <f t="shared" ref="AHJ40:AHJ42" si="586">IF(AHG$6=0,RANK(AHG40,AHG$12:AHG$42,0),RANK(AHG40,AHG$12:AHG$42,1))</f>
        <v>26</v>
      </c>
      <c r="AHK40" s="57">
        <v>97.54</v>
      </c>
      <c r="AHL40" s="57">
        <f t="shared" si="517"/>
        <v>0.40800000000000125</v>
      </c>
      <c r="AHM40" s="51">
        <f>IF(AHK40&lt;&gt;"",AHK$5,0)</f>
        <v>0.5</v>
      </c>
      <c r="AHN40" s="24">
        <f t="shared" si="518"/>
        <v>25</v>
      </c>
      <c r="AHO40" s="57">
        <v>9.68</v>
      </c>
      <c r="AHP40" s="57">
        <f t="shared" si="519"/>
        <v>0</v>
      </c>
      <c r="AHQ40" s="51">
        <f>IF(AHO40&lt;&gt;"",AHO$5,0)</f>
        <v>0.55000000000000004</v>
      </c>
      <c r="AHR40" s="24">
        <f t="shared" si="520"/>
        <v>22</v>
      </c>
      <c r="AHS40" s="57">
        <v>2.75</v>
      </c>
      <c r="AHT40" s="57">
        <f t="shared" si="521"/>
        <v>0.55000000000000004</v>
      </c>
      <c r="AHU40" s="51">
        <f>IF(AHS40&lt;&gt;"",AHS$5,0)</f>
        <v>0.55000000000000004</v>
      </c>
      <c r="AHV40" s="24">
        <f t="shared" si="522"/>
        <v>19</v>
      </c>
      <c r="AHW40" s="57">
        <v>0.26340000000000002</v>
      </c>
      <c r="AHX40" s="57">
        <f t="shared" si="523"/>
        <v>0.45</v>
      </c>
      <c r="AHY40" s="51">
        <f>IF(AHW40&lt;&gt;"",AHW$5,0)</f>
        <v>0.45</v>
      </c>
      <c r="AHZ40" s="24">
        <f t="shared" si="524"/>
        <v>27</v>
      </c>
      <c r="AIA40" s="57">
        <v>9.2600000000000002E-2</v>
      </c>
      <c r="AIB40" s="57">
        <f t="shared" si="525"/>
        <v>0.45</v>
      </c>
      <c r="AIC40" s="51">
        <f>IF(AIA40&lt;&gt;"",AIA$5,0)</f>
        <v>0.45</v>
      </c>
      <c r="AID40" s="24">
        <f t="shared" si="526"/>
        <v>26</v>
      </c>
      <c r="AIE40" s="54"/>
      <c r="AIF40" s="54">
        <f t="shared" si="527"/>
        <v>0.24</v>
      </c>
      <c r="AIG40" s="54">
        <f t="shared" si="528"/>
        <v>0.4</v>
      </c>
      <c r="AIH40" s="34"/>
      <c r="AII40" s="54"/>
      <c r="AIJ40" s="54">
        <f t="shared" si="529"/>
        <v>0.24</v>
      </c>
      <c r="AIK40" s="54">
        <f t="shared" si="530"/>
        <v>0.4</v>
      </c>
      <c r="AIL40" s="34"/>
      <c r="AIM40" s="54"/>
      <c r="AIN40" s="54">
        <f t="shared" si="531"/>
        <v>0.24</v>
      </c>
      <c r="AIO40" s="54">
        <f t="shared" si="532"/>
        <v>0.4</v>
      </c>
      <c r="AIP40" s="34"/>
      <c r="AIQ40" s="57">
        <v>24.09</v>
      </c>
      <c r="AIR40" s="57">
        <f t="shared" si="533"/>
        <v>1.5</v>
      </c>
      <c r="AIS40" s="51">
        <f>IF(AIQ40&lt;&gt;"",AIQ$5,0)</f>
        <v>1.5</v>
      </c>
      <c r="AIT40" s="24">
        <f t="shared" si="534"/>
        <v>1</v>
      </c>
      <c r="AIU40" s="57">
        <v>7.4700000000000006</v>
      </c>
      <c r="AIV40" s="57">
        <f t="shared" si="535"/>
        <v>1.6048</v>
      </c>
      <c r="AIW40" s="51">
        <f>IF(AIU40&lt;&gt;"",AIU$5,0)</f>
        <v>2</v>
      </c>
      <c r="AIX40" s="24">
        <f t="shared" si="536"/>
        <v>26</v>
      </c>
      <c r="AIY40" s="51">
        <v>0.1</v>
      </c>
      <c r="AIZ40" s="57">
        <f t="shared" si="537"/>
        <v>1.4</v>
      </c>
      <c r="AJA40" s="51">
        <f>IF(AIY40&lt;&gt;"",AIY$5,0)</f>
        <v>1.4</v>
      </c>
      <c r="AJB40" s="24">
        <f t="shared" si="538"/>
        <v>20</v>
      </c>
      <c r="AJC40" s="57">
        <v>22.074981807396377</v>
      </c>
      <c r="AJD40" s="57">
        <f t="shared" si="539"/>
        <v>0.3</v>
      </c>
      <c r="AJE40" s="51">
        <f>IF(AJC40&lt;&gt;"",AJC$5,0)</f>
        <v>0.3</v>
      </c>
      <c r="AJF40" s="24">
        <f t="shared" si="540"/>
        <v>20</v>
      </c>
      <c r="AJG40" s="54"/>
      <c r="AJH40" s="54">
        <f t="shared" si="541"/>
        <v>0.12</v>
      </c>
      <c r="AJI40" s="54">
        <f t="shared" si="542"/>
        <v>0.2</v>
      </c>
      <c r="AJJ40" s="34"/>
      <c r="AJK40" s="57">
        <v>0.83</v>
      </c>
      <c r="AJL40" s="57">
        <f t="shared" si="543"/>
        <v>0.4</v>
      </c>
      <c r="AJM40" s="51">
        <f>IF(AJK40&lt;&gt;"",AJK$5,0)</f>
        <v>0.4</v>
      </c>
      <c r="AJN40" s="24">
        <f t="shared" si="544"/>
        <v>21</v>
      </c>
      <c r="AJO40" s="57">
        <v>90.9</v>
      </c>
      <c r="AJP40" s="57">
        <f t="shared" si="545"/>
        <v>0</v>
      </c>
      <c r="AJQ40" s="51">
        <f>IF(AJO40&lt;&gt;"",AJO$5,0)</f>
        <v>0.2</v>
      </c>
      <c r="AJR40" s="24">
        <f t="shared" si="546"/>
        <v>29</v>
      </c>
      <c r="AJS40" s="57">
        <v>100</v>
      </c>
      <c r="AJT40" s="57">
        <f t="shared" si="547"/>
        <v>0.2</v>
      </c>
      <c r="AJU40" s="51">
        <f>IF(AJS40&lt;&gt;"",AJS$5,0)</f>
        <v>0.2</v>
      </c>
      <c r="AJV40" s="24">
        <f t="shared" si="548"/>
        <v>1</v>
      </c>
      <c r="AJW40" s="57">
        <v>85.3</v>
      </c>
      <c r="AJX40" s="54">
        <f t="shared" si="549"/>
        <v>0</v>
      </c>
      <c r="AJY40" s="36">
        <f>IF(AJW40&lt;&gt;"",AJW$5,0)</f>
        <v>0.2</v>
      </c>
      <c r="AJZ40" s="35">
        <f t="shared" si="550"/>
        <v>29</v>
      </c>
      <c r="AKA40" s="31" t="s">
        <v>573</v>
      </c>
      <c r="AKB40" s="33">
        <f t="shared" si="75"/>
        <v>84.037377907002735</v>
      </c>
      <c r="AKC40" s="34">
        <f t="shared" si="551"/>
        <v>7</v>
      </c>
      <c r="AKD40" s="31" t="s">
        <v>573</v>
      </c>
      <c r="AKE40" s="33">
        <f t="shared" si="76"/>
        <v>85.757909504708564</v>
      </c>
      <c r="AKF40" s="34">
        <f t="shared" si="552"/>
        <v>26</v>
      </c>
      <c r="AKG40" s="31" t="s">
        <v>573</v>
      </c>
      <c r="AKH40" s="33">
        <f t="shared" si="77"/>
        <v>60</v>
      </c>
      <c r="AKI40" s="34">
        <f t="shared" si="553"/>
        <v>1</v>
      </c>
      <c r="AKJ40" s="31" t="s">
        <v>573</v>
      </c>
      <c r="AKK40" s="33">
        <f t="shared" si="554"/>
        <v>70.122573574735682</v>
      </c>
      <c r="AKL40" s="34">
        <f t="shared" si="573"/>
        <v>11</v>
      </c>
      <c r="AKM40" s="31" t="s">
        <v>573</v>
      </c>
      <c r="AKN40" s="33">
        <f t="shared" si="78"/>
        <v>65.012637267048447</v>
      </c>
      <c r="AKO40" s="34">
        <f t="shared" si="574"/>
        <v>14</v>
      </c>
      <c r="AKP40" s="31" t="s">
        <v>573</v>
      </c>
      <c r="AKQ40" s="33">
        <f>(AGV40+AGZ40)/(AGW40+AHA40)*100</f>
        <v>100</v>
      </c>
      <c r="AKR40" s="34">
        <f t="shared" si="557"/>
        <v>1</v>
      </c>
      <c r="AKS40" s="31" t="s">
        <v>573</v>
      </c>
      <c r="AKT40" s="33">
        <f t="shared" si="558"/>
        <v>82.020000000000024</v>
      </c>
      <c r="AKU40" s="34">
        <f t="shared" si="80"/>
        <v>25</v>
      </c>
      <c r="AKV40" s="31" t="s">
        <v>573</v>
      </c>
      <c r="AKW40" s="33">
        <f t="shared" si="559"/>
        <v>85.65245901639345</v>
      </c>
      <c r="AKX40" s="34">
        <f t="shared" si="560"/>
        <v>26</v>
      </c>
      <c r="AKY40" s="31" t="s">
        <v>573</v>
      </c>
      <c r="AKZ40" s="33">
        <f t="shared" si="81"/>
        <v>68</v>
      </c>
      <c r="ALA40" s="34">
        <f t="shared" si="561"/>
        <v>30</v>
      </c>
    </row>
    <row r="41" spans="1:989" ht="18" x14ac:dyDescent="0.15">
      <c r="A41" s="31" t="s">
        <v>574</v>
      </c>
      <c r="B41" s="32" t="str">
        <f t="shared" si="82"/>
        <v>浙江</v>
      </c>
      <c r="C41" s="33">
        <f t="shared" si="83"/>
        <v>82.406809896684706</v>
      </c>
      <c r="D41" s="34">
        <f t="shared" si="84"/>
        <v>7</v>
      </c>
      <c r="E41" s="54">
        <v>81.16</v>
      </c>
      <c r="F41" s="54">
        <f t="shared" si="85"/>
        <v>0.52826666666666633</v>
      </c>
      <c r="G41" s="54">
        <f>IF(E41&lt;&gt;"",E$5,0)</f>
        <v>0.7</v>
      </c>
      <c r="H41" s="35">
        <f t="shared" si="86"/>
        <v>16</v>
      </c>
      <c r="I41" s="54">
        <v>81.19</v>
      </c>
      <c r="J41" s="54">
        <f t="shared" si="87"/>
        <v>0.53106666666666646</v>
      </c>
      <c r="K41" s="36">
        <f>IF(I41&lt;&gt;"",I$5,0)</f>
        <v>0.7</v>
      </c>
      <c r="L41" s="35">
        <f t="shared" si="88"/>
        <v>8</v>
      </c>
      <c r="M41" s="54">
        <v>79.64</v>
      </c>
      <c r="N41" s="54">
        <f t="shared" si="89"/>
        <v>0.51839999999999997</v>
      </c>
      <c r="O41" s="36">
        <f>IF(M41&lt;&gt;"",M$5,0)</f>
        <v>0.6</v>
      </c>
      <c r="P41" s="35">
        <f t="shared" si="90"/>
        <v>9</v>
      </c>
      <c r="Q41" s="54">
        <v>87.43</v>
      </c>
      <c r="R41" s="54">
        <f t="shared" si="91"/>
        <v>0.55440000000000056</v>
      </c>
      <c r="S41" s="36">
        <f>IF(Q41&lt;&gt;"",Q$5,0)</f>
        <v>0.6</v>
      </c>
      <c r="T41" s="35">
        <f t="shared" si="92"/>
        <v>8</v>
      </c>
      <c r="U41" s="54"/>
      <c r="V41" s="54">
        <f t="shared" si="93"/>
        <v>0.3</v>
      </c>
      <c r="W41" s="54">
        <f t="shared" si="563"/>
        <v>0.5</v>
      </c>
      <c r="X41" s="34"/>
      <c r="Y41" s="36">
        <v>7.3562751590341244E-2</v>
      </c>
      <c r="Z41" s="54">
        <f t="shared" si="95"/>
        <v>0.24344939618318101</v>
      </c>
      <c r="AA41" s="36">
        <f>IF(Y41&lt;&gt;"",Y$5,0)</f>
        <v>0.3</v>
      </c>
      <c r="AB41" s="35">
        <f t="shared" si="96"/>
        <v>17</v>
      </c>
      <c r="AC41" s="36">
        <v>1.5571342564720048</v>
      </c>
      <c r="AD41" s="54">
        <f t="shared" si="97"/>
        <v>0</v>
      </c>
      <c r="AE41" s="36">
        <f>IF(AC41&lt;&gt;"",AC$5,0)</f>
        <v>0.5</v>
      </c>
      <c r="AF41" s="35">
        <f t="shared" si="575"/>
        <v>28</v>
      </c>
      <c r="AG41" s="36">
        <v>7.4653822998193856E-2</v>
      </c>
      <c r="AH41" s="54">
        <f t="shared" si="99"/>
        <v>0.24083082480433474</v>
      </c>
      <c r="AI41" s="36">
        <f>IF(AG41&lt;&gt;"",AG$5,0)</f>
        <v>0.3</v>
      </c>
      <c r="AJ41" s="35">
        <f t="shared" si="100"/>
        <v>23</v>
      </c>
      <c r="AK41" s="36">
        <v>13.764710576502413</v>
      </c>
      <c r="AL41" s="54">
        <f t="shared" si="101"/>
        <v>0.5</v>
      </c>
      <c r="AM41" s="36">
        <f>IF(AK41&lt;&gt;"",AK$5,0)</f>
        <v>0.5</v>
      </c>
      <c r="AN41" s="35">
        <f t="shared" si="576"/>
        <v>19</v>
      </c>
      <c r="AO41" s="53">
        <v>1.3802416584348187</v>
      </c>
      <c r="AP41" s="54">
        <f t="shared" si="103"/>
        <v>0.3</v>
      </c>
      <c r="AQ41" s="36">
        <f>IF(AO41&lt;&gt;"",AO$5,0)</f>
        <v>0.3</v>
      </c>
      <c r="AR41" s="35">
        <f t="shared" si="562"/>
        <v>7</v>
      </c>
      <c r="AS41" s="54">
        <v>99.92</v>
      </c>
      <c r="AT41" s="54">
        <f t="shared" si="105"/>
        <v>1</v>
      </c>
      <c r="AU41" s="36">
        <f>IF(AS41&lt;&gt;"",AS$5,0)</f>
        <v>1</v>
      </c>
      <c r="AV41" s="35">
        <f t="shared" si="106"/>
        <v>1</v>
      </c>
      <c r="AW41" s="54">
        <v>0.01</v>
      </c>
      <c r="AX41" s="54">
        <f t="shared" si="107"/>
        <v>1</v>
      </c>
      <c r="AY41" s="36">
        <f>IF(AW41&lt;&gt;"",AW$5,0)</f>
        <v>1</v>
      </c>
      <c r="AZ41" s="35">
        <f t="shared" si="108"/>
        <v>2</v>
      </c>
      <c r="BA41" s="54">
        <v>2.4239999999999999</v>
      </c>
      <c r="BB41" s="54">
        <f t="shared" si="109"/>
        <v>1</v>
      </c>
      <c r="BC41" s="36">
        <f>IF(BA41&lt;&gt;"",BA$5,0)</f>
        <v>1</v>
      </c>
      <c r="BD41" s="35">
        <f t="shared" si="110"/>
        <v>13</v>
      </c>
      <c r="BE41" s="37">
        <v>0.06</v>
      </c>
      <c r="BF41" s="54">
        <f t="shared" si="111"/>
        <v>1</v>
      </c>
      <c r="BG41" s="36">
        <f>IF(BE41&lt;&gt;"",BE$5,0)</f>
        <v>1</v>
      </c>
      <c r="BH41" s="35">
        <f t="shared" si="112"/>
        <v>1</v>
      </c>
      <c r="BI41" s="54">
        <v>99.63</v>
      </c>
      <c r="BJ41" s="54">
        <f t="shared" si="113"/>
        <v>0.2</v>
      </c>
      <c r="BK41" s="36">
        <f>IF(BI41&lt;&gt;"",BI$5,0)</f>
        <v>0.2</v>
      </c>
      <c r="BL41" s="35">
        <f t="shared" si="114"/>
        <v>10</v>
      </c>
      <c r="BM41" s="54">
        <v>0.22</v>
      </c>
      <c r="BN41" s="54">
        <f t="shared" si="115"/>
        <v>0.2</v>
      </c>
      <c r="BO41" s="36">
        <f>IF(BM41&lt;&gt;"",BM$5,0)</f>
        <v>0.2</v>
      </c>
      <c r="BP41" s="35">
        <f t="shared" si="116"/>
        <v>18</v>
      </c>
      <c r="BQ41" s="54">
        <v>99.61</v>
      </c>
      <c r="BR41" s="54">
        <f t="shared" si="117"/>
        <v>0.2</v>
      </c>
      <c r="BS41" s="36">
        <f>IF(BQ41&lt;&gt;"",BQ$5,0)</f>
        <v>0.2</v>
      </c>
      <c r="BT41" s="35">
        <f t="shared" si="118"/>
        <v>1</v>
      </c>
      <c r="BU41" s="54">
        <v>1.3237609358854017</v>
      </c>
      <c r="BV41" s="54">
        <f t="shared" si="119"/>
        <v>0.34819825025833573</v>
      </c>
      <c r="BW41" s="36">
        <f>IF(BU41&lt;&gt;"",BU$5,0)</f>
        <v>0.4</v>
      </c>
      <c r="BX41" s="35">
        <f t="shared" si="120"/>
        <v>10</v>
      </c>
      <c r="BY41" s="54">
        <v>98.64</v>
      </c>
      <c r="BZ41" s="54">
        <f t="shared" si="121"/>
        <v>0.4</v>
      </c>
      <c r="CA41" s="36">
        <f>IF(BY41&lt;&gt;"",BY$5,0)</f>
        <v>0.4</v>
      </c>
      <c r="CB41" s="35">
        <f t="shared" si="122"/>
        <v>3</v>
      </c>
      <c r="CC41" s="54">
        <v>99.190100000000001</v>
      </c>
      <c r="CD41" s="54">
        <f t="shared" si="123"/>
        <v>0.5</v>
      </c>
      <c r="CE41" s="36">
        <f>IF(CC41&lt;&gt;"",CC$5,0)</f>
        <v>0.5</v>
      </c>
      <c r="CF41" s="35">
        <f t="shared" si="124"/>
        <v>7</v>
      </c>
      <c r="CG41" s="54">
        <v>48</v>
      </c>
      <c r="CH41" s="54">
        <f t="shared" si="125"/>
        <v>0.4</v>
      </c>
      <c r="CI41" s="36">
        <f>IF(CG41&lt;&gt;"",CG$5,0)</f>
        <v>0.4</v>
      </c>
      <c r="CJ41" s="35">
        <f t="shared" si="126"/>
        <v>5</v>
      </c>
      <c r="CK41" s="54"/>
      <c r="CL41" s="54">
        <f t="shared" si="127"/>
        <v>0.18</v>
      </c>
      <c r="CM41" s="54">
        <f t="shared" si="128"/>
        <v>0.3</v>
      </c>
      <c r="CN41" s="34"/>
      <c r="CO41" s="54">
        <v>99.479799999999997</v>
      </c>
      <c r="CP41" s="54">
        <f t="shared" si="129"/>
        <v>0.5</v>
      </c>
      <c r="CQ41" s="36">
        <f>IF(CO41&lt;&gt;"",CO$5,0)</f>
        <v>0.5</v>
      </c>
      <c r="CR41" s="35">
        <f t="shared" si="130"/>
        <v>5</v>
      </c>
      <c r="CS41" s="54">
        <v>64</v>
      </c>
      <c r="CT41" s="54">
        <f t="shared" si="131"/>
        <v>0.4</v>
      </c>
      <c r="CU41" s="36">
        <f>IF(CS41&lt;&gt;"",CS$5,0)</f>
        <v>0.4</v>
      </c>
      <c r="CV41" s="35">
        <f t="shared" si="132"/>
        <v>21</v>
      </c>
      <c r="CW41" s="54"/>
      <c r="CX41" s="54">
        <f t="shared" si="133"/>
        <v>0.18</v>
      </c>
      <c r="CY41" s="54">
        <f t="shared" si="134"/>
        <v>0.3</v>
      </c>
      <c r="CZ41" s="34"/>
      <c r="DA41" s="54">
        <v>99.898200000000003</v>
      </c>
      <c r="DB41" s="54">
        <f t="shared" si="135"/>
        <v>0.3</v>
      </c>
      <c r="DC41" s="36">
        <f>IF(DA41&lt;&gt;"",DA$5,0)</f>
        <v>0.3</v>
      </c>
      <c r="DD41" s="35">
        <f t="shared" si="136"/>
        <v>1</v>
      </c>
      <c r="DE41" s="54">
        <v>33</v>
      </c>
      <c r="DF41" s="54">
        <f t="shared" si="137"/>
        <v>0.5</v>
      </c>
      <c r="DG41" s="36">
        <f>IF(DE41&lt;&gt;"",DE$5,0)</f>
        <v>0.5</v>
      </c>
      <c r="DH41" s="35">
        <f t="shared" si="138"/>
        <v>1</v>
      </c>
      <c r="DI41" s="54">
        <v>99.882999999999996</v>
      </c>
      <c r="DJ41" s="54">
        <f t="shared" si="139"/>
        <v>0.5</v>
      </c>
      <c r="DK41" s="36">
        <f>IF(DI41&lt;&gt;"",DI$5,0)</f>
        <v>0.5</v>
      </c>
      <c r="DL41" s="35">
        <f t="shared" si="140"/>
        <v>2</v>
      </c>
      <c r="DM41" s="54">
        <v>73</v>
      </c>
      <c r="DN41" s="54">
        <f t="shared" si="141"/>
        <v>0.3</v>
      </c>
      <c r="DO41" s="36">
        <f>IF(DM41&lt;&gt;"",DM$5,0)</f>
        <v>0.3</v>
      </c>
      <c r="DP41" s="35">
        <f t="shared" si="142"/>
        <v>18</v>
      </c>
      <c r="DQ41" s="54">
        <v>5.1418999999999997</v>
      </c>
      <c r="DR41" s="54">
        <f t="shared" si="143"/>
        <v>0.3</v>
      </c>
      <c r="DS41" s="36">
        <f>IF(DQ41&lt;&gt;"",DQ$5,0)</f>
        <v>0.3</v>
      </c>
      <c r="DT41" s="35">
        <f t="shared" si="144"/>
        <v>4</v>
      </c>
      <c r="DU41" s="54">
        <v>99.78</v>
      </c>
      <c r="DV41" s="54">
        <f t="shared" si="145"/>
        <v>0.3</v>
      </c>
      <c r="DW41" s="36">
        <f>IF(DU41&lt;&gt;"",DU$5,0)</f>
        <v>0.3</v>
      </c>
      <c r="DX41" s="35">
        <f t="shared" si="146"/>
        <v>13</v>
      </c>
      <c r="DY41" s="54"/>
      <c r="DZ41" s="54">
        <f t="shared" si="147"/>
        <v>0.3</v>
      </c>
      <c r="EA41" s="54">
        <f t="shared" si="148"/>
        <v>0.5</v>
      </c>
      <c r="EB41" s="34"/>
      <c r="EC41" s="54">
        <v>81.19</v>
      </c>
      <c r="ED41" s="94">
        <v>78.430000000000007</v>
      </c>
      <c r="EE41" s="54">
        <f t="shared" si="149"/>
        <v>0.18118161925601717</v>
      </c>
      <c r="EF41" s="51">
        <f t="shared" si="150"/>
        <v>0.3</v>
      </c>
      <c r="EG41" s="24">
        <f t="shared" si="151"/>
        <v>9</v>
      </c>
      <c r="EH41" s="54">
        <v>81.19</v>
      </c>
      <c r="EI41" s="54">
        <v>72.33</v>
      </c>
      <c r="EJ41" s="54">
        <f t="shared" si="152"/>
        <v>0.24910965323336448</v>
      </c>
      <c r="EK41" s="51">
        <f t="shared" si="153"/>
        <v>0.3</v>
      </c>
      <c r="EL41" s="24">
        <f t="shared" si="154"/>
        <v>7</v>
      </c>
      <c r="EM41" s="69">
        <v>79.64</v>
      </c>
      <c r="EN41" s="70">
        <v>79.099999999999994</v>
      </c>
      <c r="EO41" s="54">
        <f t="shared" si="155"/>
        <v>8.5263157894737568E-2</v>
      </c>
      <c r="EP41" s="51">
        <f t="shared" si="156"/>
        <v>0.3</v>
      </c>
      <c r="EQ41" s="24">
        <f t="shared" si="157"/>
        <v>13</v>
      </c>
      <c r="ER41" s="69">
        <v>79.64</v>
      </c>
      <c r="ES41" s="70">
        <v>74.19</v>
      </c>
      <c r="ET41" s="54">
        <f t="shared" si="158"/>
        <v>0.24008810572687228</v>
      </c>
      <c r="EU41" s="51">
        <f t="shared" si="159"/>
        <v>0.3</v>
      </c>
      <c r="EV41" s="24">
        <f t="shared" si="160"/>
        <v>8</v>
      </c>
      <c r="EW41" s="54">
        <v>87.43</v>
      </c>
      <c r="EX41" s="54">
        <v>83.52</v>
      </c>
      <c r="EY41" s="54">
        <f t="shared" si="161"/>
        <v>0.26183035714285763</v>
      </c>
      <c r="EZ41" s="51">
        <f t="shared" si="162"/>
        <v>0.3</v>
      </c>
      <c r="FA41" s="24">
        <f t="shared" si="577"/>
        <v>7</v>
      </c>
      <c r="FB41" s="54">
        <v>87.43</v>
      </c>
      <c r="FC41" s="54">
        <v>79.95</v>
      </c>
      <c r="FD41" s="54">
        <f t="shared" si="164"/>
        <v>0.2787577639751555</v>
      </c>
      <c r="FE41" s="51">
        <f t="shared" si="165"/>
        <v>0.3</v>
      </c>
      <c r="FF41" s="24">
        <f t="shared" si="578"/>
        <v>7</v>
      </c>
      <c r="FG41" s="54">
        <v>6.47</v>
      </c>
      <c r="FH41" s="54">
        <f t="shared" si="34"/>
        <v>0.26472000000000001</v>
      </c>
      <c r="FI41" s="36">
        <f t="shared" si="35"/>
        <v>0.3</v>
      </c>
      <c r="FJ41" s="35">
        <f>IF(FG$6=0,RANK(FG41,FG$12:FG$42,0),RANK(FG41,FG$12:FG$42,1))</f>
        <v>21</v>
      </c>
      <c r="FK41" s="54">
        <v>3.84</v>
      </c>
      <c r="FL41" s="54">
        <f t="shared" si="167"/>
        <v>0.3</v>
      </c>
      <c r="FM41" s="36">
        <f>IF(FK41&lt;&gt;"",FK$5,0)</f>
        <v>0.3</v>
      </c>
      <c r="FN41" s="35">
        <f t="shared" si="168"/>
        <v>19</v>
      </c>
      <c r="FO41" s="54">
        <v>97.17</v>
      </c>
      <c r="FP41" s="54">
        <v>91.34</v>
      </c>
      <c r="FQ41" s="54">
        <f t="shared" si="169"/>
        <v>0.6</v>
      </c>
      <c r="FR41" s="51">
        <f t="shared" si="170"/>
        <v>0.6</v>
      </c>
      <c r="FS41" s="24">
        <f t="shared" si="171"/>
        <v>1</v>
      </c>
      <c r="FT41" s="54">
        <v>97.17</v>
      </c>
      <c r="FU41" s="54">
        <v>92.07</v>
      </c>
      <c r="FV41" s="54">
        <f t="shared" si="172"/>
        <v>0.6</v>
      </c>
      <c r="FW41" s="51">
        <f t="shared" si="173"/>
        <v>0.6</v>
      </c>
      <c r="FX41" s="24">
        <f t="shared" si="174"/>
        <v>1</v>
      </c>
      <c r="FY41" s="54">
        <v>94.67</v>
      </c>
      <c r="FZ41" s="54">
        <v>90.36999999999999</v>
      </c>
      <c r="GA41" s="54">
        <f t="shared" si="175"/>
        <v>0.1</v>
      </c>
      <c r="GB41" s="51">
        <f t="shared" si="176"/>
        <v>0.1</v>
      </c>
      <c r="GC41" s="24">
        <f t="shared" si="177"/>
        <v>1</v>
      </c>
      <c r="GD41" s="57">
        <v>94.67</v>
      </c>
      <c r="GE41" s="57">
        <v>77.05</v>
      </c>
      <c r="GF41" s="54">
        <f t="shared" si="178"/>
        <v>0.1</v>
      </c>
      <c r="GG41" s="51">
        <f t="shared" si="179"/>
        <v>0.1</v>
      </c>
      <c r="GH41" s="24">
        <f t="shared" si="180"/>
        <v>1</v>
      </c>
      <c r="GI41" s="57">
        <v>98.37</v>
      </c>
      <c r="GJ41" s="57">
        <v>91.57</v>
      </c>
      <c r="GK41" s="54">
        <f t="shared" si="181"/>
        <v>0.1</v>
      </c>
      <c r="GL41" s="51">
        <f t="shared" si="182"/>
        <v>0.1</v>
      </c>
      <c r="GM41" s="24">
        <f t="shared" si="183"/>
        <v>1</v>
      </c>
      <c r="GN41" s="57">
        <v>98.37</v>
      </c>
      <c r="GO41" s="57">
        <v>94.31</v>
      </c>
      <c r="GP41" s="54">
        <f t="shared" si="184"/>
        <v>0.1</v>
      </c>
      <c r="GQ41" s="51">
        <f t="shared" si="185"/>
        <v>0.1</v>
      </c>
      <c r="GR41" s="24">
        <f t="shared" si="186"/>
        <v>1</v>
      </c>
      <c r="GS41" s="57">
        <v>2.29</v>
      </c>
      <c r="GT41" s="57">
        <f t="shared" si="38"/>
        <v>9.6133333333333335E-2</v>
      </c>
      <c r="GU41" s="51">
        <f t="shared" si="39"/>
        <v>0.1</v>
      </c>
      <c r="GV41" s="24">
        <f>IF(GS$6=0,RANK(GS41,GS$12:GS$42,0),RANK(GS41,GS$12:GS$42,1))</f>
        <v>15</v>
      </c>
      <c r="GW41" s="57">
        <v>2.1800000000000002</v>
      </c>
      <c r="GX41" s="57">
        <f t="shared" si="187"/>
        <v>9.7599999999999992E-2</v>
      </c>
      <c r="GY41" s="51">
        <f>IF(GW41&lt;&gt;"",GW$5,0)</f>
        <v>0.1</v>
      </c>
      <c r="GZ41" s="24">
        <f>IF(GW$6=0,RANK(GW41,GW$12:GW$42,0),RANK(GW41,GW$12:GW$42,1))</f>
        <v>12</v>
      </c>
      <c r="HA41" s="56"/>
      <c r="HB41" s="56"/>
      <c r="HC41" s="54">
        <f t="shared" si="188"/>
        <v>0.06</v>
      </c>
      <c r="HD41" s="54">
        <f t="shared" si="189"/>
        <v>0.1</v>
      </c>
      <c r="HE41" s="56"/>
      <c r="HF41" s="56"/>
      <c r="HG41" s="56"/>
      <c r="HH41" s="54">
        <f t="shared" si="190"/>
        <v>0.06</v>
      </c>
      <c r="HI41" s="54">
        <f t="shared" si="191"/>
        <v>0.1</v>
      </c>
      <c r="HJ41" s="56"/>
      <c r="HK41" s="57">
        <v>95.53</v>
      </c>
      <c r="HL41" s="57">
        <v>90.759999999999991</v>
      </c>
      <c r="HM41" s="54">
        <f t="shared" si="192"/>
        <v>7.6442307692307754E-2</v>
      </c>
      <c r="HN41" s="51">
        <f t="shared" si="193"/>
        <v>0.1</v>
      </c>
      <c r="HO41" s="24">
        <f t="shared" si="194"/>
        <v>23</v>
      </c>
      <c r="HP41" s="57">
        <v>95.53</v>
      </c>
      <c r="HQ41" s="57">
        <v>87.74</v>
      </c>
      <c r="HR41" s="54">
        <f t="shared" si="195"/>
        <v>8.4125269978401751E-2</v>
      </c>
      <c r="HS41" s="51">
        <f t="shared" si="196"/>
        <v>0.1</v>
      </c>
      <c r="HT41" s="24">
        <f t="shared" si="197"/>
        <v>21</v>
      </c>
      <c r="HU41" s="54">
        <v>98.11</v>
      </c>
      <c r="HV41" s="54">
        <v>92.789999999999992</v>
      </c>
      <c r="HW41" s="54">
        <f t="shared" si="198"/>
        <v>0.1</v>
      </c>
      <c r="HX41" s="54">
        <f t="shared" si="199"/>
        <v>0.1</v>
      </c>
      <c r="HY41" s="24">
        <f t="shared" si="200"/>
        <v>1</v>
      </c>
      <c r="HZ41" s="54">
        <v>98.11</v>
      </c>
      <c r="IA41" s="54">
        <v>95.63000000000001</v>
      </c>
      <c r="IB41" s="54">
        <f t="shared" si="201"/>
        <v>0.1</v>
      </c>
      <c r="IC41" s="54">
        <f t="shared" si="202"/>
        <v>0.1</v>
      </c>
      <c r="ID41" s="24">
        <f t="shared" si="203"/>
        <v>1</v>
      </c>
      <c r="IE41" s="56"/>
      <c r="IF41" s="56"/>
      <c r="IG41" s="54">
        <f t="shared" si="204"/>
        <v>0.06</v>
      </c>
      <c r="IH41" s="54">
        <f t="shared" si="205"/>
        <v>0.1</v>
      </c>
      <c r="II41" s="56"/>
      <c r="IJ41" s="56"/>
      <c r="IK41" s="56"/>
      <c r="IL41" s="54">
        <f t="shared" si="206"/>
        <v>0.06</v>
      </c>
      <c r="IM41" s="54">
        <f t="shared" si="207"/>
        <v>0.1</v>
      </c>
      <c r="IN41" s="56"/>
      <c r="IO41" s="56"/>
      <c r="IP41" s="56"/>
      <c r="IQ41" s="54">
        <f t="shared" si="208"/>
        <v>0.12</v>
      </c>
      <c r="IR41" s="54">
        <f t="shared" si="209"/>
        <v>0.2</v>
      </c>
      <c r="IS41" s="56"/>
      <c r="IT41" s="56"/>
      <c r="IU41" s="56"/>
      <c r="IV41" s="54">
        <f t="shared" si="210"/>
        <v>0.12</v>
      </c>
      <c r="IW41" s="54">
        <f t="shared" si="211"/>
        <v>0.2</v>
      </c>
      <c r="IX41" s="56"/>
      <c r="IY41" s="56"/>
      <c r="IZ41" s="56"/>
      <c r="JA41" s="54">
        <f t="shared" si="212"/>
        <v>0.12</v>
      </c>
      <c r="JB41" s="54">
        <f t="shared" si="213"/>
        <v>0.2</v>
      </c>
      <c r="JC41" s="56"/>
      <c r="JD41" s="56"/>
      <c r="JE41" s="56"/>
      <c r="JF41" s="54">
        <f t="shared" si="214"/>
        <v>0.12</v>
      </c>
      <c r="JG41" s="54">
        <f t="shared" si="215"/>
        <v>0.2</v>
      </c>
      <c r="JH41" s="56"/>
      <c r="JI41" s="56"/>
      <c r="JJ41" s="56"/>
      <c r="JK41" s="54">
        <f t="shared" si="216"/>
        <v>0.06</v>
      </c>
      <c r="JL41" s="54">
        <f t="shared" si="217"/>
        <v>0.1</v>
      </c>
      <c r="JM41" s="56"/>
      <c r="JN41" s="56"/>
      <c r="JO41" s="56"/>
      <c r="JP41" s="54">
        <f t="shared" si="218"/>
        <v>0.06</v>
      </c>
      <c r="JQ41" s="54">
        <f t="shared" si="219"/>
        <v>0.1</v>
      </c>
      <c r="JR41" s="56"/>
      <c r="JS41" s="56"/>
      <c r="JT41" s="56"/>
      <c r="JU41" s="54">
        <f t="shared" si="220"/>
        <v>0.03</v>
      </c>
      <c r="JV41" s="54">
        <f t="shared" si="221"/>
        <v>0.05</v>
      </c>
      <c r="JW41" s="56"/>
      <c r="JX41" s="56"/>
      <c r="JY41" s="56"/>
      <c r="JZ41" s="54">
        <f t="shared" si="222"/>
        <v>0.03</v>
      </c>
      <c r="KA41" s="54">
        <f t="shared" si="223"/>
        <v>0.05</v>
      </c>
      <c r="KB41" s="56"/>
      <c r="KC41" s="56"/>
      <c r="KD41" s="56"/>
      <c r="KE41" s="54">
        <f t="shared" si="224"/>
        <v>0.03</v>
      </c>
      <c r="KF41" s="54">
        <f t="shared" si="225"/>
        <v>0.05</v>
      </c>
      <c r="KG41" s="56"/>
      <c r="KH41" s="56"/>
      <c r="KI41" s="56"/>
      <c r="KJ41" s="54">
        <f t="shared" si="226"/>
        <v>0.03</v>
      </c>
      <c r="KK41" s="54">
        <f t="shared" si="227"/>
        <v>0.05</v>
      </c>
      <c r="KL41" s="56"/>
      <c r="KM41" s="57">
        <v>98.014431746031747</v>
      </c>
      <c r="KN41" s="57"/>
      <c r="KO41" s="54">
        <f t="shared" si="228"/>
        <v>0</v>
      </c>
      <c r="KP41" s="51">
        <f t="shared" si="229"/>
        <v>0</v>
      </c>
      <c r="KQ41" s="24">
        <f t="shared" si="230"/>
        <v>1</v>
      </c>
      <c r="KR41" s="57">
        <v>98.014431746031747</v>
      </c>
      <c r="KS41" s="57"/>
      <c r="KT41" s="54">
        <f t="shared" si="231"/>
        <v>0</v>
      </c>
      <c r="KU41" s="51">
        <f t="shared" si="232"/>
        <v>0</v>
      </c>
      <c r="KV41" s="24">
        <f t="shared" si="233"/>
        <v>1</v>
      </c>
      <c r="KW41" s="57">
        <v>99.908436507936514</v>
      </c>
      <c r="KX41" s="57"/>
      <c r="KY41" s="54">
        <f t="shared" si="234"/>
        <v>0</v>
      </c>
      <c r="KZ41" s="51">
        <f t="shared" si="235"/>
        <v>0</v>
      </c>
      <c r="LA41" s="24">
        <f t="shared" si="236"/>
        <v>1</v>
      </c>
      <c r="LB41" s="57">
        <v>99.908436507936514</v>
      </c>
      <c r="LC41" s="57"/>
      <c r="LD41" s="54">
        <f t="shared" si="237"/>
        <v>0</v>
      </c>
      <c r="LE41" s="51">
        <f t="shared" si="238"/>
        <v>0</v>
      </c>
      <c r="LF41" s="24">
        <f t="shared" si="239"/>
        <v>1</v>
      </c>
      <c r="LG41" s="56"/>
      <c r="LH41" s="56"/>
      <c r="LI41" s="54">
        <f t="shared" si="240"/>
        <v>0.06</v>
      </c>
      <c r="LJ41" s="54">
        <f t="shared" si="241"/>
        <v>0.1</v>
      </c>
      <c r="LK41" s="56"/>
      <c r="LL41" s="56"/>
      <c r="LM41" s="56"/>
      <c r="LN41" s="54">
        <f t="shared" si="242"/>
        <v>0.06</v>
      </c>
      <c r="LO41" s="54">
        <f t="shared" si="243"/>
        <v>0.1</v>
      </c>
      <c r="LP41" s="56"/>
      <c r="LQ41" s="54">
        <v>7.1748081984747021</v>
      </c>
      <c r="LR41" s="56"/>
      <c r="LS41" s="54">
        <f t="shared" si="244"/>
        <v>0</v>
      </c>
      <c r="LT41" s="51">
        <f t="shared" si="245"/>
        <v>0</v>
      </c>
      <c r="LU41" s="24">
        <f t="shared" si="579"/>
        <v>1</v>
      </c>
      <c r="LV41" s="54">
        <v>7.1748081984747021</v>
      </c>
      <c r="LW41" s="56"/>
      <c r="LX41" s="54">
        <f t="shared" si="247"/>
        <v>0</v>
      </c>
      <c r="LY41" s="51">
        <f t="shared" si="248"/>
        <v>0</v>
      </c>
      <c r="LZ41" s="24">
        <f t="shared" si="580"/>
        <v>1</v>
      </c>
      <c r="MA41" s="54">
        <v>27.88295338076637</v>
      </c>
      <c r="MB41" s="56"/>
      <c r="MC41" s="54">
        <f t="shared" si="250"/>
        <v>0</v>
      </c>
      <c r="MD41" s="51">
        <f t="shared" si="251"/>
        <v>0</v>
      </c>
      <c r="ME41" s="24">
        <f t="shared" si="581"/>
        <v>1</v>
      </c>
      <c r="MF41" s="54">
        <v>27.88295338076637</v>
      </c>
      <c r="MG41" s="56"/>
      <c r="MH41" s="54">
        <f t="shared" si="253"/>
        <v>0</v>
      </c>
      <c r="MI41" s="51">
        <f t="shared" si="254"/>
        <v>0</v>
      </c>
      <c r="MJ41" s="24">
        <f t="shared" si="582"/>
        <v>1</v>
      </c>
      <c r="MK41" s="56"/>
      <c r="ML41" s="56"/>
      <c r="MM41" s="54">
        <f t="shared" si="256"/>
        <v>0.12</v>
      </c>
      <c r="MN41" s="54">
        <f t="shared" si="257"/>
        <v>0.2</v>
      </c>
      <c r="MO41" s="56"/>
      <c r="MP41" s="56"/>
      <c r="MQ41" s="56"/>
      <c r="MR41" s="54">
        <f t="shared" si="258"/>
        <v>0.12</v>
      </c>
      <c r="MS41" s="54">
        <f t="shared" si="259"/>
        <v>0.2</v>
      </c>
      <c r="MT41" s="56"/>
      <c r="MU41" s="56"/>
      <c r="MV41" s="56"/>
      <c r="MW41" s="54">
        <f t="shared" si="260"/>
        <v>0.12</v>
      </c>
      <c r="MX41" s="54">
        <f t="shared" si="261"/>
        <v>0.2</v>
      </c>
      <c r="MY41" s="56"/>
      <c r="MZ41" s="56"/>
      <c r="NA41" s="56"/>
      <c r="NB41" s="54">
        <f t="shared" si="262"/>
        <v>0.12</v>
      </c>
      <c r="NC41" s="54">
        <f t="shared" si="263"/>
        <v>0.2</v>
      </c>
      <c r="ND41" s="56"/>
      <c r="NE41" s="56"/>
      <c r="NF41" s="56"/>
      <c r="NG41" s="54">
        <f t="shared" si="264"/>
        <v>0.06</v>
      </c>
      <c r="NH41" s="54">
        <f t="shared" si="265"/>
        <v>0.1</v>
      </c>
      <c r="NI41" s="56"/>
      <c r="NJ41" s="56"/>
      <c r="NK41" s="56"/>
      <c r="NL41" s="54">
        <f t="shared" si="266"/>
        <v>0.06</v>
      </c>
      <c r="NM41" s="54">
        <f t="shared" si="267"/>
        <v>0.1</v>
      </c>
      <c r="NN41" s="56"/>
      <c r="NO41" s="56"/>
      <c r="NP41" s="56"/>
      <c r="NQ41" s="54">
        <f t="shared" si="268"/>
        <v>0.03</v>
      </c>
      <c r="NR41" s="54">
        <f t="shared" si="269"/>
        <v>0.05</v>
      </c>
      <c r="NS41" s="56"/>
      <c r="NT41" s="56"/>
      <c r="NU41" s="56"/>
      <c r="NV41" s="54">
        <f t="shared" si="270"/>
        <v>0.03</v>
      </c>
      <c r="NW41" s="54">
        <f t="shared" si="271"/>
        <v>0.05</v>
      </c>
      <c r="NX41" s="56"/>
      <c r="NY41" s="56"/>
      <c r="NZ41" s="56"/>
      <c r="OA41" s="54">
        <f t="shared" si="272"/>
        <v>0.03</v>
      </c>
      <c r="OB41" s="54">
        <f t="shared" si="273"/>
        <v>0.05</v>
      </c>
      <c r="OC41" s="56"/>
      <c r="OD41" s="56"/>
      <c r="OE41" s="56"/>
      <c r="OF41" s="54">
        <f t="shared" si="274"/>
        <v>0.03</v>
      </c>
      <c r="OG41" s="54">
        <f t="shared" si="275"/>
        <v>0.05</v>
      </c>
      <c r="OH41" s="56"/>
      <c r="OI41" s="56"/>
      <c r="OJ41" s="56"/>
      <c r="OK41" s="54">
        <f t="shared" si="276"/>
        <v>0.06</v>
      </c>
      <c r="OL41" s="54">
        <f t="shared" si="277"/>
        <v>0.1</v>
      </c>
      <c r="OM41" s="56"/>
      <c r="ON41" s="56"/>
      <c r="OO41" s="56"/>
      <c r="OP41" s="54">
        <f t="shared" si="278"/>
        <v>0.06</v>
      </c>
      <c r="OQ41" s="54">
        <f t="shared" si="279"/>
        <v>0.1</v>
      </c>
      <c r="OR41" s="56"/>
      <c r="OS41" s="56"/>
      <c r="OT41" s="56"/>
      <c r="OU41" s="54">
        <f t="shared" si="280"/>
        <v>0.12</v>
      </c>
      <c r="OV41" s="54">
        <f t="shared" si="281"/>
        <v>0.2</v>
      </c>
      <c r="OW41" s="56"/>
      <c r="OX41" s="56"/>
      <c r="OY41" s="56"/>
      <c r="OZ41" s="54">
        <f t="shared" si="282"/>
        <v>0.12</v>
      </c>
      <c r="PA41" s="54">
        <f t="shared" si="283"/>
        <v>0.2</v>
      </c>
      <c r="PB41" s="56"/>
      <c r="PC41" s="56"/>
      <c r="PD41" s="56"/>
      <c r="PE41" s="54">
        <f t="shared" si="284"/>
        <v>0.12</v>
      </c>
      <c r="PF41" s="54">
        <f t="shared" si="285"/>
        <v>0.2</v>
      </c>
      <c r="PG41" s="56"/>
      <c r="PH41" s="56"/>
      <c r="PI41" s="56"/>
      <c r="PJ41" s="54">
        <f t="shared" si="286"/>
        <v>0.12</v>
      </c>
      <c r="PK41" s="54">
        <f t="shared" si="287"/>
        <v>0.2</v>
      </c>
      <c r="PL41" s="56"/>
      <c r="PM41" s="56"/>
      <c r="PN41" s="56"/>
      <c r="PO41" s="54">
        <f t="shared" si="288"/>
        <v>0.06</v>
      </c>
      <c r="PP41" s="54">
        <f t="shared" si="289"/>
        <v>0.1</v>
      </c>
      <c r="PQ41" s="56"/>
      <c r="PR41" s="56"/>
      <c r="PS41" s="56"/>
      <c r="PT41" s="54">
        <f t="shared" si="290"/>
        <v>0.06</v>
      </c>
      <c r="PU41" s="54">
        <f t="shared" si="291"/>
        <v>0.1</v>
      </c>
      <c r="PV41" s="56"/>
      <c r="PW41" s="56"/>
      <c r="PX41" s="56"/>
      <c r="PY41" s="54">
        <f t="shared" si="292"/>
        <v>0.03</v>
      </c>
      <c r="PZ41" s="54">
        <f t="shared" si="293"/>
        <v>0.05</v>
      </c>
      <c r="QA41" s="56"/>
      <c r="QB41" s="56"/>
      <c r="QC41" s="56"/>
      <c r="QD41" s="54">
        <f t="shared" si="294"/>
        <v>0.03</v>
      </c>
      <c r="QE41" s="54">
        <f t="shared" si="295"/>
        <v>0.05</v>
      </c>
      <c r="QF41" s="56"/>
      <c r="QG41" s="56"/>
      <c r="QH41" s="56"/>
      <c r="QI41" s="54">
        <f t="shared" si="296"/>
        <v>0.03</v>
      </c>
      <c r="QJ41" s="54">
        <f t="shared" si="297"/>
        <v>0.05</v>
      </c>
      <c r="QK41" s="56"/>
      <c r="QL41" s="56"/>
      <c r="QM41" s="56"/>
      <c r="QN41" s="54">
        <f t="shared" si="298"/>
        <v>0.03</v>
      </c>
      <c r="QO41" s="54">
        <f t="shared" si="299"/>
        <v>0.05</v>
      </c>
      <c r="QP41" s="56"/>
      <c r="QQ41" s="54"/>
      <c r="QR41" s="54">
        <f t="shared" si="300"/>
        <v>0.12</v>
      </c>
      <c r="QS41" s="54">
        <f t="shared" si="301"/>
        <v>0.2</v>
      </c>
      <c r="QT41" s="34"/>
      <c r="QU41" s="54"/>
      <c r="QV41" s="54">
        <f t="shared" si="302"/>
        <v>0.12</v>
      </c>
      <c r="QW41" s="54">
        <f t="shared" si="303"/>
        <v>0.2</v>
      </c>
      <c r="QX41" s="34"/>
      <c r="QY41" s="54"/>
      <c r="QZ41" s="54">
        <f t="shared" si="304"/>
        <v>0.12</v>
      </c>
      <c r="RA41" s="54">
        <f t="shared" si="305"/>
        <v>0.2</v>
      </c>
      <c r="RB41" s="34"/>
      <c r="RC41" s="54"/>
      <c r="RD41" s="54">
        <f t="shared" si="306"/>
        <v>0.12</v>
      </c>
      <c r="RE41" s="54">
        <f t="shared" si="307"/>
        <v>0.2</v>
      </c>
      <c r="RF41" s="34"/>
      <c r="RG41" s="54"/>
      <c r="RH41" s="54">
        <f t="shared" si="308"/>
        <v>0.12</v>
      </c>
      <c r="RI41" s="54">
        <f t="shared" si="309"/>
        <v>0.2</v>
      </c>
      <c r="RJ41" s="34"/>
      <c r="RK41" s="57">
        <v>97.17</v>
      </c>
      <c r="RL41" s="57">
        <f t="shared" si="310"/>
        <v>0.2</v>
      </c>
      <c r="RM41" s="51">
        <f>IF(RK41&lt;&gt;"",RK$5,0)</f>
        <v>0.2</v>
      </c>
      <c r="RN41" s="24">
        <f t="shared" si="311"/>
        <v>14</v>
      </c>
      <c r="RO41" s="54"/>
      <c r="RP41" s="54">
        <f t="shared" si="312"/>
        <v>0.06</v>
      </c>
      <c r="RQ41" s="54">
        <f t="shared" si="313"/>
        <v>0.1</v>
      </c>
      <c r="RR41" s="34"/>
      <c r="RS41" s="54"/>
      <c r="RT41" s="54">
        <f t="shared" si="314"/>
        <v>0.06</v>
      </c>
      <c r="RU41" s="54">
        <f t="shared" si="315"/>
        <v>0.1</v>
      </c>
      <c r="RV41" s="34"/>
      <c r="RW41" s="54"/>
      <c r="RX41" s="54">
        <f t="shared" si="316"/>
        <v>0.06</v>
      </c>
      <c r="RY41" s="54">
        <f t="shared" si="317"/>
        <v>0.1</v>
      </c>
      <c r="RZ41" s="34"/>
      <c r="SA41" s="54"/>
      <c r="SB41" s="54">
        <f t="shared" si="318"/>
        <v>0.06</v>
      </c>
      <c r="SC41" s="54">
        <f t="shared" si="319"/>
        <v>0.1</v>
      </c>
      <c r="SD41" s="34"/>
      <c r="SE41" s="54"/>
      <c r="SF41" s="54">
        <f t="shared" si="320"/>
        <v>0.06</v>
      </c>
      <c r="SG41" s="54">
        <f t="shared" si="321"/>
        <v>0.1</v>
      </c>
      <c r="SH41" s="34"/>
      <c r="SI41" s="54"/>
      <c r="SJ41" s="54">
        <f t="shared" si="322"/>
        <v>0.06</v>
      </c>
      <c r="SK41" s="54">
        <f t="shared" si="323"/>
        <v>0.1</v>
      </c>
      <c r="SL41" s="34"/>
      <c r="SM41" s="54"/>
      <c r="SN41" s="54">
        <f t="shared" si="324"/>
        <v>0.06</v>
      </c>
      <c r="SO41" s="54">
        <f t="shared" si="325"/>
        <v>0.1</v>
      </c>
      <c r="SP41" s="34"/>
      <c r="SQ41" s="54"/>
      <c r="SR41" s="54">
        <f t="shared" si="326"/>
        <v>0.06</v>
      </c>
      <c r="SS41" s="54">
        <f t="shared" si="327"/>
        <v>0.1</v>
      </c>
      <c r="ST41" s="34"/>
      <c r="SU41" s="54"/>
      <c r="SV41" s="54">
        <f t="shared" si="328"/>
        <v>0.06</v>
      </c>
      <c r="SW41" s="54">
        <f t="shared" si="329"/>
        <v>0.1</v>
      </c>
      <c r="SX41" s="34"/>
      <c r="SY41" s="54"/>
      <c r="SZ41" s="54">
        <f t="shared" si="330"/>
        <v>0.06</v>
      </c>
      <c r="TA41" s="54">
        <f t="shared" si="331"/>
        <v>0.1</v>
      </c>
      <c r="TB41" s="34"/>
      <c r="TC41" s="54"/>
      <c r="TD41" s="54">
        <f t="shared" si="332"/>
        <v>0.06</v>
      </c>
      <c r="TE41" s="54">
        <f t="shared" si="333"/>
        <v>0.1</v>
      </c>
      <c r="TF41" s="34"/>
      <c r="TG41" s="54"/>
      <c r="TH41" s="54">
        <f t="shared" si="334"/>
        <v>0.06</v>
      </c>
      <c r="TI41" s="54">
        <f t="shared" si="335"/>
        <v>0.1</v>
      </c>
      <c r="TJ41" s="34"/>
      <c r="TK41" s="54"/>
      <c r="TL41" s="54">
        <f t="shared" si="336"/>
        <v>0.06</v>
      </c>
      <c r="TM41" s="54">
        <f t="shared" si="337"/>
        <v>0.1</v>
      </c>
      <c r="TN41" s="34"/>
      <c r="TO41" s="57">
        <v>94.67</v>
      </c>
      <c r="TP41" s="57">
        <f t="shared" si="338"/>
        <v>0.1</v>
      </c>
      <c r="TQ41" s="51">
        <f>IF(TO41&lt;&gt;"",TO$5,0)</f>
        <v>0.1</v>
      </c>
      <c r="TR41" s="24">
        <f t="shared" si="339"/>
        <v>4</v>
      </c>
      <c r="TS41" s="54"/>
      <c r="TT41" s="54">
        <f t="shared" si="340"/>
        <v>0.06</v>
      </c>
      <c r="TU41" s="54">
        <f t="shared" si="341"/>
        <v>0.1</v>
      </c>
      <c r="TV41" s="34"/>
      <c r="TW41" s="54"/>
      <c r="TX41" s="54">
        <f t="shared" si="342"/>
        <v>0.06</v>
      </c>
      <c r="TY41" s="54">
        <f t="shared" si="343"/>
        <v>0.1</v>
      </c>
      <c r="TZ41" s="34"/>
      <c r="UA41" s="54"/>
      <c r="UB41" s="54">
        <f t="shared" si="344"/>
        <v>0.06</v>
      </c>
      <c r="UC41" s="54">
        <f t="shared" si="345"/>
        <v>0.1</v>
      </c>
      <c r="UD41" s="34"/>
      <c r="UE41" s="54"/>
      <c r="UF41" s="54">
        <f t="shared" si="346"/>
        <v>0.06</v>
      </c>
      <c r="UG41" s="54">
        <f t="shared" si="347"/>
        <v>0.1</v>
      </c>
      <c r="UH41" s="34"/>
      <c r="UI41" s="54"/>
      <c r="UJ41" s="54">
        <f t="shared" si="348"/>
        <v>0.06</v>
      </c>
      <c r="UK41" s="54">
        <f t="shared" si="349"/>
        <v>0.1</v>
      </c>
      <c r="UL41" s="34"/>
      <c r="UM41" s="54"/>
      <c r="UN41" s="54">
        <f t="shared" si="350"/>
        <v>0.06</v>
      </c>
      <c r="UO41" s="54">
        <f t="shared" si="351"/>
        <v>0.1</v>
      </c>
      <c r="UP41" s="34"/>
      <c r="UQ41" s="54"/>
      <c r="UR41" s="54">
        <f t="shared" si="352"/>
        <v>0.06</v>
      </c>
      <c r="US41" s="54">
        <f t="shared" si="353"/>
        <v>0.1</v>
      </c>
      <c r="UT41" s="34"/>
      <c r="UU41" s="54"/>
      <c r="UV41" s="54">
        <f t="shared" si="354"/>
        <v>0.06</v>
      </c>
      <c r="UW41" s="54">
        <f t="shared" si="355"/>
        <v>0.1</v>
      </c>
      <c r="UX41" s="34"/>
      <c r="UY41" s="54"/>
      <c r="UZ41" s="54">
        <f t="shared" si="356"/>
        <v>0.06</v>
      </c>
      <c r="VA41" s="54">
        <f t="shared" si="357"/>
        <v>0.1</v>
      </c>
      <c r="VB41" s="34"/>
      <c r="VC41" s="54"/>
      <c r="VD41" s="54">
        <f t="shared" si="358"/>
        <v>0.06</v>
      </c>
      <c r="VE41" s="54">
        <f t="shared" si="359"/>
        <v>0.1</v>
      </c>
      <c r="VF41" s="34"/>
      <c r="VG41" s="49"/>
      <c r="VH41" s="57">
        <f t="shared" si="45"/>
        <v>0</v>
      </c>
      <c r="VI41" s="51">
        <f t="shared" si="46"/>
        <v>0</v>
      </c>
      <c r="VJ41" s="24"/>
      <c r="VK41" s="57">
        <v>98.014431746031747</v>
      </c>
      <c r="VL41" s="57">
        <f t="shared" si="361"/>
        <v>0.2</v>
      </c>
      <c r="VM41" s="51">
        <f>IF(VK41&lt;&gt;"",VK$5,0)</f>
        <v>0.2</v>
      </c>
      <c r="VN41" s="24">
        <f t="shared" si="362"/>
        <v>4</v>
      </c>
      <c r="VO41" s="57">
        <v>99.908436507936514</v>
      </c>
      <c r="VP41" s="57">
        <f t="shared" si="363"/>
        <v>0.2</v>
      </c>
      <c r="VQ41" s="51">
        <f>IF(VO41&lt;&gt;"",VO$5,0)</f>
        <v>0.2</v>
      </c>
      <c r="VR41" s="24">
        <f t="shared" si="364"/>
        <v>4</v>
      </c>
      <c r="VS41" s="54"/>
      <c r="VT41" s="54">
        <f t="shared" si="365"/>
        <v>0.06</v>
      </c>
      <c r="VU41" s="54">
        <f t="shared" si="366"/>
        <v>0.1</v>
      </c>
      <c r="VV41" s="34"/>
      <c r="VW41" s="54">
        <v>7.1748081984747021</v>
      </c>
      <c r="VX41" s="57">
        <f t="shared" si="367"/>
        <v>0.1</v>
      </c>
      <c r="VY41" s="51">
        <f>IF(VW41&lt;&gt;"",VW$5,0)</f>
        <v>0.1</v>
      </c>
      <c r="VZ41" s="24">
        <f t="shared" si="583"/>
        <v>4</v>
      </c>
      <c r="WA41" s="54">
        <v>27.88295338076637</v>
      </c>
      <c r="WB41" s="57">
        <f t="shared" si="369"/>
        <v>0.1</v>
      </c>
      <c r="WC41" s="51">
        <f>IF(WA41&lt;&gt;"",WA$5,0)</f>
        <v>0.1</v>
      </c>
      <c r="WD41" s="24">
        <f t="shared" si="584"/>
        <v>2</v>
      </c>
      <c r="WE41" s="57">
        <v>97.82</v>
      </c>
      <c r="WF41" s="57">
        <f t="shared" si="371"/>
        <v>8.4266666666666573E-2</v>
      </c>
      <c r="WG41" s="51">
        <f>IF(WE41&lt;&gt;"",WE$5,0)</f>
        <v>0.1</v>
      </c>
      <c r="WH41" s="24">
        <f t="shared" si="372"/>
        <v>14</v>
      </c>
      <c r="WI41" s="54"/>
      <c r="WJ41" s="54">
        <f t="shared" si="373"/>
        <v>0.06</v>
      </c>
      <c r="WK41" s="54">
        <f t="shared" si="374"/>
        <v>0.1</v>
      </c>
      <c r="WL41" s="34"/>
      <c r="WM41" s="54"/>
      <c r="WN41" s="54">
        <f t="shared" si="375"/>
        <v>0.06</v>
      </c>
      <c r="WO41" s="54">
        <f t="shared" si="376"/>
        <v>0.1</v>
      </c>
      <c r="WP41" s="34"/>
      <c r="WQ41" s="54"/>
      <c r="WR41" s="54">
        <f t="shared" si="377"/>
        <v>0.06</v>
      </c>
      <c r="WS41" s="54">
        <f t="shared" si="378"/>
        <v>0.1</v>
      </c>
      <c r="WT41" s="34"/>
      <c r="WU41" s="57">
        <v>0.13999999999999999</v>
      </c>
      <c r="WV41" s="57">
        <f t="shared" si="379"/>
        <v>0.1</v>
      </c>
      <c r="WW41" s="51">
        <f>IF(WU41&lt;&gt;"",WU$5,0)</f>
        <v>0.1</v>
      </c>
      <c r="WX41" s="24">
        <f t="shared" si="380"/>
        <v>19</v>
      </c>
      <c r="WY41" s="54"/>
      <c r="WZ41" s="54">
        <f t="shared" si="381"/>
        <v>0.06</v>
      </c>
      <c r="XA41" s="54">
        <f t="shared" si="382"/>
        <v>0.1</v>
      </c>
      <c r="XB41" s="34"/>
      <c r="XC41" s="54"/>
      <c r="XD41" s="54">
        <f t="shared" si="383"/>
        <v>0.06</v>
      </c>
      <c r="XE41" s="54">
        <f t="shared" si="384"/>
        <v>0.1</v>
      </c>
      <c r="XF41" s="34"/>
      <c r="XG41" s="54"/>
      <c r="XH41" s="54">
        <f t="shared" si="385"/>
        <v>0.06</v>
      </c>
      <c r="XI41" s="54">
        <f t="shared" si="386"/>
        <v>0.1</v>
      </c>
      <c r="XJ41" s="34"/>
      <c r="XK41" s="54"/>
      <c r="XL41" s="54">
        <f t="shared" si="387"/>
        <v>0.06</v>
      </c>
      <c r="XM41" s="54">
        <f t="shared" si="388"/>
        <v>0.1</v>
      </c>
      <c r="XN41" s="34"/>
      <c r="XO41" s="54"/>
      <c r="XP41" s="54">
        <f t="shared" si="389"/>
        <v>0.06</v>
      </c>
      <c r="XQ41" s="54">
        <f t="shared" si="390"/>
        <v>0.1</v>
      </c>
      <c r="XR41" s="34"/>
      <c r="XS41" s="54"/>
      <c r="XT41" s="54">
        <f t="shared" si="391"/>
        <v>0.06</v>
      </c>
      <c r="XU41" s="54">
        <f t="shared" si="392"/>
        <v>0.1</v>
      </c>
      <c r="XV41" s="34"/>
      <c r="XW41" s="54"/>
      <c r="XX41" s="54">
        <f t="shared" si="393"/>
        <v>0.06</v>
      </c>
      <c r="XY41" s="54">
        <f t="shared" si="394"/>
        <v>0.1</v>
      </c>
      <c r="XZ41" s="34"/>
      <c r="YA41" s="54"/>
      <c r="YB41" s="54">
        <f t="shared" si="395"/>
        <v>0.06</v>
      </c>
      <c r="YC41" s="54">
        <f t="shared" si="396"/>
        <v>0.1</v>
      </c>
      <c r="YD41" s="34"/>
      <c r="YE41" s="54"/>
      <c r="YF41" s="54">
        <f t="shared" si="397"/>
        <v>0.03</v>
      </c>
      <c r="YG41" s="54">
        <f t="shared" si="398"/>
        <v>0.05</v>
      </c>
      <c r="YH41" s="34"/>
      <c r="YI41" s="54"/>
      <c r="YJ41" s="54">
        <f t="shared" si="399"/>
        <v>0.06</v>
      </c>
      <c r="YK41" s="54">
        <f t="shared" si="400"/>
        <v>0.1</v>
      </c>
      <c r="YL41" s="34"/>
      <c r="YM41" s="54"/>
      <c r="YN41" s="54">
        <f t="shared" si="401"/>
        <v>0.03</v>
      </c>
      <c r="YO41" s="54">
        <f t="shared" si="402"/>
        <v>0.05</v>
      </c>
      <c r="YP41" s="34"/>
      <c r="YQ41" s="57">
        <v>98.37</v>
      </c>
      <c r="YR41" s="57">
        <f t="shared" si="403"/>
        <v>0.1</v>
      </c>
      <c r="YS41" s="51">
        <f>IF(YQ41&lt;&gt;"",YQ$5,0)</f>
        <v>0.1</v>
      </c>
      <c r="YT41" s="24">
        <f t="shared" si="404"/>
        <v>11</v>
      </c>
      <c r="YU41" s="54"/>
      <c r="YV41" s="54">
        <f t="shared" si="405"/>
        <v>0.06</v>
      </c>
      <c r="YW41" s="54">
        <f t="shared" si="406"/>
        <v>0.1</v>
      </c>
      <c r="YX41" s="34"/>
      <c r="YY41" s="54"/>
      <c r="YZ41" s="54">
        <f t="shared" si="407"/>
        <v>0.06</v>
      </c>
      <c r="ZA41" s="54">
        <f t="shared" si="408"/>
        <v>0.1</v>
      </c>
      <c r="ZB41" s="34"/>
      <c r="ZC41" s="54"/>
      <c r="ZD41" s="54">
        <f t="shared" si="409"/>
        <v>0.06</v>
      </c>
      <c r="ZE41" s="54">
        <f t="shared" si="410"/>
        <v>0.1</v>
      </c>
      <c r="ZF41" s="34"/>
      <c r="ZG41" s="54"/>
      <c r="ZH41" s="54">
        <f t="shared" si="411"/>
        <v>0.06</v>
      </c>
      <c r="ZI41" s="54">
        <f t="shared" si="412"/>
        <v>0.1</v>
      </c>
      <c r="ZJ41" s="34"/>
      <c r="ZK41" s="54"/>
      <c r="ZL41" s="54">
        <f t="shared" si="413"/>
        <v>0.06</v>
      </c>
      <c r="ZM41" s="54">
        <f t="shared" si="414"/>
        <v>0.1</v>
      </c>
      <c r="ZN41" s="34"/>
      <c r="ZO41" s="54"/>
      <c r="ZP41" s="54">
        <f t="shared" si="415"/>
        <v>0.06</v>
      </c>
      <c r="ZQ41" s="54">
        <f t="shared" si="416"/>
        <v>0.1</v>
      </c>
      <c r="ZR41" s="34"/>
      <c r="ZS41" s="54"/>
      <c r="ZT41" s="54">
        <f t="shared" si="417"/>
        <v>0.06</v>
      </c>
      <c r="ZU41" s="54">
        <f t="shared" si="418"/>
        <v>0.1</v>
      </c>
      <c r="ZV41" s="34"/>
      <c r="ZW41" s="54"/>
      <c r="ZX41" s="54">
        <f t="shared" si="419"/>
        <v>0.06</v>
      </c>
      <c r="ZY41" s="54">
        <f t="shared" si="420"/>
        <v>0.1</v>
      </c>
      <c r="ZZ41" s="34"/>
      <c r="AAA41" s="54"/>
      <c r="AAB41" s="54">
        <f t="shared" si="421"/>
        <v>0.03</v>
      </c>
      <c r="AAC41" s="54">
        <f t="shared" si="422"/>
        <v>0.05</v>
      </c>
      <c r="AAD41" s="34"/>
      <c r="AAE41" s="51">
        <v>0.13999999999999999</v>
      </c>
      <c r="AAF41" s="57">
        <f t="shared" si="423"/>
        <v>0.05</v>
      </c>
      <c r="AAG41" s="51">
        <f>IF(AAE41&lt;&gt;"",AAE$5,0)</f>
        <v>0.05</v>
      </c>
      <c r="AAH41" s="24">
        <f t="shared" si="424"/>
        <v>7</v>
      </c>
      <c r="AAI41" s="54"/>
      <c r="AAJ41" s="54">
        <f t="shared" si="425"/>
        <v>0.03</v>
      </c>
      <c r="AAK41" s="54">
        <f t="shared" si="426"/>
        <v>0.05</v>
      </c>
      <c r="AAL41" s="34"/>
      <c r="AAM41" s="54"/>
      <c r="AAN41" s="54">
        <f t="shared" si="427"/>
        <v>0.03</v>
      </c>
      <c r="AAO41" s="54">
        <f t="shared" si="428"/>
        <v>0.05</v>
      </c>
      <c r="AAP41" s="34"/>
      <c r="AAQ41" s="54"/>
      <c r="AAR41" s="54">
        <f t="shared" si="429"/>
        <v>0.03</v>
      </c>
      <c r="AAS41" s="54">
        <f t="shared" si="430"/>
        <v>0.05</v>
      </c>
      <c r="AAT41" s="34"/>
      <c r="AAU41" s="54"/>
      <c r="AAV41" s="54">
        <f t="shared" si="431"/>
        <v>0.03</v>
      </c>
      <c r="AAW41" s="54">
        <f t="shared" si="432"/>
        <v>0.05</v>
      </c>
      <c r="AAX41" s="34"/>
      <c r="AAY41" s="54"/>
      <c r="AAZ41" s="54">
        <f t="shared" si="433"/>
        <v>0.03</v>
      </c>
      <c r="ABA41" s="54">
        <f t="shared" si="434"/>
        <v>0.05</v>
      </c>
      <c r="ABB41" s="34"/>
      <c r="ABC41" s="54"/>
      <c r="ABD41" s="54">
        <f t="shared" si="435"/>
        <v>0.03</v>
      </c>
      <c r="ABE41" s="54">
        <f t="shared" si="436"/>
        <v>0.05</v>
      </c>
      <c r="ABF41" s="34"/>
      <c r="ABG41" s="54"/>
      <c r="ABH41" s="54">
        <f t="shared" si="437"/>
        <v>0.03</v>
      </c>
      <c r="ABI41" s="54">
        <f t="shared" si="438"/>
        <v>0.05</v>
      </c>
      <c r="ABJ41" s="34"/>
      <c r="ABK41" s="54"/>
      <c r="ABL41" s="54">
        <f t="shared" si="439"/>
        <v>0.03</v>
      </c>
      <c r="ABM41" s="54">
        <f t="shared" si="440"/>
        <v>0.05</v>
      </c>
      <c r="ABN41" s="34"/>
      <c r="ABO41" s="54"/>
      <c r="ABP41" s="54">
        <f t="shared" si="441"/>
        <v>0.03</v>
      </c>
      <c r="ABQ41" s="54">
        <f t="shared" si="442"/>
        <v>0.05</v>
      </c>
      <c r="ABR41" s="34"/>
      <c r="ABS41" s="54"/>
      <c r="ABT41" s="54">
        <f t="shared" si="443"/>
        <v>0.03</v>
      </c>
      <c r="ABU41" s="54">
        <f t="shared" si="444"/>
        <v>0.05</v>
      </c>
      <c r="ABV41" s="34"/>
      <c r="ABW41" s="57">
        <v>95.53</v>
      </c>
      <c r="ABX41" s="57">
        <f t="shared" si="445"/>
        <v>0.16080000000000003</v>
      </c>
      <c r="ABY41" s="51">
        <f>IF(ABW41&lt;&gt;"",ABW$5,0)</f>
        <v>0.2</v>
      </c>
      <c r="ABZ41" s="24">
        <f t="shared" si="446"/>
        <v>22</v>
      </c>
      <c r="ACA41" s="54"/>
      <c r="ACB41" s="54">
        <f t="shared" si="447"/>
        <v>0.06</v>
      </c>
      <c r="ACC41" s="54">
        <f t="shared" si="448"/>
        <v>0.1</v>
      </c>
      <c r="ACD41" s="34"/>
      <c r="ACE41" s="54"/>
      <c r="ACF41" s="54">
        <f t="shared" si="449"/>
        <v>0.06</v>
      </c>
      <c r="ACG41" s="54">
        <f t="shared" si="450"/>
        <v>0.1</v>
      </c>
      <c r="ACH41" s="34"/>
      <c r="ACI41" s="54"/>
      <c r="ACJ41" s="54">
        <f t="shared" si="451"/>
        <v>0.06</v>
      </c>
      <c r="ACK41" s="54">
        <f t="shared" si="452"/>
        <v>0.1</v>
      </c>
      <c r="ACL41" s="34"/>
      <c r="ACM41" s="54"/>
      <c r="ACN41" s="54">
        <f t="shared" si="453"/>
        <v>0.06</v>
      </c>
      <c r="ACO41" s="54">
        <f t="shared" si="454"/>
        <v>0.1</v>
      </c>
      <c r="ACP41" s="34"/>
      <c r="ACQ41" s="54"/>
      <c r="ACR41" s="54">
        <f t="shared" si="455"/>
        <v>0.06</v>
      </c>
      <c r="ACS41" s="54">
        <f t="shared" si="456"/>
        <v>0.1</v>
      </c>
      <c r="ACT41" s="34"/>
      <c r="ACU41" s="54"/>
      <c r="ACV41" s="54">
        <f t="shared" si="457"/>
        <v>0.06</v>
      </c>
      <c r="ACW41" s="54">
        <f t="shared" si="458"/>
        <v>0.1</v>
      </c>
      <c r="ACX41" s="34"/>
      <c r="ACY41" s="54"/>
      <c r="ACZ41" s="54">
        <f t="shared" si="459"/>
        <v>0.06</v>
      </c>
      <c r="ADA41" s="54">
        <f t="shared" si="460"/>
        <v>0.1</v>
      </c>
      <c r="ADB41" s="34"/>
      <c r="ADC41" s="54">
        <v>4</v>
      </c>
      <c r="ADD41" s="54">
        <f t="shared" si="461"/>
        <v>0.1</v>
      </c>
      <c r="ADE41" s="54">
        <f t="shared" si="56"/>
        <v>0.1</v>
      </c>
      <c r="ADF41" s="24">
        <f t="shared" si="462"/>
        <v>3</v>
      </c>
      <c r="ADG41" s="54">
        <v>98.11</v>
      </c>
      <c r="ADH41" s="54">
        <f t="shared" si="463"/>
        <v>0.1</v>
      </c>
      <c r="ADI41" s="54">
        <f t="shared" si="57"/>
        <v>0.1</v>
      </c>
      <c r="ADJ41" s="24">
        <f t="shared" si="464"/>
        <v>14</v>
      </c>
      <c r="ADK41" s="54"/>
      <c r="ADL41" s="54">
        <f t="shared" si="465"/>
        <v>0.06</v>
      </c>
      <c r="ADM41" s="54">
        <f t="shared" si="466"/>
        <v>0.1</v>
      </c>
      <c r="ADN41" s="34"/>
      <c r="ADO41" s="54"/>
      <c r="ADP41" s="54">
        <f t="shared" si="467"/>
        <v>0.03</v>
      </c>
      <c r="ADQ41" s="54">
        <f t="shared" si="468"/>
        <v>0.05</v>
      </c>
      <c r="ADR41" s="34"/>
      <c r="ADS41" s="54"/>
      <c r="ADT41" s="54">
        <f t="shared" si="469"/>
        <v>0.03</v>
      </c>
      <c r="ADU41" s="54">
        <f t="shared" si="470"/>
        <v>0.05</v>
      </c>
      <c r="ADV41" s="34"/>
      <c r="ADW41" s="54"/>
      <c r="ADX41" s="54">
        <f t="shared" si="471"/>
        <v>0.03</v>
      </c>
      <c r="ADY41" s="54">
        <f t="shared" si="472"/>
        <v>0.05</v>
      </c>
      <c r="ADZ41" s="34"/>
      <c r="AEA41" s="54"/>
      <c r="AEB41" s="54">
        <f t="shared" si="473"/>
        <v>0.03</v>
      </c>
      <c r="AEC41" s="54">
        <f t="shared" si="474"/>
        <v>0.05</v>
      </c>
      <c r="AED41" s="34"/>
      <c r="AEE41" s="54"/>
      <c r="AEF41" s="54">
        <f t="shared" si="475"/>
        <v>0.03</v>
      </c>
      <c r="AEG41" s="54">
        <f t="shared" si="476"/>
        <v>0.05</v>
      </c>
      <c r="AEH41" s="34"/>
      <c r="AEI41" s="54"/>
      <c r="AEJ41" s="54">
        <f t="shared" si="477"/>
        <v>0.03</v>
      </c>
      <c r="AEK41" s="54">
        <f t="shared" si="478"/>
        <v>0.05</v>
      </c>
      <c r="AEL41" s="34"/>
      <c r="AEM41" s="54"/>
      <c r="AEN41" s="54">
        <f t="shared" si="479"/>
        <v>0.06</v>
      </c>
      <c r="AEO41" s="54">
        <f t="shared" si="480"/>
        <v>0.1</v>
      </c>
      <c r="AEP41" s="34"/>
      <c r="AEQ41" s="54"/>
      <c r="AER41" s="54">
        <f t="shared" si="481"/>
        <v>0.06</v>
      </c>
      <c r="AES41" s="54">
        <f t="shared" si="482"/>
        <v>0.1</v>
      </c>
      <c r="AET41" s="34"/>
      <c r="AEU41" s="54"/>
      <c r="AEV41" s="54">
        <f t="shared" si="483"/>
        <v>0.06</v>
      </c>
      <c r="AEW41" s="54">
        <f t="shared" si="484"/>
        <v>0.1</v>
      </c>
      <c r="AEX41" s="34"/>
      <c r="AEY41" s="54"/>
      <c r="AEZ41" s="54">
        <f t="shared" si="485"/>
        <v>0.06</v>
      </c>
      <c r="AFA41" s="54">
        <f t="shared" si="486"/>
        <v>0.1</v>
      </c>
      <c r="AFB41" s="34"/>
      <c r="AFC41" s="54"/>
      <c r="AFD41" s="54">
        <f t="shared" si="487"/>
        <v>0.03</v>
      </c>
      <c r="AFE41" s="54">
        <f t="shared" si="488"/>
        <v>0.05</v>
      </c>
      <c r="AFF41" s="34"/>
      <c r="AFG41" s="54"/>
      <c r="AFH41" s="54">
        <f t="shared" si="489"/>
        <v>0.03</v>
      </c>
      <c r="AFI41" s="54">
        <f t="shared" si="490"/>
        <v>0.05</v>
      </c>
      <c r="AFJ41" s="34"/>
      <c r="AFK41" s="54"/>
      <c r="AFL41" s="54">
        <f t="shared" si="491"/>
        <v>0.03</v>
      </c>
      <c r="AFM41" s="54">
        <f t="shared" si="492"/>
        <v>0.05</v>
      </c>
      <c r="AFN41" s="34"/>
      <c r="AFO41" s="54"/>
      <c r="AFP41" s="54">
        <f t="shared" si="493"/>
        <v>0.03</v>
      </c>
      <c r="AFQ41" s="54">
        <f t="shared" si="494"/>
        <v>0.05</v>
      </c>
      <c r="AFR41" s="34"/>
      <c r="AFS41" s="54"/>
      <c r="AFT41" s="54">
        <f t="shared" si="495"/>
        <v>0.03</v>
      </c>
      <c r="AFU41" s="54">
        <f t="shared" si="496"/>
        <v>0.05</v>
      </c>
      <c r="AFV41" s="34"/>
      <c r="AFW41" s="54"/>
      <c r="AFX41" s="54">
        <f t="shared" si="497"/>
        <v>0.03</v>
      </c>
      <c r="AFY41" s="54">
        <f t="shared" si="498"/>
        <v>0.05</v>
      </c>
      <c r="AFZ41" s="34"/>
      <c r="AGA41" s="54"/>
      <c r="AGB41" s="54">
        <f t="shared" si="499"/>
        <v>0.06</v>
      </c>
      <c r="AGC41" s="54">
        <f t="shared" si="500"/>
        <v>0.1</v>
      </c>
      <c r="AGD41" s="34"/>
      <c r="AGE41" s="54"/>
      <c r="AGF41" s="54">
        <f t="shared" si="501"/>
        <v>0.03</v>
      </c>
      <c r="AGG41" s="54">
        <f t="shared" si="502"/>
        <v>0.05</v>
      </c>
      <c r="AGH41" s="34"/>
      <c r="AGI41" s="54"/>
      <c r="AGJ41" s="54">
        <f t="shared" si="503"/>
        <v>0.03</v>
      </c>
      <c r="AGK41" s="54">
        <f t="shared" si="504"/>
        <v>0.05</v>
      </c>
      <c r="AGL41" s="34"/>
      <c r="AGM41" s="54"/>
      <c r="AGN41" s="54">
        <f t="shared" si="505"/>
        <v>0.03</v>
      </c>
      <c r="AGO41" s="54">
        <f t="shared" si="506"/>
        <v>0.05</v>
      </c>
      <c r="AGP41" s="34"/>
      <c r="AGQ41" s="54"/>
      <c r="AGR41" s="54">
        <f t="shared" si="507"/>
        <v>0.03</v>
      </c>
      <c r="AGS41" s="54">
        <f t="shared" si="508"/>
        <v>0.05</v>
      </c>
      <c r="AGT41" s="34"/>
      <c r="AGU41" s="57">
        <v>0.09</v>
      </c>
      <c r="AGV41" s="57">
        <f t="shared" si="509"/>
        <v>1.5</v>
      </c>
      <c r="AGW41" s="51">
        <f>IF(AGU41&lt;&gt;"",AGU$5,0)</f>
        <v>1.5</v>
      </c>
      <c r="AGX41" s="24">
        <f t="shared" si="585"/>
        <v>1</v>
      </c>
      <c r="AGY41" s="57">
        <v>0.08</v>
      </c>
      <c r="AGZ41" s="57">
        <f t="shared" si="511"/>
        <v>1.5</v>
      </c>
      <c r="AHA41" s="51">
        <f>IF(AGY41&lt;&gt;"",AGY$5,0)</f>
        <v>1.5</v>
      </c>
      <c r="AHB41" s="24">
        <f t="shared" si="512"/>
        <v>3</v>
      </c>
      <c r="AHC41" s="57">
        <v>98.8</v>
      </c>
      <c r="AHD41" s="57">
        <f t="shared" si="513"/>
        <v>1</v>
      </c>
      <c r="AHE41" s="51">
        <f>IF(AHC41&lt;&gt;"",AHC$5,0)</f>
        <v>1</v>
      </c>
      <c r="AHF41" s="24">
        <f t="shared" si="514"/>
        <v>2</v>
      </c>
      <c r="AHG41" s="57">
        <v>95.61</v>
      </c>
      <c r="AHH41" s="57">
        <f t="shared" si="515"/>
        <v>0.5</v>
      </c>
      <c r="AHI41" s="51">
        <f>IF(AHG41&lt;&gt;"",AHG$5,0)</f>
        <v>0.5</v>
      </c>
      <c r="AHJ41" s="24">
        <f t="shared" si="586"/>
        <v>4</v>
      </c>
      <c r="AHK41" s="57">
        <v>98.070000000000007</v>
      </c>
      <c r="AHL41" s="57">
        <f t="shared" si="517"/>
        <v>0.5</v>
      </c>
      <c r="AHM41" s="51">
        <f>IF(AHK41&lt;&gt;"",AHK$5,0)</f>
        <v>0.5</v>
      </c>
      <c r="AHN41" s="24">
        <f t="shared" si="518"/>
        <v>20</v>
      </c>
      <c r="AHO41" s="57">
        <v>3.16</v>
      </c>
      <c r="AHP41" s="57">
        <f t="shared" si="519"/>
        <v>0.53239999999999998</v>
      </c>
      <c r="AHQ41" s="51">
        <f>IF(AHO41&lt;&gt;"",AHO$5,0)</f>
        <v>0.55000000000000004</v>
      </c>
      <c r="AHR41" s="24">
        <f t="shared" si="520"/>
        <v>2</v>
      </c>
      <c r="AHS41" s="57">
        <v>1.5699999999999998</v>
      </c>
      <c r="AHT41" s="57">
        <f t="shared" si="521"/>
        <v>0.55000000000000004</v>
      </c>
      <c r="AHU41" s="51">
        <f>IF(AHS41&lt;&gt;"",AHS$5,0)</f>
        <v>0.55000000000000004</v>
      </c>
      <c r="AHV41" s="24">
        <f t="shared" si="522"/>
        <v>6</v>
      </c>
      <c r="AHW41" s="57">
        <v>3.9600000000000003E-2</v>
      </c>
      <c r="AHX41" s="57">
        <f t="shared" si="523"/>
        <v>0.45</v>
      </c>
      <c r="AHY41" s="51">
        <f>IF(AHW41&lt;&gt;"",AHW$5,0)</f>
        <v>0.45</v>
      </c>
      <c r="AHZ41" s="24">
        <f t="shared" si="524"/>
        <v>11</v>
      </c>
      <c r="AIA41" s="57">
        <v>2.52E-2</v>
      </c>
      <c r="AIB41" s="57">
        <f t="shared" si="525"/>
        <v>0.45</v>
      </c>
      <c r="AIC41" s="51">
        <f>IF(AIA41&lt;&gt;"",AIA$5,0)</f>
        <v>0.45</v>
      </c>
      <c r="AID41" s="24">
        <f t="shared" si="526"/>
        <v>14</v>
      </c>
      <c r="AIE41" s="54"/>
      <c r="AIF41" s="54">
        <f t="shared" si="527"/>
        <v>0.24</v>
      </c>
      <c r="AIG41" s="54">
        <f t="shared" si="528"/>
        <v>0.4</v>
      </c>
      <c r="AIH41" s="34"/>
      <c r="AII41" s="54"/>
      <c r="AIJ41" s="54">
        <f t="shared" si="529"/>
        <v>0.24</v>
      </c>
      <c r="AIK41" s="54">
        <f t="shared" si="530"/>
        <v>0.4</v>
      </c>
      <c r="AIL41" s="34"/>
      <c r="AIM41" s="54"/>
      <c r="AIN41" s="54">
        <f t="shared" si="531"/>
        <v>0.24</v>
      </c>
      <c r="AIO41" s="54">
        <f t="shared" si="532"/>
        <v>0.4</v>
      </c>
      <c r="AIP41" s="34"/>
      <c r="AIQ41" s="57">
        <v>25.679999999999996</v>
      </c>
      <c r="AIR41" s="57">
        <f t="shared" si="533"/>
        <v>1.5</v>
      </c>
      <c r="AIS41" s="51">
        <f>IF(AIQ41&lt;&gt;"",AIQ$5,0)</f>
        <v>1.5</v>
      </c>
      <c r="AIT41" s="24">
        <f t="shared" si="534"/>
        <v>1</v>
      </c>
      <c r="AIU41" s="57">
        <v>8.6900000000000013</v>
      </c>
      <c r="AIV41" s="57">
        <f t="shared" si="535"/>
        <v>1.4095999999999997</v>
      </c>
      <c r="AIW41" s="51">
        <f>IF(AIU41&lt;&gt;"",AIU$5,0)</f>
        <v>2</v>
      </c>
      <c r="AIX41" s="24">
        <f t="shared" si="536"/>
        <v>27</v>
      </c>
      <c r="AIY41" s="51">
        <v>0</v>
      </c>
      <c r="AIZ41" s="57">
        <f t="shared" si="537"/>
        <v>1.4</v>
      </c>
      <c r="AJA41" s="51">
        <f>IF(AIY41&lt;&gt;"",AIY$5,0)</f>
        <v>1.4</v>
      </c>
      <c r="AJB41" s="24">
        <f t="shared" si="538"/>
        <v>1</v>
      </c>
      <c r="AJC41" s="57">
        <v>36.093707175828165</v>
      </c>
      <c r="AJD41" s="57">
        <f t="shared" si="539"/>
        <v>0.3</v>
      </c>
      <c r="AJE41" s="51">
        <f>IF(AJC41&lt;&gt;"",AJC$5,0)</f>
        <v>0.3</v>
      </c>
      <c r="AJF41" s="24">
        <f t="shared" si="540"/>
        <v>3</v>
      </c>
      <c r="AJG41" s="54"/>
      <c r="AJH41" s="54">
        <f t="shared" si="541"/>
        <v>0.12</v>
      </c>
      <c r="AJI41" s="54">
        <f t="shared" si="542"/>
        <v>0.2</v>
      </c>
      <c r="AJJ41" s="34"/>
      <c r="AJK41" s="57">
        <v>0.71000000000000008</v>
      </c>
      <c r="AJL41" s="57">
        <f t="shared" si="543"/>
        <v>0.4</v>
      </c>
      <c r="AJM41" s="51">
        <f>IF(AJK41&lt;&gt;"",AJK$5,0)</f>
        <v>0.4</v>
      </c>
      <c r="AJN41" s="24">
        <f t="shared" si="544"/>
        <v>16</v>
      </c>
      <c r="AJO41" s="57">
        <v>99.4</v>
      </c>
      <c r="AJP41" s="57">
        <f t="shared" si="545"/>
        <v>0.2</v>
      </c>
      <c r="AJQ41" s="51">
        <f>IF(AJO41&lt;&gt;"",AJO$5,0)</f>
        <v>0.2</v>
      </c>
      <c r="AJR41" s="24">
        <f t="shared" si="546"/>
        <v>4</v>
      </c>
      <c r="AJS41" s="57">
        <v>100</v>
      </c>
      <c r="AJT41" s="57">
        <f t="shared" si="547"/>
        <v>0.2</v>
      </c>
      <c r="AJU41" s="51">
        <f>IF(AJS41&lt;&gt;"",AJS$5,0)</f>
        <v>0.2</v>
      </c>
      <c r="AJV41" s="24">
        <f t="shared" si="548"/>
        <v>1</v>
      </c>
      <c r="AJW41" s="57">
        <v>98.2</v>
      </c>
      <c r="AJX41" s="54">
        <f t="shared" si="549"/>
        <v>0.2</v>
      </c>
      <c r="AJY41" s="36">
        <f>IF(AJW41&lt;&gt;"",AJW$5,0)</f>
        <v>0.2</v>
      </c>
      <c r="AJZ41" s="35">
        <f t="shared" si="550"/>
        <v>7</v>
      </c>
      <c r="AKA41" s="31" t="s">
        <v>574</v>
      </c>
      <c r="AKB41" s="33">
        <f t="shared" si="75"/>
        <v>74.328271086416976</v>
      </c>
      <c r="AKC41" s="34">
        <f t="shared" si="551"/>
        <v>13</v>
      </c>
      <c r="AKD41" s="31" t="s">
        <v>574</v>
      </c>
      <c r="AKE41" s="33">
        <f t="shared" si="76"/>
        <v>97.081982502583344</v>
      </c>
      <c r="AKF41" s="34">
        <f t="shared" si="552"/>
        <v>2</v>
      </c>
      <c r="AKG41" s="31" t="s">
        <v>574</v>
      </c>
      <c r="AKH41" s="33">
        <f t="shared" si="77"/>
        <v>60</v>
      </c>
      <c r="AKI41" s="34">
        <f t="shared" si="553"/>
        <v>1</v>
      </c>
      <c r="AKJ41" s="31" t="s">
        <v>574</v>
      </c>
      <c r="AKK41" s="33">
        <f t="shared" si="554"/>
        <v>73.947239647033896</v>
      </c>
      <c r="AKL41" s="34">
        <f t="shared" si="573"/>
        <v>6</v>
      </c>
      <c r="AKM41" s="31" t="s">
        <v>574</v>
      </c>
      <c r="AKN41" s="33">
        <f t="shared" si="78"/>
        <v>66.174149659863971</v>
      </c>
      <c r="AKO41" s="34">
        <f t="shared" si="574"/>
        <v>9</v>
      </c>
      <c r="AKP41" s="31" t="s">
        <v>574</v>
      </c>
      <c r="AKQ41" s="33">
        <f>(AGV41+AGZ41)/(AGW41+AHA41)*100</f>
        <v>100</v>
      </c>
      <c r="AKR41" s="34">
        <f t="shared" si="557"/>
        <v>1</v>
      </c>
      <c r="AKS41" s="31" t="s">
        <v>574</v>
      </c>
      <c r="AKT41" s="33">
        <f t="shared" si="558"/>
        <v>99.56</v>
      </c>
      <c r="AKU41" s="34">
        <f t="shared" si="80"/>
        <v>3</v>
      </c>
      <c r="AKV41" s="31" t="s">
        <v>574</v>
      </c>
      <c r="AKW41" s="33">
        <f t="shared" si="559"/>
        <v>82.452459016393448</v>
      </c>
      <c r="AKX41" s="34">
        <f t="shared" si="560"/>
        <v>27</v>
      </c>
      <c r="AKY41" s="31" t="s">
        <v>574</v>
      </c>
      <c r="AKZ41" s="33">
        <f t="shared" si="81"/>
        <v>94.666666666666671</v>
      </c>
      <c r="ALA41" s="34">
        <f t="shared" si="561"/>
        <v>1</v>
      </c>
    </row>
    <row r="42" spans="1:989" s="74" customFormat="1" ht="18" x14ac:dyDescent="0.15">
      <c r="A42" s="31" t="s">
        <v>575</v>
      </c>
      <c r="B42" s="32" t="str">
        <f t="shared" si="82"/>
        <v>重庆</v>
      </c>
      <c r="C42" s="33">
        <f t="shared" si="83"/>
        <v>78.990050273195578</v>
      </c>
      <c r="D42" s="34">
        <f t="shared" si="84"/>
        <v>13</v>
      </c>
      <c r="E42" s="54">
        <v>81.44</v>
      </c>
      <c r="F42" s="54">
        <f t="shared" si="85"/>
        <v>0.55439999999999978</v>
      </c>
      <c r="G42" s="54">
        <f>IF(E42&lt;&gt;"",E$5,0)</f>
        <v>0.7</v>
      </c>
      <c r="H42" s="35">
        <f t="shared" si="86"/>
        <v>15</v>
      </c>
      <c r="I42" s="54">
        <v>79.7</v>
      </c>
      <c r="J42" s="54">
        <f t="shared" si="87"/>
        <v>0</v>
      </c>
      <c r="K42" s="36">
        <f>IF(I42&lt;&gt;"",I$5,0)</f>
        <v>0.7</v>
      </c>
      <c r="L42" s="35">
        <f t="shared" si="88"/>
        <v>17</v>
      </c>
      <c r="M42" s="54">
        <v>77.27</v>
      </c>
      <c r="N42" s="54">
        <f t="shared" si="89"/>
        <v>0.37619999999999976</v>
      </c>
      <c r="O42" s="36">
        <f>IF(M42&lt;&gt;"",M$5,0)</f>
        <v>0.6</v>
      </c>
      <c r="P42" s="35">
        <f t="shared" si="90"/>
        <v>22</v>
      </c>
      <c r="Q42" s="54">
        <v>85.3</v>
      </c>
      <c r="R42" s="54">
        <f t="shared" si="91"/>
        <v>0.38399999999999979</v>
      </c>
      <c r="S42" s="36">
        <f>IF(Q42&lt;&gt;"",Q$5,0)</f>
        <v>0.6</v>
      </c>
      <c r="T42" s="35">
        <f t="shared" si="92"/>
        <v>20</v>
      </c>
      <c r="U42" s="54"/>
      <c r="V42" s="54">
        <f t="shared" si="93"/>
        <v>0.3</v>
      </c>
      <c r="W42" s="54">
        <f t="shared" si="563"/>
        <v>0.5</v>
      </c>
      <c r="X42" s="34"/>
      <c r="Y42" s="36">
        <v>2.4730752289432681E-2</v>
      </c>
      <c r="Z42" s="54">
        <f t="shared" si="95"/>
        <v>0.3</v>
      </c>
      <c r="AA42" s="36">
        <f>IF(Y42&lt;&gt;"",Y$5,0)</f>
        <v>0.3</v>
      </c>
      <c r="AB42" s="35">
        <f>IF(Y$6=0,RANK(Y42,Y$12:Y$42,0),RANK(Y42,Y$12:Y$42,1))</f>
        <v>6</v>
      </c>
      <c r="AC42" s="36">
        <v>1.0130439431198546</v>
      </c>
      <c r="AD42" s="54">
        <f t="shared" si="97"/>
        <v>0</v>
      </c>
      <c r="AE42" s="36">
        <f>IF(AC42&lt;&gt;"",AC$5,0)</f>
        <v>0.5</v>
      </c>
      <c r="AF42" s="35">
        <f>IF(AC$6=0,RANK(AC42,AC$12:AC$42,0),RANK(AC42,AC$12:AC$42,1))</f>
        <v>27</v>
      </c>
      <c r="AG42" s="36">
        <v>9.8898749064471297E-2</v>
      </c>
      <c r="AH42" s="54">
        <f t="shared" si="99"/>
        <v>0.18264300224526889</v>
      </c>
      <c r="AI42" s="36">
        <f>IF(AG42&lt;&gt;"",AG$5,0)</f>
        <v>0.3</v>
      </c>
      <c r="AJ42" s="35">
        <f t="shared" si="100"/>
        <v>24</v>
      </c>
      <c r="AK42" s="36">
        <v>43.67776222359695</v>
      </c>
      <c r="AL42" s="54">
        <f t="shared" si="101"/>
        <v>0.34214825184268699</v>
      </c>
      <c r="AM42" s="36">
        <f>IF(AK42&lt;&gt;"",AK$5,0)</f>
        <v>0.5</v>
      </c>
      <c r="AN42" s="35">
        <f t="shared" si="576"/>
        <v>29</v>
      </c>
      <c r="AO42" s="53">
        <v>3.693179013024745</v>
      </c>
      <c r="AP42" s="54">
        <f t="shared" si="103"/>
        <v>0.23227283947901017</v>
      </c>
      <c r="AQ42" s="36">
        <f>IF(AO42&lt;&gt;"",AO$5,0)</f>
        <v>0.3</v>
      </c>
      <c r="AR42" s="35">
        <f t="shared" si="562"/>
        <v>25</v>
      </c>
      <c r="AS42" s="54">
        <v>99.87</v>
      </c>
      <c r="AT42" s="54">
        <f t="shared" si="105"/>
        <v>1</v>
      </c>
      <c r="AU42" s="36">
        <f>IF(AS42&lt;&gt;"",AS$5,0)</f>
        <v>1</v>
      </c>
      <c r="AV42" s="35">
        <f t="shared" si="106"/>
        <v>5</v>
      </c>
      <c r="AW42" s="54">
        <v>0.02</v>
      </c>
      <c r="AX42" s="54">
        <f t="shared" si="107"/>
        <v>1</v>
      </c>
      <c r="AY42" s="36">
        <f>IF(AW42&lt;&gt;"",AW$5,0)</f>
        <v>1</v>
      </c>
      <c r="AZ42" s="35">
        <f t="shared" si="108"/>
        <v>4</v>
      </c>
      <c r="BA42" s="54">
        <v>2.4849999999999999</v>
      </c>
      <c r="BB42" s="54">
        <f t="shared" si="109"/>
        <v>1</v>
      </c>
      <c r="BC42" s="36">
        <f>IF(BA42&lt;&gt;"",BA$5,0)</f>
        <v>1</v>
      </c>
      <c r="BD42" s="35">
        <f t="shared" si="110"/>
        <v>18</v>
      </c>
      <c r="BE42" s="37">
        <v>0.12</v>
      </c>
      <c r="BF42" s="54">
        <f t="shared" si="111"/>
        <v>1</v>
      </c>
      <c r="BG42" s="36">
        <f>IF(BE42&lt;&gt;"",BE$5,0)</f>
        <v>1</v>
      </c>
      <c r="BH42" s="35">
        <f t="shared" si="112"/>
        <v>13</v>
      </c>
      <c r="BI42" s="54">
        <v>98.83</v>
      </c>
      <c r="BJ42" s="54">
        <f t="shared" si="113"/>
        <v>0.2</v>
      </c>
      <c r="BK42" s="36">
        <f>IF(BI42&lt;&gt;"",BI$5,0)</f>
        <v>0.2</v>
      </c>
      <c r="BL42" s="35">
        <f t="shared" si="114"/>
        <v>21</v>
      </c>
      <c r="BM42" s="54">
        <v>0.08</v>
      </c>
      <c r="BN42" s="54">
        <f t="shared" si="115"/>
        <v>0.2</v>
      </c>
      <c r="BO42" s="36">
        <f>IF(BM42&lt;&gt;"",BM$5,0)</f>
        <v>0.2</v>
      </c>
      <c r="BP42" s="35">
        <f t="shared" si="116"/>
        <v>9</v>
      </c>
      <c r="BQ42" s="54">
        <v>99.43</v>
      </c>
      <c r="BR42" s="54">
        <f t="shared" si="117"/>
        <v>0.19440000000000057</v>
      </c>
      <c r="BS42" s="36">
        <f>IF(BQ42&lt;&gt;"",BQ$5,0)</f>
        <v>0.2</v>
      </c>
      <c r="BT42" s="35">
        <f t="shared" si="118"/>
        <v>9</v>
      </c>
      <c r="BU42" s="54">
        <v>1.5852750542952505</v>
      </c>
      <c r="BV42" s="54">
        <f t="shared" si="119"/>
        <v>0.30635599131275992</v>
      </c>
      <c r="BW42" s="36">
        <f>IF(BU42&lt;&gt;"",BU$5,0)</f>
        <v>0.4</v>
      </c>
      <c r="BX42" s="35">
        <f t="shared" si="120"/>
        <v>12</v>
      </c>
      <c r="BY42" s="54">
        <v>97.98</v>
      </c>
      <c r="BZ42" s="54">
        <f t="shared" si="121"/>
        <v>0.39680000000000065</v>
      </c>
      <c r="CA42" s="36">
        <f>IF(BY42&lt;&gt;"",BY$5,0)</f>
        <v>0.4</v>
      </c>
      <c r="CB42" s="35">
        <f t="shared" si="122"/>
        <v>9</v>
      </c>
      <c r="CC42" s="54">
        <v>99.025900000000007</v>
      </c>
      <c r="CD42" s="54">
        <f t="shared" si="123"/>
        <v>0.5</v>
      </c>
      <c r="CE42" s="36">
        <f>IF(CC42&lt;&gt;"",CC$5,0)</f>
        <v>0.5</v>
      </c>
      <c r="CF42" s="35">
        <f t="shared" si="124"/>
        <v>9</v>
      </c>
      <c r="CG42" s="54">
        <v>57</v>
      </c>
      <c r="CH42" s="54">
        <f t="shared" si="125"/>
        <v>0.4</v>
      </c>
      <c r="CI42" s="36">
        <f>IF(CG42&lt;&gt;"",CG$5,0)</f>
        <v>0.4</v>
      </c>
      <c r="CJ42" s="35">
        <f t="shared" si="126"/>
        <v>11</v>
      </c>
      <c r="CK42" s="54"/>
      <c r="CL42" s="54">
        <f t="shared" si="127"/>
        <v>0.18</v>
      </c>
      <c r="CM42" s="54">
        <f t="shared" si="128"/>
        <v>0.3</v>
      </c>
      <c r="CN42" s="34"/>
      <c r="CO42" s="54">
        <v>98.791700000000006</v>
      </c>
      <c r="CP42" s="54">
        <f t="shared" si="129"/>
        <v>0.5</v>
      </c>
      <c r="CQ42" s="36">
        <f>IF(CO42&lt;&gt;"",CO$5,0)</f>
        <v>0.5</v>
      </c>
      <c r="CR42" s="35">
        <f t="shared" si="130"/>
        <v>17</v>
      </c>
      <c r="CS42" s="54">
        <v>51</v>
      </c>
      <c r="CT42" s="54">
        <f t="shared" si="131"/>
        <v>0.4</v>
      </c>
      <c r="CU42" s="36">
        <f>IF(CS42&lt;&gt;"",CS$5,0)</f>
        <v>0.4</v>
      </c>
      <c r="CV42" s="35">
        <f t="shared" si="132"/>
        <v>14</v>
      </c>
      <c r="CW42" s="54"/>
      <c r="CX42" s="54">
        <f t="shared" si="133"/>
        <v>0.18</v>
      </c>
      <c r="CY42" s="54">
        <f t="shared" si="134"/>
        <v>0.3</v>
      </c>
      <c r="CZ42" s="34"/>
      <c r="DA42" s="54">
        <v>99.318200000000004</v>
      </c>
      <c r="DB42" s="54">
        <f t="shared" si="135"/>
        <v>0.3</v>
      </c>
      <c r="DC42" s="36">
        <f>IF(DA42&lt;&gt;"",DA$5,0)</f>
        <v>0.3</v>
      </c>
      <c r="DD42" s="35">
        <f t="shared" si="136"/>
        <v>10</v>
      </c>
      <c r="DE42" s="54">
        <v>50</v>
      </c>
      <c r="DF42" s="54">
        <f t="shared" si="137"/>
        <v>0.5</v>
      </c>
      <c r="DG42" s="36">
        <f>IF(DE42&lt;&gt;"",DE$5,0)</f>
        <v>0.5</v>
      </c>
      <c r="DH42" s="35">
        <f t="shared" si="138"/>
        <v>7</v>
      </c>
      <c r="DI42" s="54">
        <v>99.084299999999999</v>
      </c>
      <c r="DJ42" s="54">
        <f t="shared" si="139"/>
        <v>0.5</v>
      </c>
      <c r="DK42" s="36">
        <f>IF(DI42&lt;&gt;"",DI$5,0)</f>
        <v>0.5</v>
      </c>
      <c r="DL42" s="35">
        <f t="shared" si="140"/>
        <v>14</v>
      </c>
      <c r="DM42" s="54">
        <v>53</v>
      </c>
      <c r="DN42" s="54">
        <f t="shared" si="141"/>
        <v>0.3</v>
      </c>
      <c r="DO42" s="36">
        <f>IF(DM42&lt;&gt;"",DM$5,0)</f>
        <v>0.3</v>
      </c>
      <c r="DP42" s="35">
        <f t="shared" si="142"/>
        <v>8</v>
      </c>
      <c r="DQ42" s="54">
        <v>4.0880000000000001</v>
      </c>
      <c r="DR42" s="54">
        <f t="shared" si="143"/>
        <v>0.3</v>
      </c>
      <c r="DS42" s="36">
        <f>IF(DQ42&lt;&gt;"",DQ$5,0)</f>
        <v>0.3</v>
      </c>
      <c r="DT42" s="35">
        <f t="shared" si="144"/>
        <v>17</v>
      </c>
      <c r="DU42" s="54">
        <v>99.74</v>
      </c>
      <c r="DV42" s="54">
        <f t="shared" si="145"/>
        <v>0.3</v>
      </c>
      <c r="DW42" s="36">
        <f>IF(DU42&lt;&gt;"",DU$5,0)</f>
        <v>0.3</v>
      </c>
      <c r="DX42" s="35">
        <f t="shared" si="146"/>
        <v>14</v>
      </c>
      <c r="DY42" s="54"/>
      <c r="DZ42" s="54">
        <f t="shared" si="147"/>
        <v>0.3</v>
      </c>
      <c r="EA42" s="54">
        <f t="shared" si="148"/>
        <v>0.5</v>
      </c>
      <c r="EB42" s="34"/>
      <c r="EC42" s="54">
        <v>79.7</v>
      </c>
      <c r="ED42" s="94">
        <v>79.11</v>
      </c>
      <c r="EE42" s="54">
        <f t="shared" si="149"/>
        <v>4.5501285347043958E-2</v>
      </c>
      <c r="EF42" s="51">
        <f t="shared" si="150"/>
        <v>0.3</v>
      </c>
      <c r="EG42" s="24">
        <f t="shared" si="151"/>
        <v>20</v>
      </c>
      <c r="EH42" s="54">
        <v>79.7</v>
      </c>
      <c r="EI42" s="54">
        <v>71.34</v>
      </c>
      <c r="EJ42" s="54">
        <f t="shared" si="152"/>
        <v>0.21509433962264154</v>
      </c>
      <c r="EK42" s="51">
        <f t="shared" si="153"/>
        <v>0.3</v>
      </c>
      <c r="EL42" s="24">
        <f t="shared" si="154"/>
        <v>13</v>
      </c>
      <c r="EM42" s="69">
        <v>77.27</v>
      </c>
      <c r="EN42" s="70">
        <v>78.2</v>
      </c>
      <c r="EO42" s="54">
        <f t="shared" si="155"/>
        <v>0</v>
      </c>
      <c r="EP42" s="51">
        <f t="shared" si="156"/>
        <v>0.3</v>
      </c>
      <c r="EQ42" s="24">
        <f t="shared" si="157"/>
        <v>16</v>
      </c>
      <c r="ER42" s="69">
        <v>77.27</v>
      </c>
      <c r="ES42" s="70">
        <v>73.510000000000005</v>
      </c>
      <c r="ET42" s="54">
        <f t="shared" si="158"/>
        <v>0.15060080106809051</v>
      </c>
      <c r="EU42" s="51">
        <f t="shared" si="159"/>
        <v>0.3</v>
      </c>
      <c r="EV42" s="24">
        <f t="shared" si="160"/>
        <v>20</v>
      </c>
      <c r="EW42" s="54">
        <v>85.3</v>
      </c>
      <c r="EX42" s="54">
        <v>83.26</v>
      </c>
      <c r="EY42" s="54">
        <f t="shared" si="161"/>
        <v>0.12911392405063254</v>
      </c>
      <c r="EZ42" s="51">
        <f t="shared" si="162"/>
        <v>0.3</v>
      </c>
      <c r="FA42" s="24">
        <f t="shared" si="577"/>
        <v>19</v>
      </c>
      <c r="FB42" s="54">
        <v>85.3</v>
      </c>
      <c r="FC42" s="54">
        <v>77.7</v>
      </c>
      <c r="FD42" s="54">
        <f t="shared" si="164"/>
        <v>0.22135922330097077</v>
      </c>
      <c r="FE42" s="51">
        <f t="shared" si="165"/>
        <v>0.3</v>
      </c>
      <c r="FF42" s="24">
        <f t="shared" si="578"/>
        <v>18</v>
      </c>
      <c r="FG42" s="54">
        <v>2.9000000000000004</v>
      </c>
      <c r="FH42" s="54">
        <f t="shared" si="34"/>
        <v>0.3</v>
      </c>
      <c r="FI42" s="36">
        <f t="shared" si="35"/>
        <v>0.3</v>
      </c>
      <c r="FJ42" s="35">
        <f>IF(FG$6=0,RANK(FG42,FG$12:FG$42,0),RANK(FG42,FG$12:FG$42,1))</f>
        <v>7</v>
      </c>
      <c r="FK42" s="54">
        <v>3.06</v>
      </c>
      <c r="FL42" s="54">
        <f t="shared" si="167"/>
        <v>0.3</v>
      </c>
      <c r="FM42" s="36">
        <f>IF(FK42&lt;&gt;"",FK$5,0)</f>
        <v>0.3</v>
      </c>
      <c r="FN42" s="35">
        <f t="shared" si="168"/>
        <v>14</v>
      </c>
      <c r="FO42" s="54">
        <v>97.45</v>
      </c>
      <c r="FP42" s="54">
        <v>88.35</v>
      </c>
      <c r="FQ42" s="54">
        <f t="shared" si="169"/>
        <v>0.6</v>
      </c>
      <c r="FR42" s="51">
        <f t="shared" si="170"/>
        <v>0.6</v>
      </c>
      <c r="FS42" s="24">
        <f t="shared" si="171"/>
        <v>1</v>
      </c>
      <c r="FT42" s="54">
        <v>97.45</v>
      </c>
      <c r="FU42" s="54">
        <v>83.86</v>
      </c>
      <c r="FV42" s="54">
        <f t="shared" si="172"/>
        <v>0.6</v>
      </c>
      <c r="FW42" s="51">
        <f t="shared" si="173"/>
        <v>0.6</v>
      </c>
      <c r="FX42" s="24">
        <f t="shared" si="174"/>
        <v>1</v>
      </c>
      <c r="FY42" s="54">
        <v>93.53</v>
      </c>
      <c r="FZ42" s="54">
        <v>74.209999999999994</v>
      </c>
      <c r="GA42" s="54">
        <f t="shared" si="175"/>
        <v>0.1</v>
      </c>
      <c r="GB42" s="51">
        <f t="shared" si="176"/>
        <v>0.1</v>
      </c>
      <c r="GC42" s="24">
        <f t="shared" si="177"/>
        <v>1</v>
      </c>
      <c r="GD42" s="57">
        <v>93.53</v>
      </c>
      <c r="GE42" s="57">
        <v>73.550000000000011</v>
      </c>
      <c r="GF42" s="54">
        <f t="shared" si="178"/>
        <v>0.1</v>
      </c>
      <c r="GG42" s="51">
        <f t="shared" si="179"/>
        <v>0.1</v>
      </c>
      <c r="GH42" s="24">
        <f t="shared" si="180"/>
        <v>1</v>
      </c>
      <c r="GI42" s="57">
        <v>98.740000000000009</v>
      </c>
      <c r="GJ42" s="57">
        <v>91.93</v>
      </c>
      <c r="GK42" s="54">
        <f t="shared" si="181"/>
        <v>0.1</v>
      </c>
      <c r="GL42" s="51">
        <f t="shared" si="182"/>
        <v>0.1</v>
      </c>
      <c r="GM42" s="24">
        <f t="shared" si="183"/>
        <v>1</v>
      </c>
      <c r="GN42" s="57">
        <v>98.740000000000009</v>
      </c>
      <c r="GO42" s="57">
        <v>92.33</v>
      </c>
      <c r="GP42" s="54">
        <f t="shared" si="184"/>
        <v>0.1</v>
      </c>
      <c r="GQ42" s="51">
        <f t="shared" si="185"/>
        <v>0.1</v>
      </c>
      <c r="GR42" s="24">
        <f t="shared" si="186"/>
        <v>1</v>
      </c>
      <c r="GS42" s="57">
        <v>1.24</v>
      </c>
      <c r="GT42" s="57">
        <f t="shared" si="38"/>
        <v>0.1</v>
      </c>
      <c r="GU42" s="51">
        <f t="shared" si="39"/>
        <v>0.1</v>
      </c>
      <c r="GV42" s="24">
        <f>IF(GS$6=0,RANK(GS42,GS$12:GS$42,0),RANK(GS42,GS$12:GS$42,1))</f>
        <v>4</v>
      </c>
      <c r="GW42" s="57">
        <v>1.9</v>
      </c>
      <c r="GX42" s="57">
        <f t="shared" si="187"/>
        <v>0.1</v>
      </c>
      <c r="GY42" s="51">
        <f>IF(GW42&lt;&gt;"",GW$5,0)</f>
        <v>0.1</v>
      </c>
      <c r="GZ42" s="24">
        <f>IF(GW$6=0,RANK(GW42,GW$12:GW$42,0),RANK(GW42,GW$12:GW$42,1))</f>
        <v>3</v>
      </c>
      <c r="HA42" s="56"/>
      <c r="HB42" s="56"/>
      <c r="HC42" s="54">
        <f t="shared" si="188"/>
        <v>0.06</v>
      </c>
      <c r="HD42" s="54">
        <f t="shared" si="189"/>
        <v>0.1</v>
      </c>
      <c r="HE42" s="56"/>
      <c r="HF42" s="56"/>
      <c r="HG42" s="56"/>
      <c r="HH42" s="54">
        <f t="shared" si="190"/>
        <v>0.06</v>
      </c>
      <c r="HI42" s="54">
        <f t="shared" si="191"/>
        <v>0.1</v>
      </c>
      <c r="HJ42" s="56"/>
      <c r="HK42" s="57">
        <v>96.02000000000001</v>
      </c>
      <c r="HL42" s="57">
        <v>83.69</v>
      </c>
      <c r="HM42" s="54">
        <f t="shared" si="192"/>
        <v>9.2637114951164612E-2</v>
      </c>
      <c r="HN42" s="51">
        <f t="shared" si="193"/>
        <v>0.1</v>
      </c>
      <c r="HO42" s="24">
        <f t="shared" si="194"/>
        <v>12</v>
      </c>
      <c r="HP42" s="57">
        <v>96.02000000000001</v>
      </c>
      <c r="HQ42" s="57">
        <v>81.34</v>
      </c>
      <c r="HR42" s="54">
        <f t="shared" si="195"/>
        <v>9.3742017879948986E-2</v>
      </c>
      <c r="HS42" s="51">
        <f t="shared" si="196"/>
        <v>0.1</v>
      </c>
      <c r="HT42" s="24">
        <f t="shared" si="197"/>
        <v>12</v>
      </c>
      <c r="HU42" s="54"/>
      <c r="HV42" s="54"/>
      <c r="HW42" s="54">
        <f t="shared" si="198"/>
        <v>0</v>
      </c>
      <c r="HX42" s="54">
        <f t="shared" ref="HX42" si="587">IF(OR(HU42="",HV42=""),0,HU$5)</f>
        <v>0</v>
      </c>
      <c r="HY42" s="24"/>
      <c r="HZ42" s="54"/>
      <c r="IA42" s="54"/>
      <c r="IB42" s="54">
        <f t="shared" si="201"/>
        <v>0</v>
      </c>
      <c r="IC42" s="54">
        <f t="shared" ref="IC42" si="588">IF(OR(HZ42="",IA42=""),0,HZ$5)</f>
        <v>0</v>
      </c>
      <c r="ID42" s="24"/>
      <c r="IE42" s="56"/>
      <c r="IF42" s="56"/>
      <c r="IG42" s="54">
        <f t="shared" si="204"/>
        <v>0.06</v>
      </c>
      <c r="IH42" s="54">
        <f t="shared" si="205"/>
        <v>0.1</v>
      </c>
      <c r="II42" s="56"/>
      <c r="IJ42" s="56"/>
      <c r="IK42" s="56"/>
      <c r="IL42" s="54">
        <f t="shared" si="206"/>
        <v>0.06</v>
      </c>
      <c r="IM42" s="54">
        <f t="shared" si="207"/>
        <v>0.1</v>
      </c>
      <c r="IN42" s="56"/>
      <c r="IO42" s="56"/>
      <c r="IP42" s="56"/>
      <c r="IQ42" s="54">
        <f t="shared" si="208"/>
        <v>0.12</v>
      </c>
      <c r="IR42" s="54">
        <f t="shared" si="209"/>
        <v>0.2</v>
      </c>
      <c r="IS42" s="56"/>
      <c r="IT42" s="56"/>
      <c r="IU42" s="56"/>
      <c r="IV42" s="54">
        <f t="shared" si="210"/>
        <v>0.12</v>
      </c>
      <c r="IW42" s="54">
        <f t="shared" si="211"/>
        <v>0.2</v>
      </c>
      <c r="IX42" s="56"/>
      <c r="IY42" s="56"/>
      <c r="IZ42" s="56"/>
      <c r="JA42" s="54">
        <f t="shared" si="212"/>
        <v>0.12</v>
      </c>
      <c r="JB42" s="54">
        <f t="shared" si="213"/>
        <v>0.2</v>
      </c>
      <c r="JC42" s="56"/>
      <c r="JD42" s="56"/>
      <c r="JE42" s="56"/>
      <c r="JF42" s="54">
        <f t="shared" si="214"/>
        <v>0.12</v>
      </c>
      <c r="JG42" s="54">
        <f t="shared" si="215"/>
        <v>0.2</v>
      </c>
      <c r="JH42" s="56"/>
      <c r="JI42" s="56"/>
      <c r="JJ42" s="56"/>
      <c r="JK42" s="54">
        <f t="shared" si="216"/>
        <v>0.06</v>
      </c>
      <c r="JL42" s="54">
        <f t="shared" si="217"/>
        <v>0.1</v>
      </c>
      <c r="JM42" s="56"/>
      <c r="JN42" s="56"/>
      <c r="JO42" s="56"/>
      <c r="JP42" s="54">
        <f t="shared" si="218"/>
        <v>0.06</v>
      </c>
      <c r="JQ42" s="54">
        <f t="shared" si="219"/>
        <v>0.1</v>
      </c>
      <c r="JR42" s="56"/>
      <c r="JS42" s="56"/>
      <c r="JT42" s="56"/>
      <c r="JU42" s="54">
        <f t="shared" si="220"/>
        <v>0.03</v>
      </c>
      <c r="JV42" s="54">
        <f t="shared" si="221"/>
        <v>0.05</v>
      </c>
      <c r="JW42" s="56"/>
      <c r="JX42" s="56"/>
      <c r="JY42" s="56"/>
      <c r="JZ42" s="54">
        <f t="shared" si="222"/>
        <v>0.03</v>
      </c>
      <c r="KA42" s="54">
        <f t="shared" si="223"/>
        <v>0.05</v>
      </c>
      <c r="KB42" s="56"/>
      <c r="KC42" s="56"/>
      <c r="KD42" s="56"/>
      <c r="KE42" s="54">
        <f t="shared" si="224"/>
        <v>0.03</v>
      </c>
      <c r="KF42" s="54">
        <f t="shared" si="225"/>
        <v>0.05</v>
      </c>
      <c r="KG42" s="56"/>
      <c r="KH42" s="56"/>
      <c r="KI42" s="56"/>
      <c r="KJ42" s="54">
        <f t="shared" si="226"/>
        <v>0.03</v>
      </c>
      <c r="KK42" s="54">
        <f t="shared" si="227"/>
        <v>0.05</v>
      </c>
      <c r="KL42" s="56"/>
      <c r="KM42" s="57">
        <v>83.729076110871759</v>
      </c>
      <c r="KN42" s="57"/>
      <c r="KO42" s="54">
        <f t="shared" si="228"/>
        <v>0</v>
      </c>
      <c r="KP42" s="51">
        <f t="shared" si="229"/>
        <v>0</v>
      </c>
      <c r="KQ42" s="24">
        <f t="shared" si="230"/>
        <v>1</v>
      </c>
      <c r="KR42" s="57">
        <v>83.729076110871759</v>
      </c>
      <c r="KS42" s="57"/>
      <c r="KT42" s="54">
        <f t="shared" si="231"/>
        <v>0</v>
      </c>
      <c r="KU42" s="51">
        <f t="shared" si="232"/>
        <v>0</v>
      </c>
      <c r="KV42" s="24">
        <f t="shared" si="233"/>
        <v>1</v>
      </c>
      <c r="KW42" s="57">
        <v>71.816361242759356</v>
      </c>
      <c r="KX42" s="57"/>
      <c r="KY42" s="54">
        <f t="shared" si="234"/>
        <v>0</v>
      </c>
      <c r="KZ42" s="51">
        <f t="shared" si="235"/>
        <v>0</v>
      </c>
      <c r="LA42" s="24">
        <f t="shared" si="236"/>
        <v>1</v>
      </c>
      <c r="LB42" s="57">
        <v>71.816361242759356</v>
      </c>
      <c r="LC42" s="57"/>
      <c r="LD42" s="54">
        <f t="shared" si="237"/>
        <v>0</v>
      </c>
      <c r="LE42" s="51">
        <f t="shared" si="238"/>
        <v>0</v>
      </c>
      <c r="LF42" s="24">
        <f t="shared" si="239"/>
        <v>1</v>
      </c>
      <c r="LG42" s="56"/>
      <c r="LH42" s="56"/>
      <c r="LI42" s="54">
        <f t="shared" si="240"/>
        <v>0.06</v>
      </c>
      <c r="LJ42" s="54">
        <f t="shared" si="241"/>
        <v>0.1</v>
      </c>
      <c r="LK42" s="56"/>
      <c r="LL42" s="56"/>
      <c r="LM42" s="56"/>
      <c r="LN42" s="54">
        <f t="shared" si="242"/>
        <v>0.06</v>
      </c>
      <c r="LO42" s="54">
        <f t="shared" si="243"/>
        <v>0.1</v>
      </c>
      <c r="LP42" s="56"/>
      <c r="LQ42" s="54">
        <v>2.0130290449855486</v>
      </c>
      <c r="LR42" s="56"/>
      <c r="LS42" s="54">
        <f t="shared" si="244"/>
        <v>0</v>
      </c>
      <c r="LT42" s="51">
        <f t="shared" si="245"/>
        <v>0</v>
      </c>
      <c r="LU42" s="24">
        <f t="shared" si="579"/>
        <v>1</v>
      </c>
      <c r="LV42" s="54">
        <v>2.0130290449855486</v>
      </c>
      <c r="LW42" s="56"/>
      <c r="LX42" s="54">
        <f t="shared" si="247"/>
        <v>0</v>
      </c>
      <c r="LY42" s="51">
        <f t="shared" si="248"/>
        <v>0</v>
      </c>
      <c r="LZ42" s="24">
        <f t="shared" si="580"/>
        <v>1</v>
      </c>
      <c r="MA42" s="54">
        <v>10.646422986529991</v>
      </c>
      <c r="MB42" s="56"/>
      <c r="MC42" s="54">
        <f t="shared" si="250"/>
        <v>0</v>
      </c>
      <c r="MD42" s="51">
        <f t="shared" si="251"/>
        <v>0</v>
      </c>
      <c r="ME42" s="24">
        <f t="shared" si="581"/>
        <v>1</v>
      </c>
      <c r="MF42" s="54">
        <v>10.646422986529991</v>
      </c>
      <c r="MG42" s="56"/>
      <c r="MH42" s="54">
        <f t="shared" si="253"/>
        <v>0</v>
      </c>
      <c r="MI42" s="51">
        <f t="shared" si="254"/>
        <v>0</v>
      </c>
      <c r="MJ42" s="24">
        <f t="shared" si="582"/>
        <v>1</v>
      </c>
      <c r="MK42" s="56"/>
      <c r="ML42" s="56"/>
      <c r="MM42" s="54">
        <f t="shared" si="256"/>
        <v>0.12</v>
      </c>
      <c r="MN42" s="54">
        <f t="shared" si="257"/>
        <v>0.2</v>
      </c>
      <c r="MO42" s="56"/>
      <c r="MP42" s="56"/>
      <c r="MQ42" s="56"/>
      <c r="MR42" s="54">
        <f t="shared" si="258"/>
        <v>0.12</v>
      </c>
      <c r="MS42" s="54">
        <f t="shared" si="259"/>
        <v>0.2</v>
      </c>
      <c r="MT42" s="56"/>
      <c r="MU42" s="56"/>
      <c r="MV42" s="56"/>
      <c r="MW42" s="54">
        <f t="shared" si="260"/>
        <v>0.12</v>
      </c>
      <c r="MX42" s="54">
        <f t="shared" si="261"/>
        <v>0.2</v>
      </c>
      <c r="MY42" s="56"/>
      <c r="MZ42" s="56"/>
      <c r="NA42" s="56"/>
      <c r="NB42" s="54">
        <f t="shared" si="262"/>
        <v>0.12</v>
      </c>
      <c r="NC42" s="54">
        <f t="shared" si="263"/>
        <v>0.2</v>
      </c>
      <c r="ND42" s="56"/>
      <c r="NE42" s="56"/>
      <c r="NF42" s="56"/>
      <c r="NG42" s="54">
        <f t="shared" si="264"/>
        <v>0.06</v>
      </c>
      <c r="NH42" s="54">
        <f t="shared" si="265"/>
        <v>0.1</v>
      </c>
      <c r="NI42" s="56"/>
      <c r="NJ42" s="56"/>
      <c r="NK42" s="56"/>
      <c r="NL42" s="54">
        <f t="shared" si="266"/>
        <v>0.06</v>
      </c>
      <c r="NM42" s="54">
        <f t="shared" si="267"/>
        <v>0.1</v>
      </c>
      <c r="NN42" s="56"/>
      <c r="NO42" s="56"/>
      <c r="NP42" s="56"/>
      <c r="NQ42" s="54">
        <f t="shared" si="268"/>
        <v>0.03</v>
      </c>
      <c r="NR42" s="54">
        <f t="shared" si="269"/>
        <v>0.05</v>
      </c>
      <c r="NS42" s="56"/>
      <c r="NT42" s="56"/>
      <c r="NU42" s="56"/>
      <c r="NV42" s="54">
        <f t="shared" si="270"/>
        <v>0.03</v>
      </c>
      <c r="NW42" s="54">
        <f t="shared" si="271"/>
        <v>0.05</v>
      </c>
      <c r="NX42" s="56"/>
      <c r="NY42" s="56"/>
      <c r="NZ42" s="56"/>
      <c r="OA42" s="54">
        <f t="shared" si="272"/>
        <v>0.03</v>
      </c>
      <c r="OB42" s="54">
        <f t="shared" si="273"/>
        <v>0.05</v>
      </c>
      <c r="OC42" s="56"/>
      <c r="OD42" s="56"/>
      <c r="OE42" s="56"/>
      <c r="OF42" s="54">
        <f t="shared" si="274"/>
        <v>0.03</v>
      </c>
      <c r="OG42" s="54">
        <f t="shared" si="275"/>
        <v>0.05</v>
      </c>
      <c r="OH42" s="56"/>
      <c r="OI42" s="56"/>
      <c r="OJ42" s="56"/>
      <c r="OK42" s="54">
        <f t="shared" si="276"/>
        <v>0.06</v>
      </c>
      <c r="OL42" s="54">
        <f t="shared" si="277"/>
        <v>0.1</v>
      </c>
      <c r="OM42" s="56"/>
      <c r="ON42" s="56"/>
      <c r="OO42" s="56"/>
      <c r="OP42" s="54">
        <f t="shared" si="278"/>
        <v>0.06</v>
      </c>
      <c r="OQ42" s="54">
        <f t="shared" si="279"/>
        <v>0.1</v>
      </c>
      <c r="OR42" s="56"/>
      <c r="OS42" s="56"/>
      <c r="OT42" s="56"/>
      <c r="OU42" s="54">
        <f t="shared" si="280"/>
        <v>0.12</v>
      </c>
      <c r="OV42" s="54">
        <f t="shared" si="281"/>
        <v>0.2</v>
      </c>
      <c r="OW42" s="56"/>
      <c r="OX42" s="56"/>
      <c r="OY42" s="56"/>
      <c r="OZ42" s="54">
        <f t="shared" si="282"/>
        <v>0.12</v>
      </c>
      <c r="PA42" s="54">
        <f t="shared" si="283"/>
        <v>0.2</v>
      </c>
      <c r="PB42" s="56"/>
      <c r="PC42" s="56"/>
      <c r="PD42" s="56"/>
      <c r="PE42" s="54">
        <f t="shared" si="284"/>
        <v>0.12</v>
      </c>
      <c r="PF42" s="54">
        <f t="shared" si="285"/>
        <v>0.2</v>
      </c>
      <c r="PG42" s="56"/>
      <c r="PH42" s="56"/>
      <c r="PI42" s="56"/>
      <c r="PJ42" s="54">
        <f t="shared" si="286"/>
        <v>0.12</v>
      </c>
      <c r="PK42" s="54">
        <f t="shared" si="287"/>
        <v>0.2</v>
      </c>
      <c r="PL42" s="56"/>
      <c r="PM42" s="56"/>
      <c r="PN42" s="56"/>
      <c r="PO42" s="54">
        <f t="shared" si="288"/>
        <v>0.06</v>
      </c>
      <c r="PP42" s="54">
        <f t="shared" si="289"/>
        <v>0.1</v>
      </c>
      <c r="PQ42" s="56"/>
      <c r="PR42" s="56"/>
      <c r="PS42" s="56"/>
      <c r="PT42" s="54">
        <f t="shared" si="290"/>
        <v>0.06</v>
      </c>
      <c r="PU42" s="54">
        <f t="shared" si="291"/>
        <v>0.1</v>
      </c>
      <c r="PV42" s="56"/>
      <c r="PW42" s="56"/>
      <c r="PX42" s="56"/>
      <c r="PY42" s="54">
        <f t="shared" si="292"/>
        <v>0.03</v>
      </c>
      <c r="PZ42" s="54">
        <f t="shared" si="293"/>
        <v>0.05</v>
      </c>
      <c r="QA42" s="56"/>
      <c r="QB42" s="56"/>
      <c r="QC42" s="56"/>
      <c r="QD42" s="54">
        <f t="shared" si="294"/>
        <v>0.03</v>
      </c>
      <c r="QE42" s="54">
        <f t="shared" si="295"/>
        <v>0.05</v>
      </c>
      <c r="QF42" s="56"/>
      <c r="QG42" s="56"/>
      <c r="QH42" s="56"/>
      <c r="QI42" s="54">
        <f t="shared" si="296"/>
        <v>0.03</v>
      </c>
      <c r="QJ42" s="54">
        <f t="shared" si="297"/>
        <v>0.05</v>
      </c>
      <c r="QK42" s="56"/>
      <c r="QL42" s="56"/>
      <c r="QM42" s="56"/>
      <c r="QN42" s="54">
        <f t="shared" si="298"/>
        <v>0.03</v>
      </c>
      <c r="QO42" s="54">
        <f t="shared" si="299"/>
        <v>0.05</v>
      </c>
      <c r="QP42" s="56"/>
      <c r="QQ42" s="54"/>
      <c r="QR42" s="54">
        <f t="shared" si="300"/>
        <v>0.12</v>
      </c>
      <c r="QS42" s="54">
        <f t="shared" si="301"/>
        <v>0.2</v>
      </c>
      <c r="QT42" s="34"/>
      <c r="QU42" s="54"/>
      <c r="QV42" s="54">
        <f t="shared" si="302"/>
        <v>0.12</v>
      </c>
      <c r="QW42" s="54">
        <f t="shared" si="303"/>
        <v>0.2</v>
      </c>
      <c r="QX42" s="34"/>
      <c r="QY42" s="54"/>
      <c r="QZ42" s="54">
        <f t="shared" si="304"/>
        <v>0.12</v>
      </c>
      <c r="RA42" s="54">
        <f t="shared" si="305"/>
        <v>0.2</v>
      </c>
      <c r="RB42" s="34"/>
      <c r="RC42" s="54"/>
      <c r="RD42" s="54">
        <f t="shared" si="306"/>
        <v>0.12</v>
      </c>
      <c r="RE42" s="54">
        <f t="shared" si="307"/>
        <v>0.2</v>
      </c>
      <c r="RF42" s="34"/>
      <c r="RG42" s="54"/>
      <c r="RH42" s="54">
        <f t="shared" si="308"/>
        <v>0.12</v>
      </c>
      <c r="RI42" s="54">
        <f t="shared" si="309"/>
        <v>0.2</v>
      </c>
      <c r="RJ42" s="34"/>
      <c r="RK42" s="57">
        <v>97.45</v>
      </c>
      <c r="RL42" s="57">
        <f t="shared" si="310"/>
        <v>0.2</v>
      </c>
      <c r="RM42" s="51">
        <f>IF(RK42&lt;&gt;"",RK$5,0)</f>
        <v>0.2</v>
      </c>
      <c r="RN42" s="24">
        <f t="shared" si="311"/>
        <v>10</v>
      </c>
      <c r="RO42" s="54"/>
      <c r="RP42" s="54">
        <f t="shared" si="312"/>
        <v>0.06</v>
      </c>
      <c r="RQ42" s="54">
        <f t="shared" si="313"/>
        <v>0.1</v>
      </c>
      <c r="RR42" s="34"/>
      <c r="RS42" s="54"/>
      <c r="RT42" s="54">
        <f t="shared" si="314"/>
        <v>0.06</v>
      </c>
      <c r="RU42" s="54">
        <f t="shared" si="315"/>
        <v>0.1</v>
      </c>
      <c r="RV42" s="34"/>
      <c r="RW42" s="54"/>
      <c r="RX42" s="54">
        <f t="shared" si="316"/>
        <v>0.06</v>
      </c>
      <c r="RY42" s="54">
        <f t="shared" si="317"/>
        <v>0.1</v>
      </c>
      <c r="RZ42" s="34"/>
      <c r="SA42" s="54"/>
      <c r="SB42" s="54">
        <f t="shared" si="318"/>
        <v>0.06</v>
      </c>
      <c r="SC42" s="54">
        <f t="shared" si="319"/>
        <v>0.1</v>
      </c>
      <c r="SD42" s="34"/>
      <c r="SE42" s="54"/>
      <c r="SF42" s="54">
        <f t="shared" si="320"/>
        <v>0.06</v>
      </c>
      <c r="SG42" s="54">
        <f t="shared" si="321"/>
        <v>0.1</v>
      </c>
      <c r="SH42" s="34"/>
      <c r="SI42" s="54"/>
      <c r="SJ42" s="54">
        <f t="shared" si="322"/>
        <v>0.06</v>
      </c>
      <c r="SK42" s="54">
        <f t="shared" si="323"/>
        <v>0.1</v>
      </c>
      <c r="SL42" s="34"/>
      <c r="SM42" s="54"/>
      <c r="SN42" s="54">
        <f t="shared" si="324"/>
        <v>0.06</v>
      </c>
      <c r="SO42" s="54">
        <f t="shared" si="325"/>
        <v>0.1</v>
      </c>
      <c r="SP42" s="34"/>
      <c r="SQ42" s="54"/>
      <c r="SR42" s="54">
        <f t="shared" si="326"/>
        <v>0.06</v>
      </c>
      <c r="SS42" s="54">
        <f t="shared" si="327"/>
        <v>0.1</v>
      </c>
      <c r="ST42" s="34"/>
      <c r="SU42" s="54"/>
      <c r="SV42" s="54">
        <f t="shared" si="328"/>
        <v>0.06</v>
      </c>
      <c r="SW42" s="54">
        <f t="shared" si="329"/>
        <v>0.1</v>
      </c>
      <c r="SX42" s="34"/>
      <c r="SY42" s="54"/>
      <c r="SZ42" s="54">
        <f t="shared" si="330"/>
        <v>0.06</v>
      </c>
      <c r="TA42" s="54">
        <f t="shared" si="331"/>
        <v>0.1</v>
      </c>
      <c r="TB42" s="34"/>
      <c r="TC42" s="54"/>
      <c r="TD42" s="54">
        <f t="shared" si="332"/>
        <v>0.06</v>
      </c>
      <c r="TE42" s="54">
        <f t="shared" si="333"/>
        <v>0.1</v>
      </c>
      <c r="TF42" s="34"/>
      <c r="TG42" s="54"/>
      <c r="TH42" s="54">
        <f t="shared" si="334"/>
        <v>0.06</v>
      </c>
      <c r="TI42" s="54">
        <f t="shared" si="335"/>
        <v>0.1</v>
      </c>
      <c r="TJ42" s="34"/>
      <c r="TK42" s="54"/>
      <c r="TL42" s="54">
        <f t="shared" si="336"/>
        <v>0.06</v>
      </c>
      <c r="TM42" s="54">
        <f t="shared" si="337"/>
        <v>0.1</v>
      </c>
      <c r="TN42" s="34"/>
      <c r="TO42" s="57">
        <v>93.53</v>
      </c>
      <c r="TP42" s="57">
        <f t="shared" si="338"/>
        <v>0.1</v>
      </c>
      <c r="TQ42" s="51">
        <f>IF(TO42&lt;&gt;"",TO$5,0)</f>
        <v>0.1</v>
      </c>
      <c r="TR42" s="24">
        <f t="shared" si="339"/>
        <v>13</v>
      </c>
      <c r="TS42" s="54"/>
      <c r="TT42" s="54">
        <f t="shared" si="340"/>
        <v>0.06</v>
      </c>
      <c r="TU42" s="54">
        <f t="shared" si="341"/>
        <v>0.1</v>
      </c>
      <c r="TV42" s="34"/>
      <c r="TW42" s="54"/>
      <c r="TX42" s="54">
        <f t="shared" si="342"/>
        <v>0.06</v>
      </c>
      <c r="TY42" s="54">
        <f t="shared" si="343"/>
        <v>0.1</v>
      </c>
      <c r="TZ42" s="34"/>
      <c r="UA42" s="54"/>
      <c r="UB42" s="54">
        <f t="shared" si="344"/>
        <v>0.06</v>
      </c>
      <c r="UC42" s="54">
        <f t="shared" si="345"/>
        <v>0.1</v>
      </c>
      <c r="UD42" s="34"/>
      <c r="UE42" s="54"/>
      <c r="UF42" s="54">
        <f t="shared" si="346"/>
        <v>0.06</v>
      </c>
      <c r="UG42" s="54">
        <f t="shared" si="347"/>
        <v>0.1</v>
      </c>
      <c r="UH42" s="34"/>
      <c r="UI42" s="54"/>
      <c r="UJ42" s="54">
        <f t="shared" si="348"/>
        <v>0.06</v>
      </c>
      <c r="UK42" s="54">
        <f t="shared" si="349"/>
        <v>0.1</v>
      </c>
      <c r="UL42" s="34"/>
      <c r="UM42" s="54"/>
      <c r="UN42" s="54">
        <f t="shared" si="350"/>
        <v>0.06</v>
      </c>
      <c r="UO42" s="54">
        <f t="shared" si="351"/>
        <v>0.1</v>
      </c>
      <c r="UP42" s="34"/>
      <c r="UQ42" s="54"/>
      <c r="UR42" s="54">
        <f t="shared" si="352"/>
        <v>0.06</v>
      </c>
      <c r="US42" s="54">
        <f t="shared" si="353"/>
        <v>0.1</v>
      </c>
      <c r="UT42" s="34"/>
      <c r="UU42" s="54"/>
      <c r="UV42" s="54">
        <f t="shared" si="354"/>
        <v>0.06</v>
      </c>
      <c r="UW42" s="54">
        <f t="shared" si="355"/>
        <v>0.1</v>
      </c>
      <c r="UX42" s="34"/>
      <c r="UY42" s="54"/>
      <c r="UZ42" s="54">
        <f t="shared" si="356"/>
        <v>0.06</v>
      </c>
      <c r="VA42" s="54">
        <f t="shared" si="357"/>
        <v>0.1</v>
      </c>
      <c r="VB42" s="34"/>
      <c r="VC42" s="54"/>
      <c r="VD42" s="54">
        <f t="shared" si="358"/>
        <v>0.06</v>
      </c>
      <c r="VE42" s="54">
        <f t="shared" si="359"/>
        <v>0.1</v>
      </c>
      <c r="VF42" s="34"/>
      <c r="VG42" s="50">
        <v>3.3364416436372155E-3</v>
      </c>
      <c r="VH42" s="57">
        <f t="shared" si="45"/>
        <v>0.1</v>
      </c>
      <c r="VI42" s="51">
        <f t="shared" si="46"/>
        <v>0.1</v>
      </c>
      <c r="VJ42" s="24"/>
      <c r="VK42" s="57">
        <v>83.729076110871759</v>
      </c>
      <c r="VL42" s="57">
        <f t="shared" si="361"/>
        <v>0</v>
      </c>
      <c r="VM42" s="51">
        <f>IF(VK42&lt;&gt;"",VK$5,0)</f>
        <v>0.2</v>
      </c>
      <c r="VN42" s="24">
        <f t="shared" si="362"/>
        <v>26</v>
      </c>
      <c r="VO42" s="57">
        <v>71.816361242759356</v>
      </c>
      <c r="VP42" s="57">
        <f t="shared" si="363"/>
        <v>0</v>
      </c>
      <c r="VQ42" s="51">
        <f>IF(VO42&lt;&gt;"",VO$5,0)</f>
        <v>0.2</v>
      </c>
      <c r="VR42" s="24">
        <f t="shared" si="364"/>
        <v>25</v>
      </c>
      <c r="VS42" s="54"/>
      <c r="VT42" s="54">
        <f t="shared" si="365"/>
        <v>0.06</v>
      </c>
      <c r="VU42" s="54">
        <f t="shared" si="366"/>
        <v>0.1</v>
      </c>
      <c r="VV42" s="34"/>
      <c r="VW42" s="54">
        <v>2.0130290449855486</v>
      </c>
      <c r="VX42" s="57">
        <f t="shared" si="367"/>
        <v>0</v>
      </c>
      <c r="VY42" s="51">
        <f>IF(VW42&lt;&gt;"",VW$5,0)</f>
        <v>0.1</v>
      </c>
      <c r="VZ42" s="24">
        <f t="shared" si="583"/>
        <v>24</v>
      </c>
      <c r="WA42" s="54">
        <v>10.646422986529991</v>
      </c>
      <c r="WB42" s="57">
        <f t="shared" si="369"/>
        <v>6.2585691946119959E-2</v>
      </c>
      <c r="WC42" s="51">
        <f>IF(WA42&lt;&gt;"",WA$5,0)</f>
        <v>0.1</v>
      </c>
      <c r="WD42" s="24">
        <f t="shared" si="584"/>
        <v>17</v>
      </c>
      <c r="WE42" s="57">
        <v>97.39</v>
      </c>
      <c r="WF42" s="57">
        <f t="shared" si="371"/>
        <v>7.8533333333333344E-2</v>
      </c>
      <c r="WG42" s="51">
        <f>IF(WE42&lt;&gt;"",WE$5,0)</f>
        <v>0.1</v>
      </c>
      <c r="WH42" s="24">
        <f t="shared" si="372"/>
        <v>17</v>
      </c>
      <c r="WI42" s="54"/>
      <c r="WJ42" s="54">
        <f t="shared" si="373"/>
        <v>0.06</v>
      </c>
      <c r="WK42" s="54">
        <f t="shared" si="374"/>
        <v>0.1</v>
      </c>
      <c r="WL42" s="34"/>
      <c r="WM42" s="54"/>
      <c r="WN42" s="54">
        <f t="shared" si="375"/>
        <v>0.06</v>
      </c>
      <c r="WO42" s="54">
        <f t="shared" si="376"/>
        <v>0.1</v>
      </c>
      <c r="WP42" s="34"/>
      <c r="WQ42" s="54"/>
      <c r="WR42" s="54">
        <f t="shared" si="377"/>
        <v>0.06</v>
      </c>
      <c r="WS42" s="54">
        <f t="shared" si="378"/>
        <v>0.1</v>
      </c>
      <c r="WT42" s="34"/>
      <c r="WU42" s="57">
        <v>0</v>
      </c>
      <c r="WV42" s="57">
        <f t="shared" si="379"/>
        <v>0.1</v>
      </c>
      <c r="WW42" s="51">
        <f>IF(WU42&lt;&gt;"",WU$5,0)</f>
        <v>0.1</v>
      </c>
      <c r="WX42" s="24">
        <f t="shared" si="380"/>
        <v>1</v>
      </c>
      <c r="WY42" s="54"/>
      <c r="WZ42" s="54">
        <f t="shared" si="381"/>
        <v>0.06</v>
      </c>
      <c r="XA42" s="54">
        <f t="shared" si="382"/>
        <v>0.1</v>
      </c>
      <c r="XB42" s="34"/>
      <c r="XC42" s="54"/>
      <c r="XD42" s="54">
        <f t="shared" si="383"/>
        <v>0.06</v>
      </c>
      <c r="XE42" s="54">
        <f t="shared" si="384"/>
        <v>0.1</v>
      </c>
      <c r="XF42" s="34"/>
      <c r="XG42" s="54"/>
      <c r="XH42" s="54">
        <f t="shared" si="385"/>
        <v>0.06</v>
      </c>
      <c r="XI42" s="54">
        <f t="shared" si="386"/>
        <v>0.1</v>
      </c>
      <c r="XJ42" s="34"/>
      <c r="XK42" s="54"/>
      <c r="XL42" s="54">
        <f t="shared" si="387"/>
        <v>0.06</v>
      </c>
      <c r="XM42" s="54">
        <f t="shared" si="388"/>
        <v>0.1</v>
      </c>
      <c r="XN42" s="34"/>
      <c r="XO42" s="54"/>
      <c r="XP42" s="54">
        <f t="shared" si="389"/>
        <v>0.06</v>
      </c>
      <c r="XQ42" s="54">
        <f t="shared" si="390"/>
        <v>0.1</v>
      </c>
      <c r="XR42" s="34"/>
      <c r="XS42" s="54"/>
      <c r="XT42" s="54">
        <f t="shared" si="391"/>
        <v>0.06</v>
      </c>
      <c r="XU42" s="54">
        <f t="shared" si="392"/>
        <v>0.1</v>
      </c>
      <c r="XV42" s="34"/>
      <c r="XW42" s="54"/>
      <c r="XX42" s="54">
        <f t="shared" si="393"/>
        <v>0.06</v>
      </c>
      <c r="XY42" s="54">
        <f t="shared" si="394"/>
        <v>0.1</v>
      </c>
      <c r="XZ42" s="34"/>
      <c r="YA42" s="54"/>
      <c r="YB42" s="54">
        <f t="shared" si="395"/>
        <v>0.06</v>
      </c>
      <c r="YC42" s="54">
        <f t="shared" si="396"/>
        <v>0.1</v>
      </c>
      <c r="YD42" s="34"/>
      <c r="YE42" s="54"/>
      <c r="YF42" s="54">
        <f t="shared" si="397"/>
        <v>0.03</v>
      </c>
      <c r="YG42" s="54">
        <f t="shared" si="398"/>
        <v>0.05</v>
      </c>
      <c r="YH42" s="34"/>
      <c r="YI42" s="54"/>
      <c r="YJ42" s="54">
        <f t="shared" si="399"/>
        <v>0.06</v>
      </c>
      <c r="YK42" s="54">
        <f t="shared" si="400"/>
        <v>0.1</v>
      </c>
      <c r="YL42" s="34"/>
      <c r="YM42" s="54"/>
      <c r="YN42" s="54">
        <f t="shared" si="401"/>
        <v>0.03</v>
      </c>
      <c r="YO42" s="54">
        <f t="shared" si="402"/>
        <v>0.05</v>
      </c>
      <c r="YP42" s="34"/>
      <c r="YQ42" s="57">
        <v>98.740000000000009</v>
      </c>
      <c r="YR42" s="57">
        <f t="shared" si="403"/>
        <v>0.1</v>
      </c>
      <c r="YS42" s="51">
        <f>IF(YQ42&lt;&gt;"",YQ$5,0)</f>
        <v>0.1</v>
      </c>
      <c r="YT42" s="24">
        <f t="shared" si="404"/>
        <v>6</v>
      </c>
      <c r="YU42" s="54"/>
      <c r="YV42" s="54">
        <f t="shared" si="405"/>
        <v>0.06</v>
      </c>
      <c r="YW42" s="54">
        <f t="shared" si="406"/>
        <v>0.1</v>
      </c>
      <c r="YX42" s="34"/>
      <c r="YY42" s="54"/>
      <c r="YZ42" s="54">
        <f t="shared" si="407"/>
        <v>0.06</v>
      </c>
      <c r="ZA42" s="54">
        <f t="shared" si="408"/>
        <v>0.1</v>
      </c>
      <c r="ZB42" s="34"/>
      <c r="ZC42" s="54"/>
      <c r="ZD42" s="54">
        <f t="shared" si="409"/>
        <v>0.06</v>
      </c>
      <c r="ZE42" s="54">
        <f t="shared" si="410"/>
        <v>0.1</v>
      </c>
      <c r="ZF42" s="34"/>
      <c r="ZG42" s="54"/>
      <c r="ZH42" s="54">
        <f t="shared" si="411"/>
        <v>0.06</v>
      </c>
      <c r="ZI42" s="54">
        <f t="shared" si="412"/>
        <v>0.1</v>
      </c>
      <c r="ZJ42" s="34"/>
      <c r="ZK42" s="54"/>
      <c r="ZL42" s="54">
        <f t="shared" si="413"/>
        <v>0.06</v>
      </c>
      <c r="ZM42" s="54">
        <f t="shared" si="414"/>
        <v>0.1</v>
      </c>
      <c r="ZN42" s="34"/>
      <c r="ZO42" s="54"/>
      <c r="ZP42" s="54">
        <f t="shared" si="415"/>
        <v>0.06</v>
      </c>
      <c r="ZQ42" s="54">
        <f t="shared" si="416"/>
        <v>0.1</v>
      </c>
      <c r="ZR42" s="34"/>
      <c r="ZS42" s="54"/>
      <c r="ZT42" s="54">
        <f t="shared" si="417"/>
        <v>0.06</v>
      </c>
      <c r="ZU42" s="54">
        <f t="shared" si="418"/>
        <v>0.1</v>
      </c>
      <c r="ZV42" s="34"/>
      <c r="ZW42" s="54"/>
      <c r="ZX42" s="54">
        <f t="shared" si="419"/>
        <v>0.06</v>
      </c>
      <c r="ZY42" s="54">
        <f t="shared" si="420"/>
        <v>0.1</v>
      </c>
      <c r="ZZ42" s="34"/>
      <c r="AAA42" s="54"/>
      <c r="AAB42" s="54">
        <f t="shared" si="421"/>
        <v>0.03</v>
      </c>
      <c r="AAC42" s="54">
        <f t="shared" si="422"/>
        <v>0.05</v>
      </c>
      <c r="AAD42" s="34"/>
      <c r="AAE42" s="51">
        <v>0.22</v>
      </c>
      <c r="AAF42" s="57">
        <f t="shared" si="423"/>
        <v>0.05</v>
      </c>
      <c r="AAG42" s="51">
        <f>IF(AAE42&lt;&gt;"",AAE$5,0)</f>
        <v>0.05</v>
      </c>
      <c r="AAH42" s="24">
        <f t="shared" si="424"/>
        <v>13</v>
      </c>
      <c r="AAI42" s="54"/>
      <c r="AAJ42" s="54">
        <f t="shared" si="425"/>
        <v>0.03</v>
      </c>
      <c r="AAK42" s="54">
        <f t="shared" si="426"/>
        <v>0.05</v>
      </c>
      <c r="AAL42" s="34"/>
      <c r="AAM42" s="54"/>
      <c r="AAN42" s="54">
        <f t="shared" si="427"/>
        <v>0.03</v>
      </c>
      <c r="AAO42" s="54">
        <f t="shared" si="428"/>
        <v>0.05</v>
      </c>
      <c r="AAP42" s="34"/>
      <c r="AAQ42" s="54"/>
      <c r="AAR42" s="54">
        <f t="shared" si="429"/>
        <v>0.03</v>
      </c>
      <c r="AAS42" s="54">
        <f t="shared" si="430"/>
        <v>0.05</v>
      </c>
      <c r="AAT42" s="34"/>
      <c r="AAU42" s="54"/>
      <c r="AAV42" s="54">
        <f t="shared" si="431"/>
        <v>0.03</v>
      </c>
      <c r="AAW42" s="54">
        <f t="shared" si="432"/>
        <v>0.05</v>
      </c>
      <c r="AAX42" s="34"/>
      <c r="AAY42" s="54"/>
      <c r="AAZ42" s="54">
        <f t="shared" si="433"/>
        <v>0.03</v>
      </c>
      <c r="ABA42" s="54">
        <f t="shared" si="434"/>
        <v>0.05</v>
      </c>
      <c r="ABB42" s="34"/>
      <c r="ABC42" s="54"/>
      <c r="ABD42" s="54">
        <f t="shared" si="435"/>
        <v>0.03</v>
      </c>
      <c r="ABE42" s="54">
        <f t="shared" si="436"/>
        <v>0.05</v>
      </c>
      <c r="ABF42" s="34"/>
      <c r="ABG42" s="54"/>
      <c r="ABH42" s="54">
        <f t="shared" si="437"/>
        <v>0.03</v>
      </c>
      <c r="ABI42" s="54">
        <f t="shared" si="438"/>
        <v>0.05</v>
      </c>
      <c r="ABJ42" s="34"/>
      <c r="ABK42" s="54"/>
      <c r="ABL42" s="54">
        <f t="shared" si="439"/>
        <v>0.03</v>
      </c>
      <c r="ABM42" s="54">
        <f t="shared" si="440"/>
        <v>0.05</v>
      </c>
      <c r="ABN42" s="34"/>
      <c r="ABO42" s="54"/>
      <c r="ABP42" s="54">
        <f t="shared" si="441"/>
        <v>0.03</v>
      </c>
      <c r="ABQ42" s="54">
        <f t="shared" si="442"/>
        <v>0.05</v>
      </c>
      <c r="ABR42" s="34"/>
      <c r="ABS42" s="54"/>
      <c r="ABT42" s="54">
        <f t="shared" si="443"/>
        <v>0.03</v>
      </c>
      <c r="ABU42" s="54">
        <f t="shared" si="444"/>
        <v>0.05</v>
      </c>
      <c r="ABV42" s="34"/>
      <c r="ABW42" s="57">
        <v>96.02000000000001</v>
      </c>
      <c r="ABX42" s="57">
        <f t="shared" si="445"/>
        <v>0.17386666666666695</v>
      </c>
      <c r="ABY42" s="51">
        <f>IF(ABW42&lt;&gt;"",ABW$5,0)</f>
        <v>0.2</v>
      </c>
      <c r="ABZ42" s="24">
        <f t="shared" si="446"/>
        <v>15</v>
      </c>
      <c r="ACA42" s="54"/>
      <c r="ACB42" s="54">
        <f t="shared" si="447"/>
        <v>0.06</v>
      </c>
      <c r="ACC42" s="54">
        <f t="shared" si="448"/>
        <v>0.1</v>
      </c>
      <c r="ACD42" s="34"/>
      <c r="ACE42" s="54"/>
      <c r="ACF42" s="54">
        <f t="shared" si="449"/>
        <v>0.06</v>
      </c>
      <c r="ACG42" s="54">
        <f t="shared" si="450"/>
        <v>0.1</v>
      </c>
      <c r="ACH42" s="34"/>
      <c r="ACI42" s="54"/>
      <c r="ACJ42" s="54">
        <f t="shared" si="451"/>
        <v>0.06</v>
      </c>
      <c r="ACK42" s="54">
        <f t="shared" si="452"/>
        <v>0.1</v>
      </c>
      <c r="ACL42" s="34"/>
      <c r="ACM42" s="54"/>
      <c r="ACN42" s="54">
        <f t="shared" si="453"/>
        <v>0.06</v>
      </c>
      <c r="ACO42" s="54">
        <f t="shared" si="454"/>
        <v>0.1</v>
      </c>
      <c r="ACP42" s="34"/>
      <c r="ACQ42" s="54"/>
      <c r="ACR42" s="54">
        <f t="shared" si="455"/>
        <v>0.06</v>
      </c>
      <c r="ACS42" s="54">
        <f t="shared" si="456"/>
        <v>0.1</v>
      </c>
      <c r="ACT42" s="34"/>
      <c r="ACU42" s="54"/>
      <c r="ACV42" s="54">
        <f t="shared" si="457"/>
        <v>0.06</v>
      </c>
      <c r="ACW42" s="54">
        <f t="shared" si="458"/>
        <v>0.1</v>
      </c>
      <c r="ACX42" s="34"/>
      <c r="ACY42" s="54"/>
      <c r="ACZ42" s="54">
        <f t="shared" si="459"/>
        <v>0.06</v>
      </c>
      <c r="ADA42" s="54">
        <f t="shared" si="460"/>
        <v>0.1</v>
      </c>
      <c r="ADB42" s="34"/>
      <c r="ADC42" s="54">
        <v>3.3300000000000005</v>
      </c>
      <c r="ADD42" s="54">
        <f t="shared" si="461"/>
        <v>0.1</v>
      </c>
      <c r="ADE42" s="54">
        <f t="shared" si="56"/>
        <v>0.1</v>
      </c>
      <c r="ADF42" s="24">
        <f t="shared" si="462"/>
        <v>3</v>
      </c>
      <c r="ADG42" s="54"/>
      <c r="ADH42" s="54">
        <f t="shared" si="463"/>
        <v>0</v>
      </c>
      <c r="ADI42" s="54">
        <f t="shared" si="57"/>
        <v>0</v>
      </c>
      <c r="ADJ42" s="24"/>
      <c r="ADK42" s="54"/>
      <c r="ADL42" s="54">
        <f t="shared" si="465"/>
        <v>0.06</v>
      </c>
      <c r="ADM42" s="54">
        <f t="shared" si="466"/>
        <v>0.1</v>
      </c>
      <c r="ADN42" s="34"/>
      <c r="ADO42" s="54"/>
      <c r="ADP42" s="54">
        <f t="shared" si="467"/>
        <v>0.03</v>
      </c>
      <c r="ADQ42" s="54">
        <f t="shared" si="468"/>
        <v>0.05</v>
      </c>
      <c r="ADR42" s="34"/>
      <c r="ADS42" s="54"/>
      <c r="ADT42" s="54">
        <f t="shared" si="469"/>
        <v>0.03</v>
      </c>
      <c r="ADU42" s="54">
        <f t="shared" si="470"/>
        <v>0.05</v>
      </c>
      <c r="ADV42" s="34"/>
      <c r="ADW42" s="54"/>
      <c r="ADX42" s="54">
        <f t="shared" si="471"/>
        <v>0.03</v>
      </c>
      <c r="ADY42" s="54">
        <f t="shared" si="472"/>
        <v>0.05</v>
      </c>
      <c r="ADZ42" s="34"/>
      <c r="AEA42" s="54"/>
      <c r="AEB42" s="54">
        <f t="shared" si="473"/>
        <v>0.03</v>
      </c>
      <c r="AEC42" s="54">
        <f t="shared" si="474"/>
        <v>0.05</v>
      </c>
      <c r="AED42" s="34"/>
      <c r="AEE42" s="54"/>
      <c r="AEF42" s="54">
        <f t="shared" si="475"/>
        <v>0.03</v>
      </c>
      <c r="AEG42" s="54">
        <f t="shared" si="476"/>
        <v>0.05</v>
      </c>
      <c r="AEH42" s="34"/>
      <c r="AEI42" s="54"/>
      <c r="AEJ42" s="54">
        <f t="shared" si="477"/>
        <v>0.03</v>
      </c>
      <c r="AEK42" s="54">
        <f t="shared" si="478"/>
        <v>0.05</v>
      </c>
      <c r="AEL42" s="34"/>
      <c r="AEM42" s="54"/>
      <c r="AEN42" s="54">
        <f t="shared" si="479"/>
        <v>0.06</v>
      </c>
      <c r="AEO42" s="54">
        <f t="shared" si="480"/>
        <v>0.1</v>
      </c>
      <c r="AEP42" s="34"/>
      <c r="AEQ42" s="54"/>
      <c r="AER42" s="54">
        <f t="shared" si="481"/>
        <v>0.06</v>
      </c>
      <c r="AES42" s="54">
        <f t="shared" si="482"/>
        <v>0.1</v>
      </c>
      <c r="AET42" s="34"/>
      <c r="AEU42" s="54"/>
      <c r="AEV42" s="54">
        <f t="shared" si="483"/>
        <v>0.06</v>
      </c>
      <c r="AEW42" s="54">
        <f t="shared" si="484"/>
        <v>0.1</v>
      </c>
      <c r="AEX42" s="34"/>
      <c r="AEY42" s="54"/>
      <c r="AEZ42" s="54">
        <f t="shared" si="485"/>
        <v>0.06</v>
      </c>
      <c r="AFA42" s="54">
        <f t="shared" si="486"/>
        <v>0.1</v>
      </c>
      <c r="AFB42" s="34"/>
      <c r="AFC42" s="54"/>
      <c r="AFD42" s="54">
        <f t="shared" si="487"/>
        <v>0.03</v>
      </c>
      <c r="AFE42" s="54">
        <f t="shared" si="488"/>
        <v>0.05</v>
      </c>
      <c r="AFF42" s="34"/>
      <c r="AFG42" s="54"/>
      <c r="AFH42" s="54">
        <f t="shared" si="489"/>
        <v>0.03</v>
      </c>
      <c r="AFI42" s="54">
        <f t="shared" si="490"/>
        <v>0.05</v>
      </c>
      <c r="AFJ42" s="34"/>
      <c r="AFK42" s="54"/>
      <c r="AFL42" s="54">
        <f t="shared" si="491"/>
        <v>0.03</v>
      </c>
      <c r="AFM42" s="54">
        <f t="shared" si="492"/>
        <v>0.05</v>
      </c>
      <c r="AFN42" s="34"/>
      <c r="AFO42" s="54"/>
      <c r="AFP42" s="54">
        <f t="shared" si="493"/>
        <v>0.03</v>
      </c>
      <c r="AFQ42" s="54">
        <f t="shared" si="494"/>
        <v>0.05</v>
      </c>
      <c r="AFR42" s="34"/>
      <c r="AFS42" s="54"/>
      <c r="AFT42" s="54">
        <f t="shared" si="495"/>
        <v>0.03</v>
      </c>
      <c r="AFU42" s="54">
        <f t="shared" si="496"/>
        <v>0.05</v>
      </c>
      <c r="AFV42" s="34"/>
      <c r="AFW42" s="54"/>
      <c r="AFX42" s="54">
        <f t="shared" si="497"/>
        <v>0.03</v>
      </c>
      <c r="AFY42" s="54">
        <f t="shared" si="498"/>
        <v>0.05</v>
      </c>
      <c r="AFZ42" s="34"/>
      <c r="AGA42" s="54"/>
      <c r="AGB42" s="54">
        <f t="shared" si="499"/>
        <v>0.06</v>
      </c>
      <c r="AGC42" s="54">
        <f t="shared" si="500"/>
        <v>0.1</v>
      </c>
      <c r="AGD42" s="34"/>
      <c r="AGE42" s="54"/>
      <c r="AGF42" s="54">
        <f t="shared" si="501"/>
        <v>0.03</v>
      </c>
      <c r="AGG42" s="54">
        <f t="shared" si="502"/>
        <v>0.05</v>
      </c>
      <c r="AGH42" s="34"/>
      <c r="AGI42" s="54"/>
      <c r="AGJ42" s="54">
        <f t="shared" si="503"/>
        <v>0.03</v>
      </c>
      <c r="AGK42" s="54">
        <f t="shared" si="504"/>
        <v>0.05</v>
      </c>
      <c r="AGL42" s="34"/>
      <c r="AGM42" s="54"/>
      <c r="AGN42" s="54">
        <f t="shared" si="505"/>
        <v>0.03</v>
      </c>
      <c r="AGO42" s="54">
        <f t="shared" si="506"/>
        <v>0.05</v>
      </c>
      <c r="AGP42" s="34"/>
      <c r="AGQ42" s="54"/>
      <c r="AGR42" s="54">
        <f t="shared" si="507"/>
        <v>0.03</v>
      </c>
      <c r="AGS42" s="54">
        <f t="shared" si="508"/>
        <v>0.05</v>
      </c>
      <c r="AGT42" s="34"/>
      <c r="AGU42" s="57">
        <v>0.18</v>
      </c>
      <c r="AGV42" s="57">
        <f t="shared" si="509"/>
        <v>1.5</v>
      </c>
      <c r="AGW42" s="51">
        <f>IF(AGU42&lt;&gt;"",AGU$5,0)</f>
        <v>1.5</v>
      </c>
      <c r="AGX42" s="24">
        <f t="shared" si="585"/>
        <v>13</v>
      </c>
      <c r="AGY42" s="57">
        <v>0.11</v>
      </c>
      <c r="AGZ42" s="57">
        <f t="shared" si="511"/>
        <v>1.5</v>
      </c>
      <c r="AHA42" s="51">
        <f>IF(AGY42&lt;&gt;"",AGY$5,0)</f>
        <v>1.5</v>
      </c>
      <c r="AHB42" s="24">
        <f t="shared" si="512"/>
        <v>8</v>
      </c>
      <c r="AHC42" s="57">
        <v>98.06</v>
      </c>
      <c r="AHD42" s="57">
        <f t="shared" si="513"/>
        <v>1</v>
      </c>
      <c r="AHE42" s="51">
        <f>IF(AHC42&lt;&gt;"",AHC$5,0)</f>
        <v>1</v>
      </c>
      <c r="AHF42" s="24">
        <f t="shared" si="514"/>
        <v>12</v>
      </c>
      <c r="AHG42" s="57">
        <v>95</v>
      </c>
      <c r="AHH42" s="57">
        <f t="shared" si="515"/>
        <v>0.5</v>
      </c>
      <c r="AHI42" s="51">
        <f>IF(AHG42&lt;&gt;"",AHG$5,0)</f>
        <v>0.5</v>
      </c>
      <c r="AHJ42" s="24">
        <f t="shared" si="586"/>
        <v>15</v>
      </c>
      <c r="AHK42" s="57">
        <v>98.740000000000009</v>
      </c>
      <c r="AHL42" s="57">
        <f t="shared" si="517"/>
        <v>0.5</v>
      </c>
      <c r="AHM42" s="51">
        <f>IF(AHK42&lt;&gt;"",AHK$5,0)</f>
        <v>0.5</v>
      </c>
      <c r="AHN42" s="24">
        <f t="shared" si="518"/>
        <v>11</v>
      </c>
      <c r="AHO42" s="57">
        <v>4.3099999999999996</v>
      </c>
      <c r="AHP42" s="57">
        <f t="shared" si="519"/>
        <v>0.40590000000000004</v>
      </c>
      <c r="AHQ42" s="51">
        <f>IF(AHO42&lt;&gt;"",AHO$5,0)</f>
        <v>0.55000000000000004</v>
      </c>
      <c r="AHR42" s="24">
        <f t="shared" si="520"/>
        <v>11</v>
      </c>
      <c r="AHS42" s="57">
        <v>2.4</v>
      </c>
      <c r="AHT42" s="57">
        <f t="shared" si="521"/>
        <v>0.55000000000000004</v>
      </c>
      <c r="AHU42" s="51">
        <f>IF(AHS42&lt;&gt;"",AHS$5,0)</f>
        <v>0.55000000000000004</v>
      </c>
      <c r="AHV42" s="24">
        <f t="shared" si="522"/>
        <v>15</v>
      </c>
      <c r="AHW42" s="57">
        <v>1.8200000000000001E-2</v>
      </c>
      <c r="AHX42" s="57">
        <f t="shared" si="523"/>
        <v>0.45</v>
      </c>
      <c r="AHY42" s="51">
        <f>IF(AHW42&lt;&gt;"",AHW$5,0)</f>
        <v>0.45</v>
      </c>
      <c r="AHZ42" s="24">
        <f t="shared" si="524"/>
        <v>7</v>
      </c>
      <c r="AIA42" s="57">
        <v>8.0000000000000002E-3</v>
      </c>
      <c r="AIB42" s="57">
        <f t="shared" si="525"/>
        <v>0.45</v>
      </c>
      <c r="AIC42" s="51">
        <f>IF(AIA42&lt;&gt;"",AIA$5,0)</f>
        <v>0.45</v>
      </c>
      <c r="AID42" s="24">
        <f t="shared" si="526"/>
        <v>7</v>
      </c>
      <c r="AIE42" s="54"/>
      <c r="AIF42" s="54">
        <f t="shared" si="527"/>
        <v>0.24</v>
      </c>
      <c r="AIG42" s="54">
        <f t="shared" si="528"/>
        <v>0.4</v>
      </c>
      <c r="AIH42" s="34"/>
      <c r="AII42" s="54"/>
      <c r="AIJ42" s="54">
        <f t="shared" si="529"/>
        <v>0.24</v>
      </c>
      <c r="AIK42" s="54">
        <f t="shared" si="530"/>
        <v>0.4</v>
      </c>
      <c r="AIL42" s="34"/>
      <c r="AIM42" s="54"/>
      <c r="AIN42" s="54">
        <f t="shared" si="531"/>
        <v>0.24</v>
      </c>
      <c r="AIO42" s="54">
        <f t="shared" si="532"/>
        <v>0.4</v>
      </c>
      <c r="AIP42" s="34"/>
      <c r="AIQ42" s="57">
        <v>16.71</v>
      </c>
      <c r="AIR42" s="57">
        <f t="shared" si="533"/>
        <v>1.5</v>
      </c>
      <c r="AIS42" s="51">
        <f>IF(AIQ42&lt;&gt;"",AIQ$5,0)</f>
        <v>1.5</v>
      </c>
      <c r="AIT42" s="24">
        <f t="shared" si="534"/>
        <v>1</v>
      </c>
      <c r="AIU42" s="57">
        <v>3.0700000000000003</v>
      </c>
      <c r="AIV42" s="57">
        <f t="shared" si="535"/>
        <v>2</v>
      </c>
      <c r="AIW42" s="51">
        <f>IF(AIU42&lt;&gt;"",AIU$5,0)</f>
        <v>2</v>
      </c>
      <c r="AIX42" s="24">
        <f t="shared" si="536"/>
        <v>16</v>
      </c>
      <c r="AIY42" s="51">
        <v>0</v>
      </c>
      <c r="AIZ42" s="57">
        <f t="shared" si="537"/>
        <v>1.4</v>
      </c>
      <c r="AJA42" s="51">
        <f>IF(AIY42&lt;&gt;"",AIY$5,0)</f>
        <v>1.4</v>
      </c>
      <c r="AJB42" s="24">
        <f t="shared" si="538"/>
        <v>1</v>
      </c>
      <c r="AJC42" s="57">
        <v>23.31058816807905</v>
      </c>
      <c r="AJD42" s="57">
        <f t="shared" si="539"/>
        <v>0.3</v>
      </c>
      <c r="AJE42" s="51">
        <f>IF(AJC42&lt;&gt;"",AJC$5,0)</f>
        <v>0.3</v>
      </c>
      <c r="AJF42" s="24">
        <f t="shared" si="540"/>
        <v>19</v>
      </c>
      <c r="AJG42" s="54"/>
      <c r="AJH42" s="54">
        <f t="shared" si="541"/>
        <v>0.12</v>
      </c>
      <c r="AJI42" s="54">
        <f t="shared" si="542"/>
        <v>0.2</v>
      </c>
      <c r="AJJ42" s="34"/>
      <c r="AJK42" s="57">
        <v>0.73</v>
      </c>
      <c r="AJL42" s="57">
        <f t="shared" si="543"/>
        <v>0.4</v>
      </c>
      <c r="AJM42" s="51">
        <f>IF(AJK42&lt;&gt;"",AJK$5,0)</f>
        <v>0.4</v>
      </c>
      <c r="AJN42" s="24">
        <f t="shared" si="544"/>
        <v>19</v>
      </c>
      <c r="AJO42" s="57">
        <v>98.6</v>
      </c>
      <c r="AJP42" s="57">
        <f t="shared" si="545"/>
        <v>0.2</v>
      </c>
      <c r="AJQ42" s="51">
        <f>IF(AJO42&lt;&gt;"",AJO$5,0)</f>
        <v>0.2</v>
      </c>
      <c r="AJR42" s="24">
        <f t="shared" si="546"/>
        <v>10</v>
      </c>
      <c r="AJS42" s="57">
        <v>100</v>
      </c>
      <c r="AJT42" s="57">
        <f t="shared" si="547"/>
        <v>0.2</v>
      </c>
      <c r="AJU42" s="51">
        <f>IF(AJS42&lt;&gt;"",AJS$5,0)</f>
        <v>0.2</v>
      </c>
      <c r="AJV42" s="24">
        <f t="shared" si="548"/>
        <v>1</v>
      </c>
      <c r="AJW42" s="57">
        <v>98.6</v>
      </c>
      <c r="AJX42" s="54">
        <f t="shared" si="549"/>
        <v>0.2</v>
      </c>
      <c r="AJY42" s="36">
        <f>IF(AJW42&lt;&gt;"",AJW$5,0)</f>
        <v>0.2</v>
      </c>
      <c r="AJZ42" s="35">
        <f t="shared" si="550"/>
        <v>6</v>
      </c>
      <c r="AKA42" s="31" t="s">
        <v>575</v>
      </c>
      <c r="AKB42" s="33">
        <f t="shared" si="75"/>
        <v>53.433281871339311</v>
      </c>
      <c r="AKC42" s="34">
        <f t="shared" si="551"/>
        <v>22</v>
      </c>
      <c r="AKD42" s="31" t="s">
        <v>575</v>
      </c>
      <c r="AKE42" s="33">
        <f t="shared" si="76"/>
        <v>96.575559913127606</v>
      </c>
      <c r="AKF42" s="34">
        <f t="shared" si="552"/>
        <v>6</v>
      </c>
      <c r="AKG42" s="31" t="s">
        <v>575</v>
      </c>
      <c r="AKH42" s="33">
        <f t="shared" si="77"/>
        <v>60</v>
      </c>
      <c r="AKI42" s="34">
        <f t="shared" si="553"/>
        <v>1</v>
      </c>
      <c r="AKJ42" s="31" t="s">
        <v>575</v>
      </c>
      <c r="AKK42" s="33">
        <f t="shared" si="554"/>
        <v>68.046008025232922</v>
      </c>
      <c r="AKL42" s="34">
        <f t="shared" si="573"/>
        <v>16</v>
      </c>
      <c r="AKM42" s="31" t="s">
        <v>575</v>
      </c>
      <c r="AKN42" s="33">
        <f t="shared" si="78"/>
        <v>60.765160121899228</v>
      </c>
      <c r="AKO42" s="34">
        <f t="shared" si="574"/>
        <v>25</v>
      </c>
      <c r="AKP42" s="31" t="s">
        <v>575</v>
      </c>
      <c r="AKQ42" s="33">
        <f>(AGV42+AGZ42)/(AGW42+AHA42)*100</f>
        <v>100</v>
      </c>
      <c r="AKR42" s="34">
        <f t="shared" si="557"/>
        <v>1</v>
      </c>
      <c r="AKS42" s="31" t="s">
        <v>575</v>
      </c>
      <c r="AKT42" s="33">
        <f t="shared" si="558"/>
        <v>96.397500000000008</v>
      </c>
      <c r="AKU42" s="34">
        <f t="shared" si="80"/>
        <v>10</v>
      </c>
      <c r="AKV42" s="31" t="s">
        <v>575</v>
      </c>
      <c r="AKW42" s="33">
        <f t="shared" si="559"/>
        <v>92.131147540983605</v>
      </c>
      <c r="AKX42" s="34">
        <f t="shared" si="560"/>
        <v>1</v>
      </c>
      <c r="AKY42" s="31" t="s">
        <v>575</v>
      </c>
      <c r="AKZ42" s="33">
        <f t="shared" si="81"/>
        <v>94.666666666666671</v>
      </c>
      <c r="ALA42" s="34">
        <f t="shared" si="561"/>
        <v>1</v>
      </c>
    </row>
    <row r="43" spans="1:989" s="104" customFormat="1" ht="45.6" customHeight="1" x14ac:dyDescent="0.15">
      <c r="A43" s="104" t="s">
        <v>1039</v>
      </c>
      <c r="B43" s="105" t="str">
        <f t="shared" si="82"/>
        <v>高于挑战值省份数</v>
      </c>
      <c r="F43" s="104">
        <f>COUNTIF(F12:F42,E5)</f>
        <v>9</v>
      </c>
      <c r="J43" s="104">
        <f>COUNTIF(J12:J42,I5)</f>
        <v>4</v>
      </c>
      <c r="N43" s="104">
        <f>COUNTIF(N12:N42,M5)</f>
        <v>4</v>
      </c>
      <c r="R43" s="104">
        <f>COUNTIF(R12:R42,Q5)</f>
        <v>6</v>
      </c>
      <c r="Z43" s="104">
        <f>COUNTIF(Z12:Z42,Y5)</f>
        <v>13</v>
      </c>
      <c r="AD43" s="104">
        <f>COUNTIF(AD12:AD42,AC5)</f>
        <v>20</v>
      </c>
      <c r="AH43" s="104">
        <f>COUNTIF(AH12:AH42,AG5)</f>
        <v>21</v>
      </c>
      <c r="AL43" s="104">
        <f>COUNTIF(AL12:AL42,AK5)</f>
        <v>22</v>
      </c>
      <c r="AP43" s="104">
        <f>COUNTIF(AP12:AP42,AO5)</f>
        <v>11</v>
      </c>
      <c r="AT43" s="104">
        <f>COUNTIF(AT12:AT42,AS5)</f>
        <v>28</v>
      </c>
      <c r="AX43" s="104">
        <f>COUNTIF(AX12:AX42,AW5)</f>
        <v>27</v>
      </c>
      <c r="BB43" s="104">
        <f>COUNTIF(BB12:BB42,BA5)</f>
        <v>23</v>
      </c>
      <c r="BF43" s="104">
        <f>COUNTIF(BF12:BF42,BE5)</f>
        <v>26</v>
      </c>
      <c r="BJ43" s="104">
        <f>COUNTIF(BJ12:BJ42,BI5)</f>
        <v>24</v>
      </c>
      <c r="BN43" s="104">
        <f>COUNTIF(BN12:BN42,BM5)</f>
        <v>26</v>
      </c>
      <c r="BR43" s="104">
        <f>COUNTIF(BR12:BR42,BQ5)</f>
        <v>4</v>
      </c>
      <c r="BV43" s="104">
        <f>COUNTIF(BV12:BV42,BU5)</f>
        <v>3</v>
      </c>
      <c r="BZ43" s="104">
        <f>COUNTIF(BZ12:BZ42,BY5)</f>
        <v>8</v>
      </c>
      <c r="CD43" s="104">
        <f>COUNTIF(CD12:CD42,CC5)</f>
        <v>23</v>
      </c>
      <c r="CH43" s="104">
        <f>COUNTIF(CH12:CH42,CG5)</f>
        <v>22</v>
      </c>
      <c r="CP43" s="104">
        <f>COUNTIF(CP12:CP42,CO5)</f>
        <v>23</v>
      </c>
      <c r="CT43" s="104">
        <f>COUNTIF(CT12:CT42,CS5)</f>
        <v>24</v>
      </c>
      <c r="DB43" s="104">
        <f>COUNTIF(DB12:DB42,DA5)</f>
        <v>25</v>
      </c>
      <c r="DF43" s="104">
        <f>COUNTIF(DF12:DF42,DE5)</f>
        <v>19</v>
      </c>
      <c r="DJ43" s="104">
        <f>COUNTIF(DJ12:DJ42,DI5)</f>
        <v>23</v>
      </c>
      <c r="DN43" s="104">
        <f>COUNTIF(DN12:DN42,DM5)</f>
        <v>20</v>
      </c>
      <c r="DR43" s="104">
        <f>COUNTIF(DR12:DR42,DQ5)</f>
        <v>17</v>
      </c>
      <c r="DV43" s="104">
        <f>COUNTIF(DV12:DV42,DU5)</f>
        <v>25</v>
      </c>
      <c r="EE43" s="104">
        <f>COUNTIF(EE12:EE42,ED5)</f>
        <v>9</v>
      </c>
      <c r="EJ43" s="104">
        <f>COUNTIF(EJ12:EJ42,EI5)</f>
        <v>2</v>
      </c>
      <c r="EO43" s="104">
        <f>COUNTIF(EO12:EO42,EN5)</f>
        <v>16</v>
      </c>
      <c r="ET43" s="104">
        <f>COUNTIF(ET12:ET42,ES5)</f>
        <v>4</v>
      </c>
      <c r="EY43" s="104">
        <f>COUNTIF(EY12:EY42,EX5)</f>
        <v>5</v>
      </c>
      <c r="FD43" s="104">
        <f>COUNTIF(FD12:FD42,FC5)</f>
        <v>2</v>
      </c>
      <c r="FH43" s="104">
        <f>COUNTIF(FH12:FH42,FG5)</f>
        <v>16</v>
      </c>
      <c r="FL43" s="104">
        <f>COUNTIF(FL12:FL42,FK5)</f>
        <v>23</v>
      </c>
      <c r="FQ43" s="104">
        <f>COUNTIF(FQ12:FQ42,FP5)</f>
        <v>2</v>
      </c>
      <c r="FV43" s="104">
        <f>COUNTIF(FV12:FV42,FU5)</f>
        <v>2</v>
      </c>
      <c r="GA43" s="104">
        <f>COUNTIF(GA12:GA42,FZ5)</f>
        <v>2</v>
      </c>
      <c r="GF43" s="104">
        <f>COUNTIF(GF12:GF42,GE5)</f>
        <v>2</v>
      </c>
      <c r="GK43" s="104">
        <f>COUNTIF(GK12:GK42,GJ5)</f>
        <v>2</v>
      </c>
      <c r="GP43" s="104">
        <f>COUNTIF(GP12:GP42,GO5)</f>
        <v>3</v>
      </c>
      <c r="GT43" s="104">
        <f>COUNTIF(GT12:GT42,GS5)</f>
        <v>13</v>
      </c>
      <c r="GX43" s="104">
        <f>COUNTIF(GX12:GX42,GW5)</f>
        <v>5</v>
      </c>
      <c r="HM43" s="104">
        <f>COUNTIF(HM12:HM42,HL5)</f>
        <v>2</v>
      </c>
      <c r="HR43" s="104">
        <f>COUNTIF(HR12:HR42,HQ5)</f>
        <v>2</v>
      </c>
      <c r="HW43" s="104">
        <f>COUNTIF(HW12:HW42,HV5)</f>
        <v>3</v>
      </c>
      <c r="IB43" s="104">
        <f>COUNTIF(IB12:IB42,IA5)</f>
        <v>3</v>
      </c>
      <c r="RL43" s="104">
        <f>COUNTIF(RL12:RL42,RK5)</f>
        <v>15</v>
      </c>
      <c r="TP43" s="104">
        <f>COUNTIF(TP12:TP42,TO5)</f>
        <v>22</v>
      </c>
      <c r="VH43" s="104">
        <f>COUNTIF(VH12:VH42,VG5)</f>
        <v>16</v>
      </c>
      <c r="VL43" s="104">
        <f>COUNTIF(VL12:VL42,VK5)</f>
        <v>13</v>
      </c>
      <c r="VP43" s="104">
        <f>COUNTIF(VP12:VP42,VO5)</f>
        <v>17</v>
      </c>
      <c r="VX43" s="104">
        <f>COUNTIF(VX12:VX42,VW5)</f>
        <v>10</v>
      </c>
      <c r="WB43" s="104">
        <f>COUNTIF(WB12:WB42,WA5)</f>
        <v>9</v>
      </c>
      <c r="WF43" s="104">
        <f>COUNTIF(WF12:WF42,WE5)</f>
        <v>9</v>
      </c>
      <c r="WV43" s="104">
        <f>COUNTIF(WV12:WV42,WU5)</f>
        <v>21</v>
      </c>
      <c r="YR43" s="104">
        <f>COUNTIF(YR12:YR42,YQ5)</f>
        <v>24</v>
      </c>
      <c r="AAF43" s="104">
        <f>COUNTIF(AAF12:AAF42,AAE5)</f>
        <v>18</v>
      </c>
      <c r="ABX43" s="104">
        <f>COUNTIF(ABX12:ABX42,ABW5)</f>
        <v>2</v>
      </c>
      <c r="ADD43" s="104">
        <f>COUNTIF(ADD12:ADD42,ADC5)</f>
        <v>29</v>
      </c>
      <c r="ADH43" s="104">
        <f>COUNTIF(ADH12:ADH42,ADG5)</f>
        <v>23</v>
      </c>
      <c r="AGV43" s="104">
        <f>COUNTIF(AGV12:AGV42,AGU5)</f>
        <v>19</v>
      </c>
      <c r="AGZ43" s="104">
        <f>COUNTIF(AGZ12:AGZ42,AGY5)</f>
        <v>25</v>
      </c>
      <c r="AHD43" s="104">
        <f>COUNTIF(AHD12:AHD42,AHC5)</f>
        <v>27</v>
      </c>
      <c r="AHH43" s="104">
        <f>COUNTIF(AHH12:AHH42,AHG5)</f>
        <v>15</v>
      </c>
      <c r="AHL43" s="104">
        <f>COUNTIF(AHL12:AHL42,AHK5)</f>
        <v>21</v>
      </c>
      <c r="AHP43" s="104">
        <f>COUNTIF(AHP12:AHP42,AHO5)</f>
        <v>1</v>
      </c>
      <c r="AHT43" s="104">
        <f>COUNTIF(AHT12:AHT42,AHS5)</f>
        <v>20</v>
      </c>
      <c r="AHX43" s="104">
        <f>COUNTIF(AHX12:AHX42,AHW5)</f>
        <v>29</v>
      </c>
      <c r="AIB43" s="104">
        <f>COUNTIF(AIB12:AIB42,AIA5)</f>
        <v>28</v>
      </c>
      <c r="AIV43" s="104">
        <f>COUNTIF(AIV12:AIV42,AIU5)</f>
        <v>22</v>
      </c>
      <c r="AIZ43" s="104">
        <f>COUNTIF(AIZ12:AIZ42,AIY5)</f>
        <v>31</v>
      </c>
      <c r="AJD43" s="104">
        <f>COUNTIF(AJD12:AJD42,AJC5)</f>
        <v>29</v>
      </c>
      <c r="AJL43" s="104">
        <f>COUNTIF(AJL12:AJL42,AJK5)</f>
        <v>23</v>
      </c>
      <c r="AJP43" s="104">
        <f>COUNTIF(AJP12:AJP42,AJO5)</f>
        <v>19</v>
      </c>
      <c r="AJT43" s="104">
        <f>COUNTIF(AJT12:AJT42,AJS5)</f>
        <v>28</v>
      </c>
      <c r="AJX43" s="104">
        <f>COUNTIF(AJX12:AJX42,AJW5)</f>
        <v>19</v>
      </c>
    </row>
    <row r="44" spans="1:989" s="106" customFormat="1" ht="40.5" x14ac:dyDescent="0.15">
      <c r="A44" s="104" t="s">
        <v>1040</v>
      </c>
      <c r="B44" s="105" t="str">
        <f t="shared" si="82"/>
        <v>低于基准值省份数</v>
      </c>
      <c r="F44" s="106">
        <f>COUNTIF(F12:F42,0)-COUNTIF(E12:E42,"")</f>
        <v>10</v>
      </c>
      <c r="J44" s="106">
        <f>COUNTIF(J12:J42,0)-COUNTIF(I12:I42,"")</f>
        <v>14</v>
      </c>
      <c r="N44" s="106">
        <f>COUNTIF(N12:N42,0)-COUNTIF(M12:M42,"")</f>
        <v>5</v>
      </c>
      <c r="R44" s="106">
        <f>COUNTIF(R12:R42,0)-COUNTIF(Q12:Q42,"")</f>
        <v>8</v>
      </c>
      <c r="Z44" s="106">
        <f>COUNTIF(Z12:Z42,0)-COUNTIF(Y12:Y42,"")</f>
        <v>10</v>
      </c>
      <c r="AD44" s="106">
        <f>COUNTIF(AD12:AD42,0)-COUNTIF(AC12:AC42,"")</f>
        <v>2</v>
      </c>
      <c r="AH44" s="106">
        <f>COUNTIF(AH12:AH42,0)-COUNTIF(AG12:AG42,"")</f>
        <v>3</v>
      </c>
      <c r="AL44" s="106">
        <f>COUNTIF(AL12:AL42,0)-COUNTIF(AK12:AK42,"")</f>
        <v>1</v>
      </c>
      <c r="AP44" s="106">
        <f>COUNTIF(AP12:AP42,0)-COUNTIF(AO12:AO42,"")</f>
        <v>2</v>
      </c>
      <c r="AT44" s="106">
        <f>COUNTIF(AT12:AT42,0)-COUNTIF(AS12:AS42,"")</f>
        <v>0</v>
      </c>
      <c r="AX44" s="106">
        <f>COUNTIF(AX12:AX42,0)-COUNTIF(AW12:AW42,"")</f>
        <v>0</v>
      </c>
      <c r="BB44" s="106">
        <f>COUNTIF(BB12:BB42,0)-COUNTIF(BA12:BA42,"")</f>
        <v>0</v>
      </c>
      <c r="BF44" s="106">
        <f>COUNTIF(BF12:BF42,0)-COUNTIF(BE12:BE42,"")</f>
        <v>1</v>
      </c>
      <c r="BJ44" s="106">
        <f>COUNTIF(BJ12:BJ42,0)-COUNTIF(BI12:BI42,"")</f>
        <v>3</v>
      </c>
      <c r="BN44" s="106">
        <f>COUNTIF(BN12:BN42,0)-COUNTIF(BM12:BM42,"")</f>
        <v>1</v>
      </c>
      <c r="BR44" s="106">
        <f>COUNTIF(BR12:BR42,0)-COUNTIF(BQ12:BQ42,"")</f>
        <v>0</v>
      </c>
      <c r="BV44" s="106">
        <f>COUNTIF(BV12:BV42,0)-COUNTIF(BU12:BU42,"")</f>
        <v>11</v>
      </c>
      <c r="BZ44" s="106">
        <f>COUNTIF(BZ12:BZ42,0)-COUNTIF(BY12:BY42,"")</f>
        <v>2</v>
      </c>
      <c r="CD44" s="106">
        <f>COUNTIF(CD12:CD42,0)-COUNTIF(CC12:CC42,"")</f>
        <v>0</v>
      </c>
      <c r="CH44" s="106">
        <f>COUNTIF(CH12:CH42,0)-COUNTIF(CG12:CG42,"")</f>
        <v>1</v>
      </c>
      <c r="CP44" s="106">
        <f>COUNTIF(CP12:CP42,0)-COUNTIF(CO12:CO42,"")</f>
        <v>0</v>
      </c>
      <c r="CT44" s="106">
        <f>COUNTIF(CT12:CT42,0)-COUNTIF(CS12:CS42,"")</f>
        <v>1</v>
      </c>
      <c r="DB44" s="106">
        <f>COUNTIF(DB12:DB42,0)-COUNTIF(DA12:DA42,"")</f>
        <v>1</v>
      </c>
      <c r="DF44" s="106">
        <f>COUNTIF(DF12:DF42,0)-COUNTIF(DE12:DE42,"")</f>
        <v>3</v>
      </c>
      <c r="DJ44" s="106">
        <f>COUNTIF(DJ12:DJ42,0)-COUNTIF(DI12:DI42,"")</f>
        <v>0</v>
      </c>
      <c r="DN44" s="106">
        <f>COUNTIF(DN12:DN42,0)-COUNTIF(DM12:DM42,"")</f>
        <v>1</v>
      </c>
      <c r="DR44" s="106">
        <f>COUNTIF(DR12:DR42,0)-COUNTIF(DQ12:DQ42,"")</f>
        <v>0</v>
      </c>
      <c r="DV44" s="106">
        <f>COUNTIF(DV12:DV42,0)-COUNTIF(DU12:DU42,"")</f>
        <v>0</v>
      </c>
      <c r="EE44" s="106">
        <f>COUNTIF(EE12:EE42,0)-COUNTIF(ED12:ED42,"")</f>
        <v>7</v>
      </c>
      <c r="EJ44" s="106">
        <f>COUNTIF(EJ12:EJ42,0)-COUNTIF(EI12:EI42,"")</f>
        <v>0</v>
      </c>
      <c r="EO44" s="106">
        <f>COUNTIF(EO12:EO42,0)-COUNTIF(EN12:EN42,"")</f>
        <v>14</v>
      </c>
      <c r="ET44" s="106">
        <f>COUNTIF(ET12:ET42,0)-COUNTIF(ES12:ES42,"")</f>
        <v>2</v>
      </c>
      <c r="EY44" s="106">
        <f>COUNTIF(EY12:EY42,0)-COUNTIF(EX12:EX42,"")</f>
        <v>3</v>
      </c>
      <c r="FD44" s="106">
        <f>COUNTIF(FD12:FD42,0)-COUNTIF(FC12:FC42,"")</f>
        <v>0</v>
      </c>
      <c r="FH44" s="106">
        <f>COUNTIF(FH12:FH42,0)-COUNTIF(FG12:FG42,"")</f>
        <v>2</v>
      </c>
      <c r="FL44" s="106">
        <f>COUNTIF(FL12:FL42,0)-COUNTIF(FK12:FK42,"")</f>
        <v>0</v>
      </c>
      <c r="FQ44" s="106">
        <f>COUNTIF(FQ12:FQ42,0)-COUNTIF(FP12:FP42,"")</f>
        <v>0</v>
      </c>
      <c r="FV44" s="106">
        <f>COUNTIF(FV12:FV42,0)-COUNTIF(FU12:FU42,"")</f>
        <v>0</v>
      </c>
      <c r="GA44" s="106">
        <f>COUNTIF(GA12:GA42,0)-COUNTIF(FZ12:FZ42,"")</f>
        <v>0</v>
      </c>
      <c r="GF44" s="106">
        <f>COUNTIF(GF12:GF42,0)-COUNTIF(GE12:GE42,"")</f>
        <v>0</v>
      </c>
      <c r="GK44" s="106">
        <f>COUNTIF(GK12:GK42,0)-COUNTIF(GJ12:GJ42,"")</f>
        <v>0</v>
      </c>
      <c r="GP44" s="106">
        <f>COUNTIF(GP12:GP42,0)-COUNTIF(GO12:GO42,"")</f>
        <v>1</v>
      </c>
      <c r="GT44" s="106">
        <f>COUNTIF(GT12:GT42,0)-COUNTIF(GS12:GS42,"")</f>
        <v>7</v>
      </c>
      <c r="GX44" s="106">
        <f>COUNTIF(GX12:GX42,0)-COUNTIF(GW12:GW42,"")</f>
        <v>10</v>
      </c>
      <c r="HM44" s="106">
        <f>COUNTIF(HM12:HM42,0)-COUNTIF(HL12:HL42,"")</f>
        <v>0</v>
      </c>
      <c r="HR44" s="106">
        <f>COUNTIF(HR12:HR42,0)-COUNTIF(HQ12:HQ42,"")</f>
        <v>0</v>
      </c>
      <c r="HU44" s="104"/>
      <c r="HV44" s="104"/>
      <c r="HW44" s="104">
        <f>COUNTIF(HW12:HW42,0)-COUNTIF(HV12:HV42,"")</f>
        <v>0</v>
      </c>
      <c r="HX44" s="104"/>
      <c r="HY44" s="104"/>
      <c r="HZ44" s="104"/>
      <c r="IA44" s="104"/>
      <c r="IB44" s="104">
        <f>COUNTIF(IB12:IB42,0)-COUNTIF(IA12:IA42,"")</f>
        <v>0</v>
      </c>
      <c r="RL44" s="106">
        <f>COUNTIF(RL12:RL42,0)-COUNTIF(RK12:RK42,"")</f>
        <v>3</v>
      </c>
      <c r="TP44" s="106">
        <f>COUNTIF(TP12:TP42,0)-COUNTIF(TO12:TO42,"")</f>
        <v>2</v>
      </c>
      <c r="VH44" s="106">
        <f>COUNTIF(VH12:VH42,0)-COUNTIF(VG12:VG42,"")</f>
        <v>1</v>
      </c>
      <c r="VL44" s="106">
        <f>COUNTIF(VL12:VL42,0)-COUNTIF(VK12:VK42,"")</f>
        <v>4</v>
      </c>
      <c r="VP44" s="106">
        <f>COUNTIF(VP12:VP42,0)-COUNTIF(VO12:VO42,"")</f>
        <v>7</v>
      </c>
      <c r="VX44" s="106">
        <f>COUNTIF(VX12:VX42,0)-COUNTIF(VW12:VW42,"")</f>
        <v>8</v>
      </c>
      <c r="WB44" s="106">
        <f>COUNTIF(WB12:WB42,0)-COUNTIF(WA12:WA42,"")</f>
        <v>8</v>
      </c>
      <c r="WF44" s="106">
        <f>COUNTIF(WF12:WF42,0)-COUNTIF(WE12:WE42,"")</f>
        <v>1</v>
      </c>
      <c r="WV44" s="106">
        <f>COUNTIF(WV12:WV42,0)-COUNTIF(WU12:WU42,"")</f>
        <v>0</v>
      </c>
      <c r="YR44" s="106">
        <f>COUNTIF(YR12:YR42,0)-COUNTIF(YQ12:YQ42,"")</f>
        <v>0</v>
      </c>
      <c r="AAF44" s="106">
        <f>COUNTIF(AAF12:AAF42,0)-COUNTIF(AAE12:AAE42,"")</f>
        <v>5</v>
      </c>
      <c r="ABX44" s="106">
        <f>COUNTIF(ABX12:ABX42,0)-COUNTIF(ABW12:ABW42,"")</f>
        <v>5</v>
      </c>
      <c r="ADD44" s="106">
        <f>COUNTIF(ADD12:ADD42,0)-COUNTIF(ADC12:ADC42,"")</f>
        <v>0</v>
      </c>
      <c r="ADH44" s="106">
        <f>COUNTIF(ADH12:ADH42,0)-COUNTIF(ADG12:ADG42,"")</f>
        <v>0</v>
      </c>
      <c r="AGV44" s="106">
        <f>COUNTIF(AGV12:AGV42,0)-COUNTIF(AGU12:AGU42,"")</f>
        <v>2</v>
      </c>
      <c r="AGZ44" s="106">
        <f>COUNTIF(AGZ12:AGZ42,0)-COUNTIF(AGY12:AGY42,"")</f>
        <v>1</v>
      </c>
      <c r="AHD44" s="106">
        <f>COUNTIF(AHD12:AHD42,0)-COUNTIF(AHC12:AHC42,"")</f>
        <v>0</v>
      </c>
      <c r="AHH44" s="106">
        <f>COUNTIF(AHH12:AHH42,0)-COUNTIF(AHG12:AHG42,"")</f>
        <v>0</v>
      </c>
      <c r="AHL44" s="106">
        <f>COUNTIF(AHL12:AHL42,0)-COUNTIF(AHK12:AHK42,"")</f>
        <v>0</v>
      </c>
      <c r="AHP44" s="106">
        <f>COUNTIF(AHP12:AHP42,0)-COUNTIF(AHO12:AHO42,"")</f>
        <v>15</v>
      </c>
      <c r="AHT44" s="106">
        <f>COUNTIF(AHT12:AHT42,0)-COUNTIF(AHS12:AHS42,"")</f>
        <v>1</v>
      </c>
      <c r="AHX44" s="106">
        <f>COUNTIF(AHX12:AHX42,0)-COUNTIF(AHW12:AHW42,"")</f>
        <v>1</v>
      </c>
      <c r="AIB44" s="106">
        <f>COUNTIF(AIB12:AIB42,0)-COUNTIF(AIA12:AIA42,"")</f>
        <v>0</v>
      </c>
      <c r="AIV44" s="106">
        <f>COUNTIF(AIV12:AIV42,0)-COUNTIF(AIU12:AIU42,"")</f>
        <v>1</v>
      </c>
      <c r="AIZ44" s="106">
        <f>COUNTIF(AIZ12:AIZ42,0)-COUNTIF(AIY12:AIY42,"")</f>
        <v>0</v>
      </c>
      <c r="AJD44" s="106">
        <f>COUNTIF(AJD12:AJD42,0)-COUNTIF(AJC12:AJC42,"")</f>
        <v>0</v>
      </c>
      <c r="AJL44" s="106">
        <f>COUNTIF(AJL12:AJL42,0)-COUNTIF(AJK12:AJK42,"")</f>
        <v>0</v>
      </c>
      <c r="AJP44" s="106">
        <f>COUNTIF(AJP12:AJP42,0)-COUNTIF(AJO12:AJO42,"")</f>
        <v>3</v>
      </c>
      <c r="AJT44" s="106">
        <f>COUNTIF(AJT12:AJT42,0)-COUNTIF(AJS12:AJS42,"")</f>
        <v>3</v>
      </c>
      <c r="AJX44" s="106">
        <f>COUNTIF(AJX12:AJX42,0)-COUNTIF(AJW12:AJW42,"")</f>
        <v>3</v>
      </c>
    </row>
    <row r="45" spans="1:989" s="93" customFormat="1" x14ac:dyDescent="0.15"/>
  </sheetData>
  <mergeCells count="1421">
    <mergeCell ref="QV7:QV8"/>
    <mergeCell ref="QW7:QW8"/>
    <mergeCell ref="QR7:QR8"/>
    <mergeCell ref="EH4:EL4"/>
    <mergeCell ref="EH5:EL5"/>
    <mergeCell ref="EH6:EL6"/>
    <mergeCell ref="EJ7:EJ8"/>
    <mergeCell ref="EK7:EK8"/>
    <mergeCell ref="EL7:EL8"/>
    <mergeCell ref="ER4:EV4"/>
    <mergeCell ref="ER5:EV5"/>
    <mergeCell ref="ER6:EV6"/>
    <mergeCell ref="ET7:ET8"/>
    <mergeCell ref="EU7:EU8"/>
    <mergeCell ref="EV7:EV8"/>
    <mergeCell ref="FB4:FF4"/>
    <mergeCell ref="FB5:FF5"/>
    <mergeCell ref="FB6:FF6"/>
    <mergeCell ref="FD7:FD8"/>
    <mergeCell ref="FE7:FE8"/>
    <mergeCell ref="FF7:FF8"/>
    <mergeCell ref="PE7:PE8"/>
    <mergeCell ref="PF7:PF8"/>
    <mergeCell ref="PG7:PG8"/>
    <mergeCell ref="PJ7:PJ8"/>
    <mergeCell ref="PK7:PK8"/>
    <mergeCell ref="PL7:PL8"/>
    <mergeCell ref="PO7:PO8"/>
    <mergeCell ref="PP7:PP8"/>
    <mergeCell ref="PQ7:PQ8"/>
    <mergeCell ref="PM6:PQ6"/>
    <mergeCell ref="QT7:QT8"/>
    <mergeCell ref="QX7:QX8"/>
    <mergeCell ref="E1:AJZ1"/>
    <mergeCell ref="AGY3:AHB3"/>
    <mergeCell ref="AHC3:AHF3"/>
    <mergeCell ref="AHG3:AHV3"/>
    <mergeCell ref="AHW3:AID3"/>
    <mergeCell ref="AIE3:AIP3"/>
    <mergeCell ref="AIQ3:AIX3"/>
    <mergeCell ref="AIY3:AJB3"/>
    <mergeCell ref="AJC3:AJZ3"/>
    <mergeCell ref="E2:AR2"/>
    <mergeCell ref="AS2:DX2"/>
    <mergeCell ref="DY2:EB2"/>
    <mergeCell ref="EC2:QP2"/>
    <mergeCell ref="QQ2:AGT2"/>
    <mergeCell ref="AGU2:AHB2"/>
    <mergeCell ref="AHC2:AID2"/>
    <mergeCell ref="AIE2:AJB2"/>
    <mergeCell ref="AJC2:AJZ2"/>
    <mergeCell ref="AS3:CB3"/>
    <mergeCell ref="CC3:DX3"/>
    <mergeCell ref="DY3:EB3"/>
    <mergeCell ref="EC3:FA3"/>
    <mergeCell ref="FG3:IN3"/>
    <mergeCell ref="IO3:QP3"/>
    <mergeCell ref="QQ3:RJ3"/>
    <mergeCell ref="RK3:TN3"/>
    <mergeCell ref="TO3:UX3"/>
    <mergeCell ref="UY3:WD3"/>
    <mergeCell ref="WE3:XR3"/>
    <mergeCell ref="XS3:AAH3"/>
    <mergeCell ref="AAI3:ABV3"/>
    <mergeCell ref="ABW3:ADF3"/>
    <mergeCell ref="ADG3:AEL3"/>
    <mergeCell ref="AEM3:AGT3"/>
    <mergeCell ref="AGU3:AGX3"/>
    <mergeCell ref="AJR7:AJR8"/>
    <mergeCell ref="AJT7:AJT8"/>
    <mergeCell ref="AJU7:AJU8"/>
    <mergeCell ref="AJV7:AJV8"/>
    <mergeCell ref="AJX7:AJX8"/>
    <mergeCell ref="AJY7:AJY8"/>
    <mergeCell ref="AJZ7:AJZ8"/>
    <mergeCell ref="AJF7:AJF8"/>
    <mergeCell ref="AJH7:AJH8"/>
    <mergeCell ref="AJI7:AJI8"/>
    <mergeCell ref="AJJ7:AJJ8"/>
    <mergeCell ref="AJL7:AJL8"/>
    <mergeCell ref="AJM7:AJM8"/>
    <mergeCell ref="AJN7:AJN8"/>
    <mergeCell ref="AJP7:AJP8"/>
    <mergeCell ref="AJQ7:AJQ8"/>
    <mergeCell ref="AIX7:AIX8"/>
    <mergeCell ref="AIZ7:AIZ8"/>
    <mergeCell ref="AJA7:AJA8"/>
    <mergeCell ref="AJB7:AJB8"/>
    <mergeCell ref="AJD7:AJD8"/>
    <mergeCell ref="AJE7:AJE8"/>
    <mergeCell ref="AIL7:AIL8"/>
    <mergeCell ref="AIN7:AIN8"/>
    <mergeCell ref="AIO7:AIO8"/>
    <mergeCell ref="AIP7:AIP8"/>
    <mergeCell ref="AIR7:AIR8"/>
    <mergeCell ref="AIS7:AIS8"/>
    <mergeCell ref="AIT7:AIT8"/>
    <mergeCell ref="AIV7:AIV8"/>
    <mergeCell ref="AIW7:AIW8"/>
    <mergeCell ref="AHZ7:AHZ8"/>
    <mergeCell ref="AIB7:AIB8"/>
    <mergeCell ref="AIC7:AIC8"/>
    <mergeCell ref="AID7:AID8"/>
    <mergeCell ref="AIF7:AIF8"/>
    <mergeCell ref="AIG7:AIG8"/>
    <mergeCell ref="AIH7:AIH8"/>
    <mergeCell ref="AIJ7:AIJ8"/>
    <mergeCell ref="AIK7:AIK8"/>
    <mergeCell ref="AHP7:AHP8"/>
    <mergeCell ref="AHQ7:AHQ8"/>
    <mergeCell ref="AHR7:AHR8"/>
    <mergeCell ref="AHT7:AHT8"/>
    <mergeCell ref="AHU7:AHU8"/>
    <mergeCell ref="AHV7:AHV8"/>
    <mergeCell ref="AHX7:AHX8"/>
    <mergeCell ref="AHY7:AHY8"/>
    <mergeCell ref="AGD7:AGD8"/>
    <mergeCell ref="AGF7:AGF8"/>
    <mergeCell ref="AGG7:AGG8"/>
    <mergeCell ref="AGH7:AGH8"/>
    <mergeCell ref="AGJ7:AGJ8"/>
    <mergeCell ref="AGK7:AGK8"/>
    <mergeCell ref="AHH7:AHH8"/>
    <mergeCell ref="AHI7:AHI8"/>
    <mergeCell ref="AHJ7:AHJ8"/>
    <mergeCell ref="AHL7:AHL8"/>
    <mergeCell ref="AHM7:AHM8"/>
    <mergeCell ref="AHN7:AHN8"/>
    <mergeCell ref="AGX7:AGX8"/>
    <mergeCell ref="AGZ7:AGZ8"/>
    <mergeCell ref="AHA7:AHA8"/>
    <mergeCell ref="AHB7:AHB8"/>
    <mergeCell ref="AHD7:AHD8"/>
    <mergeCell ref="AHE7:AHE8"/>
    <mergeCell ref="AHF7:AHF8"/>
    <mergeCell ref="AJC6:AJF6"/>
    <mergeCell ref="AJG6:AJJ6"/>
    <mergeCell ref="AJK6:AJN6"/>
    <mergeCell ref="AJO6:AJR6"/>
    <mergeCell ref="AJS6:AJV6"/>
    <mergeCell ref="AJW6:AJZ6"/>
    <mergeCell ref="AHO6:AHR6"/>
    <mergeCell ref="AIM5:AIP5"/>
    <mergeCell ref="AEV7:AEV8"/>
    <mergeCell ref="AEW7:AEW8"/>
    <mergeCell ref="AEX7:AEX8"/>
    <mergeCell ref="AEZ7:AEZ8"/>
    <mergeCell ref="AFA7:AFA8"/>
    <mergeCell ref="AFB7:AFB8"/>
    <mergeCell ref="AFD7:AFD8"/>
    <mergeCell ref="AFE7:AFE8"/>
    <mergeCell ref="AFF7:AFF8"/>
    <mergeCell ref="AFH7:AFH8"/>
    <mergeCell ref="AFI7:AFI8"/>
    <mergeCell ref="AFJ7:AFJ8"/>
    <mergeCell ref="AFL7:AFL8"/>
    <mergeCell ref="AGL7:AGL8"/>
    <mergeCell ref="AGN7:AGN8"/>
    <mergeCell ref="AGO7:AGO8"/>
    <mergeCell ref="AGP7:AGP8"/>
    <mergeCell ref="AGR7:AGR8"/>
    <mergeCell ref="AGS7:AGS8"/>
    <mergeCell ref="AGT7:AGT8"/>
    <mergeCell ref="AGV7:AGV8"/>
    <mergeCell ref="AGW7:AGW8"/>
    <mergeCell ref="AGB7:AGB8"/>
    <mergeCell ref="AGC7:AGC8"/>
    <mergeCell ref="AIY5:AJB5"/>
    <mergeCell ref="AJC5:AJF5"/>
    <mergeCell ref="AJG5:AJJ5"/>
    <mergeCell ref="AJK5:AJN5"/>
    <mergeCell ref="AJO5:AJR5"/>
    <mergeCell ref="AHG5:AHJ5"/>
    <mergeCell ref="AHK5:AHN5"/>
    <mergeCell ref="AHO5:AHR5"/>
    <mergeCell ref="AHS5:AHV5"/>
    <mergeCell ref="AHW5:AHZ5"/>
    <mergeCell ref="AIA5:AID5"/>
    <mergeCell ref="AIE5:AIH5"/>
    <mergeCell ref="AII5:AIL5"/>
    <mergeCell ref="AJS5:AJV5"/>
    <mergeCell ref="AJW5:AJZ5"/>
    <mergeCell ref="AEQ6:AET6"/>
    <mergeCell ref="AEU6:AEX6"/>
    <mergeCell ref="AEY6:AFB6"/>
    <mergeCell ref="AFC6:AFF6"/>
    <mergeCell ref="AFG6:AFJ6"/>
    <mergeCell ref="AFK6:AFN6"/>
    <mergeCell ref="AFO6:AFR6"/>
    <mergeCell ref="AFS6:AFV6"/>
    <mergeCell ref="AFW6:AFZ6"/>
    <mergeCell ref="AGA6:AGD6"/>
    <mergeCell ref="AGE6:AGH6"/>
    <mergeCell ref="AGI6:AGL6"/>
    <mergeCell ref="AGM6:AGP6"/>
    <mergeCell ref="AGQ6:AGT6"/>
    <mergeCell ref="AGU6:AGX6"/>
    <mergeCell ref="AGY6:AHB6"/>
    <mergeCell ref="AIY6:AJB6"/>
    <mergeCell ref="AHS6:AHV6"/>
    <mergeCell ref="AHW6:AHZ6"/>
    <mergeCell ref="AIA6:AID6"/>
    <mergeCell ref="AIE6:AIH6"/>
    <mergeCell ref="AII6:AIL6"/>
    <mergeCell ref="AIM6:AIP6"/>
    <mergeCell ref="AIQ6:AIT6"/>
    <mergeCell ref="AIU6:AIX6"/>
    <mergeCell ref="AGA5:AGD5"/>
    <mergeCell ref="AGE5:AGH5"/>
    <mergeCell ref="AGI5:AGL5"/>
    <mergeCell ref="AGM5:AGP5"/>
    <mergeCell ref="AGQ5:AGT5"/>
    <mergeCell ref="AGU5:AGX5"/>
    <mergeCell ref="AGY5:AHB5"/>
    <mergeCell ref="AHC5:AHF5"/>
    <mergeCell ref="AIQ5:AIT5"/>
    <mergeCell ref="AIU5:AIX5"/>
    <mergeCell ref="AHC6:AHF6"/>
    <mergeCell ref="AHG6:AHJ6"/>
    <mergeCell ref="AHK6:AHN6"/>
    <mergeCell ref="AEQ5:AET5"/>
    <mergeCell ref="AEU5:AEX5"/>
    <mergeCell ref="AEY5:AFB5"/>
    <mergeCell ref="AFC5:AFF5"/>
    <mergeCell ref="AFG5:AFJ5"/>
    <mergeCell ref="AFK5:AFN5"/>
    <mergeCell ref="AFO5:AFR5"/>
    <mergeCell ref="AFS5:AFV5"/>
    <mergeCell ref="AFW5:AFZ5"/>
    <mergeCell ref="AEF7:AEF8"/>
    <mergeCell ref="AEG7:AEG8"/>
    <mergeCell ref="AEH7:AEH8"/>
    <mergeCell ref="AEJ7:AEJ8"/>
    <mergeCell ref="AEK7:AEK8"/>
    <mergeCell ref="AEL7:AEL8"/>
    <mergeCell ref="AEN7:AEN8"/>
    <mergeCell ref="AEO7:AEO8"/>
    <mergeCell ref="AEP7:AEP8"/>
    <mergeCell ref="AFZ7:AFZ8"/>
    <mergeCell ref="AFX7:AFX8"/>
    <mergeCell ref="AFY7:AFY8"/>
    <mergeCell ref="ADT7:ADT8"/>
    <mergeCell ref="ADU7:ADU8"/>
    <mergeCell ref="ADV7:ADV8"/>
    <mergeCell ref="ADX7:ADX8"/>
    <mergeCell ref="ADY7:ADY8"/>
    <mergeCell ref="ADZ7:ADZ8"/>
    <mergeCell ref="AEB7:AEB8"/>
    <mergeCell ref="AEC7:AEC8"/>
    <mergeCell ref="AED7:AED8"/>
    <mergeCell ref="AFM7:AFM8"/>
    <mergeCell ref="AFN7:AFN8"/>
    <mergeCell ref="AFP7:AFP8"/>
    <mergeCell ref="AFQ7:AFQ8"/>
    <mergeCell ref="AFR7:AFR8"/>
    <mergeCell ref="AFT7:AFT8"/>
    <mergeCell ref="AFU7:AFU8"/>
    <mergeCell ref="AFV7:AFV8"/>
    <mergeCell ref="AER7:AER8"/>
    <mergeCell ref="AES7:AES8"/>
    <mergeCell ref="AET7:AET8"/>
    <mergeCell ref="ADH7:ADH8"/>
    <mergeCell ref="ADI7:ADI8"/>
    <mergeCell ref="ADJ7:ADJ8"/>
    <mergeCell ref="ADL7:ADL8"/>
    <mergeCell ref="ADM7:ADM8"/>
    <mergeCell ref="ADN7:ADN8"/>
    <mergeCell ref="ADP7:ADP8"/>
    <mergeCell ref="ADQ7:ADQ8"/>
    <mergeCell ref="ADR7:ADR8"/>
    <mergeCell ref="ACV7:ACV8"/>
    <mergeCell ref="ACW7:ACW8"/>
    <mergeCell ref="ACX7:ACX8"/>
    <mergeCell ref="ACZ7:ACZ8"/>
    <mergeCell ref="ADA7:ADA8"/>
    <mergeCell ref="ADB7:ADB8"/>
    <mergeCell ref="ADD7:ADD8"/>
    <mergeCell ref="ADE7:ADE8"/>
    <mergeCell ref="ADF7:ADF8"/>
    <mergeCell ref="ACJ7:ACJ8"/>
    <mergeCell ref="ACK7:ACK8"/>
    <mergeCell ref="ACL7:ACL8"/>
    <mergeCell ref="ACN7:ACN8"/>
    <mergeCell ref="ACO7:ACO8"/>
    <mergeCell ref="ACP7:ACP8"/>
    <mergeCell ref="ACR7:ACR8"/>
    <mergeCell ref="ACS7:ACS8"/>
    <mergeCell ref="ACT7:ACT8"/>
    <mergeCell ref="ABX7:ABX8"/>
    <mergeCell ref="ABY7:ABY8"/>
    <mergeCell ref="ABZ7:ABZ8"/>
    <mergeCell ref="ACB7:ACB8"/>
    <mergeCell ref="ACC7:ACC8"/>
    <mergeCell ref="ACD7:ACD8"/>
    <mergeCell ref="ACF7:ACF8"/>
    <mergeCell ref="ACG7:ACG8"/>
    <mergeCell ref="ACH7:ACH8"/>
    <mergeCell ref="ABL7:ABL8"/>
    <mergeCell ref="ABM7:ABM8"/>
    <mergeCell ref="ABN7:ABN8"/>
    <mergeCell ref="ABP7:ABP8"/>
    <mergeCell ref="ABQ7:ABQ8"/>
    <mergeCell ref="ABR7:ABR8"/>
    <mergeCell ref="ABT7:ABT8"/>
    <mergeCell ref="ABU7:ABU8"/>
    <mergeCell ref="ABV7:ABV8"/>
    <mergeCell ref="AAZ7:AAZ8"/>
    <mergeCell ref="ABA7:ABA8"/>
    <mergeCell ref="ABB7:ABB8"/>
    <mergeCell ref="ABD7:ABD8"/>
    <mergeCell ref="ABE7:ABE8"/>
    <mergeCell ref="ABF7:ABF8"/>
    <mergeCell ref="ABH7:ABH8"/>
    <mergeCell ref="ABI7:ABI8"/>
    <mergeCell ref="ABJ7:ABJ8"/>
    <mergeCell ref="AAN7:AAN8"/>
    <mergeCell ref="AAO7:AAO8"/>
    <mergeCell ref="AAP7:AAP8"/>
    <mergeCell ref="AAR7:AAR8"/>
    <mergeCell ref="AAS7:AAS8"/>
    <mergeCell ref="AAT7:AAT8"/>
    <mergeCell ref="AAV7:AAV8"/>
    <mergeCell ref="AAW7:AAW8"/>
    <mergeCell ref="AAX7:AAX8"/>
    <mergeCell ref="AAB7:AAB8"/>
    <mergeCell ref="AAC7:AAC8"/>
    <mergeCell ref="AAD7:AAD8"/>
    <mergeCell ref="AAF7:AAF8"/>
    <mergeCell ref="AAG7:AAG8"/>
    <mergeCell ref="AAH7:AAH8"/>
    <mergeCell ref="AAJ7:AAJ8"/>
    <mergeCell ref="AAK7:AAK8"/>
    <mergeCell ref="AAL7:AAL8"/>
    <mergeCell ref="ZP7:ZP8"/>
    <mergeCell ref="ZQ7:ZQ8"/>
    <mergeCell ref="ZR7:ZR8"/>
    <mergeCell ref="ZT7:ZT8"/>
    <mergeCell ref="ZU7:ZU8"/>
    <mergeCell ref="ZV7:ZV8"/>
    <mergeCell ref="ZX7:ZX8"/>
    <mergeCell ref="ZY7:ZY8"/>
    <mergeCell ref="ZZ7:ZZ8"/>
    <mergeCell ref="ZD7:ZD8"/>
    <mergeCell ref="ZE7:ZE8"/>
    <mergeCell ref="ZF7:ZF8"/>
    <mergeCell ref="ZH7:ZH8"/>
    <mergeCell ref="ZI7:ZI8"/>
    <mergeCell ref="ZJ7:ZJ8"/>
    <mergeCell ref="ZL7:ZL8"/>
    <mergeCell ref="ZM7:ZM8"/>
    <mergeCell ref="ZN7:ZN8"/>
    <mergeCell ref="YR7:YR8"/>
    <mergeCell ref="YS7:YS8"/>
    <mergeCell ref="YT7:YT8"/>
    <mergeCell ref="YV7:YV8"/>
    <mergeCell ref="YW7:YW8"/>
    <mergeCell ref="YX7:YX8"/>
    <mergeCell ref="YZ7:YZ8"/>
    <mergeCell ref="ZA7:ZA8"/>
    <mergeCell ref="ZB7:ZB8"/>
    <mergeCell ref="YF7:YF8"/>
    <mergeCell ref="YG7:YG8"/>
    <mergeCell ref="YH7:YH8"/>
    <mergeCell ref="YJ7:YJ8"/>
    <mergeCell ref="YK7:YK8"/>
    <mergeCell ref="YL7:YL8"/>
    <mergeCell ref="YN7:YN8"/>
    <mergeCell ref="YO7:YO8"/>
    <mergeCell ref="YP7:YP8"/>
    <mergeCell ref="XT7:XT8"/>
    <mergeCell ref="XU7:XU8"/>
    <mergeCell ref="XV7:XV8"/>
    <mergeCell ref="XX7:XX8"/>
    <mergeCell ref="XY7:XY8"/>
    <mergeCell ref="XZ7:XZ8"/>
    <mergeCell ref="YB7:YB8"/>
    <mergeCell ref="YC7:YC8"/>
    <mergeCell ref="YD7:YD8"/>
    <mergeCell ref="XH7:XH8"/>
    <mergeCell ref="XI7:XI8"/>
    <mergeCell ref="XJ7:XJ8"/>
    <mergeCell ref="XL7:XL8"/>
    <mergeCell ref="XM7:XM8"/>
    <mergeCell ref="XN7:XN8"/>
    <mergeCell ref="XP7:XP8"/>
    <mergeCell ref="XQ7:XQ8"/>
    <mergeCell ref="XR7:XR8"/>
    <mergeCell ref="WV7:WV8"/>
    <mergeCell ref="WW7:WW8"/>
    <mergeCell ref="WX7:WX8"/>
    <mergeCell ref="WZ7:WZ8"/>
    <mergeCell ref="XA7:XA8"/>
    <mergeCell ref="XB7:XB8"/>
    <mergeCell ref="XD7:XD8"/>
    <mergeCell ref="XE7:XE8"/>
    <mergeCell ref="XF7:XF8"/>
    <mergeCell ref="WJ7:WJ8"/>
    <mergeCell ref="WK7:WK8"/>
    <mergeCell ref="WL7:WL8"/>
    <mergeCell ref="WN7:WN8"/>
    <mergeCell ref="WO7:WO8"/>
    <mergeCell ref="WP7:WP8"/>
    <mergeCell ref="WR7:WR8"/>
    <mergeCell ref="WS7:WS8"/>
    <mergeCell ref="WT7:WT8"/>
    <mergeCell ref="VX7:VX8"/>
    <mergeCell ref="VY7:VY8"/>
    <mergeCell ref="VZ7:VZ8"/>
    <mergeCell ref="WB7:WB8"/>
    <mergeCell ref="WC7:WC8"/>
    <mergeCell ref="WD7:WD8"/>
    <mergeCell ref="WF7:WF8"/>
    <mergeCell ref="WG7:WG8"/>
    <mergeCell ref="WH7:WH8"/>
    <mergeCell ref="VL7:VL8"/>
    <mergeCell ref="VM7:VM8"/>
    <mergeCell ref="VN7:VN8"/>
    <mergeCell ref="VP7:VP8"/>
    <mergeCell ref="VQ7:VQ8"/>
    <mergeCell ref="VR7:VR8"/>
    <mergeCell ref="VT7:VT8"/>
    <mergeCell ref="VU7:VU8"/>
    <mergeCell ref="VV7:VV8"/>
    <mergeCell ref="UZ7:UZ8"/>
    <mergeCell ref="VA7:VA8"/>
    <mergeCell ref="VB7:VB8"/>
    <mergeCell ref="VD7:VD8"/>
    <mergeCell ref="VE7:VE8"/>
    <mergeCell ref="VF7:VF8"/>
    <mergeCell ref="VH7:VH8"/>
    <mergeCell ref="VI7:VI8"/>
    <mergeCell ref="VJ7:VJ8"/>
    <mergeCell ref="UN7:UN8"/>
    <mergeCell ref="UO7:UO8"/>
    <mergeCell ref="UP7:UP8"/>
    <mergeCell ref="UR7:UR8"/>
    <mergeCell ref="US7:US8"/>
    <mergeCell ref="UT7:UT8"/>
    <mergeCell ref="UV7:UV8"/>
    <mergeCell ref="UW7:UW8"/>
    <mergeCell ref="UX7:UX8"/>
    <mergeCell ref="UB7:UB8"/>
    <mergeCell ref="UC7:UC8"/>
    <mergeCell ref="UD7:UD8"/>
    <mergeCell ref="UF7:UF8"/>
    <mergeCell ref="UG7:UG8"/>
    <mergeCell ref="UH7:UH8"/>
    <mergeCell ref="UJ7:UJ8"/>
    <mergeCell ref="UK7:UK8"/>
    <mergeCell ref="UL7:UL8"/>
    <mergeCell ref="TP7:TP8"/>
    <mergeCell ref="TQ7:TQ8"/>
    <mergeCell ref="TR7:TR8"/>
    <mergeCell ref="TT7:TT8"/>
    <mergeCell ref="TU7:TU8"/>
    <mergeCell ref="TV7:TV8"/>
    <mergeCell ref="TX7:TX8"/>
    <mergeCell ref="TY7:TY8"/>
    <mergeCell ref="TZ7:TZ8"/>
    <mergeCell ref="TD7:TD8"/>
    <mergeCell ref="TE7:TE8"/>
    <mergeCell ref="TF7:TF8"/>
    <mergeCell ref="TH7:TH8"/>
    <mergeCell ref="TI7:TI8"/>
    <mergeCell ref="TJ7:TJ8"/>
    <mergeCell ref="TL7:TL8"/>
    <mergeCell ref="TM7:TM8"/>
    <mergeCell ref="TN7:TN8"/>
    <mergeCell ref="RZ7:RZ8"/>
    <mergeCell ref="SB7:SB8"/>
    <mergeCell ref="SC7:SC8"/>
    <mergeCell ref="SD7:SD8"/>
    <mergeCell ref="SS7:SS8"/>
    <mergeCell ref="ST7:ST8"/>
    <mergeCell ref="SV7:SV8"/>
    <mergeCell ref="SW7:SW8"/>
    <mergeCell ref="SX7:SX8"/>
    <mergeCell ref="SZ7:SZ8"/>
    <mergeCell ref="TA7:TA8"/>
    <mergeCell ref="TB7:TB8"/>
    <mergeCell ref="SF7:SF8"/>
    <mergeCell ref="SG7:SG8"/>
    <mergeCell ref="SH7:SH8"/>
    <mergeCell ref="SJ7:SJ8"/>
    <mergeCell ref="SK7:SK8"/>
    <mergeCell ref="SL7:SL8"/>
    <mergeCell ref="SN7:SN8"/>
    <mergeCell ref="SO7:SO8"/>
    <mergeCell ref="SP7:SP8"/>
    <mergeCell ref="RP7:RP8"/>
    <mergeCell ref="RQ7:RQ8"/>
    <mergeCell ref="RR7:RR8"/>
    <mergeCell ref="SR7:SR8"/>
    <mergeCell ref="ADS6:ADV6"/>
    <mergeCell ref="ADW6:ADZ6"/>
    <mergeCell ref="AEA6:AED6"/>
    <mergeCell ref="AEE6:AEH6"/>
    <mergeCell ref="AEI6:AEL6"/>
    <mergeCell ref="AEM6:AEP6"/>
    <mergeCell ref="PT7:PT8"/>
    <mergeCell ref="PU7:PU8"/>
    <mergeCell ref="PV7:PV8"/>
    <mergeCell ref="PY7:PY8"/>
    <mergeCell ref="PZ7:PZ8"/>
    <mergeCell ref="QA7:QA8"/>
    <mergeCell ref="QD7:QD8"/>
    <mergeCell ref="QE7:QE8"/>
    <mergeCell ref="QF7:QF8"/>
    <mergeCell ref="QI7:QI8"/>
    <mergeCell ref="QJ7:QJ8"/>
    <mergeCell ref="QK7:QK8"/>
    <mergeCell ref="QN7:QN8"/>
    <mergeCell ref="QO7:QO8"/>
    <mergeCell ref="QP7:QP8"/>
    <mergeCell ref="QS7:QS8"/>
    <mergeCell ref="RT7:RT8"/>
    <mergeCell ref="RU7:RU8"/>
    <mergeCell ref="RV7:RV8"/>
    <mergeCell ref="RX7:RX8"/>
    <mergeCell ref="RY7:RY8"/>
    <mergeCell ref="ADK6:ADN6"/>
    <mergeCell ref="ADO6:ADR6"/>
    <mergeCell ref="AAY6:ABB6"/>
    <mergeCell ref="ABC6:ABF6"/>
    <mergeCell ref="ABG6:ABJ6"/>
    <mergeCell ref="ABK6:ABN6"/>
    <mergeCell ref="ABO6:ABR6"/>
    <mergeCell ref="ABS6:ABV6"/>
    <mergeCell ref="ABW6:ABZ6"/>
    <mergeCell ref="ACA6:ACD6"/>
    <mergeCell ref="ACE6:ACH6"/>
    <mergeCell ref="ZO6:ZR6"/>
    <mergeCell ref="ZS6:ZV6"/>
    <mergeCell ref="ZW6:ZZ6"/>
    <mergeCell ref="AAA6:AAD6"/>
    <mergeCell ref="AAE6:AAH6"/>
    <mergeCell ref="AAI6:AAL6"/>
    <mergeCell ref="AAM6:AAP6"/>
    <mergeCell ref="AAQ6:AAT6"/>
    <mergeCell ref="AAU6:AAX6"/>
    <mergeCell ref="YA6:YD6"/>
    <mergeCell ref="VK6:VN6"/>
    <mergeCell ref="VO6:VR6"/>
    <mergeCell ref="VS6:VV6"/>
    <mergeCell ref="VW6:VZ6"/>
    <mergeCell ref="WA6:WD6"/>
    <mergeCell ref="WE6:WH6"/>
    <mergeCell ref="WI6:WL6"/>
    <mergeCell ref="WM6:WP6"/>
    <mergeCell ref="WQ6:WT6"/>
    <mergeCell ref="ACI6:ACL6"/>
    <mergeCell ref="ACM6:ACP6"/>
    <mergeCell ref="ACQ6:ACT6"/>
    <mergeCell ref="ACU6:ACX6"/>
    <mergeCell ref="ACY6:ADB6"/>
    <mergeCell ref="ADC6:ADF6"/>
    <mergeCell ref="ADG6:ADJ6"/>
    <mergeCell ref="YE6:YH6"/>
    <mergeCell ref="YI6:YL6"/>
    <mergeCell ref="YM6:YP6"/>
    <mergeCell ref="YQ6:YT6"/>
    <mergeCell ref="ADK5:ADN5"/>
    <mergeCell ref="UA6:UD6"/>
    <mergeCell ref="UE6:UH6"/>
    <mergeCell ref="UI6:UL6"/>
    <mergeCell ref="UM6:UP6"/>
    <mergeCell ref="UQ6:UT6"/>
    <mergeCell ref="UU6:UX6"/>
    <mergeCell ref="UY6:VB6"/>
    <mergeCell ref="VC6:VF6"/>
    <mergeCell ref="VG6:VJ6"/>
    <mergeCell ref="SQ6:ST6"/>
    <mergeCell ref="SU6:SX6"/>
    <mergeCell ref="SY6:TB6"/>
    <mergeCell ref="TC6:TF6"/>
    <mergeCell ref="TG6:TJ6"/>
    <mergeCell ref="TK6:TN6"/>
    <mergeCell ref="TO6:TR6"/>
    <mergeCell ref="TS6:TV6"/>
    <mergeCell ref="TW6:TZ6"/>
    <mergeCell ref="YU6:YX6"/>
    <mergeCell ref="YY6:ZB6"/>
    <mergeCell ref="ZC6:ZF6"/>
    <mergeCell ref="ZG6:ZJ6"/>
    <mergeCell ref="ZK6:ZN6"/>
    <mergeCell ref="WU6:WX6"/>
    <mergeCell ref="WY6:XB6"/>
    <mergeCell ref="XC6:XF6"/>
    <mergeCell ref="XG6:XJ6"/>
    <mergeCell ref="XK6:XN6"/>
    <mergeCell ref="XO6:XR6"/>
    <mergeCell ref="XS6:XV6"/>
    <mergeCell ref="XW6:XZ6"/>
    <mergeCell ref="AAU5:AAX5"/>
    <mergeCell ref="ADS5:ADV5"/>
    <mergeCell ref="ADW5:ADZ5"/>
    <mergeCell ref="AEA5:AED5"/>
    <mergeCell ref="AEE5:AEH5"/>
    <mergeCell ref="AEI5:AEL5"/>
    <mergeCell ref="AEM5:AEP5"/>
    <mergeCell ref="PR6:PV6"/>
    <mergeCell ref="PW6:QA6"/>
    <mergeCell ref="QB6:QF6"/>
    <mergeCell ref="QG6:QK6"/>
    <mergeCell ref="QL6:QP6"/>
    <mergeCell ref="QQ6:QT6"/>
    <mergeCell ref="QU6:QX6"/>
    <mergeCell ref="QY6:RB6"/>
    <mergeCell ref="RC6:RF6"/>
    <mergeCell ref="RG6:RJ6"/>
    <mergeCell ref="RK6:RN6"/>
    <mergeCell ref="RO6:RR6"/>
    <mergeCell ref="RS6:RV6"/>
    <mergeCell ref="RW6:RZ6"/>
    <mergeCell ref="SA6:SD6"/>
    <mergeCell ref="SE6:SH6"/>
    <mergeCell ref="SI6:SL6"/>
    <mergeCell ref="SM6:SP6"/>
    <mergeCell ref="ACI5:ACL5"/>
    <mergeCell ref="ACM5:ACP5"/>
    <mergeCell ref="ACQ5:ACT5"/>
    <mergeCell ref="ACU5:ACX5"/>
    <mergeCell ref="ACY5:ADB5"/>
    <mergeCell ref="ADC5:ADF5"/>
    <mergeCell ref="ADG5:ADJ5"/>
    <mergeCell ref="YU5:YX5"/>
    <mergeCell ref="YY5:ZB5"/>
    <mergeCell ref="ZC5:ZF5"/>
    <mergeCell ref="ZG5:ZJ5"/>
    <mergeCell ref="ZK5:ZN5"/>
    <mergeCell ref="WU5:WX5"/>
    <mergeCell ref="WY5:XB5"/>
    <mergeCell ref="XC5:XF5"/>
    <mergeCell ref="XG5:XJ5"/>
    <mergeCell ref="XK5:XN5"/>
    <mergeCell ref="XO5:XR5"/>
    <mergeCell ref="XS5:XV5"/>
    <mergeCell ref="XW5:XZ5"/>
    <mergeCell ref="YA5:YD5"/>
    <mergeCell ref="ADO5:ADR5"/>
    <mergeCell ref="AAY5:ABB5"/>
    <mergeCell ref="ABC5:ABF5"/>
    <mergeCell ref="ABG5:ABJ5"/>
    <mergeCell ref="ABK5:ABN5"/>
    <mergeCell ref="ABO5:ABR5"/>
    <mergeCell ref="ABS5:ABV5"/>
    <mergeCell ref="ABW5:ABZ5"/>
    <mergeCell ref="ACA5:ACD5"/>
    <mergeCell ref="ACE5:ACH5"/>
    <mergeCell ref="ZO5:ZR5"/>
    <mergeCell ref="ZS5:ZV5"/>
    <mergeCell ref="ZW5:ZZ5"/>
    <mergeCell ref="AAA5:AAD5"/>
    <mergeCell ref="AAE5:AAH5"/>
    <mergeCell ref="AAI5:AAL5"/>
    <mergeCell ref="AAM5:AAP5"/>
    <mergeCell ref="AAQ5:AAT5"/>
    <mergeCell ref="WE5:WH5"/>
    <mergeCell ref="WI5:WL5"/>
    <mergeCell ref="WM5:WP5"/>
    <mergeCell ref="WQ5:WT5"/>
    <mergeCell ref="UA5:UD5"/>
    <mergeCell ref="UE5:UH5"/>
    <mergeCell ref="UI5:UL5"/>
    <mergeCell ref="UM5:UP5"/>
    <mergeCell ref="UQ5:UT5"/>
    <mergeCell ref="UU5:UX5"/>
    <mergeCell ref="UY5:VB5"/>
    <mergeCell ref="VC5:VF5"/>
    <mergeCell ref="VG5:VJ5"/>
    <mergeCell ref="YE5:YH5"/>
    <mergeCell ref="YI5:YL5"/>
    <mergeCell ref="YM5:YP5"/>
    <mergeCell ref="YQ5:YT5"/>
    <mergeCell ref="TO5:TR5"/>
    <mergeCell ref="TS5:TV5"/>
    <mergeCell ref="TW5:TZ5"/>
    <mergeCell ref="RG5:RJ5"/>
    <mergeCell ref="RK5:RN5"/>
    <mergeCell ref="RO5:RR5"/>
    <mergeCell ref="RS5:RV5"/>
    <mergeCell ref="RW5:RZ5"/>
    <mergeCell ref="SA5:SD5"/>
    <mergeCell ref="SE5:SH5"/>
    <mergeCell ref="SI5:SL5"/>
    <mergeCell ref="SM5:SP5"/>
    <mergeCell ref="VK5:VN5"/>
    <mergeCell ref="VO5:VR5"/>
    <mergeCell ref="VS5:VV5"/>
    <mergeCell ref="VW5:VZ5"/>
    <mergeCell ref="WA5:WD5"/>
    <mergeCell ref="SQ5:ST5"/>
    <mergeCell ref="SU5:SX5"/>
    <mergeCell ref="SY5:TB5"/>
    <mergeCell ref="TC5:TF5"/>
    <mergeCell ref="TG5:TJ5"/>
    <mergeCell ref="TK5:TN5"/>
    <mergeCell ref="QZ7:QZ8"/>
    <mergeCell ref="RA7:RA8"/>
    <mergeCell ref="RB7:RB8"/>
    <mergeCell ref="RD7:RD8"/>
    <mergeCell ref="RE7:RE8"/>
    <mergeCell ref="RF7:RF8"/>
    <mergeCell ref="RH7:RH8"/>
    <mergeCell ref="RI7:RI8"/>
    <mergeCell ref="RJ7:RJ8"/>
    <mergeCell ref="RL7:RL8"/>
    <mergeCell ref="RM7:RM8"/>
    <mergeCell ref="RN7:RN8"/>
    <mergeCell ref="PR5:PV5"/>
    <mergeCell ref="PW5:QA5"/>
    <mergeCell ref="NY6:OC6"/>
    <mergeCell ref="OD6:OH6"/>
    <mergeCell ref="OI6:OM6"/>
    <mergeCell ref="ON6:OR6"/>
    <mergeCell ref="OS6:OW6"/>
    <mergeCell ref="OX6:PB6"/>
    <mergeCell ref="PC6:PG6"/>
    <mergeCell ref="PH6:PL6"/>
    <mergeCell ref="QB5:QF5"/>
    <mergeCell ref="QG5:QK5"/>
    <mergeCell ref="QL5:QP5"/>
    <mergeCell ref="QQ5:QT5"/>
    <mergeCell ref="QU5:QX5"/>
    <mergeCell ref="QY5:RB5"/>
    <mergeCell ref="RC5:RF5"/>
    <mergeCell ref="OP7:OP8"/>
    <mergeCell ref="OQ7:OQ8"/>
    <mergeCell ref="OR7:OR8"/>
    <mergeCell ref="OU7:OU8"/>
    <mergeCell ref="OV7:OV8"/>
    <mergeCell ref="OW7:OW8"/>
    <mergeCell ref="OZ7:OZ8"/>
    <mergeCell ref="PA7:PA8"/>
    <mergeCell ref="PB7:PB8"/>
    <mergeCell ref="OA7:OA8"/>
    <mergeCell ref="OB7:OB8"/>
    <mergeCell ref="OC7:OC8"/>
    <mergeCell ref="OF7:OF8"/>
    <mergeCell ref="OG7:OG8"/>
    <mergeCell ref="OH7:OH8"/>
    <mergeCell ref="OK7:OK8"/>
    <mergeCell ref="OL7:OL8"/>
    <mergeCell ref="OM7:OM8"/>
    <mergeCell ref="NL7:NL8"/>
    <mergeCell ref="NM7:NM8"/>
    <mergeCell ref="NN7:NN8"/>
    <mergeCell ref="NQ7:NQ8"/>
    <mergeCell ref="NR7:NR8"/>
    <mergeCell ref="NS7:NS8"/>
    <mergeCell ref="NV7:NV8"/>
    <mergeCell ref="NW7:NW8"/>
    <mergeCell ref="NX7:NX8"/>
    <mergeCell ref="MW7:MW8"/>
    <mergeCell ref="MX7:MX8"/>
    <mergeCell ref="MY7:MY8"/>
    <mergeCell ref="NB7:NB8"/>
    <mergeCell ref="NC7:NC8"/>
    <mergeCell ref="ND7:ND8"/>
    <mergeCell ref="NG7:NG8"/>
    <mergeCell ref="NH7:NH8"/>
    <mergeCell ref="NI7:NI8"/>
    <mergeCell ref="MH7:MH8"/>
    <mergeCell ref="MI7:MI8"/>
    <mergeCell ref="MJ7:MJ8"/>
    <mergeCell ref="MM7:MM8"/>
    <mergeCell ref="MN7:MN8"/>
    <mergeCell ref="MO7:MO8"/>
    <mergeCell ref="MR7:MR8"/>
    <mergeCell ref="MS7:MS8"/>
    <mergeCell ref="MT7:MT8"/>
    <mergeCell ref="KF7:KF8"/>
    <mergeCell ref="KG7:KG8"/>
    <mergeCell ref="KJ7:KJ8"/>
    <mergeCell ref="KK7:KK8"/>
    <mergeCell ref="KL7:KL8"/>
    <mergeCell ref="LS7:LS8"/>
    <mergeCell ref="LT7:LT8"/>
    <mergeCell ref="LU7:LU8"/>
    <mergeCell ref="LX7:LX8"/>
    <mergeCell ref="LY7:LY8"/>
    <mergeCell ref="LZ7:LZ8"/>
    <mergeCell ref="MC7:MC8"/>
    <mergeCell ref="MD7:MD8"/>
    <mergeCell ref="ME7:ME8"/>
    <mergeCell ref="LD7:LD8"/>
    <mergeCell ref="LE7:LE8"/>
    <mergeCell ref="LF7:LF8"/>
    <mergeCell ref="LI7:LI8"/>
    <mergeCell ref="LJ7:LJ8"/>
    <mergeCell ref="LK7:LK8"/>
    <mergeCell ref="LN7:LN8"/>
    <mergeCell ref="LO7:LO8"/>
    <mergeCell ref="LP7:LP8"/>
    <mergeCell ref="JV7:JV8"/>
    <mergeCell ref="JW7:JW8"/>
    <mergeCell ref="LB6:LF6"/>
    <mergeCell ref="LG6:LK6"/>
    <mergeCell ref="LL6:LP6"/>
    <mergeCell ref="HR7:HR8"/>
    <mergeCell ref="HS7:HS8"/>
    <mergeCell ref="HT7:HT8"/>
    <mergeCell ref="HW7:HW8"/>
    <mergeCell ref="HX7:HX8"/>
    <mergeCell ref="HY7:HY8"/>
    <mergeCell ref="IB7:IB8"/>
    <mergeCell ref="IC7:IC8"/>
    <mergeCell ref="ID7:ID8"/>
    <mergeCell ref="JH7:JH8"/>
    <mergeCell ref="JS6:JW6"/>
    <mergeCell ref="JX6:KB6"/>
    <mergeCell ref="KC6:KG6"/>
    <mergeCell ref="KH6:KL6"/>
    <mergeCell ref="KO7:KO8"/>
    <mergeCell ref="KP7:KP8"/>
    <mergeCell ref="KQ7:KQ8"/>
    <mergeCell ref="KT7:KT8"/>
    <mergeCell ref="KU7:KU8"/>
    <mergeCell ref="KV7:KV8"/>
    <mergeCell ref="KY7:KY8"/>
    <mergeCell ref="KZ7:KZ8"/>
    <mergeCell ref="LA7:LA8"/>
    <mergeCell ref="JZ7:JZ8"/>
    <mergeCell ref="KA7:KA8"/>
    <mergeCell ref="KB7:KB8"/>
    <mergeCell ref="KE7:KE8"/>
    <mergeCell ref="IV7:IV8"/>
    <mergeCell ref="IW7:IW8"/>
    <mergeCell ref="IX7:IX8"/>
    <mergeCell ref="JA7:JA8"/>
    <mergeCell ref="JB7:JB8"/>
    <mergeCell ref="JC7:JC8"/>
    <mergeCell ref="JF7:JF8"/>
    <mergeCell ref="JG7:JG8"/>
    <mergeCell ref="IG7:IG8"/>
    <mergeCell ref="IH7:IH8"/>
    <mergeCell ref="JK7:JK8"/>
    <mergeCell ref="JL7:JL8"/>
    <mergeCell ref="JM7:JM8"/>
    <mergeCell ref="JP7:JP8"/>
    <mergeCell ref="JQ7:JQ8"/>
    <mergeCell ref="JR7:JR8"/>
    <mergeCell ref="JU7:JU8"/>
    <mergeCell ref="MU6:MY6"/>
    <mergeCell ref="MZ6:ND6"/>
    <mergeCell ref="NE6:NI6"/>
    <mergeCell ref="NJ6:NN6"/>
    <mergeCell ref="NO6:NS6"/>
    <mergeCell ref="NT6:NX6"/>
    <mergeCell ref="LQ6:LU6"/>
    <mergeCell ref="LV6:LZ6"/>
    <mergeCell ref="MA6:ME6"/>
    <mergeCell ref="PC5:PG5"/>
    <mergeCell ref="PH5:PL5"/>
    <mergeCell ref="PM5:PQ5"/>
    <mergeCell ref="GN6:GR6"/>
    <mergeCell ref="GS6:GV6"/>
    <mergeCell ref="GW6:GZ6"/>
    <mergeCell ref="HA6:HE6"/>
    <mergeCell ref="HF6:HJ6"/>
    <mergeCell ref="HK6:HO6"/>
    <mergeCell ref="HP6:HT6"/>
    <mergeCell ref="HU6:HY6"/>
    <mergeCell ref="HZ6:ID6"/>
    <mergeCell ref="IE6:II6"/>
    <mergeCell ref="IJ6:IN6"/>
    <mergeCell ref="IO6:IS6"/>
    <mergeCell ref="IT6:IX6"/>
    <mergeCell ref="IY6:JC6"/>
    <mergeCell ref="JD6:JH6"/>
    <mergeCell ref="JI6:JM6"/>
    <mergeCell ref="JN6:JR6"/>
    <mergeCell ref="KM6:KQ6"/>
    <mergeCell ref="KR6:KV6"/>
    <mergeCell ref="KW6:LA6"/>
    <mergeCell ref="NJ5:NN5"/>
    <mergeCell ref="NO5:NS5"/>
    <mergeCell ref="NT5:NX5"/>
    <mergeCell ref="NY5:OC5"/>
    <mergeCell ref="OD5:OH5"/>
    <mergeCell ref="OS5:OW5"/>
    <mergeCell ref="OX5:PB5"/>
    <mergeCell ref="LQ5:LU5"/>
    <mergeCell ref="LV5:LZ5"/>
    <mergeCell ref="MA5:ME5"/>
    <mergeCell ref="MF5:MJ5"/>
    <mergeCell ref="MK5:MO5"/>
    <mergeCell ref="MP5:MT5"/>
    <mergeCell ref="MU5:MY5"/>
    <mergeCell ref="MZ5:ND5"/>
    <mergeCell ref="NE5:NI5"/>
    <mergeCell ref="JX5:KB5"/>
    <mergeCell ref="KC5:KG5"/>
    <mergeCell ref="KH5:KL5"/>
    <mergeCell ref="KM5:KQ5"/>
    <mergeCell ref="KR5:KV5"/>
    <mergeCell ref="KW5:LA5"/>
    <mergeCell ref="LB5:LF5"/>
    <mergeCell ref="LG5:LK5"/>
    <mergeCell ref="LL5:LP5"/>
    <mergeCell ref="OI5:OM5"/>
    <mergeCell ref="ON5:OR5"/>
    <mergeCell ref="MF6:MJ6"/>
    <mergeCell ref="MK6:MO6"/>
    <mergeCell ref="MP6:MT6"/>
    <mergeCell ref="IT5:IX5"/>
    <mergeCell ref="IY5:JC5"/>
    <mergeCell ref="JD5:JH5"/>
    <mergeCell ref="JI5:JM5"/>
    <mergeCell ref="JN5:JR5"/>
    <mergeCell ref="JS5:JW5"/>
    <mergeCell ref="GN5:GR5"/>
    <mergeCell ref="GS5:GV5"/>
    <mergeCell ref="GW5:GZ5"/>
    <mergeCell ref="HA5:HE5"/>
    <mergeCell ref="HF5:HJ5"/>
    <mergeCell ref="HK5:HO5"/>
    <mergeCell ref="HP5:HT5"/>
    <mergeCell ref="HU5:HY5"/>
    <mergeCell ref="HZ5:ID5"/>
    <mergeCell ref="IE5:II5"/>
    <mergeCell ref="IJ5:IN5"/>
    <mergeCell ref="IO5:IS5"/>
    <mergeCell ref="GV7:GV8"/>
    <mergeCell ref="GX7:GX8"/>
    <mergeCell ref="GY7:GY8"/>
    <mergeCell ref="GZ7:GZ8"/>
    <mergeCell ref="GI6:GM6"/>
    <mergeCell ref="II7:II8"/>
    <mergeCell ref="IL7:IL8"/>
    <mergeCell ref="IM7:IM8"/>
    <mergeCell ref="IN7:IN8"/>
    <mergeCell ref="IQ7:IQ8"/>
    <mergeCell ref="IR7:IR8"/>
    <mergeCell ref="IS7:IS8"/>
    <mergeCell ref="HC7:HC8"/>
    <mergeCell ref="HD7:HD8"/>
    <mergeCell ref="HE7:HE8"/>
    <mergeCell ref="HH7:HH8"/>
    <mergeCell ref="HI7:HI8"/>
    <mergeCell ref="HJ7:HJ8"/>
    <mergeCell ref="HM7:HM8"/>
    <mergeCell ref="HN7:HN8"/>
    <mergeCell ref="HO7:HO8"/>
    <mergeCell ref="GK7:GK8"/>
    <mergeCell ref="GL7:GL8"/>
    <mergeCell ref="GM7:GM8"/>
    <mergeCell ref="FL7:FL8"/>
    <mergeCell ref="FM7:FM8"/>
    <mergeCell ref="FN7:FN8"/>
    <mergeCell ref="FQ7:FQ8"/>
    <mergeCell ref="FR7:FR8"/>
    <mergeCell ref="FS7:FS8"/>
    <mergeCell ref="FV7:FV8"/>
    <mergeCell ref="FW7:FW8"/>
    <mergeCell ref="FX7:FX8"/>
    <mergeCell ref="GP7:GP8"/>
    <mergeCell ref="GQ7:GQ8"/>
    <mergeCell ref="GR7:GR8"/>
    <mergeCell ref="GT7:GT8"/>
    <mergeCell ref="GU7:GU8"/>
    <mergeCell ref="FK6:FN6"/>
    <mergeCell ref="FO6:FS6"/>
    <mergeCell ref="FT6:FX6"/>
    <mergeCell ref="FY6:GC6"/>
    <mergeCell ref="GD6:GH6"/>
    <mergeCell ref="GA7:GA8"/>
    <mergeCell ref="GB7:GB8"/>
    <mergeCell ref="GC7:GC8"/>
    <mergeCell ref="GF7:GF8"/>
    <mergeCell ref="GG7:GG8"/>
    <mergeCell ref="GH7:GH8"/>
    <mergeCell ref="DZ7:DZ8"/>
    <mergeCell ref="EA7:EA8"/>
    <mergeCell ref="EB7:EB8"/>
    <mergeCell ref="DV7:DV8"/>
    <mergeCell ref="DW7:DW8"/>
    <mergeCell ref="DX7:DX8"/>
    <mergeCell ref="DU6:DX6"/>
    <mergeCell ref="DY6:EB6"/>
    <mergeCell ref="FH7:FH8"/>
    <mergeCell ref="FI7:FI8"/>
    <mergeCell ref="FJ7:FJ8"/>
    <mergeCell ref="EE7:EE8"/>
    <mergeCell ref="EP7:EP8"/>
    <mergeCell ref="EQ7:EQ8"/>
    <mergeCell ref="EY7:EY8"/>
    <mergeCell ref="EZ7:EZ8"/>
    <mergeCell ref="FA7:FA8"/>
    <mergeCell ref="FG5:FJ5"/>
    <mergeCell ref="FK5:FN5"/>
    <mergeCell ref="FO5:FS5"/>
    <mergeCell ref="FT5:FX5"/>
    <mergeCell ref="FY5:GC5"/>
    <mergeCell ref="GD5:GH5"/>
    <mergeCell ref="GI5:GM5"/>
    <mergeCell ref="DU5:DX5"/>
    <mergeCell ref="DY5:EB5"/>
    <mergeCell ref="CT7:CT8"/>
    <mergeCell ref="CU7:CU8"/>
    <mergeCell ref="CV7:CV8"/>
    <mergeCell ref="CW5:CZ5"/>
    <mergeCell ref="DA5:DD5"/>
    <mergeCell ref="DE5:DH5"/>
    <mergeCell ref="DI5:DL5"/>
    <mergeCell ref="DM5:DP5"/>
    <mergeCell ref="DQ5:DT5"/>
    <mergeCell ref="CW6:CZ6"/>
    <mergeCell ref="DA6:DD6"/>
    <mergeCell ref="DE6:DH6"/>
    <mergeCell ref="DI6:DL6"/>
    <mergeCell ref="DM6:DP6"/>
    <mergeCell ref="DQ6:DT6"/>
    <mergeCell ref="CX7:CX8"/>
    <mergeCell ref="CY7:CY8"/>
    <mergeCell ref="CZ7:CZ8"/>
    <mergeCell ref="DB7:DB8"/>
    <mergeCell ref="DC7:DC8"/>
    <mergeCell ref="DD7:DD8"/>
    <mergeCell ref="DT7:DT8"/>
    <mergeCell ref="FG6:FJ6"/>
    <mergeCell ref="DF7:DF8"/>
    <mergeCell ref="DG7:DG8"/>
    <mergeCell ref="DH7:DH8"/>
    <mergeCell ref="DJ7:DJ8"/>
    <mergeCell ref="DK7:DK8"/>
    <mergeCell ref="DL7:DL8"/>
    <mergeCell ref="DN7:DN8"/>
    <mergeCell ref="DO7:DO8"/>
    <mergeCell ref="DP7:DP8"/>
    <mergeCell ref="DR7:DR8"/>
    <mergeCell ref="DS7:DS8"/>
    <mergeCell ref="CH7:CH8"/>
    <mergeCell ref="CI7:CI8"/>
    <mergeCell ref="CJ7:CJ8"/>
    <mergeCell ref="CL7:CL8"/>
    <mergeCell ref="CM7:CM8"/>
    <mergeCell ref="CN7:CN8"/>
    <mergeCell ref="CP7:CP8"/>
    <mergeCell ref="CQ7:CQ8"/>
    <mergeCell ref="CR7:CR8"/>
    <mergeCell ref="BV7:BV8"/>
    <mergeCell ref="BW7:BW8"/>
    <mergeCell ref="BX7:BX8"/>
    <mergeCell ref="BZ7:BZ8"/>
    <mergeCell ref="CA7:CA8"/>
    <mergeCell ref="CB7:CB8"/>
    <mergeCell ref="CD7:CD8"/>
    <mergeCell ref="CE7:CE8"/>
    <mergeCell ref="CF7:CF8"/>
    <mergeCell ref="CC5:CF5"/>
    <mergeCell ref="CG5:CJ5"/>
    <mergeCell ref="CK5:CN5"/>
    <mergeCell ref="CO5:CR5"/>
    <mergeCell ref="CS5:CV5"/>
    <mergeCell ref="BA6:BD6"/>
    <mergeCell ref="BE6:BH6"/>
    <mergeCell ref="BI6:BL6"/>
    <mergeCell ref="BM6:BP6"/>
    <mergeCell ref="BQ6:BT6"/>
    <mergeCell ref="BU6:BX6"/>
    <mergeCell ref="BY6:CB6"/>
    <mergeCell ref="CC6:CF6"/>
    <mergeCell ref="CG6:CJ6"/>
    <mergeCell ref="CK6:CN6"/>
    <mergeCell ref="CO6:CR6"/>
    <mergeCell ref="CS6:CV6"/>
    <mergeCell ref="BQ5:BT5"/>
    <mergeCell ref="BU5:BX5"/>
    <mergeCell ref="BY5:CB5"/>
    <mergeCell ref="BB7:BB8"/>
    <mergeCell ref="BC7:BC8"/>
    <mergeCell ref="BD7:BD8"/>
    <mergeCell ref="BS7:BS8"/>
    <mergeCell ref="BT7:BT8"/>
    <mergeCell ref="Y5:AB5"/>
    <mergeCell ref="Y6:AB6"/>
    <mergeCell ref="Z7:Z8"/>
    <mergeCell ref="AA7:AA8"/>
    <mergeCell ref="AB7:AB8"/>
    <mergeCell ref="AC5:AF5"/>
    <mergeCell ref="AG5:AJ5"/>
    <mergeCell ref="AK5:AN5"/>
    <mergeCell ref="AO5:AR5"/>
    <mergeCell ref="AV7:AV8"/>
    <mergeCell ref="AX7:AX8"/>
    <mergeCell ref="AY7:AY8"/>
    <mergeCell ref="AZ7:AZ8"/>
    <mergeCell ref="BA5:BD5"/>
    <mergeCell ref="BE5:BH5"/>
    <mergeCell ref="BI5:BL5"/>
    <mergeCell ref="BM5:BP5"/>
    <mergeCell ref="AC6:AF6"/>
    <mergeCell ref="AG6:AJ6"/>
    <mergeCell ref="AK6:AN6"/>
    <mergeCell ref="AO6:AR6"/>
    <mergeCell ref="AD7:AD8"/>
    <mergeCell ref="AE7:AE8"/>
    <mergeCell ref="AF7:AF8"/>
    <mergeCell ref="AH7:AH8"/>
    <mergeCell ref="AI7:AI8"/>
    <mergeCell ref="AJ7:AJ8"/>
    <mergeCell ref="AL7:AL8"/>
    <mergeCell ref="AM7:AM8"/>
    <mergeCell ref="AN7:AN8"/>
    <mergeCell ref="BF7:BF8"/>
    <mergeCell ref="BG7:BG8"/>
    <mergeCell ref="BP7:BP8"/>
    <mergeCell ref="BR7:BR8"/>
    <mergeCell ref="O7:O8"/>
    <mergeCell ref="P7:P8"/>
    <mergeCell ref="AJK4:AJN4"/>
    <mergeCell ref="AJO4:AJR4"/>
    <mergeCell ref="AJS4:AJV4"/>
    <mergeCell ref="AJW4:AJZ4"/>
    <mergeCell ref="AIU4:AIX4"/>
    <mergeCell ref="AIY4:AJB4"/>
    <mergeCell ref="AJC4:AJF4"/>
    <mergeCell ref="AJG4:AJJ4"/>
    <mergeCell ref="AIA4:AID4"/>
    <mergeCell ref="AIE4:AIH4"/>
    <mergeCell ref="AII4:AIL4"/>
    <mergeCell ref="AIM4:AIP4"/>
    <mergeCell ref="AIQ4:AIT4"/>
    <mergeCell ref="AHK4:AHN4"/>
    <mergeCell ref="AHO4:AHR4"/>
    <mergeCell ref="AHS4:AHV4"/>
    <mergeCell ref="AHW4:AHZ4"/>
    <mergeCell ref="AGU4:AGX4"/>
    <mergeCell ref="AGY4:AHB4"/>
    <mergeCell ref="AHC4:AHF4"/>
    <mergeCell ref="Q5:T5"/>
    <mergeCell ref="Q6:T6"/>
    <mergeCell ref="R7:R8"/>
    <mergeCell ref="S7:S8"/>
    <mergeCell ref="T7:T8"/>
    <mergeCell ref="U5:X5"/>
    <mergeCell ref="U6:X6"/>
    <mergeCell ref="V7:V8"/>
    <mergeCell ref="W7:W8"/>
    <mergeCell ref="X7:X8"/>
    <mergeCell ref="AHG4:AHJ4"/>
    <mergeCell ref="AGA4:AGD4"/>
    <mergeCell ref="AGE4:AGH4"/>
    <mergeCell ref="AGI4:AGL4"/>
    <mergeCell ref="AGM4:AGP4"/>
    <mergeCell ref="AGQ4:AGT4"/>
    <mergeCell ref="AFG4:AFJ4"/>
    <mergeCell ref="AFK4:AFN4"/>
    <mergeCell ref="AFO4:AFR4"/>
    <mergeCell ref="AFS4:AFV4"/>
    <mergeCell ref="AFW4:AFZ4"/>
    <mergeCell ref="AEM4:AEP4"/>
    <mergeCell ref="AEQ4:AET4"/>
    <mergeCell ref="AEU4:AEX4"/>
    <mergeCell ref="AEY4:AFB4"/>
    <mergeCell ref="AFC4:AFF4"/>
    <mergeCell ref="ADS4:ADV4"/>
    <mergeCell ref="ADW4:ADZ4"/>
    <mergeCell ref="AEA4:AED4"/>
    <mergeCell ref="AEE4:AEH4"/>
    <mergeCell ref="AEI4:AEL4"/>
    <mergeCell ref="ACY4:ADB4"/>
    <mergeCell ref="ADC4:ADF4"/>
    <mergeCell ref="ADG4:ADJ4"/>
    <mergeCell ref="ADK4:ADN4"/>
    <mergeCell ref="ADO4:ADR4"/>
    <mergeCell ref="ACE4:ACH4"/>
    <mergeCell ref="ACI4:ACL4"/>
    <mergeCell ref="ACM4:ACP4"/>
    <mergeCell ref="ACQ4:ACT4"/>
    <mergeCell ref="ACU4:ACX4"/>
    <mergeCell ref="ABK4:ABN4"/>
    <mergeCell ref="ABO4:ABR4"/>
    <mergeCell ref="ABS4:ABV4"/>
    <mergeCell ref="ABW4:ABZ4"/>
    <mergeCell ref="ACA4:ACD4"/>
    <mergeCell ref="AAQ4:AAT4"/>
    <mergeCell ref="AAU4:AAX4"/>
    <mergeCell ref="AAY4:ABB4"/>
    <mergeCell ref="ABC4:ABF4"/>
    <mergeCell ref="ABG4:ABJ4"/>
    <mergeCell ref="ZW4:ZZ4"/>
    <mergeCell ref="AAA4:AAD4"/>
    <mergeCell ref="AAE4:AAH4"/>
    <mergeCell ref="AAI4:AAL4"/>
    <mergeCell ref="AAM4:AAP4"/>
    <mergeCell ref="ZC4:ZF4"/>
    <mergeCell ref="ZG4:ZJ4"/>
    <mergeCell ref="ZK4:ZN4"/>
    <mergeCell ref="ZO4:ZR4"/>
    <mergeCell ref="ZS4:ZV4"/>
    <mergeCell ref="YI4:YL4"/>
    <mergeCell ref="YM4:YP4"/>
    <mergeCell ref="YQ4:YT4"/>
    <mergeCell ref="YU4:YX4"/>
    <mergeCell ref="YY4:ZB4"/>
    <mergeCell ref="XO4:XR4"/>
    <mergeCell ref="XS4:XV4"/>
    <mergeCell ref="XW4:XZ4"/>
    <mergeCell ref="YA4:YD4"/>
    <mergeCell ref="YE4:YH4"/>
    <mergeCell ref="WU4:WX4"/>
    <mergeCell ref="WY4:XB4"/>
    <mergeCell ref="XC4:XF4"/>
    <mergeCell ref="XG4:XJ4"/>
    <mergeCell ref="XK4:XN4"/>
    <mergeCell ref="WA4:WD4"/>
    <mergeCell ref="WE4:WH4"/>
    <mergeCell ref="WI4:WL4"/>
    <mergeCell ref="WM4:WP4"/>
    <mergeCell ref="WQ4:WT4"/>
    <mergeCell ref="VG4:VJ4"/>
    <mergeCell ref="VK4:VN4"/>
    <mergeCell ref="VO4:VR4"/>
    <mergeCell ref="VS4:VV4"/>
    <mergeCell ref="VW4:VZ4"/>
    <mergeCell ref="UM4:UP4"/>
    <mergeCell ref="UQ4:UT4"/>
    <mergeCell ref="UU4:UX4"/>
    <mergeCell ref="UY4:VB4"/>
    <mergeCell ref="VC4:VF4"/>
    <mergeCell ref="TS4:TV4"/>
    <mergeCell ref="TW4:TZ4"/>
    <mergeCell ref="UA4:UD4"/>
    <mergeCell ref="UE4:UH4"/>
    <mergeCell ref="UI4:UL4"/>
    <mergeCell ref="SY4:TB4"/>
    <mergeCell ref="TC4:TF4"/>
    <mergeCell ref="TG4:TJ4"/>
    <mergeCell ref="TK4:TN4"/>
    <mergeCell ref="TO4:TR4"/>
    <mergeCell ref="SE4:SH4"/>
    <mergeCell ref="SI4:SL4"/>
    <mergeCell ref="SM4:SP4"/>
    <mergeCell ref="SQ4:ST4"/>
    <mergeCell ref="SU4:SX4"/>
    <mergeCell ref="RK4:RN4"/>
    <mergeCell ref="RO4:RR4"/>
    <mergeCell ref="RS4:RV4"/>
    <mergeCell ref="RW4:RZ4"/>
    <mergeCell ref="SA4:SD4"/>
    <mergeCell ref="QQ4:QT4"/>
    <mergeCell ref="QU4:QX4"/>
    <mergeCell ref="QY4:RB4"/>
    <mergeCell ref="RC4:RF4"/>
    <mergeCell ref="RG4:RJ4"/>
    <mergeCell ref="PR4:PV4"/>
    <mergeCell ref="PW4:QA4"/>
    <mergeCell ref="QB4:QF4"/>
    <mergeCell ref="QG4:QK4"/>
    <mergeCell ref="QL4:QP4"/>
    <mergeCell ref="OS4:OW4"/>
    <mergeCell ref="OX4:PB4"/>
    <mergeCell ref="PC4:PG4"/>
    <mergeCell ref="PH4:PL4"/>
    <mergeCell ref="PM4:PQ4"/>
    <mergeCell ref="NT4:NX4"/>
    <mergeCell ref="NY4:OC4"/>
    <mergeCell ref="OD4:OH4"/>
    <mergeCell ref="OI4:OM4"/>
    <mergeCell ref="ON4:OR4"/>
    <mergeCell ref="IT4:IX4"/>
    <mergeCell ref="HA4:HE4"/>
    <mergeCell ref="HF4:HJ4"/>
    <mergeCell ref="HK4:HO4"/>
    <mergeCell ref="HP4:HT4"/>
    <mergeCell ref="HU4:HY4"/>
    <mergeCell ref="GD4:GH4"/>
    <mergeCell ref="GI4:GM4"/>
    <mergeCell ref="GN4:GR4"/>
    <mergeCell ref="GS4:GV4"/>
    <mergeCell ref="GW4:GZ4"/>
    <mergeCell ref="MU4:MY4"/>
    <mergeCell ref="MZ4:ND4"/>
    <mergeCell ref="NE4:NI4"/>
    <mergeCell ref="NJ4:NN4"/>
    <mergeCell ref="NO4:NS4"/>
    <mergeCell ref="LV4:LZ4"/>
    <mergeCell ref="MA4:ME4"/>
    <mergeCell ref="MF4:MJ4"/>
    <mergeCell ref="MK4:MO4"/>
    <mergeCell ref="MP4:MT4"/>
    <mergeCell ref="KW4:LA4"/>
    <mergeCell ref="LB4:LF4"/>
    <mergeCell ref="LG4:LK4"/>
    <mergeCell ref="LL4:LP4"/>
    <mergeCell ref="LQ4:LU4"/>
    <mergeCell ref="JX4:KB4"/>
    <mergeCell ref="KC4:KG4"/>
    <mergeCell ref="KH4:KL4"/>
    <mergeCell ref="KM4:KQ4"/>
    <mergeCell ref="KR4:KV4"/>
    <mergeCell ref="I4:L4"/>
    <mergeCell ref="M4:P4"/>
    <mergeCell ref="Q4:T4"/>
    <mergeCell ref="U4:X4"/>
    <mergeCell ref="Y4:AB4"/>
    <mergeCell ref="B1:D7"/>
    <mergeCell ref="E4:H4"/>
    <mergeCell ref="E5:H5"/>
    <mergeCell ref="E6:H6"/>
    <mergeCell ref="F7:F8"/>
    <mergeCell ref="G7:G8"/>
    <mergeCell ref="H7:H8"/>
    <mergeCell ref="B8:B11"/>
    <mergeCell ref="C8:C11"/>
    <mergeCell ref="D8:D11"/>
    <mergeCell ref="DE4:DH4"/>
    <mergeCell ref="DI4:DL4"/>
    <mergeCell ref="CK4:CN4"/>
    <mergeCell ref="CO4:CR4"/>
    <mergeCell ref="CS4:CV4"/>
    <mergeCell ref="CW4:CZ4"/>
    <mergeCell ref="DA4:DD4"/>
    <mergeCell ref="BQ4:BT4"/>
    <mergeCell ref="BU4:BX4"/>
    <mergeCell ref="I5:L5"/>
    <mergeCell ref="I6:L6"/>
    <mergeCell ref="J7:J8"/>
    <mergeCell ref="K7:K8"/>
    <mergeCell ref="L7:L8"/>
    <mergeCell ref="M5:P5"/>
    <mergeCell ref="M6:P6"/>
    <mergeCell ref="N7:N8"/>
    <mergeCell ref="AW4:AZ4"/>
    <mergeCell ref="BA4:BD4"/>
    <mergeCell ref="BE4:BH4"/>
    <mergeCell ref="BI4:BL4"/>
    <mergeCell ref="BM4:BP4"/>
    <mergeCell ref="EF7:EF8"/>
    <mergeCell ref="EG7:EG8"/>
    <mergeCell ref="EO7:EO8"/>
    <mergeCell ref="AC4:AF4"/>
    <mergeCell ref="AG4:AJ4"/>
    <mergeCell ref="AK4:AN4"/>
    <mergeCell ref="AO4:AR4"/>
    <mergeCell ref="AS4:AV4"/>
    <mergeCell ref="DM4:DP4"/>
    <mergeCell ref="DQ4:DT4"/>
    <mergeCell ref="DU4:DX4"/>
    <mergeCell ref="AS5:AV5"/>
    <mergeCell ref="AW5:AZ5"/>
    <mergeCell ref="AS6:AV6"/>
    <mergeCell ref="AW6:AZ6"/>
    <mergeCell ref="AP7:AP8"/>
    <mergeCell ref="AQ7:AQ8"/>
    <mergeCell ref="AR7:AR8"/>
    <mergeCell ref="AT7:AT8"/>
    <mergeCell ref="AU7:AU8"/>
    <mergeCell ref="DY4:EB4"/>
    <mergeCell ref="BH7:BH8"/>
    <mergeCell ref="BJ7:BJ8"/>
    <mergeCell ref="BK7:BK8"/>
    <mergeCell ref="BL7:BL8"/>
    <mergeCell ref="BN7:BN8"/>
    <mergeCell ref="BO7:BO8"/>
    <mergeCell ref="AKU8:AKU11"/>
    <mergeCell ref="EM4:EQ4"/>
    <mergeCell ref="EW4:FA4"/>
    <mergeCell ref="EC5:EG5"/>
    <mergeCell ref="EC6:EG6"/>
    <mergeCell ref="EM5:EQ5"/>
    <mergeCell ref="EM6:EQ6"/>
    <mergeCell ref="EW5:FA5"/>
    <mergeCell ref="EW6:FA6"/>
    <mergeCell ref="EC4:EG4"/>
    <mergeCell ref="AKJ1:AKL7"/>
    <mergeCell ref="AKJ8:AKJ11"/>
    <mergeCell ref="AKK8:AKK11"/>
    <mergeCell ref="AKL8:AKL11"/>
    <mergeCell ref="AKM1:AKO7"/>
    <mergeCell ref="BY4:CB4"/>
    <mergeCell ref="CC4:CF4"/>
    <mergeCell ref="CG4:CJ4"/>
    <mergeCell ref="FG4:FJ4"/>
    <mergeCell ref="FK4:FN4"/>
    <mergeCell ref="FO4:FS4"/>
    <mergeCell ref="FT4:FX4"/>
    <mergeCell ref="FY4:GC4"/>
    <mergeCell ref="IY4:JC4"/>
    <mergeCell ref="JD4:JH4"/>
    <mergeCell ref="JI4:JM4"/>
    <mergeCell ref="JN4:JR4"/>
    <mergeCell ref="JS4:JW4"/>
    <mergeCell ref="HZ4:ID4"/>
    <mergeCell ref="IE4:II4"/>
    <mergeCell ref="IJ4:IN4"/>
    <mergeCell ref="IO4:IS4"/>
    <mergeCell ref="AKM8:AKM11"/>
    <mergeCell ref="AKN8:AKN11"/>
    <mergeCell ref="AKO8:AKO11"/>
    <mergeCell ref="AKP1:AKR7"/>
    <mergeCell ref="AKP8:AKP11"/>
    <mergeCell ref="AKQ8:AKQ11"/>
    <mergeCell ref="AKR8:AKR11"/>
    <mergeCell ref="AKV1:AKX7"/>
    <mergeCell ref="AKV8:AKV11"/>
    <mergeCell ref="AKW8:AKW11"/>
    <mergeCell ref="AKX8:AKX11"/>
    <mergeCell ref="AKY1:ALA7"/>
    <mergeCell ref="AKY8:AKY11"/>
    <mergeCell ref="AKZ8:AKZ11"/>
    <mergeCell ref="ALA8:ALA11"/>
    <mergeCell ref="E3:T3"/>
    <mergeCell ref="U3:AR3"/>
    <mergeCell ref="AKA1:AKC7"/>
    <mergeCell ref="AKA8:AKA11"/>
    <mergeCell ref="AKB8:AKB11"/>
    <mergeCell ref="AKC8:AKC11"/>
    <mergeCell ref="AKD1:AKF7"/>
    <mergeCell ref="AKD8:AKD11"/>
    <mergeCell ref="AKE8:AKE11"/>
    <mergeCell ref="AKF8:AKF11"/>
    <mergeCell ref="AKG1:AKI7"/>
    <mergeCell ref="AKG8:AKG11"/>
    <mergeCell ref="AKH8:AKH11"/>
    <mergeCell ref="AKI8:AKI11"/>
    <mergeCell ref="AKS1:AKU7"/>
    <mergeCell ref="AKS8:AKS11"/>
    <mergeCell ref="AKT8:AKT11"/>
  </mergeCells>
  <phoneticPr fontId="8" type="noConversion"/>
  <conditionalFormatting sqref="D12:D42">
    <cfRule type="top10" dxfId="394" priority="1029" bottom="1" rank="5"/>
  </conditionalFormatting>
  <conditionalFormatting sqref="D12:D42">
    <cfRule type="top10" dxfId="393" priority="1030" rank="5"/>
  </conditionalFormatting>
  <conditionalFormatting sqref="X12:X42">
    <cfRule type="top10" dxfId="392" priority="1021" bottom="1" rank="5"/>
  </conditionalFormatting>
  <conditionalFormatting sqref="X12:X42">
    <cfRule type="top10" dxfId="391" priority="1022" rank="5"/>
  </conditionalFormatting>
  <conditionalFormatting sqref="EB12:EB42">
    <cfRule type="top10" dxfId="390" priority="959" bottom="1" rank="5"/>
  </conditionalFormatting>
  <conditionalFormatting sqref="EB12:EB42">
    <cfRule type="top10" dxfId="389" priority="960" rank="5"/>
  </conditionalFormatting>
  <conditionalFormatting sqref="QT12:QT42">
    <cfRule type="top10" dxfId="388" priority="827" bottom="1" rank="5"/>
  </conditionalFormatting>
  <conditionalFormatting sqref="QT12:QT42">
    <cfRule type="top10" dxfId="387" priority="828" rank="5"/>
  </conditionalFormatting>
  <conditionalFormatting sqref="RF12:RF42">
    <cfRule type="top10" dxfId="386" priority="821" bottom="1" rank="5"/>
  </conditionalFormatting>
  <conditionalFormatting sqref="RF12:RF42">
    <cfRule type="top10" dxfId="385" priority="822" rank="5"/>
  </conditionalFormatting>
  <conditionalFormatting sqref="RJ12:RJ42">
    <cfRule type="top10" dxfId="384" priority="819" bottom="1" rank="5"/>
  </conditionalFormatting>
  <conditionalFormatting sqref="RJ12:RJ42">
    <cfRule type="top10" dxfId="383" priority="820" rank="5"/>
  </conditionalFormatting>
  <conditionalFormatting sqref="SH12:SH42">
    <cfRule type="top10" dxfId="382" priority="807" bottom="1" rank="5"/>
  </conditionalFormatting>
  <conditionalFormatting sqref="SH12:SH42">
    <cfRule type="top10" dxfId="381" priority="808" rank="5"/>
  </conditionalFormatting>
  <conditionalFormatting sqref="TB12:TB42">
    <cfRule type="top10" dxfId="380" priority="797" bottom="1" rank="5"/>
  </conditionalFormatting>
  <conditionalFormatting sqref="TB12:TB42">
    <cfRule type="top10" dxfId="379" priority="798" rank="5"/>
  </conditionalFormatting>
  <conditionalFormatting sqref="TN12:TN42">
    <cfRule type="top10" dxfId="378" priority="791" bottom="1" rank="5"/>
  </conditionalFormatting>
  <conditionalFormatting sqref="TN12:TN42">
    <cfRule type="top10" dxfId="377" priority="792" rank="5"/>
  </conditionalFormatting>
  <conditionalFormatting sqref="UD12:UD42">
    <cfRule type="top10" dxfId="376" priority="783" bottom="1" rank="5"/>
  </conditionalFormatting>
  <conditionalFormatting sqref="UD12:UD42">
    <cfRule type="top10" dxfId="375" priority="784" rank="5"/>
  </conditionalFormatting>
  <conditionalFormatting sqref="UP12:UP42">
    <cfRule type="top10" dxfId="374" priority="777" bottom="1" rank="5"/>
  </conditionalFormatting>
  <conditionalFormatting sqref="UP12:UP42">
    <cfRule type="top10" dxfId="373" priority="778" rank="5"/>
  </conditionalFormatting>
  <conditionalFormatting sqref="VF12:VF42">
    <cfRule type="top10" dxfId="372" priority="769" bottom="1" rank="5"/>
  </conditionalFormatting>
  <conditionalFormatting sqref="VF12:VF42">
    <cfRule type="top10" dxfId="371" priority="770" rank="5"/>
  </conditionalFormatting>
  <conditionalFormatting sqref="WP12:WP42">
    <cfRule type="top10" dxfId="370" priority="751" bottom="1" rank="5"/>
  </conditionalFormatting>
  <conditionalFormatting sqref="WP12:WP42">
    <cfRule type="top10" dxfId="369" priority="752" rank="5"/>
  </conditionalFormatting>
  <conditionalFormatting sqref="WT12:WT42">
    <cfRule type="top10" dxfId="368" priority="749" bottom="1" rank="5"/>
  </conditionalFormatting>
  <conditionalFormatting sqref="WT12:WT42">
    <cfRule type="top10" dxfId="367" priority="750" rank="5"/>
  </conditionalFormatting>
  <conditionalFormatting sqref="XJ12:XJ42">
    <cfRule type="top10" dxfId="366" priority="741" bottom="1" rank="5"/>
  </conditionalFormatting>
  <conditionalFormatting sqref="XJ12:XJ42">
    <cfRule type="top10" dxfId="365" priority="742" rank="5"/>
  </conditionalFormatting>
  <conditionalFormatting sqref="XV12:XV42">
    <cfRule type="top10" dxfId="364" priority="735" bottom="1" rank="5"/>
  </conditionalFormatting>
  <conditionalFormatting sqref="XV12:XV42">
    <cfRule type="top10" dxfId="363" priority="736" rank="5"/>
  </conditionalFormatting>
  <conditionalFormatting sqref="YH12:YH42">
    <cfRule type="top10" dxfId="362" priority="729" bottom="1" rank="5"/>
  </conditionalFormatting>
  <conditionalFormatting sqref="YH12:YH42">
    <cfRule type="top10" dxfId="361" priority="730" rank="5"/>
  </conditionalFormatting>
  <conditionalFormatting sqref="YP12:YP42">
    <cfRule type="top10" dxfId="360" priority="725" bottom="1" rank="5"/>
  </conditionalFormatting>
  <conditionalFormatting sqref="YP12:YP42">
    <cfRule type="top10" dxfId="359" priority="726" rank="5"/>
  </conditionalFormatting>
  <conditionalFormatting sqref="ZB12:ZB42">
    <cfRule type="top10" dxfId="358" priority="719" bottom="1" rank="5"/>
  </conditionalFormatting>
  <conditionalFormatting sqref="ZB12:ZB42">
    <cfRule type="top10" dxfId="357" priority="720" rank="5"/>
  </conditionalFormatting>
  <conditionalFormatting sqref="ZJ12:ZJ42">
    <cfRule type="top10" dxfId="356" priority="715" bottom="1" rank="5"/>
  </conditionalFormatting>
  <conditionalFormatting sqref="ZJ12:ZJ42">
    <cfRule type="top10" dxfId="355" priority="716" rank="5"/>
  </conditionalFormatting>
  <conditionalFormatting sqref="ZR12:ZR42">
    <cfRule type="top10" dxfId="354" priority="711" bottom="1" rank="5"/>
  </conditionalFormatting>
  <conditionalFormatting sqref="ZR12:ZR42">
    <cfRule type="top10" dxfId="353" priority="712" rank="5"/>
  </conditionalFormatting>
  <conditionalFormatting sqref="ZZ12:ZZ42">
    <cfRule type="top10" dxfId="352" priority="707" bottom="1" rank="5"/>
  </conditionalFormatting>
  <conditionalFormatting sqref="ZZ12:ZZ42">
    <cfRule type="top10" dxfId="351" priority="708" rank="5"/>
  </conditionalFormatting>
  <conditionalFormatting sqref="AAD12:AAD42">
    <cfRule type="top10" dxfId="350" priority="705" bottom="1" rank="5"/>
  </conditionalFormatting>
  <conditionalFormatting sqref="AAD12:AAD42">
    <cfRule type="top10" dxfId="349" priority="706" rank="5"/>
  </conditionalFormatting>
  <conditionalFormatting sqref="AAT12:AAT42">
    <cfRule type="top10" dxfId="348" priority="697" bottom="1" rank="5"/>
  </conditionalFormatting>
  <conditionalFormatting sqref="AAT12:AAT42">
    <cfRule type="top10" dxfId="347" priority="698" rank="5"/>
  </conditionalFormatting>
  <conditionalFormatting sqref="ABF12:ABF42">
    <cfRule type="top10" dxfId="346" priority="691" bottom="1" rank="5"/>
  </conditionalFormatting>
  <conditionalFormatting sqref="ABF12:ABF42">
    <cfRule type="top10" dxfId="345" priority="692" rank="5"/>
  </conditionalFormatting>
  <conditionalFormatting sqref="ABR12:ABR42">
    <cfRule type="top10" dxfId="344" priority="685" bottom="1" rank="5"/>
  </conditionalFormatting>
  <conditionalFormatting sqref="ABR12:ABR42">
    <cfRule type="top10" dxfId="343" priority="686" rank="5"/>
  </conditionalFormatting>
  <conditionalFormatting sqref="ABV12:ABV42">
    <cfRule type="top10" dxfId="342" priority="683" bottom="1" rank="5"/>
  </conditionalFormatting>
  <conditionalFormatting sqref="ABV12:ABV42">
    <cfRule type="top10" dxfId="341" priority="684" rank="5"/>
  </conditionalFormatting>
  <conditionalFormatting sqref="ACL12:ACL42">
    <cfRule type="top10" dxfId="340" priority="675" bottom="1" rank="5"/>
  </conditionalFormatting>
  <conditionalFormatting sqref="ACL12:ACL42">
    <cfRule type="top10" dxfId="339" priority="676" rank="5"/>
  </conditionalFormatting>
  <conditionalFormatting sqref="ACX12:ACX42">
    <cfRule type="top10" dxfId="338" priority="669" bottom="1" rank="5"/>
  </conditionalFormatting>
  <conditionalFormatting sqref="ACX12:ACX42">
    <cfRule type="top10" dxfId="337" priority="670" rank="5"/>
  </conditionalFormatting>
  <conditionalFormatting sqref="ADV12:ADV42">
    <cfRule type="top10" dxfId="336" priority="657" bottom="1" rank="5"/>
  </conditionalFormatting>
  <conditionalFormatting sqref="ADV12:ADV42">
    <cfRule type="top10" dxfId="335" priority="658" rank="5"/>
  </conditionalFormatting>
  <conditionalFormatting sqref="AET12:AET42">
    <cfRule type="top10" dxfId="334" priority="645" bottom="1" rank="5"/>
  </conditionalFormatting>
  <conditionalFormatting sqref="AET12:AET42">
    <cfRule type="top10" dxfId="333" priority="646" rank="5"/>
  </conditionalFormatting>
  <conditionalFormatting sqref="AFR12:AFR42">
    <cfRule type="top10" dxfId="332" priority="633" bottom="1" rank="5"/>
  </conditionalFormatting>
  <conditionalFormatting sqref="AFR12:AFR42">
    <cfRule type="top10" dxfId="331" priority="634" rank="5"/>
  </conditionalFormatting>
  <conditionalFormatting sqref="AGP12:AGP42">
    <cfRule type="top10" dxfId="330" priority="621" bottom="1" rank="5"/>
  </conditionalFormatting>
  <conditionalFormatting sqref="AGP12:AGP42">
    <cfRule type="top10" dxfId="329" priority="622" rank="5"/>
  </conditionalFormatting>
  <conditionalFormatting sqref="AIH12:AIH42">
    <cfRule type="top10" dxfId="328" priority="595" bottom="1" rank="5"/>
  </conditionalFormatting>
  <conditionalFormatting sqref="AIH12:AIH42">
    <cfRule type="top10" dxfId="327" priority="596" rank="5"/>
  </conditionalFormatting>
  <conditionalFormatting sqref="AIL12:AIL42">
    <cfRule type="top10" dxfId="326" priority="593" bottom="1" rank="5"/>
  </conditionalFormatting>
  <conditionalFormatting sqref="AIL12:AIL42">
    <cfRule type="top10" dxfId="325" priority="594" rank="5"/>
  </conditionalFormatting>
  <conditionalFormatting sqref="AIP12:AIP42">
    <cfRule type="top10" dxfId="324" priority="591" bottom="1" rank="5"/>
  </conditionalFormatting>
  <conditionalFormatting sqref="AIP12:AIP42">
    <cfRule type="top10" dxfId="323" priority="592" rank="5"/>
  </conditionalFormatting>
  <conditionalFormatting sqref="AJJ12:AJJ42">
    <cfRule type="top10" dxfId="322" priority="579" bottom="1" rank="5"/>
  </conditionalFormatting>
  <conditionalFormatting sqref="AJJ12:AJJ42">
    <cfRule type="top10" dxfId="321" priority="580" rank="5"/>
  </conditionalFormatting>
  <conditionalFormatting sqref="H12:H42">
    <cfRule type="top10" dxfId="320" priority="569" bottom="1" rank="5"/>
  </conditionalFormatting>
  <conditionalFormatting sqref="H12:H42">
    <cfRule type="top10" dxfId="319" priority="570" rank="5"/>
  </conditionalFormatting>
  <conditionalFormatting sqref="L12:L42">
    <cfRule type="top10" dxfId="318" priority="567" bottom="1" rank="5"/>
  </conditionalFormatting>
  <conditionalFormatting sqref="L12:L42">
    <cfRule type="top10" dxfId="317" priority="568" rank="5"/>
  </conditionalFormatting>
  <conditionalFormatting sqref="P12:P42">
    <cfRule type="top10" dxfId="316" priority="565" bottom="1" rank="5"/>
  </conditionalFormatting>
  <conditionalFormatting sqref="P12:P42">
    <cfRule type="top10" dxfId="315" priority="566" rank="5"/>
  </conditionalFormatting>
  <conditionalFormatting sqref="T12:T42">
    <cfRule type="top10" dxfId="314" priority="563" bottom="1" rank="5"/>
  </conditionalFormatting>
  <conditionalFormatting sqref="T12:T42">
    <cfRule type="top10" dxfId="313" priority="564" rank="5"/>
  </conditionalFormatting>
  <conditionalFormatting sqref="AB12:AB42">
    <cfRule type="top10" dxfId="312" priority="561" bottom="1" rank="5"/>
  </conditionalFormatting>
  <conditionalFormatting sqref="AB12:AB42">
    <cfRule type="top10" dxfId="311" priority="562" rank="5"/>
  </conditionalFormatting>
  <conditionalFormatting sqref="AV12:AV42">
    <cfRule type="top10" dxfId="310" priority="559" bottom="1" rank="5"/>
  </conditionalFormatting>
  <conditionalFormatting sqref="AV12:AV42">
    <cfRule type="top10" dxfId="309" priority="560" rank="5"/>
  </conditionalFormatting>
  <conditionalFormatting sqref="AZ12:AZ42">
    <cfRule type="top10" dxfId="308" priority="557" bottom="1" rank="5"/>
  </conditionalFormatting>
  <conditionalFormatting sqref="AZ12:AZ42">
    <cfRule type="top10" dxfId="307" priority="558" rank="5"/>
  </conditionalFormatting>
  <conditionalFormatting sqref="BD12:BD42">
    <cfRule type="top10" dxfId="306" priority="555" bottom="1" rank="5"/>
  </conditionalFormatting>
  <conditionalFormatting sqref="BD12:BD42">
    <cfRule type="top10" dxfId="305" priority="556" rank="5"/>
  </conditionalFormatting>
  <conditionalFormatting sqref="BH12:BH42">
    <cfRule type="top10" dxfId="304" priority="553" bottom="1" rank="5"/>
  </conditionalFormatting>
  <conditionalFormatting sqref="BH12:BH42">
    <cfRule type="top10" dxfId="303" priority="554" rank="5"/>
  </conditionalFormatting>
  <conditionalFormatting sqref="BL12:BL42">
    <cfRule type="top10" dxfId="302" priority="551" bottom="1" rank="5"/>
  </conditionalFormatting>
  <conditionalFormatting sqref="BL12:BL42">
    <cfRule type="top10" dxfId="301" priority="552" rank="5"/>
  </conditionalFormatting>
  <conditionalFormatting sqref="BP12:BP42">
    <cfRule type="top10" dxfId="300" priority="549" bottom="1" rank="5"/>
  </conditionalFormatting>
  <conditionalFormatting sqref="BP12:BP42">
    <cfRule type="top10" dxfId="299" priority="550" rank="5"/>
  </conditionalFormatting>
  <conditionalFormatting sqref="VN12:VN42">
    <cfRule type="top10" dxfId="298" priority="497" bottom="1" rank="5"/>
  </conditionalFormatting>
  <conditionalFormatting sqref="VN12:VN42">
    <cfRule type="top10" dxfId="297" priority="498" rank="5"/>
  </conditionalFormatting>
  <conditionalFormatting sqref="VR12:VR42">
    <cfRule type="top10" dxfId="296" priority="495" bottom="1" rank="5"/>
  </conditionalFormatting>
  <conditionalFormatting sqref="VR12:VR42">
    <cfRule type="top10" dxfId="295" priority="496" rank="5"/>
  </conditionalFormatting>
  <conditionalFormatting sqref="RN12:RN42">
    <cfRule type="top10" dxfId="294" priority="493" bottom="1" rank="5"/>
  </conditionalFormatting>
  <conditionalFormatting sqref="RN12:RN42">
    <cfRule type="top10" dxfId="293" priority="494" rank="5"/>
  </conditionalFormatting>
  <conditionalFormatting sqref="WH12:WH42">
    <cfRule type="top10" dxfId="292" priority="487" bottom="1" rank="5"/>
  </conditionalFormatting>
  <conditionalFormatting sqref="WH12:WH42">
    <cfRule type="top10" dxfId="291" priority="488" rank="5"/>
  </conditionalFormatting>
  <conditionalFormatting sqref="WX12:WX42">
    <cfRule type="top10" dxfId="290" priority="485" bottom="1" rank="5"/>
  </conditionalFormatting>
  <conditionalFormatting sqref="WX12:WX42">
    <cfRule type="top10" dxfId="289" priority="486" rank="5"/>
  </conditionalFormatting>
  <conditionalFormatting sqref="YT12:YT42">
    <cfRule type="top10" dxfId="288" priority="483" bottom="1" rank="5"/>
  </conditionalFormatting>
  <conditionalFormatting sqref="YT12:YT42">
    <cfRule type="top10" dxfId="287" priority="484" rank="5"/>
  </conditionalFormatting>
  <conditionalFormatting sqref="AAH12:AAH42">
    <cfRule type="top10" dxfId="286" priority="481" bottom="1" rank="5"/>
  </conditionalFormatting>
  <conditionalFormatting sqref="AAH12:AAH42">
    <cfRule type="top10" dxfId="285" priority="482" rank="5"/>
  </conditionalFormatting>
  <conditionalFormatting sqref="ABZ12:ABZ42">
    <cfRule type="top10" dxfId="284" priority="479" bottom="1" rank="5"/>
  </conditionalFormatting>
  <conditionalFormatting sqref="ABZ12:ABZ42">
    <cfRule type="top10" dxfId="283" priority="480" rank="5"/>
  </conditionalFormatting>
  <conditionalFormatting sqref="AHB12:AHB42">
    <cfRule type="top10" dxfId="282" priority="477" bottom="1" rank="5"/>
  </conditionalFormatting>
  <conditionalFormatting sqref="AHB12:AHB42">
    <cfRule type="top10" dxfId="281" priority="478" rank="5"/>
  </conditionalFormatting>
  <conditionalFormatting sqref="AHF12:AHF42">
    <cfRule type="top10" dxfId="280" priority="475" bottom="1" rank="5"/>
  </conditionalFormatting>
  <conditionalFormatting sqref="AHF12:AHF42">
    <cfRule type="top10" dxfId="279" priority="476" rank="5"/>
  </conditionalFormatting>
  <conditionalFormatting sqref="AHN12:AHN42">
    <cfRule type="top10" dxfId="278" priority="471" bottom="1" rank="5"/>
  </conditionalFormatting>
  <conditionalFormatting sqref="AHN12:AHN42">
    <cfRule type="top10" dxfId="277" priority="472" rank="5"/>
  </conditionalFormatting>
  <conditionalFormatting sqref="AHR12:AHR42">
    <cfRule type="top10" dxfId="276" priority="467" bottom="1" rank="5"/>
  </conditionalFormatting>
  <conditionalFormatting sqref="AHR12:AHR42">
    <cfRule type="top10" dxfId="275" priority="468" rank="5"/>
  </conditionalFormatting>
  <conditionalFormatting sqref="AHV12:AHV42">
    <cfRule type="top10" dxfId="274" priority="465" bottom="1" rank="5"/>
  </conditionalFormatting>
  <conditionalFormatting sqref="AHV12:AHV42">
    <cfRule type="top10" dxfId="273" priority="466" rank="5"/>
  </conditionalFormatting>
  <conditionalFormatting sqref="AHZ12:AHZ42">
    <cfRule type="top10" dxfId="272" priority="463" bottom="1" rank="5"/>
  </conditionalFormatting>
  <conditionalFormatting sqref="AHZ12:AHZ42">
    <cfRule type="top10" dxfId="271" priority="464" rank="5"/>
  </conditionalFormatting>
  <conditionalFormatting sqref="AID12:AID42">
    <cfRule type="top10" dxfId="270" priority="461" bottom="1" rank="5"/>
  </conditionalFormatting>
  <conditionalFormatting sqref="AID12:AID42">
    <cfRule type="top10" dxfId="269" priority="462" rank="5"/>
  </conditionalFormatting>
  <conditionalFormatting sqref="AIX12:AIX42">
    <cfRule type="top10" dxfId="268" priority="459" bottom="1" rank="5"/>
  </conditionalFormatting>
  <conditionalFormatting sqref="AIX12:AIX42">
    <cfRule type="top10" dxfId="267" priority="460" rank="5"/>
  </conditionalFormatting>
  <conditionalFormatting sqref="AJB12:AJB42">
    <cfRule type="top10" dxfId="266" priority="457" bottom="1" rank="5"/>
  </conditionalFormatting>
  <conditionalFormatting sqref="AJB12:AJB42">
    <cfRule type="top10" dxfId="265" priority="458" rank="5"/>
  </conditionalFormatting>
  <conditionalFormatting sqref="AJF12:AJF42">
    <cfRule type="top10" dxfId="264" priority="455" bottom="1" rank="5"/>
  </conditionalFormatting>
  <conditionalFormatting sqref="AJF12:AJF42">
    <cfRule type="top10" dxfId="263" priority="456" rank="5"/>
  </conditionalFormatting>
  <conditionalFormatting sqref="AJN12:AJN42">
    <cfRule type="top10" dxfId="262" priority="453" bottom="1" rank="5"/>
  </conditionalFormatting>
  <conditionalFormatting sqref="AJN12:AJN42">
    <cfRule type="top10" dxfId="261" priority="454" rank="5"/>
  </conditionalFormatting>
  <conditionalFormatting sqref="AJV12:AJV42">
    <cfRule type="top10" dxfId="260" priority="451" bottom="1" rank="5"/>
  </conditionalFormatting>
  <conditionalFormatting sqref="AJV12:AJV42">
    <cfRule type="top10" dxfId="259" priority="452" rank="5"/>
  </conditionalFormatting>
  <conditionalFormatting sqref="AJR12:AJR42">
    <cfRule type="top10" dxfId="258" priority="449" bottom="1" rank="5"/>
  </conditionalFormatting>
  <conditionalFormatting sqref="AJR12:AJR42">
    <cfRule type="top10" dxfId="257" priority="450" rank="5"/>
  </conditionalFormatting>
  <conditionalFormatting sqref="BT12:BT42">
    <cfRule type="top10" dxfId="256" priority="447" bottom="1" rank="5"/>
  </conditionalFormatting>
  <conditionalFormatting sqref="BT12:BT42">
    <cfRule type="top10" dxfId="255" priority="448" rank="5"/>
  </conditionalFormatting>
  <conditionalFormatting sqref="BX12:BX42">
    <cfRule type="top10" dxfId="254" priority="445" bottom="1" rank="5"/>
  </conditionalFormatting>
  <conditionalFormatting sqref="BX12:BX42">
    <cfRule type="top10" dxfId="253" priority="446" rank="5"/>
  </conditionalFormatting>
  <conditionalFormatting sqref="CB12:CB42">
    <cfRule type="top10" dxfId="252" priority="443" bottom="1" rank="5"/>
  </conditionalFormatting>
  <conditionalFormatting sqref="CB12:CB42">
    <cfRule type="top10" dxfId="251" priority="444" rank="5"/>
  </conditionalFormatting>
  <conditionalFormatting sqref="AJ12:AJ42">
    <cfRule type="top10" dxfId="250" priority="441" bottom="1" rank="5"/>
  </conditionalFormatting>
  <conditionalFormatting sqref="AJ12:AJ42">
    <cfRule type="top10" dxfId="249" priority="442" rank="5"/>
  </conditionalFormatting>
  <conditionalFormatting sqref="DX12:DX42">
    <cfRule type="top10" dxfId="248" priority="435" bottom="1" rank="5"/>
  </conditionalFormatting>
  <conditionalFormatting sqref="DX12:DX42">
    <cfRule type="top10" dxfId="247" priority="436" rank="5"/>
  </conditionalFormatting>
  <conditionalFormatting sqref="AJZ12:AJZ42">
    <cfRule type="top10" dxfId="246" priority="427" bottom="1" rank="5"/>
  </conditionalFormatting>
  <conditionalFormatting sqref="AJZ12:AJZ42">
    <cfRule type="top10" dxfId="245" priority="428" rank="5"/>
  </conditionalFormatting>
  <conditionalFormatting sqref="AKC12:AKC42">
    <cfRule type="top10" dxfId="244" priority="415" bottom="1" rank="5"/>
  </conditionalFormatting>
  <conditionalFormatting sqref="AKC12:AKC42">
    <cfRule type="top10" dxfId="243" priority="416" rank="5"/>
  </conditionalFormatting>
  <conditionalFormatting sqref="AKF12:AKF42">
    <cfRule type="top10" dxfId="242" priority="413" bottom="1" rank="5"/>
  </conditionalFormatting>
  <conditionalFormatting sqref="AKF12:AKF42">
    <cfRule type="top10" dxfId="241" priority="414" rank="5"/>
  </conditionalFormatting>
  <conditionalFormatting sqref="AKU12:AKU42">
    <cfRule type="top10" dxfId="240" priority="409" bottom="1" rank="5"/>
  </conditionalFormatting>
  <conditionalFormatting sqref="AKU12:AKU42">
    <cfRule type="top10" dxfId="239" priority="410" rank="5"/>
  </conditionalFormatting>
  <conditionalFormatting sqref="AKL12:AKL42">
    <cfRule type="top10" dxfId="238" priority="407" bottom="1" rank="5"/>
  </conditionalFormatting>
  <conditionalFormatting sqref="AKL12:AKL42">
    <cfRule type="top10" dxfId="237" priority="408" rank="5"/>
  </conditionalFormatting>
  <conditionalFormatting sqref="AKO12:AKO42">
    <cfRule type="top10" dxfId="236" priority="405" bottom="1" rank="5"/>
  </conditionalFormatting>
  <conditionalFormatting sqref="AKO12:AKO42">
    <cfRule type="top10" dxfId="235" priority="406" rank="5"/>
  </conditionalFormatting>
  <conditionalFormatting sqref="AKR12:AKR42">
    <cfRule type="top10" dxfId="234" priority="403" bottom="1" rank="5"/>
  </conditionalFormatting>
  <conditionalFormatting sqref="AKR12:AKR42">
    <cfRule type="top10" dxfId="233" priority="404" rank="5"/>
  </conditionalFormatting>
  <conditionalFormatting sqref="AKX12:AKX42">
    <cfRule type="top10" dxfId="232" priority="401" bottom="1" rank="5"/>
  </conditionalFormatting>
  <conditionalFormatting sqref="AKX12:AKX42">
    <cfRule type="top10" dxfId="231" priority="402" rank="5"/>
  </conditionalFormatting>
  <conditionalFormatting sqref="ALA12:ALA42">
    <cfRule type="top10" dxfId="230" priority="399" bottom="1" rank="5"/>
  </conditionalFormatting>
  <conditionalFormatting sqref="ALA12:ALA42">
    <cfRule type="top10" dxfId="229" priority="400" rank="5"/>
  </conditionalFormatting>
  <conditionalFormatting sqref="AN12:AN42">
    <cfRule type="top10" dxfId="228" priority="391" bottom="1" rank="5"/>
  </conditionalFormatting>
  <conditionalFormatting sqref="AN12:AN42">
    <cfRule type="top10" dxfId="227" priority="392" rank="5"/>
  </conditionalFormatting>
  <conditionalFormatting sqref="AR12:AR42">
    <cfRule type="top10" dxfId="226" priority="389" bottom="1" rank="5"/>
  </conditionalFormatting>
  <conditionalFormatting sqref="AR12:AR42">
    <cfRule type="top10" dxfId="225" priority="390" rank="5"/>
  </conditionalFormatting>
  <conditionalFormatting sqref="VJ12:VJ42">
    <cfRule type="top10" dxfId="224" priority="387" bottom="1" rank="5"/>
  </conditionalFormatting>
  <conditionalFormatting sqref="VJ12:VJ42">
    <cfRule type="top10" dxfId="223" priority="388" rank="5"/>
  </conditionalFormatting>
  <conditionalFormatting sqref="QX12:QX42">
    <cfRule type="top10" dxfId="222" priority="297" bottom="1" rank="5"/>
  </conditionalFormatting>
  <conditionalFormatting sqref="QX12:QX42">
    <cfRule type="top10" dxfId="221" priority="298" rank="5"/>
  </conditionalFormatting>
  <conditionalFormatting sqref="RB12:RB42">
    <cfRule type="top10" dxfId="220" priority="295" bottom="1" rank="5"/>
  </conditionalFormatting>
  <conditionalFormatting sqref="RB12:RB42">
    <cfRule type="top10" dxfId="219" priority="296" rank="5"/>
  </conditionalFormatting>
  <conditionalFormatting sqref="RR12:RR42">
    <cfRule type="top10" dxfId="218" priority="293" bottom="1" rank="5"/>
  </conditionalFormatting>
  <conditionalFormatting sqref="RR12:RR42">
    <cfRule type="top10" dxfId="217" priority="294" rank="5"/>
  </conditionalFormatting>
  <conditionalFormatting sqref="SD12:SD42">
    <cfRule type="top10" dxfId="216" priority="291" bottom="1" rank="5"/>
  </conditionalFormatting>
  <conditionalFormatting sqref="SD12:SD42">
    <cfRule type="top10" dxfId="215" priority="292" rank="5"/>
  </conditionalFormatting>
  <conditionalFormatting sqref="RV12:RV42">
    <cfRule type="top10" dxfId="214" priority="289" bottom="1" rank="5"/>
  </conditionalFormatting>
  <conditionalFormatting sqref="RV12:RV42">
    <cfRule type="top10" dxfId="213" priority="290" rank="5"/>
  </conditionalFormatting>
  <conditionalFormatting sqref="RZ12:RZ42">
    <cfRule type="top10" dxfId="212" priority="287" bottom="1" rank="5"/>
  </conditionalFormatting>
  <conditionalFormatting sqref="RZ12:RZ42">
    <cfRule type="top10" dxfId="211" priority="288" rank="5"/>
  </conditionalFormatting>
  <conditionalFormatting sqref="SL12:SL42">
    <cfRule type="top10" dxfId="210" priority="285" bottom="1" rank="5"/>
  </conditionalFormatting>
  <conditionalFormatting sqref="SL12:SL42">
    <cfRule type="top10" dxfId="209" priority="286" rank="5"/>
  </conditionalFormatting>
  <conditionalFormatting sqref="SX12:SX42">
    <cfRule type="top10" dxfId="208" priority="283" bottom="1" rank="5"/>
  </conditionalFormatting>
  <conditionalFormatting sqref="SX12:SX42">
    <cfRule type="top10" dxfId="207" priority="284" rank="5"/>
  </conditionalFormatting>
  <conditionalFormatting sqref="SP12:SP42">
    <cfRule type="top10" dxfId="206" priority="281" bottom="1" rank="5"/>
  </conditionalFormatting>
  <conditionalFormatting sqref="SP12:SP42">
    <cfRule type="top10" dxfId="205" priority="282" rank="5"/>
  </conditionalFormatting>
  <conditionalFormatting sqref="ST12:ST42">
    <cfRule type="top10" dxfId="204" priority="279" bottom="1" rank="5"/>
  </conditionalFormatting>
  <conditionalFormatting sqref="ST12:ST42">
    <cfRule type="top10" dxfId="203" priority="280" rank="5"/>
  </conditionalFormatting>
  <conditionalFormatting sqref="TJ12:TJ42">
    <cfRule type="top10" dxfId="202" priority="277" bottom="1" rank="5"/>
  </conditionalFormatting>
  <conditionalFormatting sqref="TJ12:TJ42">
    <cfRule type="top10" dxfId="201" priority="278" rank="5"/>
  </conditionalFormatting>
  <conditionalFormatting sqref="TF12:TF42">
    <cfRule type="top10" dxfId="200" priority="275" bottom="1" rank="5"/>
  </conditionalFormatting>
  <conditionalFormatting sqref="TF12:TF42">
    <cfRule type="top10" dxfId="199" priority="276" rank="5"/>
  </conditionalFormatting>
  <conditionalFormatting sqref="TZ12:TZ42">
    <cfRule type="top10" dxfId="198" priority="273" bottom="1" rank="5"/>
  </conditionalFormatting>
  <conditionalFormatting sqref="TZ12:TZ42">
    <cfRule type="top10" dxfId="197" priority="274" rank="5"/>
  </conditionalFormatting>
  <conditionalFormatting sqref="TV12:TV42">
    <cfRule type="top10" dxfId="196" priority="271" bottom="1" rank="5"/>
  </conditionalFormatting>
  <conditionalFormatting sqref="TV12:TV42">
    <cfRule type="top10" dxfId="195" priority="272" rank="5"/>
  </conditionalFormatting>
  <conditionalFormatting sqref="UL12:UL42">
    <cfRule type="top10" dxfId="194" priority="269" bottom="1" rank="5"/>
  </conditionalFormatting>
  <conditionalFormatting sqref="UL12:UL42">
    <cfRule type="top10" dxfId="193" priority="270" rank="5"/>
  </conditionalFormatting>
  <conditionalFormatting sqref="UH12:UH42">
    <cfRule type="top10" dxfId="192" priority="267" bottom="1" rank="5"/>
  </conditionalFormatting>
  <conditionalFormatting sqref="UH12:UH42">
    <cfRule type="top10" dxfId="191" priority="268" rank="5"/>
  </conditionalFormatting>
  <conditionalFormatting sqref="UT12:UT42">
    <cfRule type="top10" dxfId="190" priority="265" bottom="1" rank="5"/>
  </conditionalFormatting>
  <conditionalFormatting sqref="UT12:UT42">
    <cfRule type="top10" dxfId="189" priority="266" rank="5"/>
  </conditionalFormatting>
  <conditionalFormatting sqref="VB12:VB42">
    <cfRule type="top10" dxfId="188" priority="263" bottom="1" rank="5"/>
  </conditionalFormatting>
  <conditionalFormatting sqref="VB12:VB42">
    <cfRule type="top10" dxfId="187" priority="264" rank="5"/>
  </conditionalFormatting>
  <conditionalFormatting sqref="UX12:UX42">
    <cfRule type="top10" dxfId="186" priority="261" bottom="1" rank="5"/>
  </conditionalFormatting>
  <conditionalFormatting sqref="UX12:UX42">
    <cfRule type="top10" dxfId="185" priority="262" rank="5"/>
  </conditionalFormatting>
  <conditionalFormatting sqref="VV12:VV42">
    <cfRule type="top10" dxfId="184" priority="259" bottom="1" rank="5"/>
  </conditionalFormatting>
  <conditionalFormatting sqref="VV12:VV42">
    <cfRule type="top10" dxfId="183" priority="260" rank="5"/>
  </conditionalFormatting>
  <conditionalFormatting sqref="WL12:WL42">
    <cfRule type="top10" dxfId="182" priority="257" bottom="1" rank="5"/>
  </conditionalFormatting>
  <conditionalFormatting sqref="WL12:WL42">
    <cfRule type="top10" dxfId="181" priority="258" rank="5"/>
  </conditionalFormatting>
  <conditionalFormatting sqref="XF12:XF42">
    <cfRule type="top10" dxfId="180" priority="255" bottom="1" rank="5"/>
  </conditionalFormatting>
  <conditionalFormatting sqref="XF12:XF42">
    <cfRule type="top10" dxfId="179" priority="256" rank="5"/>
  </conditionalFormatting>
  <conditionalFormatting sqref="XB12:XB42">
    <cfRule type="top10" dxfId="178" priority="253" bottom="1" rank="5"/>
  </conditionalFormatting>
  <conditionalFormatting sqref="XB12:XB42">
    <cfRule type="top10" dxfId="177" priority="254" rank="5"/>
  </conditionalFormatting>
  <conditionalFormatting sqref="XR12:XR42">
    <cfRule type="top10" dxfId="176" priority="251" bottom="1" rank="5"/>
  </conditionalFormatting>
  <conditionalFormatting sqref="XR12:XR42">
    <cfRule type="top10" dxfId="175" priority="252" rank="5"/>
  </conditionalFormatting>
  <conditionalFormatting sqref="XN12:XN42">
    <cfRule type="top10" dxfId="174" priority="249" bottom="1" rank="5"/>
  </conditionalFormatting>
  <conditionalFormatting sqref="XN12:XN42">
    <cfRule type="top10" dxfId="173" priority="250" rank="5"/>
  </conditionalFormatting>
  <conditionalFormatting sqref="YD12:YD42">
    <cfRule type="top10" dxfId="172" priority="247" bottom="1" rank="5"/>
  </conditionalFormatting>
  <conditionalFormatting sqref="YD12:YD42">
    <cfRule type="top10" dxfId="171" priority="248" rank="5"/>
  </conditionalFormatting>
  <conditionalFormatting sqref="XZ12:XZ42">
    <cfRule type="top10" dxfId="170" priority="245" bottom="1" rank="5"/>
  </conditionalFormatting>
  <conditionalFormatting sqref="XZ12:XZ42">
    <cfRule type="top10" dxfId="169" priority="246" rank="5"/>
  </conditionalFormatting>
  <conditionalFormatting sqref="YL12:YL42">
    <cfRule type="top10" dxfId="168" priority="243" bottom="1" rank="5"/>
  </conditionalFormatting>
  <conditionalFormatting sqref="YL12:YL42">
    <cfRule type="top10" dxfId="167" priority="244" rank="5"/>
  </conditionalFormatting>
  <conditionalFormatting sqref="YX12:YX42">
    <cfRule type="top10" dxfId="166" priority="241" bottom="1" rank="5"/>
  </conditionalFormatting>
  <conditionalFormatting sqref="YX12:YX42">
    <cfRule type="top10" dxfId="165" priority="242" rank="5"/>
  </conditionalFormatting>
  <conditionalFormatting sqref="ZF12:ZF42">
    <cfRule type="top10" dxfId="164" priority="239" bottom="1" rank="5"/>
  </conditionalFormatting>
  <conditionalFormatting sqref="ZF12:ZF42">
    <cfRule type="top10" dxfId="163" priority="240" rank="5"/>
  </conditionalFormatting>
  <conditionalFormatting sqref="ZN12:ZN42">
    <cfRule type="top10" dxfId="162" priority="237" bottom="1" rank="5"/>
  </conditionalFormatting>
  <conditionalFormatting sqref="ZN12:ZN42">
    <cfRule type="top10" dxfId="161" priority="238" rank="5"/>
  </conditionalFormatting>
  <conditionalFormatting sqref="ZV12:ZV42">
    <cfRule type="top10" dxfId="160" priority="235" bottom="1" rank="5"/>
  </conditionalFormatting>
  <conditionalFormatting sqref="ZV12:ZV42">
    <cfRule type="top10" dxfId="159" priority="236" rank="5"/>
  </conditionalFormatting>
  <conditionalFormatting sqref="AAP12:AAP42">
    <cfRule type="top10" dxfId="158" priority="233" bottom="1" rank="5"/>
  </conditionalFormatting>
  <conditionalFormatting sqref="AAP12:AAP42">
    <cfRule type="top10" dxfId="157" priority="234" rank="5"/>
  </conditionalFormatting>
  <conditionalFormatting sqref="AAL12:AAL42">
    <cfRule type="top10" dxfId="156" priority="231" bottom="1" rank="5"/>
  </conditionalFormatting>
  <conditionalFormatting sqref="AAL12:AAL42">
    <cfRule type="top10" dxfId="155" priority="232" rank="5"/>
  </conditionalFormatting>
  <conditionalFormatting sqref="ABB12:ABB42">
    <cfRule type="top10" dxfId="154" priority="229" bottom="1" rank="5"/>
  </conditionalFormatting>
  <conditionalFormatting sqref="ABB12:ABB42">
    <cfRule type="top10" dxfId="153" priority="230" rank="5"/>
  </conditionalFormatting>
  <conditionalFormatting sqref="AAX12:AAX42">
    <cfRule type="top10" dxfId="152" priority="227" bottom="1" rank="5"/>
  </conditionalFormatting>
  <conditionalFormatting sqref="AAX12:AAX42">
    <cfRule type="top10" dxfId="151" priority="228" rank="5"/>
  </conditionalFormatting>
  <conditionalFormatting sqref="ABN12:ABN42">
    <cfRule type="top10" dxfId="150" priority="225" bottom="1" rank="5"/>
  </conditionalFormatting>
  <conditionalFormatting sqref="ABN12:ABN42">
    <cfRule type="top10" dxfId="149" priority="226" rank="5"/>
  </conditionalFormatting>
  <conditionalFormatting sqref="ABJ12:ABJ42">
    <cfRule type="top10" dxfId="148" priority="223" bottom="1" rank="5"/>
  </conditionalFormatting>
  <conditionalFormatting sqref="ABJ12:ABJ42">
    <cfRule type="top10" dxfId="147" priority="224" rank="5"/>
  </conditionalFormatting>
  <conditionalFormatting sqref="ACH12:ACH42">
    <cfRule type="top10" dxfId="146" priority="221" bottom="1" rank="5"/>
  </conditionalFormatting>
  <conditionalFormatting sqref="ACH12:ACH42">
    <cfRule type="top10" dxfId="145" priority="222" rank="5"/>
  </conditionalFormatting>
  <conditionalFormatting sqref="ACD12:ACD42">
    <cfRule type="top10" dxfId="144" priority="219" bottom="1" rank="5"/>
  </conditionalFormatting>
  <conditionalFormatting sqref="ACD12:ACD42">
    <cfRule type="top10" dxfId="143" priority="220" rank="5"/>
  </conditionalFormatting>
  <conditionalFormatting sqref="ACT12:ACT42">
    <cfRule type="top10" dxfId="142" priority="217" bottom="1" rank="5"/>
  </conditionalFormatting>
  <conditionalFormatting sqref="ACT12:ACT42">
    <cfRule type="top10" dxfId="141" priority="218" rank="5"/>
  </conditionalFormatting>
  <conditionalFormatting sqref="ACP12:ACP42">
    <cfRule type="top10" dxfId="140" priority="215" bottom="1" rank="5"/>
  </conditionalFormatting>
  <conditionalFormatting sqref="ACP12:ACP42">
    <cfRule type="top10" dxfId="139" priority="216" rank="5"/>
  </conditionalFormatting>
  <conditionalFormatting sqref="ADB12:ADB42">
    <cfRule type="top10" dxfId="138" priority="209" bottom="1" rank="5"/>
  </conditionalFormatting>
  <conditionalFormatting sqref="ADB12:ADB42">
    <cfRule type="top10" dxfId="137" priority="210" rank="5"/>
  </conditionalFormatting>
  <conditionalFormatting sqref="ADR12:ADR42">
    <cfRule type="top10" dxfId="136" priority="207" bottom="1" rank="5"/>
  </conditionalFormatting>
  <conditionalFormatting sqref="ADR12:ADR42">
    <cfRule type="top10" dxfId="135" priority="208" rank="5"/>
  </conditionalFormatting>
  <conditionalFormatting sqref="ADN12:ADN42">
    <cfRule type="top10" dxfId="134" priority="205" bottom="1" rank="5"/>
  </conditionalFormatting>
  <conditionalFormatting sqref="ADN12:ADN42">
    <cfRule type="top10" dxfId="133" priority="206" rank="5"/>
  </conditionalFormatting>
  <conditionalFormatting sqref="AEH12:AEH42">
    <cfRule type="top10" dxfId="132" priority="203" bottom="1" rank="5"/>
  </conditionalFormatting>
  <conditionalFormatting sqref="AEH12:AEH42">
    <cfRule type="top10" dxfId="131" priority="204" rank="5"/>
  </conditionalFormatting>
  <conditionalFormatting sqref="AED12:AED42">
    <cfRule type="top10" dxfId="130" priority="201" bottom="1" rank="5"/>
  </conditionalFormatting>
  <conditionalFormatting sqref="AED12:AED42">
    <cfRule type="top10" dxfId="129" priority="202" rank="5"/>
  </conditionalFormatting>
  <conditionalFormatting sqref="ADZ12:ADZ42">
    <cfRule type="top10" dxfId="128" priority="199" bottom="1" rank="5"/>
  </conditionalFormatting>
  <conditionalFormatting sqref="ADZ12:ADZ42">
    <cfRule type="top10" dxfId="127" priority="200" rank="5"/>
  </conditionalFormatting>
  <conditionalFormatting sqref="AEP12:AEP42">
    <cfRule type="top10" dxfId="126" priority="197" bottom="1" rank="5"/>
  </conditionalFormatting>
  <conditionalFormatting sqref="AEP12:AEP42">
    <cfRule type="top10" dxfId="125" priority="198" rank="5"/>
  </conditionalFormatting>
  <conditionalFormatting sqref="AEL12:AEL42">
    <cfRule type="top10" dxfId="124" priority="195" bottom="1" rank="5"/>
  </conditionalFormatting>
  <conditionalFormatting sqref="AEL12:AEL42">
    <cfRule type="top10" dxfId="123" priority="196" rank="5"/>
  </conditionalFormatting>
  <conditionalFormatting sqref="AFF12:AFF42">
    <cfRule type="top10" dxfId="122" priority="193" bottom="1" rank="5"/>
  </conditionalFormatting>
  <conditionalFormatting sqref="AFF12:AFF42">
    <cfRule type="top10" dxfId="121" priority="194" rank="5"/>
  </conditionalFormatting>
  <conditionalFormatting sqref="AFB12:AFB42">
    <cfRule type="top10" dxfId="120" priority="191" bottom="1" rank="5"/>
  </conditionalFormatting>
  <conditionalFormatting sqref="AFB12:AFB42">
    <cfRule type="top10" dxfId="119" priority="192" rank="5"/>
  </conditionalFormatting>
  <conditionalFormatting sqref="AEX12:AEX42">
    <cfRule type="top10" dxfId="118" priority="189" bottom="1" rank="5"/>
  </conditionalFormatting>
  <conditionalFormatting sqref="AEX12:AEX42">
    <cfRule type="top10" dxfId="117" priority="190" rank="5"/>
  </conditionalFormatting>
  <conditionalFormatting sqref="AFN12:AFN42">
    <cfRule type="top10" dxfId="116" priority="187" bottom="1" rank="5"/>
  </conditionalFormatting>
  <conditionalFormatting sqref="AFN12:AFN42">
    <cfRule type="top10" dxfId="115" priority="188" rank="5"/>
  </conditionalFormatting>
  <conditionalFormatting sqref="AFJ12:AFJ42">
    <cfRule type="top10" dxfId="114" priority="185" bottom="1" rank="5"/>
  </conditionalFormatting>
  <conditionalFormatting sqref="AFJ12:AFJ42">
    <cfRule type="top10" dxfId="113" priority="186" rank="5"/>
  </conditionalFormatting>
  <conditionalFormatting sqref="AGD12:AGD42">
    <cfRule type="top10" dxfId="112" priority="183" bottom="1" rank="5"/>
  </conditionalFormatting>
  <conditionalFormatting sqref="AGD12:AGD42">
    <cfRule type="top10" dxfId="111" priority="184" rank="5"/>
  </conditionalFormatting>
  <conditionalFormatting sqref="AFZ12:AFZ42">
    <cfRule type="top10" dxfId="110" priority="181" bottom="1" rank="5"/>
  </conditionalFormatting>
  <conditionalFormatting sqref="AFZ12:AFZ42">
    <cfRule type="top10" dxfId="109" priority="182" rank="5"/>
  </conditionalFormatting>
  <conditionalFormatting sqref="AFV12:AFV42">
    <cfRule type="top10" dxfId="108" priority="179" bottom="1" rank="5"/>
  </conditionalFormatting>
  <conditionalFormatting sqref="AFV12:AFV42">
    <cfRule type="top10" dxfId="107" priority="180" rank="5"/>
  </conditionalFormatting>
  <conditionalFormatting sqref="AGL12:AGL42">
    <cfRule type="top10" dxfId="106" priority="177" bottom="1" rank="5"/>
  </conditionalFormatting>
  <conditionalFormatting sqref="AGL12:AGL42">
    <cfRule type="top10" dxfId="105" priority="178" rank="5"/>
  </conditionalFormatting>
  <conditionalFormatting sqref="AGH12:AGH42">
    <cfRule type="top10" dxfId="104" priority="175" bottom="1" rank="5"/>
  </conditionalFormatting>
  <conditionalFormatting sqref="AGH12:AGH42">
    <cfRule type="top10" dxfId="103" priority="176" rank="5"/>
  </conditionalFormatting>
  <conditionalFormatting sqref="AGT12:AGT42">
    <cfRule type="top10" dxfId="102" priority="173" bottom="1" rank="5"/>
  </conditionalFormatting>
  <conditionalFormatting sqref="AGT12:AGT42">
    <cfRule type="top10" dxfId="101" priority="174" rank="5"/>
  </conditionalFormatting>
  <conditionalFormatting sqref="AKI12:AKI42">
    <cfRule type="top10" dxfId="100" priority="171" bottom="1" rank="5"/>
  </conditionalFormatting>
  <conditionalFormatting sqref="AKI12:AKI42">
    <cfRule type="top10" dxfId="99" priority="172" rank="5"/>
  </conditionalFormatting>
  <conditionalFormatting sqref="AF12:AF42">
    <cfRule type="top10" dxfId="98" priority="169" bottom="1" rank="5"/>
  </conditionalFormatting>
  <conditionalFormatting sqref="AF12:AF42">
    <cfRule type="top10" dxfId="97" priority="170" rank="5"/>
  </conditionalFormatting>
  <conditionalFormatting sqref="AGX12:AGX42">
    <cfRule type="top10" dxfId="96" priority="165" bottom="1" rank="5"/>
  </conditionalFormatting>
  <conditionalFormatting sqref="AGX12:AGX42">
    <cfRule type="top10" dxfId="95" priority="166" rank="5"/>
  </conditionalFormatting>
  <conditionalFormatting sqref="AHJ12:AHJ42">
    <cfRule type="top10" dxfId="94" priority="163" bottom="1" rank="5"/>
  </conditionalFormatting>
  <conditionalFormatting sqref="AHJ12:AHJ42">
    <cfRule type="top10" dxfId="93" priority="164" rank="5"/>
  </conditionalFormatting>
  <conditionalFormatting sqref="FN12:FN42">
    <cfRule type="top10" dxfId="92" priority="145" bottom="1" rank="5"/>
  </conditionalFormatting>
  <conditionalFormatting sqref="FN12:FN42">
    <cfRule type="top10" dxfId="91" priority="146" rank="5"/>
  </conditionalFormatting>
  <conditionalFormatting sqref="FJ12:FJ42">
    <cfRule type="top10" dxfId="90" priority="143" bottom="1" rank="5"/>
  </conditionalFormatting>
  <conditionalFormatting sqref="FJ12:FJ42">
    <cfRule type="top10" dxfId="89" priority="144" rank="5"/>
  </conditionalFormatting>
  <conditionalFormatting sqref="GV12:GV42">
    <cfRule type="top10" dxfId="88" priority="141" bottom="1" rank="5"/>
  </conditionalFormatting>
  <conditionalFormatting sqref="GV12:GV42">
    <cfRule type="top10" dxfId="87" priority="142" rank="5"/>
  </conditionalFormatting>
  <conditionalFormatting sqref="GZ12:GZ42">
    <cfRule type="top10" dxfId="86" priority="139" bottom="1" rank="5"/>
  </conditionalFormatting>
  <conditionalFormatting sqref="GZ12:GZ42">
    <cfRule type="top10" dxfId="85" priority="140" rank="5"/>
  </conditionalFormatting>
  <conditionalFormatting sqref="EG12:EG42">
    <cfRule type="top10" dxfId="84" priority="109" bottom="1" rank="5"/>
  </conditionalFormatting>
  <conditionalFormatting sqref="EG12:EG42">
    <cfRule type="top10" dxfId="83" priority="110" rank="5"/>
  </conditionalFormatting>
  <conditionalFormatting sqref="EL12:EL42">
    <cfRule type="top10" dxfId="82" priority="95" bottom="1" rank="5"/>
  </conditionalFormatting>
  <conditionalFormatting sqref="EL12:EL42">
    <cfRule type="top10" dxfId="81" priority="96" rank="5"/>
  </conditionalFormatting>
  <conditionalFormatting sqref="EQ12:EQ42">
    <cfRule type="top10" dxfId="80" priority="93" bottom="1" rank="5"/>
  </conditionalFormatting>
  <conditionalFormatting sqref="EQ12:EQ42">
    <cfRule type="top10" dxfId="79" priority="94" rank="5"/>
  </conditionalFormatting>
  <conditionalFormatting sqref="EV12:EV42">
    <cfRule type="top10" dxfId="78" priority="91" bottom="1" rank="5"/>
  </conditionalFormatting>
  <conditionalFormatting sqref="EV12:EV42">
    <cfRule type="top10" dxfId="77" priority="92" rank="5"/>
  </conditionalFormatting>
  <conditionalFormatting sqref="FS12:FS42">
    <cfRule type="top10" dxfId="76" priority="85" bottom="1" rank="5"/>
  </conditionalFormatting>
  <conditionalFormatting sqref="FS12:FS42">
    <cfRule type="top10" dxfId="75" priority="86" rank="5"/>
  </conditionalFormatting>
  <conditionalFormatting sqref="FX12:FX42">
    <cfRule type="top10" dxfId="74" priority="83" bottom="1" rank="5"/>
  </conditionalFormatting>
  <conditionalFormatting sqref="FX12:FX42">
    <cfRule type="top10" dxfId="73" priority="84" rank="5"/>
  </conditionalFormatting>
  <conditionalFormatting sqref="GC12:GC42">
    <cfRule type="top10" dxfId="72" priority="81" bottom="1" rank="5"/>
  </conditionalFormatting>
  <conditionalFormatting sqref="GC12:GC42">
    <cfRule type="top10" dxfId="71" priority="82" rank="5"/>
  </conditionalFormatting>
  <conditionalFormatting sqref="GH12:GH42">
    <cfRule type="top10" dxfId="70" priority="79" bottom="1" rank="5"/>
  </conditionalFormatting>
  <conditionalFormatting sqref="GH12:GH42">
    <cfRule type="top10" dxfId="69" priority="80" rank="5"/>
  </conditionalFormatting>
  <conditionalFormatting sqref="GM12:GM42">
    <cfRule type="top10" dxfId="68" priority="77" bottom="1" rank="5"/>
  </conditionalFormatting>
  <conditionalFormatting sqref="GM12:GM42">
    <cfRule type="top10" dxfId="67" priority="78" rank="5"/>
  </conditionalFormatting>
  <conditionalFormatting sqref="GR12:GR42">
    <cfRule type="top10" dxfId="66" priority="75" bottom="1" rank="5"/>
  </conditionalFormatting>
  <conditionalFormatting sqref="GR12:GR42">
    <cfRule type="top10" dxfId="65" priority="76" rank="5"/>
  </conditionalFormatting>
  <conditionalFormatting sqref="HO12:HO42">
    <cfRule type="top10" dxfId="64" priority="73" bottom="1" rank="5"/>
  </conditionalFormatting>
  <conditionalFormatting sqref="HO12:HO42">
    <cfRule type="top10" dxfId="63" priority="74" rank="5"/>
  </conditionalFormatting>
  <conditionalFormatting sqref="HT12:HT42">
    <cfRule type="top10" dxfId="62" priority="71" bottom="1" rank="5"/>
  </conditionalFormatting>
  <conditionalFormatting sqref="HT12:HT42">
    <cfRule type="top10" dxfId="61" priority="72" rank="5"/>
  </conditionalFormatting>
  <conditionalFormatting sqref="AIT12:AIT42">
    <cfRule type="top10" dxfId="60" priority="61" bottom="1" rank="5"/>
  </conditionalFormatting>
  <conditionalFormatting sqref="AIT12:AIT42">
    <cfRule type="top10" dxfId="59" priority="62" rank="5"/>
  </conditionalFormatting>
  <conditionalFormatting sqref="CN12:CN42">
    <cfRule type="top10" dxfId="58" priority="59" bottom="1" rank="5"/>
  </conditionalFormatting>
  <conditionalFormatting sqref="CN12:CN42">
    <cfRule type="top10" dxfId="57" priority="60" rank="5"/>
  </conditionalFormatting>
  <conditionalFormatting sqref="CF12:CF42">
    <cfRule type="top10" dxfId="56" priority="57" bottom="1" rank="5"/>
  </conditionalFormatting>
  <conditionalFormatting sqref="CF12:CF42">
    <cfRule type="top10" dxfId="55" priority="58" rank="5"/>
  </conditionalFormatting>
  <conditionalFormatting sqref="CJ12:CJ42">
    <cfRule type="top10" dxfId="54" priority="55" bottom="1" rank="5"/>
  </conditionalFormatting>
  <conditionalFormatting sqref="CJ12:CJ42">
    <cfRule type="top10" dxfId="53" priority="56" rank="5"/>
  </conditionalFormatting>
  <conditionalFormatting sqref="CZ12:CZ42">
    <cfRule type="top10" dxfId="52" priority="53" bottom="1" rank="5"/>
  </conditionalFormatting>
  <conditionalFormatting sqref="CZ12:CZ42">
    <cfRule type="top10" dxfId="51" priority="54" rank="5"/>
  </conditionalFormatting>
  <conditionalFormatting sqref="CR12:CR42">
    <cfRule type="top10" dxfId="50" priority="51" bottom="1" rank="5"/>
  </conditionalFormatting>
  <conditionalFormatting sqref="CR12:CR42">
    <cfRule type="top10" dxfId="49" priority="52" rank="5"/>
  </conditionalFormatting>
  <conditionalFormatting sqref="CV12:CV42">
    <cfRule type="top10" dxfId="48" priority="49" bottom="1" rank="5"/>
  </conditionalFormatting>
  <conditionalFormatting sqref="CV12:CV42">
    <cfRule type="top10" dxfId="47" priority="50" rank="5"/>
  </conditionalFormatting>
  <conditionalFormatting sqref="DD12:DD42">
    <cfRule type="top10" dxfId="46" priority="47" bottom="1" rank="5"/>
  </conditionalFormatting>
  <conditionalFormatting sqref="DD12:DD42">
    <cfRule type="top10" dxfId="45" priority="48" rank="5"/>
  </conditionalFormatting>
  <conditionalFormatting sqref="DH12:DH42">
    <cfRule type="top10" dxfId="44" priority="45" bottom="1" rank="5"/>
  </conditionalFormatting>
  <conditionalFormatting sqref="DH12:DH42">
    <cfRule type="top10" dxfId="43" priority="46" rank="5"/>
  </conditionalFormatting>
  <conditionalFormatting sqref="DL12:DL42">
    <cfRule type="top10" dxfId="42" priority="43" bottom="1" rank="5"/>
  </conditionalFormatting>
  <conditionalFormatting sqref="DL12:DL42">
    <cfRule type="top10" dxfId="41" priority="44" rank="5"/>
  </conditionalFormatting>
  <conditionalFormatting sqref="DP12:DP42">
    <cfRule type="top10" dxfId="40" priority="41" bottom="1" rank="5"/>
  </conditionalFormatting>
  <conditionalFormatting sqref="DP12:DP42">
    <cfRule type="top10" dxfId="39" priority="42" rank="5"/>
  </conditionalFormatting>
  <conditionalFormatting sqref="DT12:DT42">
    <cfRule type="top10" dxfId="38" priority="39" bottom="1" rank="5"/>
  </conditionalFormatting>
  <conditionalFormatting sqref="DT12:DT42">
    <cfRule type="top10" dxfId="37" priority="40" rank="5"/>
  </conditionalFormatting>
  <conditionalFormatting sqref="TR12:TR42">
    <cfRule type="top10" dxfId="36" priority="37" bottom="1" rank="5"/>
  </conditionalFormatting>
  <conditionalFormatting sqref="TR12:TR42">
    <cfRule type="top10" dxfId="35" priority="38" rank="5"/>
  </conditionalFormatting>
  <conditionalFormatting sqref="VZ12:VZ42">
    <cfRule type="top10" dxfId="34" priority="35" bottom="1" rank="5"/>
  </conditionalFormatting>
  <conditionalFormatting sqref="VZ12:VZ42">
    <cfRule type="top10" dxfId="33" priority="36" rank="5"/>
  </conditionalFormatting>
  <conditionalFormatting sqref="WD12:WD42">
    <cfRule type="top10" dxfId="32" priority="33" bottom="1" rank="5"/>
  </conditionalFormatting>
  <conditionalFormatting sqref="WD12:WD42">
    <cfRule type="top10" dxfId="31" priority="34" rank="5"/>
  </conditionalFormatting>
  <conditionalFormatting sqref="KQ12:KQ42">
    <cfRule type="top10" dxfId="30" priority="31" bottom="1" rank="5"/>
  </conditionalFormatting>
  <conditionalFormatting sqref="KQ12:KQ42">
    <cfRule type="top10" dxfId="29" priority="32" rank="5"/>
  </conditionalFormatting>
  <conditionalFormatting sqref="KV12:KV42">
    <cfRule type="top10" dxfId="28" priority="29" bottom="1" rank="5"/>
  </conditionalFormatting>
  <conditionalFormatting sqref="KV12:KV42">
    <cfRule type="top10" dxfId="27" priority="30" rank="5"/>
  </conditionalFormatting>
  <conditionalFormatting sqref="LA12:LA42">
    <cfRule type="top10" dxfId="26" priority="27" bottom="1" rank="5"/>
  </conditionalFormatting>
  <conditionalFormatting sqref="LA12:LA42">
    <cfRule type="top10" dxfId="25" priority="28" rank="5"/>
  </conditionalFormatting>
  <conditionalFormatting sqref="LF12:LF42">
    <cfRule type="top10" dxfId="24" priority="25" bottom="1" rank="5"/>
  </conditionalFormatting>
  <conditionalFormatting sqref="LF12:LF42">
    <cfRule type="top10" dxfId="23" priority="26" rank="5"/>
  </conditionalFormatting>
  <conditionalFormatting sqref="FA12:FA42">
    <cfRule type="top10" dxfId="22" priority="23" bottom="1" rank="5"/>
  </conditionalFormatting>
  <conditionalFormatting sqref="FA12:FA42">
    <cfRule type="top10" dxfId="21" priority="24" rank="5"/>
  </conditionalFormatting>
  <conditionalFormatting sqref="FF12:FF42">
    <cfRule type="top10" dxfId="20" priority="21" bottom="1" rank="5"/>
  </conditionalFormatting>
  <conditionalFormatting sqref="FF12:FF42">
    <cfRule type="top10" dxfId="19" priority="22" rank="5"/>
  </conditionalFormatting>
  <conditionalFormatting sqref="LZ12:LZ42">
    <cfRule type="top10" dxfId="18" priority="19" bottom="1" rank="5"/>
  </conditionalFormatting>
  <conditionalFormatting sqref="LZ12:LZ42">
    <cfRule type="top10" dxfId="17" priority="20" rank="5"/>
  </conditionalFormatting>
  <conditionalFormatting sqref="LU12:LU42">
    <cfRule type="top10" dxfId="16" priority="17" bottom="1" rank="5"/>
  </conditionalFormatting>
  <conditionalFormatting sqref="LU12:LU42">
    <cfRule type="top10" dxfId="15" priority="18" rank="5"/>
  </conditionalFormatting>
  <conditionalFormatting sqref="ME12:ME42">
    <cfRule type="top10" dxfId="14" priority="15" bottom="1" rank="5"/>
  </conditionalFormatting>
  <conditionalFormatting sqref="ME12:ME42">
    <cfRule type="top10" dxfId="13" priority="16" rank="5"/>
  </conditionalFormatting>
  <conditionalFormatting sqref="MJ12:MJ42">
    <cfRule type="top10" dxfId="12" priority="13" bottom="1" rank="5"/>
  </conditionalFormatting>
  <conditionalFormatting sqref="MJ12:MJ42">
    <cfRule type="top10" dxfId="11" priority="14" rank="5"/>
  </conditionalFormatting>
  <conditionalFormatting sqref="HY12:HY42">
    <cfRule type="top10" dxfId="10" priority="11" bottom="1" rank="5"/>
  </conditionalFormatting>
  <conditionalFormatting sqref="HY12:HY42">
    <cfRule type="top10" dxfId="9" priority="12" rank="5"/>
  </conditionalFormatting>
  <conditionalFormatting sqref="ID12:ID42">
    <cfRule type="top10" dxfId="8" priority="9" bottom="1" rank="5"/>
  </conditionalFormatting>
  <conditionalFormatting sqref="ID12:ID42">
    <cfRule type="top10" dxfId="7" priority="10" rank="5"/>
  </conditionalFormatting>
  <conditionalFormatting sqref="ADJ12:ADJ42">
    <cfRule type="top10" dxfId="6" priority="7" bottom="1" rank="5"/>
  </conditionalFormatting>
  <conditionalFormatting sqref="ADJ12:ADJ42">
    <cfRule type="top10" dxfId="5" priority="8" rank="5"/>
  </conditionalFormatting>
  <conditionalFormatting sqref="ADF12:ADF42">
    <cfRule type="top10" dxfId="4" priority="5" bottom="1" rank="5"/>
  </conditionalFormatting>
  <conditionalFormatting sqref="ADF12:ADF42">
    <cfRule type="top10" dxfId="3" priority="6" rank="5"/>
  </conditionalFormatting>
  <conditionalFormatting sqref="A43:XFD43">
    <cfRule type="cellIs" dxfId="2" priority="4" operator="greaterThan">
      <formula>24</formula>
    </cfRule>
  </conditionalFormatting>
  <conditionalFormatting sqref="A44:E44 G44:XFD44">
    <cfRule type="cellIs" dxfId="1" priority="3" operator="greaterThan">
      <formula>9</formula>
    </cfRule>
  </conditionalFormatting>
  <conditionalFormatting sqref="F44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silun</vt:lpstr>
      <vt:lpstr>3.1移动业务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2019-05-16T07:04:32Z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