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FINITY6\Documents\문서정리\실장님컨펌\"/>
    </mc:Choice>
  </mc:AlternateContent>
  <bookViews>
    <workbookView xWindow="-120" yWindow="-120" windowWidth="29040" windowHeight="15840"/>
  </bookViews>
  <sheets>
    <sheet name="Master Schedule" sheetId="1" r:id="rId1"/>
  </sheets>
  <definedNames>
    <definedName name="_xlnm._FilterDatabase" localSheetId="0" hidden="1">'Master Schedule'!$A$6:$BB$27</definedName>
    <definedName name="Z_23850B04_1E96_450B_9BA9_F0D0F3135657_.wvu.FilterData" localSheetId="0" hidden="1">'Master Schedule'!$B$6:$BB$24</definedName>
    <definedName name="Z_56F1418B_5B19_48CE_83EE_8C2540E4985A_.wvu.FilterData" localSheetId="0" hidden="1">'Master Schedule'!$B$6:$BB$24</definedName>
    <definedName name="Z_5A73BA8F_0B6C_4C73_9036_1590BE65C20D_.wvu.FilterData" localSheetId="0" hidden="1">'Master Schedule'!$B$6:$BB$24</definedName>
    <definedName name="Z_60485C1D_F9ED_4D5C_AD1D_F4694C1AFFB5_.wvu.FilterData" localSheetId="0" hidden="1">'Master Schedule'!$B$6:$BB$24</definedName>
    <definedName name="Z_69A00CD3_999F_4FB1_8E72_38B96FA6F0E5_.wvu.FilterData" localSheetId="0" hidden="1">'Master Schedule'!$B$6:$BB$24</definedName>
    <definedName name="Z_CD8AA89C_E9C0_4B5A_84A9_409329BA5C2A_.wvu.FilterData" localSheetId="0" hidden="1">'Master Schedule'!$B$6:$BB$24</definedName>
    <definedName name="Z_F64BC8EB_E4C5_49CE_995F_59B1A73C0D9F_.wvu.FilterData" localSheetId="0" hidden="1">'Master Schedule'!$B$6:$BB$24</definedName>
  </definedNames>
  <calcPr calcId="162913"/>
  <customWorkbookViews>
    <customWorkbookView name="65405 - 사용자 보기" guid="{56F1418B-5B19-48CE-83EE-8C2540E4985A}" mergeInterval="0" personalView="1" maximized="1" xWindow="1" yWindow="1" windowWidth="1596" windowHeight="662" activeSheetId="1"/>
    <customWorkbookView name="Registered User - 사용자 보기" guid="{69A00CD3-999F-4FB1-8E72-38B96FA6F0E5}" mergeInterval="0" personalView="1" maximized="1" windowWidth="1832" windowHeight="885" activeSheetId="1"/>
    <customWorkbookView name="whlee - 사용자 보기" guid="{23850B04-1E96-450B-9BA9-F0D0F3135657}" mergeInterval="0" personalView="1" maximized="1" xWindow="1592" yWindow="-188" windowWidth="1936" windowHeight="1056" activeSheetId="2"/>
    <customWorkbookView name="win7 - 사용자 보기" guid="{5A73BA8F-0B6C-4C73-9036-1590BE65C20D}" mergeInterval="0" personalView="1" maximized="1" xWindow="1" yWindow="1" windowWidth="1920" windowHeight="842" activeSheetId="1"/>
    <customWorkbookView name="kimpro - 사용자 보기" guid="{CD8AA89C-E9C0-4B5A-84A9-409329BA5C2A}" mergeInterval="0" personalView="1" maximized="1" xWindow="-8" yWindow="-8" windowWidth="1616" windowHeight="876" activeSheetId="1"/>
    <customWorkbookView name="remarkv - 사용자 보기" guid="{F64BC8EB-E4C5-49CE-995F-59B1A73C0D9F}" mergeInterval="0" personalView="1" maximized="1" xWindow="-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V7" i="1" l="1"/>
  <c r="I7" i="1" l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H7" i="1"/>
  <c r="AO7" i="1"/>
  <c r="AA7" i="1" l="1"/>
  <c r="AG8" i="1"/>
  <c r="AF8" i="1"/>
  <c r="AE8" i="1"/>
  <c r="AD8" i="1"/>
  <c r="AC8" i="1"/>
  <c r="AB8" i="1"/>
  <c r="AA8" i="1"/>
  <c r="H10" i="1" l="1"/>
  <c r="I8" i="1" l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V8" i="1"/>
  <c r="AW8" i="1"/>
  <c r="AX8" i="1"/>
  <c r="AY8" i="1"/>
  <c r="AZ8" i="1"/>
  <c r="BA8" i="1"/>
  <c r="BB8" i="1"/>
  <c r="G24" i="1"/>
  <c r="G21" i="1"/>
  <c r="H14" i="1" l="1"/>
  <c r="H24" i="1"/>
  <c r="H21" i="1"/>
  <c r="H18" i="1"/>
  <c r="C4" i="1" l="1"/>
  <c r="G10" i="1"/>
  <c r="G18" i="1"/>
  <c r="G14" i="1"/>
  <c r="C3" i="1" l="1"/>
  <c r="F29" i="1" l="1"/>
  <c r="M7" i="1" l="1"/>
  <c r="T7" i="1" l="1"/>
  <c r="C12" i="1" l="1"/>
  <c r="C17" i="1"/>
  <c r="C20" i="1"/>
  <c r="C25" i="1"/>
  <c r="C11" i="1"/>
  <c r="C27" i="1"/>
  <c r="C26" i="1"/>
  <c r="C22" i="1"/>
  <c r="C13" i="1"/>
  <c r="C23" i="1"/>
  <c r="C19" i="1" l="1"/>
  <c r="C16" i="1"/>
  <c r="C15" i="1"/>
  <c r="C29" i="1" l="1"/>
</calcChain>
</file>

<file path=xl/sharedStrings.xml><?xml version="1.0" encoding="utf-8"?>
<sst xmlns="http://schemas.openxmlformats.org/spreadsheetml/2006/main" count="33" uniqueCount="32">
  <si>
    <t>작업이름</t>
    <phoneticPr fontId="1" type="noConversion"/>
  </si>
  <si>
    <t>기간</t>
    <phoneticPr fontId="1" type="noConversion"/>
  </si>
  <si>
    <t>테스트</t>
    <phoneticPr fontId="1" type="noConversion"/>
  </si>
  <si>
    <t>목표
진도율</t>
    <phoneticPr fontId="1" type="noConversion"/>
  </si>
  <si>
    <t>기준일</t>
    <phoneticPr fontId="1" type="noConversion"/>
  </si>
  <si>
    <t>계획진도율</t>
    <phoneticPr fontId="1" type="noConversion"/>
  </si>
  <si>
    <t>가중치</t>
    <phoneticPr fontId="1" type="noConversion"/>
  </si>
  <si>
    <t>☞프로젝트 진행률</t>
    <phoneticPr fontId="1" type="noConversion"/>
  </si>
  <si>
    <t>시작
날짜</t>
    <phoneticPr fontId="1" type="noConversion"/>
  </si>
  <si>
    <t>완료
날짜</t>
    <phoneticPr fontId="1" type="noConversion"/>
  </si>
  <si>
    <t>No.</t>
    <phoneticPr fontId="1" type="noConversion"/>
  </si>
  <si>
    <t>완료율</t>
    <phoneticPr fontId="1" type="noConversion"/>
  </si>
  <si>
    <t>안정화</t>
    <phoneticPr fontId="1" type="noConversion"/>
  </si>
  <si>
    <t>프로젝트 수행계획(WBS) 작성</t>
    <phoneticPr fontId="7" type="noConversion"/>
  </si>
  <si>
    <t>계획</t>
    <phoneticPr fontId="1" type="noConversion"/>
  </si>
  <si>
    <t>분석/설계</t>
    <phoneticPr fontId="1" type="noConversion"/>
  </si>
  <si>
    <t>커스터마이징</t>
    <phoneticPr fontId="1" type="noConversion"/>
  </si>
  <si>
    <t>안정화 지원 (시스템 운영)</t>
    <phoneticPr fontId="1" type="noConversion"/>
  </si>
  <si>
    <t>Kick-Off Meeting</t>
    <phoneticPr fontId="7" type="noConversion"/>
  </si>
  <si>
    <t>RCM 산출물 검토 및 마이그레이션</t>
    <phoneticPr fontId="7" type="noConversion"/>
  </si>
  <si>
    <t>시스템 검수 확인</t>
    <phoneticPr fontId="7" type="noConversion"/>
  </si>
  <si>
    <t>프로젝트 완료일</t>
    <phoneticPr fontId="1" type="noConversion"/>
  </si>
  <si>
    <t>RCM 최종 산출물 취합
 - RCM, ELC, SCOPING, MRC 자료
 - Process 정의서
 - Walkthrough 정의서 등</t>
    <phoneticPr fontId="7" type="noConversion"/>
  </si>
  <si>
    <t>시스템 오픈 및 사용자, 운영자 교육</t>
    <phoneticPr fontId="7" type="noConversion"/>
  </si>
  <si>
    <t>인터페이스 개발 (로그인 : SSO, HR : 인사, 메일 : SMTP)
 - 자동 로그인 방식 협의
 - 인사 및 조직 정보 연계 : 인터페이스 또는 엑셀 업로드
 - 인터페이스의 경우 인터페이스 정의서 전달 필요
   업체측에서 인터페이스 연계 개발 필요
 - 메일 서버 : IP 및 테스트를 위한 임시 메일 계정(1~4개)</t>
    <phoneticPr fontId="1" type="noConversion"/>
  </si>
  <si>
    <t>패키지 및 시스템 설정 최종 확인</t>
    <phoneticPr fontId="1" type="noConversion"/>
  </si>
  <si>
    <t>운영 환경 구축 및 시스템 설치</t>
    <phoneticPr fontId="7" type="noConversion"/>
  </si>
  <si>
    <t>시스템 설정 테스트(인터페이스, SSO, 메일 등)</t>
    <phoneticPr fontId="7" type="noConversion"/>
  </si>
  <si>
    <t>패키지 시스템 Review
 - 운영자 관리자 권한 발급
 - 운영자 Review</t>
    <phoneticPr fontId="7" type="noConversion"/>
  </si>
  <si>
    <t>7월</t>
    <phoneticPr fontId="1" type="noConversion"/>
  </si>
  <si>
    <t>8월</t>
    <phoneticPr fontId="1" type="noConversion"/>
  </si>
  <si>
    <t>패키지 시스템 설치
 - 서버 정보 : IP, Login 계정 등
 - SSL, 방화벽 설정 확인
 - 도메인 사용 여부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</si>
</sst>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m&quot;/&quot;d;@"/>
    <numFmt numFmtId="177" formatCode="[$-409]mmmm&quot;-&quot;yy;@"/>
    <numFmt numFmtId="178" formatCode="0.00_ "/>
    <numFmt numFmtId="179" formatCode="0.0_ "/>
  </numFmts>
  <fonts count="13"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4"/>
      <name val="맑은 고딕"/>
      <family val="3"/>
      <charset val="129"/>
    </font>
    <font>
      <sz val="9"/>
      <name val="맑은 고딕"/>
      <family val="3"/>
      <charset val="129"/>
    </font>
    <font>
      <b/>
      <sz val="10"/>
      <name val="맑은 고딕"/>
      <family val="3"/>
      <charset val="129"/>
    </font>
    <font>
      <b/>
      <sz val="9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sz val="6"/>
      <name val="맑은 고딕"/>
      <family val="3"/>
      <charset val="129"/>
    </font>
    <font>
      <b/>
      <sz val="8"/>
      <name val="맑은 고딕"/>
      <family val="3"/>
      <charset val="129"/>
    </font>
    <font>
      <sz val="11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sz val="8"/>
      <color theme="1" tint="0.249977111117893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3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58" fontId="5" fillId="0" borderId="5" xfId="0" applyNumberFormat="1" applyFont="1" applyBorder="1" applyAlignment="1">
      <alignment horizontal="center" vertical="center"/>
    </xf>
    <xf numFmtId="0" fontId="9" fillId="4" borderId="3" xfId="0" applyNumberFormat="1" applyFont="1" applyFill="1" applyBorder="1" applyAlignment="1">
      <alignment horizontal="center" vertical="center"/>
    </xf>
    <xf numFmtId="58" fontId="9" fillId="4" borderId="3" xfId="0" applyNumberFormat="1" applyFont="1" applyFill="1" applyBorder="1" applyAlignment="1">
      <alignment horizontal="center" vertical="center"/>
    </xf>
    <xf numFmtId="14" fontId="3" fillId="0" borderId="0" xfId="0" applyNumberFormat="1" applyFont="1" applyAlignment="1">
      <alignment horizontal="left" vertical="center"/>
    </xf>
    <xf numFmtId="14" fontId="3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0" fontId="5" fillId="0" borderId="5" xfId="0" applyNumberFormat="1" applyFont="1" applyBorder="1" applyAlignment="1">
      <alignment horizontal="center" vertical="center"/>
    </xf>
    <xf numFmtId="176" fontId="3" fillId="3" borderId="10" xfId="0" applyNumberFormat="1" applyFont="1" applyFill="1" applyBorder="1">
      <alignment vertical="center"/>
    </xf>
    <xf numFmtId="0" fontId="10" fillId="3" borderId="10" xfId="0" applyFont="1" applyFill="1" applyBorder="1">
      <alignment vertical="center"/>
    </xf>
    <xf numFmtId="176" fontId="3" fillId="3" borderId="11" xfId="0" applyNumberFormat="1" applyFont="1" applyFill="1" applyBorder="1">
      <alignment vertical="center"/>
    </xf>
    <xf numFmtId="176" fontId="3" fillId="3" borderId="12" xfId="0" applyNumberFormat="1" applyFont="1" applyFill="1" applyBorder="1">
      <alignment vertical="center"/>
    </xf>
    <xf numFmtId="0" fontId="10" fillId="3" borderId="12" xfId="0" applyFont="1" applyFill="1" applyBorder="1">
      <alignment vertical="center"/>
    </xf>
    <xf numFmtId="176" fontId="3" fillId="3" borderId="13" xfId="0" applyNumberFormat="1" applyFont="1" applyFill="1" applyBorder="1">
      <alignment vertical="center"/>
    </xf>
    <xf numFmtId="176" fontId="3" fillId="3" borderId="15" xfId="0" applyNumberFormat="1" applyFont="1" applyFill="1" applyBorder="1">
      <alignment vertical="center"/>
    </xf>
    <xf numFmtId="0" fontId="10" fillId="3" borderId="15" xfId="0" applyFont="1" applyFill="1" applyBorder="1">
      <alignment vertical="center"/>
    </xf>
    <xf numFmtId="176" fontId="3" fillId="3" borderId="16" xfId="0" applyNumberFormat="1" applyFont="1" applyFill="1" applyBorder="1">
      <alignment vertical="center"/>
    </xf>
    <xf numFmtId="0" fontId="9" fillId="4" borderId="3" xfId="0" applyFont="1" applyFill="1" applyBorder="1" applyAlignment="1">
      <alignment horizontal="left" vertical="center"/>
    </xf>
    <xf numFmtId="0" fontId="9" fillId="4" borderId="3" xfId="0" applyFont="1" applyFill="1" applyBorder="1" applyAlignment="1">
      <alignment vertical="center"/>
    </xf>
    <xf numFmtId="0" fontId="9" fillId="4" borderId="19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176" fontId="3" fillId="3" borderId="24" xfId="0" applyNumberFormat="1" applyFont="1" applyFill="1" applyBorder="1">
      <alignment vertical="center"/>
    </xf>
    <xf numFmtId="0" fontId="10" fillId="3" borderId="24" xfId="0" applyFont="1" applyFill="1" applyBorder="1">
      <alignment vertical="center"/>
    </xf>
    <xf numFmtId="176" fontId="3" fillId="3" borderId="25" xfId="0" applyNumberFormat="1" applyFont="1" applyFill="1" applyBorder="1">
      <alignment vertical="center"/>
    </xf>
    <xf numFmtId="176" fontId="3" fillId="3" borderId="26" xfId="0" applyNumberFormat="1" applyFont="1" applyFill="1" applyBorder="1">
      <alignment vertical="center"/>
    </xf>
    <xf numFmtId="176" fontId="3" fillId="3" borderId="27" xfId="0" applyNumberFormat="1" applyFont="1" applyFill="1" applyBorder="1">
      <alignment vertical="center"/>
    </xf>
    <xf numFmtId="176" fontId="3" fillId="3" borderId="28" xfId="0" applyNumberFormat="1" applyFont="1" applyFill="1" applyBorder="1">
      <alignment vertical="center"/>
    </xf>
    <xf numFmtId="176" fontId="3" fillId="3" borderId="29" xfId="0" applyNumberFormat="1" applyFont="1" applyFill="1" applyBorder="1">
      <alignment vertical="center"/>
    </xf>
    <xf numFmtId="9" fontId="5" fillId="0" borderId="30" xfId="0" applyNumberFormat="1" applyFont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/>
    </xf>
    <xf numFmtId="0" fontId="7" fillId="3" borderId="32" xfId="0" applyFont="1" applyFill="1" applyBorder="1" applyAlignment="1">
      <alignment vertical="center" wrapText="1"/>
    </xf>
    <xf numFmtId="0" fontId="7" fillId="3" borderId="33" xfId="0" applyFont="1" applyFill="1" applyBorder="1" applyAlignment="1">
      <alignment vertical="center" wrapText="1"/>
    </xf>
    <xf numFmtId="0" fontId="7" fillId="3" borderId="33" xfId="0" applyFont="1" applyFill="1" applyBorder="1" applyAlignment="1">
      <alignment horizontal="left" vertical="center" wrapText="1"/>
    </xf>
    <xf numFmtId="0" fontId="12" fillId="3" borderId="33" xfId="0" applyFont="1" applyFill="1" applyBorder="1" applyAlignment="1">
      <alignment vertical="center" wrapText="1"/>
    </xf>
    <xf numFmtId="0" fontId="7" fillId="0" borderId="4" xfId="0" applyNumberFormat="1" applyFont="1" applyFill="1" applyBorder="1" applyAlignment="1">
      <alignment horizontal="center" vertical="center"/>
    </xf>
    <xf numFmtId="58" fontId="7" fillId="0" borderId="4" xfId="0" applyNumberFormat="1" applyFont="1" applyFill="1" applyBorder="1" applyAlignment="1">
      <alignment horizontal="center" vertical="center"/>
    </xf>
    <xf numFmtId="0" fontId="7" fillId="0" borderId="14" xfId="0" applyNumberFormat="1" applyFont="1" applyFill="1" applyBorder="1" applyAlignment="1">
      <alignment horizontal="center" vertical="center"/>
    </xf>
    <xf numFmtId="0" fontId="7" fillId="0" borderId="29" xfId="0" applyNumberFormat="1" applyFont="1" applyFill="1" applyBorder="1" applyAlignment="1">
      <alignment horizontal="center" vertical="center"/>
    </xf>
    <xf numFmtId="0" fontId="7" fillId="0" borderId="34" xfId="0" applyFont="1" applyBorder="1" applyAlignment="1">
      <alignment horizontal="left" vertical="center"/>
    </xf>
    <xf numFmtId="0" fontId="7" fillId="5" borderId="2" xfId="0" applyNumberFormat="1" applyFont="1" applyFill="1" applyBorder="1" applyAlignment="1">
      <alignment horizontal="center" vertical="center"/>
    </xf>
    <xf numFmtId="58" fontId="7" fillId="5" borderId="2" xfId="0" applyNumberFormat="1" applyFont="1" applyFill="1" applyBorder="1" applyAlignment="1">
      <alignment horizontal="center" vertical="center"/>
    </xf>
    <xf numFmtId="0" fontId="5" fillId="0" borderId="7" xfId="0" applyFont="1" applyFill="1" applyBorder="1" applyAlignment="1">
      <alignment vertical="center"/>
    </xf>
    <xf numFmtId="176" fontId="8" fillId="0" borderId="43" xfId="0" applyNumberFormat="1" applyFont="1" applyBorder="1" applyAlignment="1">
      <alignment horizontal="center" vertical="center"/>
    </xf>
    <xf numFmtId="0" fontId="7" fillId="0" borderId="7" xfId="0" applyNumberFormat="1" applyFont="1" applyBorder="1" applyAlignment="1">
      <alignment horizontal="center" vertical="center"/>
    </xf>
    <xf numFmtId="0" fontId="7" fillId="0" borderId="33" xfId="0" applyNumberFormat="1" applyFont="1" applyBorder="1" applyAlignment="1">
      <alignment horizontal="center" vertical="center"/>
    </xf>
    <xf numFmtId="58" fontId="11" fillId="0" borderId="35" xfId="0" applyNumberFormat="1" applyFont="1" applyFill="1" applyBorder="1" applyAlignment="1">
      <alignment horizontal="center" vertical="center"/>
    </xf>
    <xf numFmtId="58" fontId="11" fillId="0" borderId="37" xfId="0" applyNumberFormat="1" applyFont="1" applyFill="1" applyBorder="1" applyAlignment="1">
      <alignment horizontal="center" vertical="center"/>
    </xf>
    <xf numFmtId="179" fontId="11" fillId="0" borderId="35" xfId="0" applyNumberFormat="1" applyFont="1" applyFill="1" applyBorder="1" applyAlignment="1">
      <alignment horizontal="center" vertical="center"/>
    </xf>
    <xf numFmtId="179" fontId="11" fillId="0" borderId="37" xfId="0" applyNumberFormat="1" applyFont="1" applyFill="1" applyBorder="1" applyAlignment="1">
      <alignment horizontal="center" vertical="center"/>
    </xf>
    <xf numFmtId="0" fontId="5" fillId="0" borderId="35" xfId="0" applyFont="1" applyFill="1" applyBorder="1" applyAlignment="1">
      <alignment horizontal="center" vertical="center"/>
    </xf>
    <xf numFmtId="0" fontId="5" fillId="0" borderId="36" xfId="0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center" vertical="center"/>
    </xf>
    <xf numFmtId="14" fontId="5" fillId="0" borderId="38" xfId="0" applyNumberFormat="1" applyFont="1" applyFill="1" applyBorder="1" applyAlignment="1">
      <alignment horizontal="center" vertical="center"/>
    </xf>
    <xf numFmtId="0" fontId="5" fillId="0" borderId="39" xfId="0" applyFont="1" applyFill="1" applyBorder="1" applyAlignment="1">
      <alignment horizontal="center" vertical="center"/>
    </xf>
    <xf numFmtId="0" fontId="5" fillId="0" borderId="40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41" xfId="0" applyFont="1" applyFill="1" applyBorder="1" applyAlignment="1">
      <alignment horizontal="center" vertical="center"/>
    </xf>
    <xf numFmtId="0" fontId="5" fillId="0" borderId="42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/>
    </xf>
    <xf numFmtId="176" fontId="7" fillId="0" borderId="36" xfId="0" applyNumberFormat="1" applyFont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5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77" fontId="6" fillId="2" borderId="44" xfId="0" applyNumberFormat="1" applyFont="1" applyFill="1" applyBorder="1" applyAlignment="1">
      <alignment horizontal="center" vertical="center" shrinkToFit="1"/>
    </xf>
    <xf numFmtId="177" fontId="6" fillId="2" borderId="8" xfId="0" applyNumberFormat="1" applyFont="1" applyFill="1" applyBorder="1" applyAlignment="1">
      <alignment horizontal="center" vertical="center" shrinkToFit="1"/>
    </xf>
    <xf numFmtId="177" fontId="6" fillId="2" borderId="45" xfId="0" applyNumberFormat="1" applyFont="1" applyFill="1" applyBorder="1" applyAlignment="1">
      <alignment horizontal="center" vertical="center" shrinkToFit="1"/>
    </xf>
    <xf numFmtId="177" fontId="6" fillId="2" borderId="9" xfId="0" applyNumberFormat="1" applyFont="1" applyFill="1" applyBorder="1" applyAlignment="1">
      <alignment horizontal="center" vertical="center" shrinkToFit="1"/>
    </xf>
  </cellXfs>
  <cellStyles count="1">
    <cellStyle name="표준" xfId="0" builtinId="0"/>
  </cellStyles>
  <dxfs count="2"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20824</xdr:colOff>
      <xdr:row>3</xdr:row>
      <xdr:rowOff>133758</xdr:rowOff>
    </xdr:from>
    <xdr:to>
      <xdr:col>52</xdr:col>
      <xdr:colOff>9525</xdr:colOff>
      <xdr:row>4</xdr:row>
      <xdr:rowOff>9525</xdr:rowOff>
    </xdr:to>
    <xdr:sp macro="" textlink="">
      <xdr:nvSpPr>
        <xdr:cNvPr id="4" name="순서도: 병합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5070324" y="781458"/>
          <a:ext cx="226826" cy="123417"/>
        </a:xfrm>
        <a:prstGeom prst="flowChartMerge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50</xdr:col>
      <xdr:colOff>9526</xdr:colOff>
      <xdr:row>1</xdr:row>
      <xdr:rowOff>244581</xdr:rowOff>
    </xdr:from>
    <xdr:to>
      <xdr:col>53</xdr:col>
      <xdr:colOff>1</xdr:colOff>
      <xdr:row>3</xdr:row>
      <xdr:rowOff>87377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4820901" y="396981"/>
          <a:ext cx="704850" cy="33809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0" rIns="0" rtlCol="0" anchor="ctr" anchorCtr="0"/>
        <a:lstStyle/>
        <a:p>
          <a:pPr algn="ctr"/>
          <a:r>
            <a:rPr lang="en-US" altLang="ko-KR" sz="900" b="1">
              <a:latin typeface="맑은 고딕" pitchFamily="50" charset="-127"/>
              <a:ea typeface="맑은 고딕" pitchFamily="50" charset="-127"/>
            </a:rPr>
            <a:t>Open</a:t>
          </a:r>
          <a:endParaRPr lang="ko-KR" altLang="en-US" sz="900" b="1">
            <a:latin typeface="맑은 고딕" pitchFamily="50" charset="-127"/>
            <a:ea typeface="맑은 고딕" pitchFamily="50" charset="-127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BB42"/>
  <sheetViews>
    <sheetView showGridLines="0" tabSelected="1" zoomScaleNormal="100" zoomScaleSheetLayoutView="100" workbookViewId="0">
      <pane xSplit="8" ySplit="9" topLeftCell="O10" activePane="bottomRight" state="frozen"/>
      <selection pane="topRight" activeCell="I1" sqref="I1"/>
      <selection pane="bottomLeft" activeCell="A10" sqref="A10"/>
      <selection pane="bottomRight" activeCell="AI13" sqref="AI13"/>
    </sheetView>
  </sheetViews>
  <sheetFormatPr defaultRowHeight="12" outlineLevelRow="1"/>
  <cols>
    <col min="1" max="1" width="3" style="1" customWidth="1"/>
    <col min="2" max="2" width="35.6640625" style="5" customWidth="1"/>
    <col min="3" max="3" width="4" style="6" bestFit="1" customWidth="1"/>
    <col min="4" max="4" width="5.5546875" style="1" customWidth="1"/>
    <col min="5" max="5" width="4.5546875" style="1" customWidth="1"/>
    <col min="6" max="6" width="4.88671875" style="1" customWidth="1"/>
    <col min="7" max="7" width="7.88671875" style="1" customWidth="1"/>
    <col min="8" max="8" width="7.21875" style="1" customWidth="1"/>
    <col min="9" max="54" width="2.77734375" style="1" customWidth="1"/>
    <col min="55" max="16384" width="8.88671875" style="1"/>
  </cols>
  <sheetData>
    <row r="1" spans="1:54" ht="12" customHeight="1">
      <c r="B1" s="3" t="s">
        <v>7</v>
      </c>
      <c r="C1" s="3"/>
      <c r="D1" s="2"/>
      <c r="E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4" ht="20.100000000000001" customHeight="1">
      <c r="B2" s="53" t="s">
        <v>4</v>
      </c>
      <c r="C2" s="57">
        <v>44032</v>
      </c>
      <c r="D2" s="58"/>
      <c r="E2" s="61" t="s">
        <v>21</v>
      </c>
      <c r="F2" s="62"/>
      <c r="G2" s="62"/>
      <c r="H2" s="63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4" ht="20.100000000000001" customHeight="1">
      <c r="B3" s="53" t="s">
        <v>5</v>
      </c>
      <c r="C3" s="59">
        <f>ROUND(SUM(G10,G14,G18,G21,G24)/5,0)</f>
        <v>100</v>
      </c>
      <c r="D3" s="60"/>
      <c r="E3" s="64">
        <v>44064</v>
      </c>
      <c r="F3" s="65"/>
      <c r="G3" s="65"/>
      <c r="H3" s="66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54" ht="20.100000000000001" customHeight="1">
      <c r="B4" s="53" t="s">
        <v>11</v>
      </c>
      <c r="C4" s="59">
        <f>ROUND(SUM(H10,H14,H18,H21,H24)/5,0)</f>
        <v>0</v>
      </c>
      <c r="D4" s="60"/>
      <c r="E4" s="67"/>
      <c r="F4" s="68"/>
      <c r="G4" s="68"/>
      <c r="H4" s="69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4" ht="3.75" customHeight="1" thickBot="1"/>
    <row r="6" spans="1:54" ht="13.5">
      <c r="A6" s="70" t="s">
        <v>10</v>
      </c>
      <c r="B6" s="78" t="s">
        <v>0</v>
      </c>
      <c r="C6" s="78" t="s">
        <v>1</v>
      </c>
      <c r="D6" s="72" t="s">
        <v>8</v>
      </c>
      <c r="E6" s="72" t="s">
        <v>9</v>
      </c>
      <c r="F6" s="72" t="s">
        <v>6</v>
      </c>
      <c r="G6" s="72" t="s">
        <v>3</v>
      </c>
      <c r="H6" s="72" t="s">
        <v>11</v>
      </c>
      <c r="I6" s="79" t="s">
        <v>29</v>
      </c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1"/>
      <c r="AF6" s="80" t="s">
        <v>30</v>
      </c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2"/>
    </row>
    <row r="7" spans="1:54" ht="15" customHeight="1" thickBot="1">
      <c r="A7" s="71"/>
      <c r="B7" s="77"/>
      <c r="C7" s="77"/>
      <c r="D7" s="77"/>
      <c r="E7" s="77"/>
      <c r="F7" s="77"/>
      <c r="G7" s="77"/>
      <c r="H7" s="73"/>
      <c r="I7" s="74">
        <f>I9</f>
        <v>44021</v>
      </c>
      <c r="J7" s="74"/>
      <c r="K7" s="74"/>
      <c r="L7" s="75"/>
      <c r="M7" s="76">
        <f t="shared" ref="M7:AV7" si="0">M9</f>
        <v>44025</v>
      </c>
      <c r="N7" s="74"/>
      <c r="O7" s="74"/>
      <c r="P7" s="74"/>
      <c r="Q7" s="74"/>
      <c r="R7" s="74"/>
      <c r="S7" s="75"/>
      <c r="T7" s="76">
        <f t="shared" si="0"/>
        <v>44032</v>
      </c>
      <c r="U7" s="74"/>
      <c r="V7" s="74"/>
      <c r="W7" s="74"/>
      <c r="X7" s="74"/>
      <c r="Y7" s="74"/>
      <c r="Z7" s="75"/>
      <c r="AA7" s="76">
        <f t="shared" si="0"/>
        <v>44039</v>
      </c>
      <c r="AB7" s="74"/>
      <c r="AC7" s="74"/>
      <c r="AD7" s="74"/>
      <c r="AE7" s="74"/>
      <c r="AF7" s="74"/>
      <c r="AG7" s="75"/>
      <c r="AH7" s="76">
        <f t="shared" si="0"/>
        <v>44046</v>
      </c>
      <c r="AI7" s="74"/>
      <c r="AJ7" s="74"/>
      <c r="AK7" s="74"/>
      <c r="AL7" s="74"/>
      <c r="AM7" s="74"/>
      <c r="AN7" s="75"/>
      <c r="AO7" s="76">
        <f t="shared" si="0"/>
        <v>44053</v>
      </c>
      <c r="AP7" s="74"/>
      <c r="AQ7" s="74"/>
      <c r="AR7" s="74"/>
      <c r="AS7" s="74"/>
      <c r="AT7" s="74"/>
      <c r="AU7" s="75"/>
      <c r="AV7" s="76">
        <f t="shared" si="0"/>
        <v>44060</v>
      </c>
      <c r="AW7" s="74"/>
      <c r="AX7" s="74"/>
      <c r="AY7" s="74"/>
      <c r="AZ7" s="74"/>
      <c r="BA7" s="74"/>
      <c r="BB7" s="75"/>
    </row>
    <row r="8" spans="1:54" ht="30" hidden="1" customHeight="1">
      <c r="A8" s="32"/>
      <c r="B8" s="7"/>
      <c r="C8" s="7"/>
      <c r="D8" s="8"/>
      <c r="E8" s="8"/>
      <c r="F8" s="15"/>
      <c r="G8" s="7"/>
      <c r="H8" s="40"/>
      <c r="I8" s="55">
        <f t="shared" ref="I8:BB8" si="1">IF(WEEKDAY(I9,2)&lt;6,1,0)</f>
        <v>1</v>
      </c>
      <c r="J8" s="55">
        <f t="shared" si="1"/>
        <v>1</v>
      </c>
      <c r="K8" s="55">
        <f t="shared" si="1"/>
        <v>0</v>
      </c>
      <c r="L8" s="55">
        <f t="shared" si="1"/>
        <v>0</v>
      </c>
      <c r="M8" s="55">
        <f t="shared" si="1"/>
        <v>1</v>
      </c>
      <c r="N8" s="55">
        <f t="shared" si="1"/>
        <v>1</v>
      </c>
      <c r="O8" s="55">
        <f t="shared" si="1"/>
        <v>1</v>
      </c>
      <c r="P8" s="55">
        <f t="shared" si="1"/>
        <v>1</v>
      </c>
      <c r="Q8" s="55">
        <f t="shared" si="1"/>
        <v>1</v>
      </c>
      <c r="R8" s="55">
        <f t="shared" si="1"/>
        <v>0</v>
      </c>
      <c r="S8" s="55">
        <f t="shared" si="1"/>
        <v>0</v>
      </c>
      <c r="T8" s="55">
        <f t="shared" si="1"/>
        <v>1</v>
      </c>
      <c r="U8" s="55">
        <f t="shared" si="1"/>
        <v>1</v>
      </c>
      <c r="V8" s="55">
        <f t="shared" si="1"/>
        <v>1</v>
      </c>
      <c r="W8" s="55">
        <f t="shared" si="1"/>
        <v>1</v>
      </c>
      <c r="X8" s="55">
        <f t="shared" si="1"/>
        <v>1</v>
      </c>
      <c r="Y8" s="55">
        <f t="shared" si="1"/>
        <v>0</v>
      </c>
      <c r="Z8" s="55">
        <f t="shared" si="1"/>
        <v>0</v>
      </c>
      <c r="AA8" s="55">
        <f t="shared" si="1"/>
        <v>1</v>
      </c>
      <c r="AB8" s="55">
        <f t="shared" si="1"/>
        <v>1</v>
      </c>
      <c r="AC8" s="55">
        <f t="shared" si="1"/>
        <v>1</v>
      </c>
      <c r="AD8" s="55">
        <f t="shared" si="1"/>
        <v>1</v>
      </c>
      <c r="AE8" s="55">
        <f t="shared" si="1"/>
        <v>1</v>
      </c>
      <c r="AF8" s="55">
        <f t="shared" si="1"/>
        <v>0</v>
      </c>
      <c r="AG8" s="55">
        <f t="shared" si="1"/>
        <v>0</v>
      </c>
      <c r="AH8" s="55">
        <f t="shared" si="1"/>
        <v>1</v>
      </c>
      <c r="AI8" s="55">
        <f t="shared" si="1"/>
        <v>1</v>
      </c>
      <c r="AJ8" s="55">
        <f t="shared" si="1"/>
        <v>1</v>
      </c>
      <c r="AK8" s="55">
        <f t="shared" si="1"/>
        <v>1</v>
      </c>
      <c r="AL8" s="55">
        <f t="shared" si="1"/>
        <v>1</v>
      </c>
      <c r="AM8" s="55">
        <f t="shared" si="1"/>
        <v>0</v>
      </c>
      <c r="AN8" s="55">
        <f t="shared" si="1"/>
        <v>0</v>
      </c>
      <c r="AO8" s="55">
        <f t="shared" si="1"/>
        <v>1</v>
      </c>
      <c r="AP8" s="55">
        <f t="shared" si="1"/>
        <v>1</v>
      </c>
      <c r="AQ8" s="55">
        <f t="shared" si="1"/>
        <v>1</v>
      </c>
      <c r="AR8" s="55">
        <f t="shared" si="1"/>
        <v>1</v>
      </c>
      <c r="AS8" s="55">
        <f t="shared" si="1"/>
        <v>1</v>
      </c>
      <c r="AT8" s="55">
        <f t="shared" si="1"/>
        <v>0</v>
      </c>
      <c r="AU8" s="55">
        <f t="shared" si="1"/>
        <v>0</v>
      </c>
      <c r="AV8" s="55">
        <f t="shared" si="1"/>
        <v>1</v>
      </c>
      <c r="AW8" s="55">
        <f t="shared" si="1"/>
        <v>1</v>
      </c>
      <c r="AX8" s="55">
        <f t="shared" si="1"/>
        <v>1</v>
      </c>
      <c r="AY8" s="55">
        <f t="shared" si="1"/>
        <v>1</v>
      </c>
      <c r="AZ8" s="55">
        <f t="shared" si="1"/>
        <v>1</v>
      </c>
      <c r="BA8" s="55">
        <f t="shared" si="1"/>
        <v>0</v>
      </c>
      <c r="BB8" s="56">
        <f t="shared" si="1"/>
        <v>0</v>
      </c>
    </row>
    <row r="9" spans="1:54" ht="30" hidden="1" customHeight="1" thickBot="1">
      <c r="A9" s="32"/>
      <c r="B9" s="7"/>
      <c r="C9" s="7"/>
      <c r="D9" s="8"/>
      <c r="E9" s="8"/>
      <c r="F9" s="15"/>
      <c r="G9" s="7"/>
      <c r="H9" s="40"/>
      <c r="I9" s="54">
        <v>44021</v>
      </c>
      <c r="J9" s="54">
        <v>44022</v>
      </c>
      <c r="K9" s="54">
        <v>44023</v>
      </c>
      <c r="L9" s="54">
        <v>44024</v>
      </c>
      <c r="M9" s="54">
        <v>44025</v>
      </c>
      <c r="N9" s="54">
        <v>44026</v>
      </c>
      <c r="O9" s="54">
        <v>44027</v>
      </c>
      <c r="P9" s="54">
        <v>44028</v>
      </c>
      <c r="Q9" s="54">
        <v>44029</v>
      </c>
      <c r="R9" s="54">
        <v>44030</v>
      </c>
      <c r="S9" s="54">
        <v>44031</v>
      </c>
      <c r="T9" s="54">
        <v>44032</v>
      </c>
      <c r="U9" s="54">
        <v>44033</v>
      </c>
      <c r="V9" s="54">
        <v>44034</v>
      </c>
      <c r="W9" s="54">
        <v>44035</v>
      </c>
      <c r="X9" s="54">
        <v>44036</v>
      </c>
      <c r="Y9" s="54">
        <v>44037</v>
      </c>
      <c r="Z9" s="54">
        <v>44038</v>
      </c>
      <c r="AA9" s="54">
        <v>44039</v>
      </c>
      <c r="AB9" s="54">
        <v>44040</v>
      </c>
      <c r="AC9" s="54">
        <v>44041</v>
      </c>
      <c r="AD9" s="54">
        <v>44042</v>
      </c>
      <c r="AE9" s="54">
        <v>44043</v>
      </c>
      <c r="AF9" s="54">
        <v>44044</v>
      </c>
      <c r="AG9" s="54">
        <v>44045</v>
      </c>
      <c r="AH9" s="54">
        <v>44046</v>
      </c>
      <c r="AI9" s="54">
        <v>44047</v>
      </c>
      <c r="AJ9" s="54">
        <v>44048</v>
      </c>
      <c r="AK9" s="54">
        <v>44049</v>
      </c>
      <c r="AL9" s="54">
        <v>44050</v>
      </c>
      <c r="AM9" s="54">
        <v>44051</v>
      </c>
      <c r="AN9" s="54">
        <v>44052</v>
      </c>
      <c r="AO9" s="54">
        <v>44053</v>
      </c>
      <c r="AP9" s="54">
        <v>44054</v>
      </c>
      <c r="AQ9" s="54">
        <v>44055</v>
      </c>
      <c r="AR9" s="54">
        <v>44056</v>
      </c>
      <c r="AS9" s="54">
        <v>44057</v>
      </c>
      <c r="AT9" s="54">
        <v>44058</v>
      </c>
      <c r="AU9" s="54">
        <v>44059</v>
      </c>
      <c r="AV9" s="54">
        <v>44060</v>
      </c>
      <c r="AW9" s="54">
        <v>44061</v>
      </c>
      <c r="AX9" s="54">
        <v>44062</v>
      </c>
      <c r="AY9" s="54">
        <v>44063</v>
      </c>
      <c r="AZ9" s="54">
        <v>44064</v>
      </c>
      <c r="BA9" s="54">
        <v>44065</v>
      </c>
      <c r="BB9" s="54">
        <v>44066</v>
      </c>
    </row>
    <row r="10" spans="1:54" ht="21.95" customHeight="1">
      <c r="A10" s="27">
        <v>1</v>
      </c>
      <c r="B10" s="25" t="s">
        <v>14</v>
      </c>
      <c r="C10" s="9"/>
      <c r="D10" s="10"/>
      <c r="E10" s="10"/>
      <c r="F10" s="9"/>
      <c r="G10" s="9">
        <f>SUM(G11:G13)/3</f>
        <v>100</v>
      </c>
      <c r="H10" s="9">
        <f>ROUND(SUM(H11:H13)/3, 0)</f>
        <v>0</v>
      </c>
      <c r="I10" s="16"/>
      <c r="J10" s="16"/>
      <c r="K10" s="16"/>
      <c r="L10" s="37"/>
      <c r="M10" s="16"/>
      <c r="N10" s="16"/>
      <c r="O10" s="16"/>
      <c r="P10" s="16"/>
      <c r="Q10" s="16"/>
      <c r="R10" s="16"/>
      <c r="S10" s="37"/>
      <c r="T10" s="16"/>
      <c r="U10" s="17"/>
      <c r="V10" s="16"/>
      <c r="W10" s="16"/>
      <c r="X10" s="16"/>
      <c r="Y10" s="16"/>
      <c r="Z10" s="37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8"/>
    </row>
    <row r="11" spans="1:54" ht="21.95" customHeight="1" outlineLevel="1">
      <c r="A11" s="28">
        <v>1</v>
      </c>
      <c r="B11" s="42" t="s">
        <v>13</v>
      </c>
      <c r="C11" s="51">
        <f>IFERROR(SUMIFS($I$8:$BB$8,$I$9:$BB$9,"&gt;="&amp;$D11,$I$9:$BB$9,"&lt;="&amp;$E11),"")</f>
        <v>1</v>
      </c>
      <c r="D11" s="52">
        <v>44021</v>
      </c>
      <c r="E11" s="52">
        <v>44021</v>
      </c>
      <c r="F11" s="51">
        <v>1</v>
      </c>
      <c r="G11" s="51">
        <v>100</v>
      </c>
      <c r="H11" s="51"/>
      <c r="I11" s="19"/>
      <c r="J11" s="19"/>
      <c r="K11" s="19"/>
      <c r="L11" s="36"/>
      <c r="M11" s="19"/>
      <c r="N11" s="19"/>
      <c r="O11" s="19"/>
      <c r="P11" s="19"/>
      <c r="Q11" s="19"/>
      <c r="R11" s="19"/>
      <c r="S11" s="36"/>
      <c r="T11" s="19"/>
      <c r="U11" s="20"/>
      <c r="V11" s="19"/>
      <c r="W11" s="19"/>
      <c r="X11" s="19"/>
      <c r="Y11" s="19"/>
      <c r="Z11" s="36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21"/>
    </row>
    <row r="12" spans="1:54" ht="21.95" customHeight="1" outlineLevel="1">
      <c r="A12" s="28">
        <v>2</v>
      </c>
      <c r="B12" s="43" t="s">
        <v>18</v>
      </c>
      <c r="C12" s="51">
        <f>IFERROR(SUMIFS($I$8:$BB$8,$I$9:$BB$9,"&gt;="&amp;$D12,$I$9:$BB$9,"&lt;="&amp;$E12),"")</f>
        <v>1</v>
      </c>
      <c r="D12" s="52">
        <v>44032</v>
      </c>
      <c r="E12" s="52">
        <v>44032</v>
      </c>
      <c r="F12" s="51">
        <v>1</v>
      </c>
      <c r="G12" s="51">
        <v>100</v>
      </c>
      <c r="H12" s="51"/>
      <c r="I12" s="19"/>
      <c r="J12" s="19"/>
      <c r="K12" s="19"/>
      <c r="L12" s="36"/>
      <c r="M12" s="19"/>
      <c r="N12" s="19"/>
      <c r="O12" s="19"/>
      <c r="P12" s="19"/>
      <c r="Q12" s="19"/>
      <c r="R12" s="19"/>
      <c r="S12" s="36"/>
      <c r="T12" s="19"/>
      <c r="U12" s="20"/>
      <c r="V12" s="19"/>
      <c r="W12" s="19"/>
      <c r="X12" s="19"/>
      <c r="Y12" s="19"/>
      <c r="Z12" s="36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21"/>
    </row>
    <row r="13" spans="1:54" ht="55.5" customHeight="1" outlineLevel="1" thickBot="1">
      <c r="A13" s="28">
        <v>3</v>
      </c>
      <c r="B13" s="43" t="s">
        <v>22</v>
      </c>
      <c r="C13" s="51">
        <f>IFERROR(SUMIFS($I$8:$BB$8,$I$9:$BB$9,"&gt;="&amp;$D13,$I$9:$BB$9,"&lt;="&amp;$E13),"")</f>
        <v>6</v>
      </c>
      <c r="D13" s="52">
        <v>44022</v>
      </c>
      <c r="E13" s="52">
        <v>44029</v>
      </c>
      <c r="F13" s="51">
        <v>1</v>
      </c>
      <c r="G13" s="51">
        <v>100</v>
      </c>
      <c r="H13" s="51"/>
      <c r="I13" s="19"/>
      <c r="J13" s="19"/>
      <c r="K13" s="19"/>
      <c r="L13" s="36"/>
      <c r="M13" s="19"/>
      <c r="N13" s="19"/>
      <c r="O13" s="19"/>
      <c r="P13" s="19"/>
      <c r="Q13" s="19"/>
      <c r="R13" s="19"/>
      <c r="S13" s="36"/>
      <c r="T13" s="19"/>
      <c r="U13" s="20"/>
      <c r="V13" s="19"/>
      <c r="W13" s="19"/>
      <c r="X13" s="19"/>
      <c r="Y13" s="19"/>
      <c r="Z13" s="36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21"/>
    </row>
    <row r="14" spans="1:54" ht="21.95" customHeight="1">
      <c r="A14" s="27">
        <v>2</v>
      </c>
      <c r="B14" s="25" t="s">
        <v>15</v>
      </c>
      <c r="C14" s="9"/>
      <c r="D14" s="10"/>
      <c r="E14" s="10"/>
      <c r="F14" s="9"/>
      <c r="G14" s="9">
        <f>ROUND(SUM(G15:G17)/3,0)</f>
        <v>100</v>
      </c>
      <c r="H14" s="9">
        <f>ROUND(SUM(H15:H17)/3,0)</f>
        <v>0</v>
      </c>
      <c r="I14" s="16"/>
      <c r="J14" s="16"/>
      <c r="K14" s="16"/>
      <c r="L14" s="37"/>
      <c r="M14" s="16"/>
      <c r="N14" s="16"/>
      <c r="O14" s="16"/>
      <c r="P14" s="16"/>
      <c r="Q14" s="16"/>
      <c r="R14" s="16"/>
      <c r="S14" s="37"/>
      <c r="T14" s="16"/>
      <c r="U14" s="17"/>
      <c r="V14" s="16"/>
      <c r="W14" s="16"/>
      <c r="X14" s="16"/>
      <c r="Y14" s="16"/>
      <c r="Z14" s="37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8"/>
    </row>
    <row r="15" spans="1:54" ht="21.95" customHeight="1" outlineLevel="1">
      <c r="A15" s="28">
        <v>1</v>
      </c>
      <c r="B15" s="44" t="s">
        <v>19</v>
      </c>
      <c r="C15" s="51">
        <f>IFERROR(SUMIFS($I$8:$BB$8,$I$9:$BB$9,"&gt;="&amp;$D15,$I$9:$BB$9,"&lt;="&amp;$E15),"")</f>
        <v>8</v>
      </c>
      <c r="D15" s="52">
        <v>44025</v>
      </c>
      <c r="E15" s="52">
        <v>44034</v>
      </c>
      <c r="F15" s="51">
        <v>1</v>
      </c>
      <c r="G15" s="51">
        <v>100</v>
      </c>
      <c r="H15" s="51"/>
      <c r="I15" s="19"/>
      <c r="J15" s="19"/>
      <c r="K15" s="19"/>
      <c r="L15" s="36"/>
      <c r="M15" s="19"/>
      <c r="N15" s="19"/>
      <c r="O15" s="19"/>
      <c r="P15" s="19"/>
      <c r="Q15" s="19"/>
      <c r="R15" s="19"/>
      <c r="S15" s="36"/>
      <c r="T15" s="19"/>
      <c r="U15" s="20"/>
      <c r="V15" s="19"/>
      <c r="W15" s="19"/>
      <c r="X15" s="19"/>
      <c r="Y15" s="19"/>
      <c r="Z15" s="36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21"/>
    </row>
    <row r="16" spans="1:54" ht="50.25" customHeight="1" outlineLevel="1">
      <c r="A16" s="29">
        <v>2</v>
      </c>
      <c r="B16" s="44" t="s">
        <v>31</v>
      </c>
      <c r="C16" s="51">
        <f>IFERROR(SUMIFS($I$8:$BB$8,$I$9:$BB$9,"&gt;="&amp;$D16,$I$9:$BB$9,"&lt;="&amp;$E16),"")</f>
        <v>10</v>
      </c>
      <c r="D16" s="52">
        <v>44032</v>
      </c>
      <c r="E16" s="52">
        <v>44043</v>
      </c>
      <c r="F16" s="51">
        <v>1</v>
      </c>
      <c r="G16" s="51">
        <v>100</v>
      </c>
      <c r="H16" s="51"/>
      <c r="I16" s="19"/>
      <c r="J16" s="19"/>
      <c r="K16" s="19"/>
      <c r="L16" s="36"/>
      <c r="M16" s="19"/>
      <c r="N16" s="19"/>
      <c r="O16" s="19"/>
      <c r="P16" s="19"/>
      <c r="Q16" s="19"/>
      <c r="R16" s="19"/>
      <c r="S16" s="36"/>
      <c r="T16" s="19"/>
      <c r="U16" s="20"/>
      <c r="V16" s="19"/>
      <c r="W16" s="19"/>
      <c r="X16" s="19"/>
      <c r="Y16" s="19"/>
      <c r="Z16" s="36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21"/>
    </row>
    <row r="17" spans="1:54" ht="46.5" customHeight="1" outlineLevel="1" thickBot="1">
      <c r="A17" s="28">
        <v>3</v>
      </c>
      <c r="B17" s="45" t="s">
        <v>28</v>
      </c>
      <c r="C17" s="51">
        <f>IFERROR(SUMIFS($I$8:$BB$8,$I$9:$BB$9,"&gt;="&amp;$D17,$I$9:$BB$9,"&lt;="&amp;$E17),"")</f>
        <v>5</v>
      </c>
      <c r="D17" s="52">
        <v>44039</v>
      </c>
      <c r="E17" s="52">
        <v>44043</v>
      </c>
      <c r="F17" s="51">
        <v>1</v>
      </c>
      <c r="G17" s="51">
        <v>100</v>
      </c>
      <c r="H17" s="51"/>
      <c r="I17" s="19"/>
      <c r="J17" s="19"/>
      <c r="K17" s="19"/>
      <c r="L17" s="36"/>
      <c r="M17" s="19"/>
      <c r="N17" s="19"/>
      <c r="O17" s="19"/>
      <c r="P17" s="19"/>
      <c r="Q17" s="19"/>
      <c r="R17" s="19"/>
      <c r="S17" s="36"/>
      <c r="T17" s="19"/>
      <c r="U17" s="20"/>
      <c r="V17" s="19"/>
      <c r="W17" s="19"/>
      <c r="X17" s="19"/>
      <c r="Y17" s="19"/>
      <c r="Z17" s="36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21"/>
    </row>
    <row r="18" spans="1:54" ht="21.95" customHeight="1">
      <c r="A18" s="27">
        <v>3</v>
      </c>
      <c r="B18" s="25" t="s">
        <v>16</v>
      </c>
      <c r="C18" s="9"/>
      <c r="D18" s="10"/>
      <c r="E18" s="10"/>
      <c r="F18" s="9"/>
      <c r="G18" s="9">
        <f>ROUND(SUM(G19:G20)/2,0)</f>
        <v>100</v>
      </c>
      <c r="H18" s="9">
        <f>ROUND(SUM(H19:H20)/2,0)</f>
        <v>0</v>
      </c>
      <c r="I18" s="16"/>
      <c r="J18" s="16"/>
      <c r="K18" s="16"/>
      <c r="L18" s="37"/>
      <c r="M18" s="16"/>
      <c r="N18" s="16"/>
      <c r="O18" s="16"/>
      <c r="P18" s="16"/>
      <c r="Q18" s="16"/>
      <c r="R18" s="16"/>
      <c r="S18" s="37"/>
      <c r="T18" s="16"/>
      <c r="U18" s="17"/>
      <c r="V18" s="16"/>
      <c r="W18" s="16"/>
      <c r="X18" s="16"/>
      <c r="Y18" s="16"/>
      <c r="Z18" s="37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8"/>
    </row>
    <row r="19" spans="1:54" ht="80.25" customHeight="1" outlineLevel="1">
      <c r="A19" s="28">
        <v>1</v>
      </c>
      <c r="B19" s="45" t="s">
        <v>24</v>
      </c>
      <c r="C19" s="51">
        <f>IFERROR(SUMIFS($I$8:$BB$8,$I$9:$BB$9,"&gt;="&amp;$D19,$I$9:$BB$9,"&lt;="&amp;$E19),"")</f>
        <v>10</v>
      </c>
      <c r="D19" s="52">
        <v>44039</v>
      </c>
      <c r="E19" s="52">
        <v>44050</v>
      </c>
      <c r="F19" s="51">
        <v>1</v>
      </c>
      <c r="G19" s="51">
        <v>100</v>
      </c>
      <c r="H19" s="51"/>
      <c r="I19" s="19"/>
      <c r="J19" s="19"/>
      <c r="K19" s="19"/>
      <c r="L19" s="36"/>
      <c r="M19" s="19"/>
      <c r="N19" s="19"/>
      <c r="O19" s="19"/>
      <c r="P19" s="19"/>
      <c r="Q19" s="19"/>
      <c r="R19" s="19"/>
      <c r="S19" s="36"/>
      <c r="T19" s="19"/>
      <c r="U19" s="20"/>
      <c r="V19" s="19"/>
      <c r="W19" s="19"/>
      <c r="X19" s="19"/>
      <c r="Y19" s="19"/>
      <c r="Z19" s="36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21"/>
    </row>
    <row r="20" spans="1:54" ht="21.95" customHeight="1" outlineLevel="1" thickBot="1">
      <c r="A20" s="28">
        <v>2</v>
      </c>
      <c r="B20" s="45" t="s">
        <v>27</v>
      </c>
      <c r="C20" s="51">
        <f>IFERROR(SUMIFS($I$8:$BB$8,$I$9:$BB$9,"&gt;="&amp;$D20,$I$9:$BB$9,"&lt;="&amp;$E20),"")</f>
        <v>5</v>
      </c>
      <c r="D20" s="52">
        <v>44048</v>
      </c>
      <c r="E20" s="52">
        <v>44054</v>
      </c>
      <c r="F20" s="51">
        <v>1</v>
      </c>
      <c r="G20" s="51">
        <v>100</v>
      </c>
      <c r="H20" s="51"/>
      <c r="I20" s="19"/>
      <c r="J20" s="19"/>
      <c r="K20" s="19"/>
      <c r="L20" s="36"/>
      <c r="M20" s="19"/>
      <c r="N20" s="19"/>
      <c r="O20" s="19"/>
      <c r="P20" s="19"/>
      <c r="Q20" s="19"/>
      <c r="R20" s="19"/>
      <c r="S20" s="36"/>
      <c r="T20" s="19"/>
      <c r="U20" s="20"/>
      <c r="V20" s="19"/>
      <c r="W20" s="19"/>
      <c r="X20" s="19"/>
      <c r="Y20" s="19"/>
      <c r="Z20" s="36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21"/>
    </row>
    <row r="21" spans="1:54" ht="21.95" customHeight="1">
      <c r="A21" s="27">
        <v>4</v>
      </c>
      <c r="B21" s="25" t="s">
        <v>2</v>
      </c>
      <c r="C21" s="9"/>
      <c r="D21" s="10"/>
      <c r="E21" s="10"/>
      <c r="F21" s="9"/>
      <c r="G21" s="9">
        <f>ROUND(SUM(G22:G23)/2,0)</f>
        <v>100</v>
      </c>
      <c r="H21" s="9">
        <f>ROUND(SUM(H22:H23)/2,0)</f>
        <v>0</v>
      </c>
      <c r="I21" s="16"/>
      <c r="J21" s="16"/>
      <c r="K21" s="16"/>
      <c r="L21" s="37"/>
      <c r="M21" s="16"/>
      <c r="N21" s="16"/>
      <c r="O21" s="16"/>
      <c r="P21" s="16"/>
      <c r="Q21" s="16"/>
      <c r="R21" s="16"/>
      <c r="S21" s="37"/>
      <c r="T21" s="16"/>
      <c r="U21" s="17"/>
      <c r="V21" s="16"/>
      <c r="W21" s="16"/>
      <c r="X21" s="16"/>
      <c r="Y21" s="16"/>
      <c r="Z21" s="37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8"/>
    </row>
    <row r="22" spans="1:54" ht="21.95" customHeight="1" outlineLevel="1">
      <c r="A22" s="28">
        <v>1</v>
      </c>
      <c r="B22" s="43" t="s">
        <v>26</v>
      </c>
      <c r="C22" s="51">
        <f>IFERROR(SUMIFS($I$8:$BB$8,$I$9:$BB$9,"&gt;="&amp;$D22,$I$9:$BB$9,"&lt;="&amp;$E22),"")</f>
        <v>4</v>
      </c>
      <c r="D22" s="52">
        <v>44053</v>
      </c>
      <c r="E22" s="52">
        <v>44056</v>
      </c>
      <c r="F22" s="51">
        <v>1</v>
      </c>
      <c r="G22" s="51">
        <v>100</v>
      </c>
      <c r="H22" s="51"/>
      <c r="I22" s="19"/>
      <c r="J22" s="19"/>
      <c r="K22" s="19"/>
      <c r="L22" s="36"/>
      <c r="M22" s="19"/>
      <c r="N22" s="19"/>
      <c r="O22" s="19"/>
      <c r="P22" s="19"/>
      <c r="Q22" s="19"/>
      <c r="R22" s="19"/>
      <c r="S22" s="36"/>
      <c r="T22" s="19"/>
      <c r="U22" s="20"/>
      <c r="V22" s="19"/>
      <c r="W22" s="19"/>
      <c r="X22" s="19"/>
      <c r="Y22" s="19"/>
      <c r="Z22" s="36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21"/>
    </row>
    <row r="23" spans="1:54" ht="21.95" customHeight="1" outlineLevel="1" thickBot="1">
      <c r="A23" s="28">
        <v>2</v>
      </c>
      <c r="B23" s="43" t="s">
        <v>25</v>
      </c>
      <c r="C23" s="51">
        <f>IFERROR(SUMIFS($I$8:$BB$8,$I$9:$BB$9,"&gt;="&amp;$D23,$I$9:$BB$9,"&lt;="&amp;$E23),"")</f>
        <v>4</v>
      </c>
      <c r="D23" s="52">
        <v>44053</v>
      </c>
      <c r="E23" s="52">
        <v>44056</v>
      </c>
      <c r="F23" s="51">
        <v>1</v>
      </c>
      <c r="G23" s="51">
        <v>100</v>
      </c>
      <c r="H23" s="51"/>
      <c r="I23" s="19"/>
      <c r="J23" s="19"/>
      <c r="K23" s="19"/>
      <c r="L23" s="36"/>
      <c r="M23" s="19"/>
      <c r="N23" s="19"/>
      <c r="O23" s="19"/>
      <c r="P23" s="19"/>
      <c r="Q23" s="19"/>
      <c r="R23" s="19"/>
      <c r="S23" s="36"/>
      <c r="T23" s="19"/>
      <c r="U23" s="20"/>
      <c r="V23" s="19"/>
      <c r="W23" s="19"/>
      <c r="X23" s="19"/>
      <c r="Y23" s="19"/>
      <c r="Z23" s="36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21"/>
    </row>
    <row r="24" spans="1:54" ht="21.95" customHeight="1">
      <c r="A24" s="27">
        <v>5</v>
      </c>
      <c r="B24" s="26" t="s">
        <v>12</v>
      </c>
      <c r="C24" s="9"/>
      <c r="D24" s="10"/>
      <c r="E24" s="10"/>
      <c r="F24" s="9"/>
      <c r="G24" s="9">
        <f>ROUND(SUM(G25:G27)/3,0)</f>
        <v>100</v>
      </c>
      <c r="H24" s="9">
        <f>ROUND(SUM(H25:H27)/3,0)</f>
        <v>0</v>
      </c>
      <c r="I24" s="16"/>
      <c r="J24" s="16"/>
      <c r="K24" s="16"/>
      <c r="L24" s="37"/>
      <c r="M24" s="16"/>
      <c r="N24" s="16"/>
      <c r="O24" s="16"/>
      <c r="P24" s="16"/>
      <c r="Q24" s="16"/>
      <c r="R24" s="16"/>
      <c r="S24" s="37"/>
      <c r="T24" s="16"/>
      <c r="U24" s="17"/>
      <c r="V24" s="16"/>
      <c r="W24" s="16"/>
      <c r="X24" s="16"/>
      <c r="Y24" s="16"/>
      <c r="Z24" s="37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8"/>
    </row>
    <row r="25" spans="1:54" ht="21.95" customHeight="1" outlineLevel="1">
      <c r="A25" s="41">
        <v>1</v>
      </c>
      <c r="B25" s="43" t="s">
        <v>23</v>
      </c>
      <c r="C25" s="51">
        <f>IFERROR(SUMIFS($I$8:$BB$8,$I$9:$BB$9,"&gt;="&amp;$D25,$I$9:$BB$9,"&lt;="&amp;$E25),"")</f>
        <v>2</v>
      </c>
      <c r="D25" s="52">
        <v>44056</v>
      </c>
      <c r="E25" s="52">
        <v>44057</v>
      </c>
      <c r="F25" s="51">
        <v>1</v>
      </c>
      <c r="G25" s="51">
        <v>100</v>
      </c>
      <c r="H25" s="51"/>
      <c r="I25" s="33"/>
      <c r="J25" s="33"/>
      <c r="K25" s="33"/>
      <c r="L25" s="38"/>
      <c r="M25" s="33"/>
      <c r="N25" s="33"/>
      <c r="O25" s="33"/>
      <c r="P25" s="33"/>
      <c r="Q25" s="33"/>
      <c r="R25" s="33"/>
      <c r="S25" s="38"/>
      <c r="T25" s="33"/>
      <c r="U25" s="34"/>
      <c r="V25" s="33"/>
      <c r="W25" s="33"/>
      <c r="X25" s="33"/>
      <c r="Y25" s="33"/>
      <c r="Z25" s="38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5"/>
    </row>
    <row r="26" spans="1:54" ht="21.95" customHeight="1" outlineLevel="1">
      <c r="A26" s="41">
        <v>2</v>
      </c>
      <c r="B26" s="43" t="s">
        <v>20</v>
      </c>
      <c r="C26" s="51">
        <f>IFERROR(SUMIFS($I$8:$BB$8,$I$9:$BB$9,"&gt;="&amp;$D26,$I$9:$BB$9,"&lt;="&amp;$E26),"")</f>
        <v>2</v>
      </c>
      <c r="D26" s="52">
        <v>44060</v>
      </c>
      <c r="E26" s="52">
        <v>44061</v>
      </c>
      <c r="F26" s="51">
        <v>1</v>
      </c>
      <c r="G26" s="51">
        <v>100</v>
      </c>
      <c r="H26" s="51"/>
      <c r="I26" s="33"/>
      <c r="J26" s="33"/>
      <c r="K26" s="33"/>
      <c r="L26" s="38"/>
      <c r="M26" s="33"/>
      <c r="N26" s="33"/>
      <c r="O26" s="33"/>
      <c r="P26" s="33"/>
      <c r="Q26" s="33"/>
      <c r="R26" s="33"/>
      <c r="S26" s="38"/>
      <c r="T26" s="33"/>
      <c r="U26" s="34"/>
      <c r="V26" s="33"/>
      <c r="W26" s="33"/>
      <c r="X26" s="33"/>
      <c r="Y26" s="33"/>
      <c r="Z26" s="38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5"/>
    </row>
    <row r="27" spans="1:54" ht="21.95" customHeight="1" outlineLevel="1">
      <c r="A27" s="31">
        <v>3</v>
      </c>
      <c r="B27" s="43" t="s">
        <v>17</v>
      </c>
      <c r="C27" s="51">
        <f>IFERROR(SUMIFS($I$8:$BB$8,$I$9:$BB$9,"&gt;="&amp;$D27,$I$9:$BB$9,"&lt;="&amp;$E27),"")</f>
        <v>3</v>
      </c>
      <c r="D27" s="52">
        <v>44062</v>
      </c>
      <c r="E27" s="52">
        <v>44064</v>
      </c>
      <c r="F27" s="51">
        <v>1</v>
      </c>
      <c r="G27" s="51">
        <v>100</v>
      </c>
      <c r="H27" s="51"/>
      <c r="I27" s="33"/>
      <c r="J27" s="33"/>
      <c r="K27" s="33"/>
      <c r="L27" s="38"/>
      <c r="M27" s="33"/>
      <c r="N27" s="33"/>
      <c r="O27" s="33"/>
      <c r="P27" s="33"/>
      <c r="Q27" s="33"/>
      <c r="R27" s="33"/>
      <c r="S27" s="38"/>
      <c r="T27" s="33"/>
      <c r="U27" s="34"/>
      <c r="V27" s="33"/>
      <c r="W27" s="33"/>
      <c r="X27" s="33"/>
      <c r="Y27" s="33"/>
      <c r="Z27" s="38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5"/>
    </row>
    <row r="28" spans="1:54" ht="15.75" customHeight="1" thickBot="1">
      <c r="A28" s="30"/>
      <c r="B28" s="50"/>
      <c r="C28" s="49"/>
      <c r="D28" s="47"/>
      <c r="E28" s="47"/>
      <c r="F28" s="46"/>
      <c r="G28" s="46"/>
      <c r="H28" s="48"/>
      <c r="I28" s="22"/>
      <c r="J28" s="22"/>
      <c r="K28" s="22"/>
      <c r="L28" s="39"/>
      <c r="M28" s="22"/>
      <c r="N28" s="22"/>
      <c r="O28" s="22"/>
      <c r="P28" s="22"/>
      <c r="Q28" s="22"/>
      <c r="R28" s="22"/>
      <c r="S28" s="39"/>
      <c r="T28" s="22"/>
      <c r="U28" s="23"/>
      <c r="V28" s="22"/>
      <c r="W28" s="22"/>
      <c r="X28" s="22"/>
      <c r="Y28" s="22"/>
      <c r="Z28" s="39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4"/>
    </row>
    <row r="29" spans="1:54">
      <c r="B29" s="1"/>
      <c r="C29" s="14">
        <f>SUM(C10:C28)</f>
        <v>61</v>
      </c>
      <c r="D29" s="14"/>
      <c r="E29" s="14"/>
      <c r="F29" s="14">
        <f>SUM(F10:F28)</f>
        <v>13</v>
      </c>
      <c r="G29" s="12"/>
      <c r="H29" s="12"/>
    </row>
    <row r="30" spans="1:54">
      <c r="B30" s="1"/>
      <c r="C30" s="11"/>
      <c r="D30" s="12"/>
      <c r="E30" s="12"/>
      <c r="F30" s="12"/>
      <c r="G30" s="13"/>
      <c r="H30" s="12"/>
    </row>
    <row r="31" spans="1:54">
      <c r="B31" s="1"/>
      <c r="C31" s="11"/>
      <c r="D31" s="12"/>
      <c r="E31" s="12"/>
      <c r="F31" s="12"/>
      <c r="G31" s="12"/>
      <c r="H31" s="12"/>
    </row>
    <row r="32" spans="1:54">
      <c r="B32" s="1"/>
      <c r="C32" s="11"/>
      <c r="D32" s="12"/>
      <c r="E32" s="12"/>
      <c r="F32" s="12"/>
      <c r="G32" s="12"/>
      <c r="H32" s="12"/>
    </row>
    <row r="33" spans="2:8">
      <c r="B33" s="1"/>
      <c r="C33" s="11"/>
      <c r="D33" s="12"/>
      <c r="E33" s="12"/>
      <c r="F33" s="12"/>
      <c r="G33" s="12"/>
      <c r="H33" s="12"/>
    </row>
    <row r="34" spans="2:8">
      <c r="B34" s="1"/>
      <c r="C34" s="11"/>
      <c r="D34" s="12"/>
      <c r="E34" s="12"/>
      <c r="F34" s="12"/>
      <c r="G34" s="12"/>
      <c r="H34" s="12"/>
    </row>
    <row r="35" spans="2:8">
      <c r="B35" s="1"/>
      <c r="C35" s="11"/>
      <c r="D35" s="12"/>
      <c r="E35" s="12"/>
      <c r="F35" s="12"/>
      <c r="G35" s="12"/>
      <c r="H35" s="12"/>
    </row>
    <row r="36" spans="2:8">
      <c r="B36" s="1"/>
      <c r="C36" s="11"/>
      <c r="D36" s="12"/>
      <c r="E36" s="12"/>
      <c r="F36" s="12"/>
      <c r="G36" s="12"/>
      <c r="H36" s="12"/>
    </row>
    <row r="37" spans="2:8">
      <c r="B37" s="1"/>
      <c r="C37" s="11"/>
      <c r="D37" s="12"/>
      <c r="E37" s="12"/>
      <c r="F37" s="12"/>
      <c r="G37" s="12"/>
      <c r="H37" s="12"/>
    </row>
    <row r="38" spans="2:8">
      <c r="B38" s="1"/>
      <c r="C38" s="11"/>
      <c r="D38" s="12"/>
      <c r="E38" s="12"/>
      <c r="F38" s="12"/>
      <c r="G38" s="12"/>
      <c r="H38" s="12"/>
    </row>
    <row r="39" spans="2:8">
      <c r="B39" s="1"/>
      <c r="C39" s="11"/>
      <c r="D39" s="12"/>
      <c r="E39" s="12"/>
      <c r="F39" s="12"/>
      <c r="G39" s="12"/>
      <c r="H39" s="12"/>
    </row>
    <row r="40" spans="2:8">
      <c r="B40" s="1"/>
      <c r="C40" s="11"/>
      <c r="D40" s="12"/>
      <c r="E40" s="12"/>
      <c r="F40" s="12"/>
      <c r="G40" s="12"/>
      <c r="H40" s="12"/>
    </row>
    <row r="41" spans="2:8">
      <c r="B41" s="1"/>
      <c r="C41" s="11"/>
      <c r="D41" s="12"/>
      <c r="E41" s="12"/>
      <c r="F41" s="12"/>
      <c r="G41" s="12"/>
      <c r="H41" s="12"/>
    </row>
    <row r="42" spans="2:8">
      <c r="B42" s="1"/>
      <c r="C42" s="11"/>
      <c r="D42" s="12"/>
      <c r="E42" s="12"/>
      <c r="F42" s="12"/>
      <c r="G42" s="12"/>
      <c r="H42" s="12"/>
    </row>
  </sheetData>
  <customSheetViews>
    <customSheetView guid="{56F1418B-5B19-48CE-83EE-8C2540E4985A}" showGridLines="0">
      <pane xSplit="2" ySplit="12" topLeftCell="C13" activePane="bottomRight" state="frozen"/>
      <selection pane="bottomRight" activeCell="C29" sqref="C29"/>
      <pageMargins left="0.15748031496062992" right="0.19685039370078741" top="0.23622047244094491" bottom="0.19685039370078741" header="0.19685039370078741" footer="0.15748031496062992"/>
      <printOptions horizontalCentered="1"/>
      <pageSetup paperSize="9" scale="35" orientation="landscape" r:id="rId1"/>
      <headerFooter alignWithMargins="0"/>
    </customSheetView>
    <customSheetView guid="{69A00CD3-999F-4FB1-8E72-38B96FA6F0E5}" showPageBreaks="1" showGridLines="0" fitToPage="1" view="pageBreakPreview">
      <pane xSplit="2" ySplit="12" topLeftCell="C13" activePane="bottomRight" state="frozen"/>
      <selection pane="bottomRight" activeCell="AG29" sqref="AG29"/>
      <rowBreaks count="3" manualBreakCount="3">
        <brk id="49" max="16383" man="1"/>
        <brk id="107" max="16383" man="1"/>
        <brk id="128" max="16383" man="1"/>
      </rowBreaks>
      <pageMargins left="0.15748031496062992" right="0.19685039370078741" top="0.23622047244094491" bottom="0.19685039370078741" header="0.19685039370078741" footer="0.15748031496062992"/>
      <printOptions horizontalCentered="1"/>
      <pageSetup paperSize="8" scale="76" fitToHeight="0" orientation="landscape" r:id="rId2"/>
      <headerFooter alignWithMargins="0"/>
    </customSheetView>
    <customSheetView guid="{23850B04-1E96-450B-9BA9-F0D0F3135657}" scale="115" showPageBreaks="1" showGridLines="0" fitToPage="1" view="pageBreakPreview">
      <pane xSplit="2" ySplit="12" topLeftCell="C16" activePane="bottomRight" state="frozen"/>
      <selection pane="bottomRight" activeCell="B21" sqref="B21:B25"/>
      <rowBreaks count="3" manualBreakCount="3">
        <brk id="49" max="16383" man="1"/>
        <brk id="107" max="16383" man="1"/>
        <brk id="128" max="16383" man="1"/>
      </rowBreaks>
      <pageMargins left="0.15748031496062992" right="0.19685039370078741" top="0.23622047244094491" bottom="0.19685039370078741" header="0.19685039370078741" footer="0.15748031496062992"/>
      <printOptions horizontalCentered="1"/>
      <pageSetup paperSize="8" scale="76" fitToHeight="0" orientation="landscape" r:id="rId3"/>
      <headerFooter alignWithMargins="0"/>
    </customSheetView>
    <customSheetView guid="{5A73BA8F-0B6C-4C73-9036-1590BE65C20D}" scale="115" showGridLines="0">
      <pane xSplit="2" ySplit="12" topLeftCell="C19" activePane="bottomRight" state="frozen"/>
      <selection pane="bottomRight" activeCell="AH21" sqref="AH21"/>
      <pageMargins left="0.15748031496062992" right="0.19685039370078741" top="0.23622047244094491" bottom="0.19685039370078741" header="0.19685039370078741" footer="0.15748031496062992"/>
      <printOptions horizontalCentered="1"/>
      <pageSetup paperSize="9" scale="75" orientation="landscape" r:id="rId4"/>
      <headerFooter alignWithMargins="0"/>
    </customSheetView>
    <customSheetView guid="{CD8AA89C-E9C0-4B5A-84A9-409329BA5C2A}" showGridLines="0">
      <pane xSplit="2" ySplit="12" topLeftCell="C100" activePane="bottomRight" state="frozen"/>
      <selection pane="bottomRight" activeCell="AE109" sqref="AE109"/>
      <pageMargins left="0.15748031496062992" right="0.19685039370078741" top="0.23622047244094491" bottom="0.19685039370078741" header="0.19685039370078741" footer="0.15748031496062992"/>
      <printOptions horizontalCentered="1"/>
      <pageSetup paperSize="9" scale="75" orientation="landscape" r:id="rId5"/>
      <headerFooter alignWithMargins="0"/>
    </customSheetView>
    <customSheetView guid="{F64BC8EB-E4C5-49CE-995F-59B1A73C0D9F}" showGridLines="0">
      <pane xSplit="2" ySplit="12" topLeftCell="C43" activePane="bottomRight" state="frozen"/>
      <selection pane="bottomRight" activeCell="BB74" sqref="BB74"/>
      <pageMargins left="0.15748031496062992" right="0.19685039370078741" top="0.23622047244094491" bottom="0.19685039370078741" header="0.19685039370078741" footer="0.15748031496062992"/>
      <printOptions horizontalCentered="1"/>
      <pageSetup paperSize="9" scale="35" orientation="landscape" r:id="rId6"/>
      <headerFooter alignWithMargins="0"/>
    </customSheetView>
  </customSheetViews>
  <mergeCells count="22">
    <mergeCell ref="AO7:AU7"/>
    <mergeCell ref="I6:AE6"/>
    <mergeCell ref="AF6:BB6"/>
    <mergeCell ref="T7:Z7"/>
    <mergeCell ref="AA7:AG7"/>
    <mergeCell ref="AH7:AN7"/>
    <mergeCell ref="AV7:BB7"/>
    <mergeCell ref="A6:A7"/>
    <mergeCell ref="H6:H7"/>
    <mergeCell ref="I7:L7"/>
    <mergeCell ref="M7:S7"/>
    <mergeCell ref="F6:F7"/>
    <mergeCell ref="G6:G7"/>
    <mergeCell ref="B6:B7"/>
    <mergeCell ref="C6:C7"/>
    <mergeCell ref="D6:D7"/>
    <mergeCell ref="E6:E7"/>
    <mergeCell ref="C2:D2"/>
    <mergeCell ref="C3:D3"/>
    <mergeCell ref="C4:D4"/>
    <mergeCell ref="E2:H2"/>
    <mergeCell ref="E3:H4"/>
  </mergeCells>
  <phoneticPr fontId="1" type="noConversion"/>
  <conditionalFormatting sqref="I10:BB28">
    <cfRule type="expression" dxfId="1" priority="27">
      <formula>I$8=0</formula>
    </cfRule>
    <cfRule type="expression" dxfId="0" priority="28">
      <formula>AND(I$9&gt;=$D10,I$9&lt;=$E10)</formula>
    </cfRule>
  </conditionalFormatting>
  <printOptions horizontalCentered="1"/>
  <pageMargins left="0.19685039370078741" right="0.19685039370078741" top="0.23622047244094491" bottom="0.19685039370078741" header="0.19685039370078741" footer="0.15748031496062992"/>
  <pageSetup paperSize="9" scale="75" orientation="landscape" r:id="rId7"/>
  <headerFooter alignWithMargins="0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Master Schedule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AFFINITY7</cp:lastModifiedBy>
  <cp:lastPrinted>2016-01-21T07:59:16Z</cp:lastPrinted>
  <dcterms:created xsi:type="dcterms:W3CDTF">2005-09-05T00:28:32Z</dcterms:created>
  <dcterms:modified xsi:type="dcterms:W3CDTF">2020-11-30T10:25:08Z</dcterms:modified>
</cp:coreProperties>
</file>