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G8" s="1"/>
  <c r="D5"/>
  <c r="G5" s="1"/>
  <c r="D12"/>
  <c r="F12" s="1"/>
  <c r="D14"/>
  <c r="G14" s="1"/>
  <c r="D13"/>
  <c r="G13" s="1"/>
  <c r="D9"/>
  <c r="G9" s="1"/>
  <c r="D15"/>
  <c r="G15" s="1"/>
  <c r="D11"/>
  <c r="G11" s="1"/>
  <c r="D7"/>
  <c r="G7" s="1"/>
  <c r="D4"/>
  <c r="G4" s="1"/>
  <c r="D6"/>
  <c r="G6" s="1"/>
  <c r="D10"/>
  <c r="G10" s="1"/>
  <c r="I10" l="1"/>
  <c r="I11"/>
  <c r="I14"/>
  <c r="I7"/>
  <c r="G16"/>
  <c r="I13"/>
  <c r="I8"/>
  <c r="H8"/>
  <c r="G19"/>
  <c r="I4"/>
  <c r="I9"/>
  <c r="G17"/>
  <c r="I5"/>
  <c r="H5"/>
  <c r="I6"/>
  <c r="I15"/>
  <c r="H15"/>
  <c r="F4"/>
  <c r="F9"/>
  <c r="F5"/>
  <c r="F6"/>
  <c r="G12"/>
  <c r="F7"/>
  <c r="F13"/>
  <c r="F8"/>
  <c r="F15"/>
  <c r="F10"/>
  <c r="F11"/>
  <c r="F14"/>
  <c r="H12" l="1"/>
  <c r="I12"/>
  <c r="H6"/>
  <c r="H9"/>
  <c r="F16"/>
  <c r="G18"/>
  <c r="H13"/>
  <c r="H14"/>
  <c r="H10"/>
  <c r="F17"/>
  <c r="H4"/>
  <c r="H7"/>
  <c r="H11"/>
</calcChain>
</file>

<file path=xl/sharedStrings.xml><?xml version="1.0" encoding="utf-8"?>
<sst xmlns="http://schemas.openxmlformats.org/spreadsheetml/2006/main" count="40" uniqueCount="30">
  <si>
    <t>작성일 :</t>
    <phoneticPr fontId="1" type="noConversion"/>
  </si>
  <si>
    <t>LM-227</t>
    <phoneticPr fontId="1" type="noConversion"/>
  </si>
  <si>
    <t>LM-238</t>
    <phoneticPr fontId="1" type="noConversion"/>
  </si>
  <si>
    <t>LM-239</t>
    <phoneticPr fontId="1" type="noConversion"/>
  </si>
  <si>
    <t>MS-214</t>
    <phoneticPr fontId="1" type="noConversion"/>
  </si>
  <si>
    <t>MS-215</t>
    <phoneticPr fontId="1" type="noConversion"/>
  </si>
  <si>
    <t>MS-234</t>
    <phoneticPr fontId="1" type="noConversion"/>
  </si>
  <si>
    <t>PT-202</t>
    <phoneticPr fontId="1" type="noConversion"/>
  </si>
  <si>
    <t>PT-233</t>
    <phoneticPr fontId="1" type="noConversion"/>
  </si>
  <si>
    <t>PT-234</t>
    <phoneticPr fontId="1" type="noConversion"/>
  </si>
  <si>
    <t>PT-235</t>
    <phoneticPr fontId="1" type="noConversion"/>
  </si>
  <si>
    <t>SS-218</t>
    <phoneticPr fontId="1" type="noConversion"/>
  </si>
  <si>
    <t>SS-220</t>
    <phoneticPr fontId="1" type="noConversion"/>
  </si>
  <si>
    <t>품목별 합계</t>
    <phoneticPr fontId="1" type="noConversion"/>
  </si>
  <si>
    <t>품목코드</t>
    <phoneticPr fontId="1" type="noConversion"/>
  </si>
  <si>
    <t>프린터</t>
    <phoneticPr fontId="1" type="noConversion"/>
  </si>
  <si>
    <t>모니터</t>
    <phoneticPr fontId="1" type="noConversion"/>
  </si>
  <si>
    <t>평가가 A급인 제품의 이익금액 합계</t>
    <phoneticPr fontId="1" type="noConversion"/>
  </si>
  <si>
    <t>이익금액이 1,000,000 이상 2,000,000 미만 품목들의 합</t>
    <phoneticPr fontId="1" type="noConversion"/>
  </si>
  <si>
    <t>품목이름</t>
    <phoneticPr fontId="1" type="noConversion"/>
  </si>
  <si>
    <t>입고가</t>
    <phoneticPr fontId="1" type="noConversion"/>
  </si>
  <si>
    <t>출고가</t>
    <phoneticPr fontId="1" type="noConversion"/>
  </si>
  <si>
    <t>출고량</t>
    <phoneticPr fontId="1" type="noConversion"/>
  </si>
  <si>
    <t>거래금액</t>
    <phoneticPr fontId="1" type="noConversion"/>
  </si>
  <si>
    <t>이익금액</t>
    <phoneticPr fontId="1" type="noConversion"/>
  </si>
  <si>
    <t>순위</t>
    <phoneticPr fontId="1" type="noConversion"/>
  </si>
  <si>
    <t>평가</t>
    <phoneticPr fontId="1" type="noConversion"/>
  </si>
  <si>
    <t>마우스</t>
    <phoneticPr fontId="1" type="noConversion"/>
  </si>
  <si>
    <t>스캐너</t>
    <phoneticPr fontId="1" type="noConversion"/>
  </si>
  <si>
    <t>거래 이익금 현황(비번호: A216)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</si>
</sst>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₩&quot;#,##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u="sng"/>
            </a:pPr>
            <a:r>
              <a:rPr lang="ko-KR" altLang="en-US" u="sng"/>
              <a:t>제품별 거래금액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Sheet1!$F$3</c:f>
              <c:strCache>
                <c:ptCount val="1"/>
                <c:pt idx="0">
                  <c:v>거래금액</c:v>
                </c:pt>
              </c:strCache>
            </c:strRef>
          </c:tx>
          <c:dLbls>
            <c:showVal val="1"/>
          </c:dLbls>
          <c:cat>
            <c:strRef>
              <c:f>Sheet1!$A$4:$A$6</c:f>
              <c:strCache>
                <c:ptCount val="3"/>
                <c:pt idx="0">
                  <c:v>SS-218</c:v>
                </c:pt>
                <c:pt idx="1">
                  <c:v>LM-239</c:v>
                </c:pt>
                <c:pt idx="2">
                  <c:v>SS-220</c:v>
                </c:pt>
              </c:strCache>
            </c:strRef>
          </c:cat>
          <c:val>
            <c:numRef>
              <c:f>Sheet1!$F$4:$F$6</c:f>
              <c:numCache>
                <c:formatCode>"₩"#,##0</c:formatCode>
                <c:ptCount val="3"/>
                <c:pt idx="0">
                  <c:v>16527340</c:v>
                </c:pt>
                <c:pt idx="1">
                  <c:v>19910400</c:v>
                </c:pt>
                <c:pt idx="2">
                  <c:v>19910400</c:v>
                </c:pt>
              </c:numCache>
            </c:numRef>
          </c:val>
        </c:ser>
        <c:axId val="142581120"/>
        <c:axId val="142599680"/>
      </c:barChart>
      <c:lineChart>
        <c:grouping val="standard"/>
        <c:ser>
          <c:idx val="1"/>
          <c:order val="1"/>
          <c:tx>
            <c:strRef>
              <c:f>Sheet1!$G$3</c:f>
              <c:strCache>
                <c:ptCount val="1"/>
                <c:pt idx="0">
                  <c:v>이익금액</c:v>
                </c:pt>
              </c:strCache>
            </c:strRef>
          </c:tx>
          <c:cat>
            <c:strRef>
              <c:f>Sheet1!$A$4:$A$6</c:f>
              <c:strCache>
                <c:ptCount val="3"/>
                <c:pt idx="0">
                  <c:v>SS-218</c:v>
                </c:pt>
                <c:pt idx="1">
                  <c:v>LM-239</c:v>
                </c:pt>
                <c:pt idx="2">
                  <c:v>SS-220</c:v>
                </c:pt>
              </c:strCache>
            </c:strRef>
          </c:cat>
          <c:val>
            <c:numRef>
              <c:f>Sheet1!$G$4:$G$6</c:f>
              <c:numCache>
                <c:formatCode>"₩"#,##0</c:formatCode>
                <c:ptCount val="3"/>
                <c:pt idx="0">
                  <c:v>2980340</c:v>
                </c:pt>
                <c:pt idx="1">
                  <c:v>3590400</c:v>
                </c:pt>
                <c:pt idx="2">
                  <c:v>3590400</c:v>
                </c:pt>
              </c:numCache>
            </c:numRef>
          </c:val>
        </c:ser>
        <c:marker val="1"/>
        <c:axId val="142581120"/>
        <c:axId val="142599680"/>
      </c:lineChart>
      <c:catAx>
        <c:axId val="14258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품목코드</a:t>
                </a:r>
              </a:p>
            </c:rich>
          </c:tx>
          <c:layout/>
        </c:title>
        <c:majorTickMark val="none"/>
        <c:tickLblPos val="nextTo"/>
        <c:crossAx val="142599680"/>
        <c:crosses val="autoZero"/>
        <c:auto val="1"/>
        <c:lblAlgn val="ctr"/>
        <c:lblOffset val="100"/>
      </c:catAx>
      <c:valAx>
        <c:axId val="142599680"/>
        <c:scaling>
          <c:orientation val="minMax"/>
          <c:max val="3000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금액</a:t>
                </a:r>
              </a:p>
            </c:rich>
          </c:tx>
          <c:layout/>
        </c:title>
        <c:numFmt formatCode="&quot;₩&quot;#,##0" sourceLinked="1"/>
        <c:tickLblPos val="nextTo"/>
        <c:crossAx val="142581120"/>
        <c:crosses val="autoZero"/>
        <c:crossBetween val="between"/>
        <c:majorUnit val="10000000"/>
        <c:dispUnits>
          <c:builtInUnit val="thousands"/>
          <c:dispUnitsLbl>
            <c:layout/>
          </c:dispUnitsLbl>
        </c:dispUnits>
      </c:valAx>
    </c:plotArea>
    <c:legend>
      <c:legendPos val="t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19050</xdr:rowOff>
    </xdr:from>
    <xdr:to>
      <xdr:col>8</xdr:col>
      <xdr:colOff>647701</xdr:colOff>
      <xdr:row>34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K8" sqref="K8"/>
    </sheetView>
  </sheetViews>
  <sheetFormatPr defaultRowHeight="16.5"/>
  <cols>
    <col min="2" max="2" width="11.125" bestFit="1" customWidth="1"/>
    <col min="3" max="3" width="9.25" hidden="1" customWidth="1"/>
    <col min="4" max="4" width="11.375" customWidth="1"/>
    <col min="5" max="5" width="8.125" customWidth="1"/>
    <col min="6" max="7" width="11.75" bestFit="1" customWidth="1"/>
    <col min="8" max="8" width="7.875" customWidth="1"/>
  </cols>
  <sheetData>
    <row r="1" spans="1:9" ht="26.25">
      <c r="A1" s="15" t="s">
        <v>29</v>
      </c>
      <c r="B1" s="15"/>
      <c r="C1" s="15"/>
      <c r="D1" s="15"/>
      <c r="E1" s="15"/>
      <c r="F1" s="15"/>
      <c r="G1" s="15"/>
      <c r="H1" s="15"/>
      <c r="I1" s="15"/>
    </row>
    <row r="2" spans="1:9">
      <c r="A2" s="1" t="s">
        <v>0</v>
      </c>
      <c r="B2" s="2">
        <v>44867</v>
      </c>
    </row>
    <row r="3" spans="1:9">
      <c r="A3" s="3" t="s">
        <v>14</v>
      </c>
      <c r="B3" s="4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>
      <c r="A4" s="6" t="s">
        <v>11</v>
      </c>
      <c r="B4" s="6" t="s">
        <v>28</v>
      </c>
      <c r="C4" s="7">
        <v>437000</v>
      </c>
      <c r="D4" s="7">
        <f t="shared" ref="D4:D15" si="0">C4+(C4*22%)</f>
        <v>533140</v>
      </c>
      <c r="E4" s="8">
        <v>31</v>
      </c>
      <c r="F4" s="7">
        <f t="shared" ref="F4:F15" si="1">D4*E4</f>
        <v>16527340</v>
      </c>
      <c r="G4" s="7">
        <f t="shared" ref="G4:G15" si="2">(D4-C4)*E4</f>
        <v>2980340</v>
      </c>
      <c r="H4" s="8">
        <f t="shared" ref="H4:H15" si="3">RANK(G4,$G$4:$G$15)</f>
        <v>3</v>
      </c>
      <c r="I4" s="6" t="str">
        <f t="shared" ref="I4:I15" si="4">IF(G4&gt;=2500000,"A급",IF(G4&gt;=1000000,"B급","C급"))</f>
        <v>A급</v>
      </c>
    </row>
    <row r="5" spans="1:9">
      <c r="A5" s="9" t="s">
        <v>3</v>
      </c>
      <c r="B5" s="9" t="s">
        <v>16</v>
      </c>
      <c r="C5" s="10">
        <v>340000</v>
      </c>
      <c r="D5" s="10">
        <f t="shared" si="0"/>
        <v>414800</v>
      </c>
      <c r="E5" s="11">
        <v>48</v>
      </c>
      <c r="F5" s="10">
        <f t="shared" si="1"/>
        <v>19910400</v>
      </c>
      <c r="G5" s="10">
        <f t="shared" si="2"/>
        <v>3590400</v>
      </c>
      <c r="H5" s="11">
        <f t="shared" si="3"/>
        <v>1</v>
      </c>
      <c r="I5" s="9" t="str">
        <f t="shared" si="4"/>
        <v>A급</v>
      </c>
    </row>
    <row r="6" spans="1:9">
      <c r="A6" s="9" t="s">
        <v>12</v>
      </c>
      <c r="B6" s="9" t="s">
        <v>28</v>
      </c>
      <c r="C6" s="10">
        <v>480000</v>
      </c>
      <c r="D6" s="10">
        <f t="shared" si="0"/>
        <v>585600</v>
      </c>
      <c r="E6" s="11">
        <v>34</v>
      </c>
      <c r="F6" s="10">
        <f t="shared" si="1"/>
        <v>19910400</v>
      </c>
      <c r="G6" s="10">
        <f t="shared" si="2"/>
        <v>3590400</v>
      </c>
      <c r="H6" s="11">
        <f t="shared" si="3"/>
        <v>1</v>
      </c>
      <c r="I6" s="9" t="str">
        <f t="shared" si="4"/>
        <v>A급</v>
      </c>
    </row>
    <row r="7" spans="1:9">
      <c r="A7" s="9" t="s">
        <v>10</v>
      </c>
      <c r="B7" s="9" t="s">
        <v>15</v>
      </c>
      <c r="C7" s="10">
        <v>210000</v>
      </c>
      <c r="D7" s="10">
        <f t="shared" si="0"/>
        <v>256200</v>
      </c>
      <c r="E7" s="11">
        <v>22</v>
      </c>
      <c r="F7" s="10">
        <f t="shared" si="1"/>
        <v>5636400</v>
      </c>
      <c r="G7" s="10">
        <f t="shared" si="2"/>
        <v>1016400</v>
      </c>
      <c r="H7" s="11">
        <f t="shared" si="3"/>
        <v>8</v>
      </c>
      <c r="I7" s="9" t="str">
        <f t="shared" si="4"/>
        <v>B급</v>
      </c>
    </row>
    <row r="8" spans="1:9">
      <c r="A8" s="9" t="s">
        <v>2</v>
      </c>
      <c r="B8" s="9" t="s">
        <v>16</v>
      </c>
      <c r="C8" s="10">
        <v>210000</v>
      </c>
      <c r="D8" s="10">
        <f t="shared" si="0"/>
        <v>256200</v>
      </c>
      <c r="E8" s="11">
        <v>23</v>
      </c>
      <c r="F8" s="10">
        <f t="shared" si="1"/>
        <v>5892600</v>
      </c>
      <c r="G8" s="10">
        <f t="shared" si="2"/>
        <v>1062600</v>
      </c>
      <c r="H8" s="11">
        <f t="shared" si="3"/>
        <v>7</v>
      </c>
      <c r="I8" s="9" t="str">
        <f t="shared" si="4"/>
        <v>B급</v>
      </c>
    </row>
    <row r="9" spans="1:9">
      <c r="A9" s="9" t="s">
        <v>7</v>
      </c>
      <c r="B9" s="9" t="s">
        <v>15</v>
      </c>
      <c r="C9" s="10">
        <v>160000</v>
      </c>
      <c r="D9" s="10">
        <f t="shared" si="0"/>
        <v>195200</v>
      </c>
      <c r="E9" s="11">
        <v>31</v>
      </c>
      <c r="F9" s="10">
        <f t="shared" si="1"/>
        <v>6051200</v>
      </c>
      <c r="G9" s="10">
        <f t="shared" si="2"/>
        <v>1091200</v>
      </c>
      <c r="H9" s="11">
        <f t="shared" si="3"/>
        <v>6</v>
      </c>
      <c r="I9" s="9" t="str">
        <f t="shared" si="4"/>
        <v>B급</v>
      </c>
    </row>
    <row r="10" spans="1:9">
      <c r="A10" s="9" t="s">
        <v>1</v>
      </c>
      <c r="B10" s="9" t="s">
        <v>16</v>
      </c>
      <c r="C10" s="10">
        <v>150000</v>
      </c>
      <c r="D10" s="10">
        <f t="shared" si="0"/>
        <v>183000</v>
      </c>
      <c r="E10" s="11">
        <v>39</v>
      </c>
      <c r="F10" s="10">
        <f t="shared" si="1"/>
        <v>7137000</v>
      </c>
      <c r="G10" s="10">
        <f t="shared" si="2"/>
        <v>1287000</v>
      </c>
      <c r="H10" s="11">
        <f t="shared" si="3"/>
        <v>5</v>
      </c>
      <c r="I10" s="9" t="str">
        <f t="shared" si="4"/>
        <v>B급</v>
      </c>
    </row>
    <row r="11" spans="1:9">
      <c r="A11" s="9" t="s">
        <v>9</v>
      </c>
      <c r="B11" s="9" t="s">
        <v>15</v>
      </c>
      <c r="C11" s="10">
        <v>170000</v>
      </c>
      <c r="D11" s="10">
        <f t="shared" si="0"/>
        <v>207400</v>
      </c>
      <c r="E11" s="11">
        <v>45</v>
      </c>
      <c r="F11" s="10">
        <f t="shared" si="1"/>
        <v>9333000</v>
      </c>
      <c r="G11" s="10">
        <f t="shared" si="2"/>
        <v>1683000</v>
      </c>
      <c r="H11" s="11">
        <f t="shared" si="3"/>
        <v>4</v>
      </c>
      <c r="I11" s="9" t="str">
        <f t="shared" si="4"/>
        <v>B급</v>
      </c>
    </row>
    <row r="12" spans="1:9">
      <c r="A12" s="9" t="s">
        <v>4</v>
      </c>
      <c r="B12" s="9" t="s">
        <v>27</v>
      </c>
      <c r="C12" s="10">
        <v>5400</v>
      </c>
      <c r="D12" s="10">
        <f t="shared" si="0"/>
        <v>6588</v>
      </c>
      <c r="E12" s="11">
        <v>25</v>
      </c>
      <c r="F12" s="10">
        <f t="shared" si="1"/>
        <v>164700</v>
      </c>
      <c r="G12" s="10">
        <f t="shared" si="2"/>
        <v>29700</v>
      </c>
      <c r="H12" s="11">
        <f t="shared" si="3"/>
        <v>12</v>
      </c>
      <c r="I12" s="9" t="str">
        <f t="shared" si="4"/>
        <v>C급</v>
      </c>
    </row>
    <row r="13" spans="1:9">
      <c r="A13" s="9" t="s">
        <v>6</v>
      </c>
      <c r="B13" s="9" t="s">
        <v>27</v>
      </c>
      <c r="C13" s="10">
        <v>6200</v>
      </c>
      <c r="D13" s="10">
        <f t="shared" si="0"/>
        <v>7564</v>
      </c>
      <c r="E13" s="11">
        <v>22</v>
      </c>
      <c r="F13" s="10">
        <f t="shared" si="1"/>
        <v>166408</v>
      </c>
      <c r="G13" s="10">
        <f t="shared" si="2"/>
        <v>30008</v>
      </c>
      <c r="H13" s="11">
        <f t="shared" si="3"/>
        <v>11</v>
      </c>
      <c r="I13" s="9" t="str">
        <f t="shared" si="4"/>
        <v>C급</v>
      </c>
    </row>
    <row r="14" spans="1:9">
      <c r="A14" s="9" t="s">
        <v>5</v>
      </c>
      <c r="B14" s="9" t="s">
        <v>27</v>
      </c>
      <c r="C14" s="10">
        <v>6800</v>
      </c>
      <c r="D14" s="10">
        <f t="shared" si="0"/>
        <v>8296</v>
      </c>
      <c r="E14" s="11">
        <v>43</v>
      </c>
      <c r="F14" s="10">
        <f t="shared" si="1"/>
        <v>356728</v>
      </c>
      <c r="G14" s="10">
        <f t="shared" si="2"/>
        <v>64328</v>
      </c>
      <c r="H14" s="11">
        <f t="shared" si="3"/>
        <v>10</v>
      </c>
      <c r="I14" s="9" t="str">
        <f t="shared" si="4"/>
        <v>C급</v>
      </c>
    </row>
    <row r="15" spans="1:9">
      <c r="A15" s="12" t="s">
        <v>8</v>
      </c>
      <c r="B15" s="12" t="s">
        <v>15</v>
      </c>
      <c r="C15" s="13">
        <v>110000</v>
      </c>
      <c r="D15" s="13">
        <f t="shared" si="0"/>
        <v>134200</v>
      </c>
      <c r="E15" s="14">
        <v>28</v>
      </c>
      <c r="F15" s="13">
        <f t="shared" si="1"/>
        <v>3757600</v>
      </c>
      <c r="G15" s="13">
        <f t="shared" si="2"/>
        <v>677600</v>
      </c>
      <c r="H15" s="14">
        <f t="shared" si="3"/>
        <v>9</v>
      </c>
      <c r="I15" s="12" t="str">
        <f t="shared" si="4"/>
        <v>C급</v>
      </c>
    </row>
    <row r="16" spans="1:9">
      <c r="A16" s="16" t="s">
        <v>13</v>
      </c>
      <c r="B16" s="16"/>
      <c r="C16" s="16" t="s">
        <v>15</v>
      </c>
      <c r="D16" s="16"/>
      <c r="E16" s="16"/>
      <c r="F16" s="5">
        <f>SUMIF($B$4:$B$15,"프린터",F4:F15)</f>
        <v>24778200</v>
      </c>
      <c r="G16" s="5">
        <f>SUMIF($B$4:$B$15,"프린터",G4:G15)</f>
        <v>4468200</v>
      </c>
      <c r="H16" s="17"/>
      <c r="I16" s="17"/>
    </row>
    <row r="17" spans="1:9">
      <c r="A17" s="16"/>
      <c r="B17" s="16"/>
      <c r="C17" s="16" t="s">
        <v>16</v>
      </c>
      <c r="D17" s="16"/>
      <c r="E17" s="16"/>
      <c r="F17" s="5">
        <f>SUMIF($B$4:$B$15,"모니터",F4:F15)</f>
        <v>32940000</v>
      </c>
      <c r="G17" s="5">
        <f>SUMIF($B$4:$B$15,"모니터",G4:G15)</f>
        <v>5940000</v>
      </c>
      <c r="H17" s="17"/>
      <c r="I17" s="17"/>
    </row>
    <row r="18" spans="1:9">
      <c r="A18" s="16" t="s">
        <v>17</v>
      </c>
      <c r="B18" s="16"/>
      <c r="C18" s="16"/>
      <c r="D18" s="16"/>
      <c r="E18" s="16"/>
      <c r="F18" s="16"/>
      <c r="G18" s="5">
        <f>SUMIF(I4:I15,"A급",G4:G15)</f>
        <v>10161140</v>
      </c>
      <c r="H18" s="17"/>
      <c r="I18" s="17"/>
    </row>
    <row r="19" spans="1:9">
      <c r="A19" s="16" t="s">
        <v>18</v>
      </c>
      <c r="B19" s="16"/>
      <c r="C19" s="16"/>
      <c r="D19" s="16"/>
      <c r="E19" s="16"/>
      <c r="F19" s="16"/>
      <c r="G19" s="5">
        <f>SUMIF(G4:G15,"&gt;=1000000",G4:G15)-SUMIF(G4:G15,"&gt;=2000000",G4:G15)</f>
        <v>6140200</v>
      </c>
      <c r="H19" s="17"/>
      <c r="I19" s="17"/>
    </row>
  </sheetData>
  <sortState ref="A4:I15">
    <sortCondition ref="I4:I15"/>
    <sortCondition ref="G4:G15"/>
  </sortState>
  <mergeCells count="7">
    <mergeCell ref="A1:I1"/>
    <mergeCell ref="A16:B17"/>
    <mergeCell ref="A19:F19"/>
    <mergeCell ref="A18:F18"/>
    <mergeCell ref="C17:E17"/>
    <mergeCell ref="C16:E16"/>
    <mergeCell ref="H16:I19"/>
  </mergeCells>
  <phoneticPr fontId="1" type="noConversion"/>
  <printOptions horizontalCentered="1"/>
  <pageMargins left="0.70866141732283472" right="0.70866141732283472" top="2.3622047244094491" bottom="0.74803149606299213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2017-10-13T02:00:32Z</dcterms:modified>
</cp:coreProperties>
</file>