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150" windowWidth="17520" windowHeight="11700"/>
  </bookViews>
  <sheets>
    <sheet name="Sheet1" sheetId="1" r:id="rId1"/>
    <sheet name="Sheet2" sheetId="3" r:id="rId2"/>
    <sheet name="Sheet3" sheetId="4" r:id="rId3"/>
  </sheets>
  <calcPr calcId="145621"/>
</workbook>
</file>

<file path=xl/calcChain.xml><?xml version="1.0" encoding="utf-8"?>
<calcChain xmlns="http://schemas.openxmlformats.org/spreadsheetml/2006/main">
  <c r="J26" i="1" l="1" a="1"/>
  <c r="J26" i="1" s="1"/>
  <c r="H24" i="1"/>
  <c r="I24" i="1"/>
  <c r="G24" i="1"/>
  <c r="I26" i="1" a="1"/>
  <c r="I26" i="1" s="1"/>
  <c r="H26" i="1" a="1"/>
  <c r="H26" i="1" s="1"/>
  <c r="E8" i="1"/>
  <c r="H8" i="1" s="1"/>
  <c r="E3" i="1"/>
  <c r="F3" i="1" s="1"/>
  <c r="E11" i="1"/>
  <c r="H11" i="1" s="1"/>
  <c r="E10" i="1"/>
  <c r="H10" i="1" s="1"/>
  <c r="E21" i="1"/>
  <c r="F21" i="1" s="1"/>
  <c r="E5" i="1"/>
  <c r="H5" i="1" s="1"/>
  <c r="E22" i="1"/>
  <c r="H22" i="1" s="1"/>
  <c r="E7" i="1"/>
  <c r="H7" i="1" s="1"/>
  <c r="E4" i="1"/>
  <c r="H4" i="1" s="1"/>
  <c r="E9" i="1"/>
  <c r="H9" i="1" s="1"/>
  <c r="E20" i="1"/>
  <c r="H20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6" i="1"/>
  <c r="H6" i="1" s="1"/>
  <c r="H3" i="1"/>
  <c r="F4" i="1"/>
  <c r="G4" i="1" s="1"/>
  <c r="I4" i="1" s="1"/>
  <c r="F8" i="1"/>
  <c r="F10" i="1" l="1"/>
  <c r="G10" i="1" s="1"/>
  <c r="F15" i="1"/>
  <c r="G15" i="1" s="1"/>
  <c r="F11" i="1"/>
  <c r="G11" i="1" s="1"/>
  <c r="I11" i="1" s="1"/>
  <c r="F20" i="1"/>
  <c r="F7" i="1"/>
  <c r="G7" i="1" s="1"/>
  <c r="F19" i="1"/>
  <c r="G19" i="1" s="1"/>
  <c r="F16" i="1"/>
  <c r="G16" i="1" s="1"/>
  <c r="F12" i="1"/>
  <c r="G12" i="1" s="1"/>
  <c r="I12" i="1" s="1"/>
  <c r="F18" i="1"/>
  <c r="G18" i="1" s="1"/>
  <c r="I18" i="1" s="1"/>
  <c r="H21" i="1"/>
  <c r="H23" i="1" s="1"/>
  <c r="G21" i="1"/>
  <c r="I10" i="1"/>
  <c r="F17" i="1"/>
  <c r="F9" i="1"/>
  <c r="G20" i="1"/>
  <c r="I20" i="1" s="1"/>
  <c r="F13" i="1"/>
  <c r="F22" i="1"/>
  <c r="F5" i="1"/>
  <c r="I15" i="1"/>
  <c r="F6" i="1"/>
  <c r="G3" i="1"/>
  <c r="G8" i="1"/>
  <c r="I8" i="1" s="1"/>
  <c r="F14" i="1"/>
  <c r="I7" i="1" l="1"/>
  <c r="I3" i="1"/>
  <c r="I19" i="1"/>
  <c r="I21" i="1"/>
  <c r="I16" i="1"/>
  <c r="G13" i="1"/>
  <c r="I13" i="1" s="1"/>
  <c r="G22" i="1"/>
  <c r="I22" i="1" s="1"/>
  <c r="F23" i="1"/>
  <c r="G5" i="1"/>
  <c r="I5" i="1" s="1"/>
  <c r="G17" i="1"/>
  <c r="I17" i="1" s="1"/>
  <c r="G6" i="1"/>
  <c r="G9" i="1"/>
  <c r="I9" i="1" s="1"/>
  <c r="G14" i="1"/>
  <c r="I14" i="1" s="1"/>
  <c r="H28" i="1" l="1"/>
  <c r="I6" i="1"/>
  <c r="I23" i="1" s="1"/>
  <c r="G23" i="1"/>
  <c r="I28" i="1" l="1"/>
</calcChain>
</file>

<file path=xl/comments1.xml><?xml version="1.0" encoding="utf-8"?>
<comments xmlns="http://schemas.openxmlformats.org/spreadsheetml/2006/main">
  <authors>
    <author>Windows 사용자</author>
  </authors>
  <commentList>
    <comment ref="J26" authorId="0">
      <text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식도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</text>
    </comment>
  </commentList>
</comments>
</file>

<file path=xl/sharedStrings.xml><?xml version="1.0" encoding="utf-8"?>
<sst xmlns="http://schemas.openxmlformats.org/spreadsheetml/2006/main" count="82" uniqueCount="67">
  <si>
    <t>성명</t>
    <phoneticPr fontId="1" type="noConversion"/>
  </si>
  <si>
    <t>직급</t>
    <phoneticPr fontId="1" type="noConversion"/>
  </si>
  <si>
    <t>C-15</t>
  </si>
  <si>
    <t>C-16</t>
  </si>
  <si>
    <t>C-17</t>
  </si>
  <si>
    <t>C-18</t>
  </si>
  <si>
    <t>이*</t>
    <phoneticPr fontId="1" type="noConversion"/>
  </si>
  <si>
    <t>과장</t>
    <phoneticPr fontId="1" type="noConversion"/>
  </si>
  <si>
    <t>부장</t>
    <phoneticPr fontId="1" type="noConversion"/>
  </si>
  <si>
    <t>성명</t>
    <phoneticPr fontId="1" type="noConversion"/>
  </si>
  <si>
    <t>사원번호</t>
    <phoneticPr fontId="1" type="noConversion"/>
  </si>
  <si>
    <t>근속기간</t>
    <phoneticPr fontId="1" type="noConversion"/>
  </si>
  <si>
    <t>근무부서</t>
    <phoneticPr fontId="1" type="noConversion"/>
  </si>
  <si>
    <t>직급</t>
    <phoneticPr fontId="1" type="noConversion"/>
  </si>
  <si>
    <t>기본급</t>
    <phoneticPr fontId="1" type="noConversion"/>
  </si>
  <si>
    <t>상여금</t>
    <phoneticPr fontId="1" type="noConversion"/>
  </si>
  <si>
    <t>직무수당</t>
    <phoneticPr fontId="1" type="noConversion"/>
  </si>
  <si>
    <t>총지급액</t>
    <phoneticPr fontId="1" type="noConversion"/>
  </si>
  <si>
    <t>박승찬</t>
    <phoneticPr fontId="1" type="noConversion"/>
  </si>
  <si>
    <t>B-28</t>
    <phoneticPr fontId="1" type="noConversion"/>
  </si>
  <si>
    <t>회계부</t>
    <phoneticPr fontId="1" type="noConversion"/>
  </si>
  <si>
    <t>박희경</t>
    <phoneticPr fontId="1" type="noConversion"/>
  </si>
  <si>
    <t>B-36</t>
    <phoneticPr fontId="1" type="noConversion"/>
  </si>
  <si>
    <t>사업부</t>
    <phoneticPr fontId="1" type="noConversion"/>
  </si>
  <si>
    <t>이은경</t>
    <phoneticPr fontId="1" type="noConversion"/>
  </si>
  <si>
    <t>B-50</t>
    <phoneticPr fontId="1" type="noConversion"/>
  </si>
  <si>
    <t>공사부</t>
    <phoneticPr fontId="1" type="noConversion"/>
  </si>
  <si>
    <t>김미정</t>
    <phoneticPr fontId="1" type="noConversion"/>
  </si>
  <si>
    <t>B-58</t>
    <phoneticPr fontId="1" type="noConversion"/>
  </si>
  <si>
    <t>총무부</t>
    <phoneticPr fontId="1" type="noConversion"/>
  </si>
  <si>
    <t>조성욱</t>
    <phoneticPr fontId="1" type="noConversion"/>
  </si>
  <si>
    <t>A-35</t>
    <phoneticPr fontId="1" type="noConversion"/>
  </si>
  <si>
    <t>김상래</t>
    <phoneticPr fontId="1" type="noConversion"/>
  </si>
  <si>
    <t>A-40</t>
    <phoneticPr fontId="1" type="noConversion"/>
  </si>
  <si>
    <t>설계부</t>
    <phoneticPr fontId="1" type="noConversion"/>
  </si>
  <si>
    <t>허영수</t>
    <phoneticPr fontId="1" type="noConversion"/>
  </si>
  <si>
    <t>A-42</t>
    <phoneticPr fontId="1" type="noConversion"/>
  </si>
  <si>
    <t>오유미</t>
    <phoneticPr fontId="1" type="noConversion"/>
  </si>
  <si>
    <t>A-48</t>
    <phoneticPr fontId="1" type="noConversion"/>
  </si>
  <si>
    <t>김현정</t>
    <phoneticPr fontId="1" type="noConversion"/>
  </si>
  <si>
    <t>A-63</t>
    <phoneticPr fontId="1" type="noConversion"/>
  </si>
  <si>
    <t>자금부</t>
    <phoneticPr fontId="1" type="noConversion"/>
  </si>
  <si>
    <t>유행석</t>
    <phoneticPr fontId="1" type="noConversion"/>
  </si>
  <si>
    <t>C-11</t>
    <phoneticPr fontId="1" type="noConversion"/>
  </si>
  <si>
    <t>조용순</t>
    <phoneticPr fontId="1" type="noConversion"/>
  </si>
  <si>
    <t>C-12</t>
    <phoneticPr fontId="1" type="noConversion"/>
  </si>
  <si>
    <t>김성수</t>
    <phoneticPr fontId="1" type="noConversion"/>
  </si>
  <si>
    <t>C-13</t>
    <phoneticPr fontId="1" type="noConversion"/>
  </si>
  <si>
    <t>표성희</t>
    <phoneticPr fontId="1" type="noConversion"/>
  </si>
  <si>
    <t>C-14</t>
    <phoneticPr fontId="1" type="noConversion"/>
  </si>
  <si>
    <t>김성주</t>
    <phoneticPr fontId="1" type="noConversion"/>
  </si>
  <si>
    <t>김형태</t>
    <phoneticPr fontId="1" type="noConversion"/>
  </si>
  <si>
    <t>서지수</t>
    <phoneticPr fontId="1" type="noConversion"/>
  </si>
  <si>
    <t>이윤열</t>
    <phoneticPr fontId="1" type="noConversion"/>
  </si>
  <si>
    <t>홍경래</t>
    <phoneticPr fontId="1" type="noConversion"/>
  </si>
  <si>
    <t>C-28</t>
    <phoneticPr fontId="1" type="noConversion"/>
  </si>
  <si>
    <t>윤미숙</t>
    <phoneticPr fontId="1" type="noConversion"/>
  </si>
  <si>
    <t>C-35</t>
    <phoneticPr fontId="1" type="noConversion"/>
  </si>
  <si>
    <t>박영미</t>
    <phoneticPr fontId="1" type="noConversion"/>
  </si>
  <si>
    <t>C-48</t>
    <phoneticPr fontId="1" type="noConversion"/>
  </si>
  <si>
    <t>평균</t>
    <phoneticPr fontId="1" type="noConversion"/>
  </si>
  <si>
    <t>성이 이씨이면서 과장 또는 부장인 금액의 합</t>
    <phoneticPr fontId="1" type="noConversion"/>
  </si>
  <si>
    <t>상여금이 1000000 이상 1500000 미만인 합</t>
    <phoneticPr fontId="1" type="noConversion"/>
  </si>
  <si>
    <r>
      <rPr>
        <sz val="10"/>
        <color indexed="8"/>
        <rFont val="맑은 고딕"/>
        <family val="3"/>
        <charset val="129"/>
      </rPr>
      <t>=SUMPRODUCT((($E$3:$E$22="</t>
    </r>
    <r>
      <rPr>
        <sz val="10"/>
        <color indexed="8"/>
        <rFont val="맑은 고딕"/>
        <family val="3"/>
        <charset val="129"/>
      </rPr>
      <t>과장</t>
    </r>
    <r>
      <rPr>
        <sz val="10"/>
        <color indexed="8"/>
        <rFont val="맑은 고딕"/>
        <family val="3"/>
        <charset val="129"/>
      </rPr>
      <t>")+($E$3:$E$22="</t>
    </r>
    <r>
      <rPr>
        <sz val="10"/>
        <color indexed="8"/>
        <rFont val="맑은 고딕"/>
        <family val="3"/>
        <charset val="129"/>
      </rPr>
      <t>부장</t>
    </r>
    <r>
      <rPr>
        <sz val="10"/>
        <color indexed="8"/>
        <rFont val="맑은 고딕"/>
        <family val="3"/>
        <charset val="129"/>
      </rPr>
      <t>"))*(LEFT($A$3:$A$22,1)="</t>
    </r>
    <r>
      <rPr>
        <sz val="10"/>
        <color indexed="8"/>
        <rFont val="맑은 고딕"/>
        <family val="3"/>
        <charset val="129"/>
      </rPr>
      <t>이</t>
    </r>
    <r>
      <rPr>
        <sz val="10"/>
        <color indexed="8"/>
        <rFont val="맑은 고딕"/>
        <family val="3"/>
        <charset val="129"/>
      </rPr>
      <t>"),H3:H22)</t>
    </r>
    <phoneticPr fontId="1" type="noConversion"/>
  </si>
  <si>
    <r>
      <t>성이 "김"씨이면서</t>
    </r>
    <r>
      <rPr>
        <sz val="10"/>
        <color indexed="8"/>
        <rFont val="맑은 고딕"/>
        <family val="3"/>
        <charset val="129"/>
      </rPr>
      <t xml:space="preserve"> 직급이 부장인</t>
    </r>
    <r>
      <rPr>
        <sz val="10"/>
        <color indexed="8"/>
        <rFont val="맑은 고딕"/>
        <family val="3"/>
        <charset val="129"/>
      </rPr>
      <t>사원들의 합계</t>
    </r>
    <phoneticPr fontId="1" type="noConversion"/>
  </si>
  <si>
    <t>=SUMIFS(G3:G22,$A$3:$A$22,"김*",$E$3:$E$22,"부장")</t>
    <phoneticPr fontId="1" type="noConversion"/>
  </si>
  <si>
    <t>사원별 급여 내역서(비번호:XXX)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</si>
</sst>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₩&quot;#,##0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u/>
      <sz val="18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3" fillId="0" borderId="1" xfId="0" applyNumberFormat="1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176" fontId="3" fillId="0" borderId="4" xfId="0" applyNumberFormat="1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3" fillId="0" borderId="2" xfId="0" applyNumberFormat="1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176" fontId="3" fillId="0" borderId="3" xfId="0" applyNumberFormat="1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u="sng"/>
            </a:pPr>
            <a:r>
              <a:rPr lang="ko-KR" altLang="en-US" sz="1800" u="sng"/>
              <a:t>사원 급여 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상여금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Sheet1!$A$3:$A$6</c:f>
              <c:strCache>
                <c:ptCount val="4"/>
                <c:pt idx="0">
                  <c:v>박승찬</c:v>
                </c:pt>
                <c:pt idx="1">
                  <c:v>박희경</c:v>
                </c:pt>
                <c:pt idx="2">
                  <c:v>이은경</c:v>
                </c:pt>
                <c:pt idx="3">
                  <c:v>김미정</c:v>
                </c:pt>
              </c:strCache>
            </c:strRef>
          </c:cat>
          <c:val>
            <c:numRef>
              <c:f>Sheet1!$G$3:$G$6</c:f>
              <c:numCache>
                <c:formatCode>"₩"#,##0</c:formatCode>
                <c:ptCount val="4"/>
                <c:pt idx="0">
                  <c:v>5040000</c:v>
                </c:pt>
                <c:pt idx="1">
                  <c:v>2695000.0000000005</c:v>
                </c:pt>
                <c:pt idx="2">
                  <c:v>1400000</c:v>
                </c:pt>
                <c:pt idx="3">
                  <c:v>2450000.0000000005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751104"/>
        <c:axId val="131394944"/>
      </c:barChart>
      <c:lineChart>
        <c:grouping val="standard"/>
        <c:varyColors val="0"/>
        <c:ser>
          <c:idx val="1"/>
          <c:order val="1"/>
          <c:tx>
            <c:strRef>
              <c:f>Sheet1!$I$2</c:f>
              <c:strCache>
                <c:ptCount val="1"/>
                <c:pt idx="0">
                  <c:v>총지급액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Sheet1!$A$3:$A$6</c:f>
              <c:strCache>
                <c:ptCount val="4"/>
                <c:pt idx="0">
                  <c:v>박승찬</c:v>
                </c:pt>
                <c:pt idx="1">
                  <c:v>박희경</c:v>
                </c:pt>
                <c:pt idx="2">
                  <c:v>이은경</c:v>
                </c:pt>
                <c:pt idx="3">
                  <c:v>김미정</c:v>
                </c:pt>
              </c:strCache>
            </c:strRef>
          </c:cat>
          <c:val>
            <c:numRef>
              <c:f>Sheet1!$I$3:$I$6</c:f>
              <c:numCache>
                <c:formatCode>"₩"#,##0</c:formatCode>
                <c:ptCount val="4"/>
                <c:pt idx="0">
                  <c:v>8840000</c:v>
                </c:pt>
                <c:pt idx="1">
                  <c:v>6495000</c:v>
                </c:pt>
                <c:pt idx="2">
                  <c:v>5200000</c:v>
                </c:pt>
                <c:pt idx="3">
                  <c:v>6250000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751104"/>
        <c:axId val="131394944"/>
      </c:lineChart>
      <c:catAx>
        <c:axId val="13675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성명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31394944"/>
        <c:crosses val="autoZero"/>
        <c:auto val="1"/>
        <c:lblAlgn val="ctr"/>
        <c:lblOffset val="100"/>
        <c:noMultiLvlLbl val="0"/>
      </c:catAx>
      <c:valAx>
        <c:axId val="131394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금액</a:t>
                </a:r>
              </a:p>
            </c:rich>
          </c:tx>
          <c:layout/>
          <c:overlay val="0"/>
        </c:title>
        <c:numFmt formatCode="&quot;₩&quot;#,##0" sourceLinked="1"/>
        <c:majorTickMark val="out"/>
        <c:minorTickMark val="none"/>
        <c:tickLblPos val="nextTo"/>
        <c:crossAx val="136751104"/>
        <c:crosses val="autoZero"/>
        <c:crossBetween val="between"/>
        <c:majorUnit val="20000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95250</xdr:rowOff>
    </xdr:from>
    <xdr:to>
      <xdr:col>8</xdr:col>
      <xdr:colOff>876300</xdr:colOff>
      <xdr:row>41</xdr:row>
      <xdr:rowOff>123825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P19" sqref="P19"/>
    </sheetView>
  </sheetViews>
  <sheetFormatPr defaultRowHeight="16.5" x14ac:dyDescent="0.3"/>
  <cols>
    <col min="1" max="1" width="10.125" customWidth="1"/>
    <col min="2" max="2" width="0" hidden="1" customWidth="1"/>
    <col min="3" max="3" width="9" hidden="1" customWidth="1"/>
    <col min="4" max="5" width="9" customWidth="1"/>
    <col min="6" max="6" width="12.5" customWidth="1"/>
    <col min="7" max="7" width="15.5" customWidth="1"/>
    <col min="8" max="8" width="12" customWidth="1"/>
    <col min="9" max="9" width="12.375" customWidth="1"/>
  </cols>
  <sheetData>
    <row r="1" spans="1:9" ht="26.25" x14ac:dyDescent="0.3">
      <c r="A1" s="12" t="s">
        <v>66</v>
      </c>
      <c r="B1" s="12"/>
      <c r="C1" s="12"/>
      <c r="D1" s="12"/>
      <c r="E1" s="12"/>
      <c r="F1" s="12"/>
      <c r="G1" s="12"/>
      <c r="H1" s="12"/>
      <c r="I1" s="12"/>
    </row>
    <row r="2" spans="1:9" ht="12.95" customHeight="1" x14ac:dyDescent="0.3">
      <c r="A2" s="6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17</v>
      </c>
    </row>
    <row r="3" spans="1:9" ht="12.95" customHeight="1" x14ac:dyDescent="0.3">
      <c r="A3" s="8" t="s">
        <v>18</v>
      </c>
      <c r="B3" s="8" t="s">
        <v>19</v>
      </c>
      <c r="C3" s="8">
        <v>16</v>
      </c>
      <c r="D3" s="8" t="s">
        <v>20</v>
      </c>
      <c r="E3" s="8" t="str">
        <f t="shared" ref="E3:E22" si="0">IF(LEFT(B3,1)="A","대리",IF(LEFT(B3,1)="B","과장","부장"))</f>
        <v>과장</v>
      </c>
      <c r="F3" s="9">
        <f t="shared" ref="F3:F22" si="1">IF(E3="부장",4500000,IF(E3="과장",3500000,2500000))</f>
        <v>3500000</v>
      </c>
      <c r="G3" s="9">
        <f t="shared" ref="G3:G22" si="2">IF(C3&gt;=15,F3*9%,IF(C3&gt;=10,F3*7%,IF(C3&gt;=5,F3*5%,F3*3%)))*C3</f>
        <v>5040000</v>
      </c>
      <c r="H3" s="9">
        <f t="shared" ref="H3:H22" si="3">IF(E3="부장",500000,IF(E3="과장",300000,200000))</f>
        <v>300000</v>
      </c>
      <c r="I3" s="9">
        <f t="shared" ref="I3:I22" si="4">F3+G3+H3</f>
        <v>8840000</v>
      </c>
    </row>
    <row r="4" spans="1:9" ht="12.95" customHeight="1" x14ac:dyDescent="0.3">
      <c r="A4" s="10" t="s">
        <v>21</v>
      </c>
      <c r="B4" s="10" t="s">
        <v>22</v>
      </c>
      <c r="C4" s="10">
        <v>11</v>
      </c>
      <c r="D4" s="10" t="s">
        <v>23</v>
      </c>
      <c r="E4" s="10" t="str">
        <f t="shared" si="0"/>
        <v>과장</v>
      </c>
      <c r="F4" s="11">
        <f t="shared" si="1"/>
        <v>3500000</v>
      </c>
      <c r="G4" s="11">
        <f t="shared" si="2"/>
        <v>2695000.0000000005</v>
      </c>
      <c r="H4" s="11">
        <f t="shared" si="3"/>
        <v>300000</v>
      </c>
      <c r="I4" s="11">
        <f t="shared" si="4"/>
        <v>6495000</v>
      </c>
    </row>
    <row r="5" spans="1:9" ht="12.95" customHeight="1" x14ac:dyDescent="0.3">
      <c r="A5" s="10" t="s">
        <v>24</v>
      </c>
      <c r="B5" s="10" t="s">
        <v>25</v>
      </c>
      <c r="C5" s="10">
        <v>8</v>
      </c>
      <c r="D5" s="10" t="s">
        <v>26</v>
      </c>
      <c r="E5" s="10" t="str">
        <f t="shared" si="0"/>
        <v>과장</v>
      </c>
      <c r="F5" s="11">
        <f t="shared" si="1"/>
        <v>3500000</v>
      </c>
      <c r="G5" s="11">
        <f t="shared" si="2"/>
        <v>1400000</v>
      </c>
      <c r="H5" s="11">
        <f t="shared" si="3"/>
        <v>300000</v>
      </c>
      <c r="I5" s="11">
        <f t="shared" si="4"/>
        <v>5200000</v>
      </c>
    </row>
    <row r="6" spans="1:9" ht="12.95" customHeight="1" x14ac:dyDescent="0.3">
      <c r="A6" s="10" t="s">
        <v>27</v>
      </c>
      <c r="B6" s="10" t="s">
        <v>28</v>
      </c>
      <c r="C6" s="10">
        <v>10</v>
      </c>
      <c r="D6" s="10" t="s">
        <v>29</v>
      </c>
      <c r="E6" s="10" t="str">
        <f t="shared" si="0"/>
        <v>과장</v>
      </c>
      <c r="F6" s="11">
        <f t="shared" si="1"/>
        <v>3500000</v>
      </c>
      <c r="G6" s="11">
        <f t="shared" si="2"/>
        <v>2450000.0000000005</v>
      </c>
      <c r="H6" s="11">
        <f t="shared" si="3"/>
        <v>300000</v>
      </c>
      <c r="I6" s="11">
        <f t="shared" si="4"/>
        <v>6250000</v>
      </c>
    </row>
    <row r="7" spans="1:9" ht="12.95" customHeight="1" x14ac:dyDescent="0.3">
      <c r="A7" s="10" t="s">
        <v>30</v>
      </c>
      <c r="B7" s="10" t="s">
        <v>31</v>
      </c>
      <c r="C7" s="10">
        <v>2</v>
      </c>
      <c r="D7" s="10" t="s">
        <v>20</v>
      </c>
      <c r="E7" s="10" t="str">
        <f t="shared" si="0"/>
        <v>대리</v>
      </c>
      <c r="F7" s="11">
        <f t="shared" si="1"/>
        <v>2500000</v>
      </c>
      <c r="G7" s="11">
        <f t="shared" si="2"/>
        <v>150000</v>
      </c>
      <c r="H7" s="11">
        <f t="shared" si="3"/>
        <v>200000</v>
      </c>
      <c r="I7" s="11">
        <f t="shared" si="4"/>
        <v>2850000</v>
      </c>
    </row>
    <row r="8" spans="1:9" ht="12.95" customHeight="1" x14ac:dyDescent="0.3">
      <c r="A8" s="2" t="s">
        <v>32</v>
      </c>
      <c r="B8" s="2" t="s">
        <v>33</v>
      </c>
      <c r="C8" s="2">
        <v>3</v>
      </c>
      <c r="D8" s="2" t="s">
        <v>34</v>
      </c>
      <c r="E8" s="2" t="str">
        <f t="shared" si="0"/>
        <v>대리</v>
      </c>
      <c r="F8" s="3">
        <f t="shared" si="1"/>
        <v>2500000</v>
      </c>
      <c r="G8" s="3">
        <f t="shared" si="2"/>
        <v>225000</v>
      </c>
      <c r="H8" s="3">
        <f t="shared" si="3"/>
        <v>200000</v>
      </c>
      <c r="I8" s="3">
        <f t="shared" si="4"/>
        <v>2925000</v>
      </c>
    </row>
    <row r="9" spans="1:9" ht="12.95" customHeight="1" x14ac:dyDescent="0.3">
      <c r="A9" s="2" t="s">
        <v>35</v>
      </c>
      <c r="B9" s="2" t="s">
        <v>36</v>
      </c>
      <c r="C9" s="2">
        <v>3</v>
      </c>
      <c r="D9" s="2" t="s">
        <v>29</v>
      </c>
      <c r="E9" s="2" t="str">
        <f t="shared" si="0"/>
        <v>대리</v>
      </c>
      <c r="F9" s="3">
        <f t="shared" si="1"/>
        <v>2500000</v>
      </c>
      <c r="G9" s="3">
        <f t="shared" si="2"/>
        <v>225000</v>
      </c>
      <c r="H9" s="3">
        <f t="shared" si="3"/>
        <v>200000</v>
      </c>
      <c r="I9" s="3">
        <f t="shared" si="4"/>
        <v>2925000</v>
      </c>
    </row>
    <row r="10" spans="1:9" ht="12.95" customHeight="1" x14ac:dyDescent="0.3">
      <c r="A10" s="2" t="s">
        <v>37</v>
      </c>
      <c r="B10" s="2" t="s">
        <v>38</v>
      </c>
      <c r="C10" s="2">
        <v>4</v>
      </c>
      <c r="D10" s="2" t="s">
        <v>26</v>
      </c>
      <c r="E10" s="2" t="str">
        <f t="shared" si="0"/>
        <v>대리</v>
      </c>
      <c r="F10" s="3">
        <f t="shared" si="1"/>
        <v>2500000</v>
      </c>
      <c r="G10" s="3">
        <f t="shared" si="2"/>
        <v>300000</v>
      </c>
      <c r="H10" s="3">
        <f t="shared" si="3"/>
        <v>200000</v>
      </c>
      <c r="I10" s="3">
        <f t="shared" si="4"/>
        <v>3000000</v>
      </c>
    </row>
    <row r="11" spans="1:9" ht="12.95" customHeight="1" x14ac:dyDescent="0.3">
      <c r="A11" s="2" t="s">
        <v>39</v>
      </c>
      <c r="B11" s="2" t="s">
        <v>40</v>
      </c>
      <c r="C11" s="2">
        <v>5</v>
      </c>
      <c r="D11" s="2" t="s">
        <v>41</v>
      </c>
      <c r="E11" s="2" t="str">
        <f t="shared" si="0"/>
        <v>대리</v>
      </c>
      <c r="F11" s="3">
        <f t="shared" si="1"/>
        <v>2500000</v>
      </c>
      <c r="G11" s="3">
        <f t="shared" si="2"/>
        <v>625000</v>
      </c>
      <c r="H11" s="3">
        <f t="shared" si="3"/>
        <v>200000</v>
      </c>
      <c r="I11" s="3">
        <f t="shared" si="4"/>
        <v>3325000</v>
      </c>
    </row>
    <row r="12" spans="1:9" ht="12.95" customHeight="1" x14ac:dyDescent="0.3">
      <c r="A12" s="2" t="s">
        <v>42</v>
      </c>
      <c r="B12" s="2" t="s">
        <v>43</v>
      </c>
      <c r="C12" s="2">
        <v>8</v>
      </c>
      <c r="D12" s="2" t="s">
        <v>20</v>
      </c>
      <c r="E12" s="2" t="str">
        <f t="shared" si="0"/>
        <v>부장</v>
      </c>
      <c r="F12" s="3">
        <f t="shared" si="1"/>
        <v>4500000</v>
      </c>
      <c r="G12" s="3">
        <f t="shared" si="2"/>
        <v>1800000</v>
      </c>
      <c r="H12" s="3">
        <f t="shared" si="3"/>
        <v>500000</v>
      </c>
      <c r="I12" s="3">
        <f t="shared" si="4"/>
        <v>6800000</v>
      </c>
    </row>
    <row r="13" spans="1:9" ht="12.95" customHeight="1" x14ac:dyDescent="0.3">
      <c r="A13" s="2" t="s">
        <v>44</v>
      </c>
      <c r="B13" s="2" t="s">
        <v>45</v>
      </c>
      <c r="C13" s="2">
        <v>7</v>
      </c>
      <c r="D13" s="2" t="s">
        <v>26</v>
      </c>
      <c r="E13" s="2" t="str">
        <f t="shared" si="0"/>
        <v>부장</v>
      </c>
      <c r="F13" s="3">
        <f t="shared" si="1"/>
        <v>4500000</v>
      </c>
      <c r="G13" s="3">
        <f t="shared" si="2"/>
        <v>1575000</v>
      </c>
      <c r="H13" s="3">
        <f t="shared" si="3"/>
        <v>500000</v>
      </c>
      <c r="I13" s="3">
        <f t="shared" si="4"/>
        <v>6575000</v>
      </c>
    </row>
    <row r="14" spans="1:9" ht="12.95" customHeight="1" x14ac:dyDescent="0.3">
      <c r="A14" s="2" t="s">
        <v>46</v>
      </c>
      <c r="B14" s="2" t="s">
        <v>47</v>
      </c>
      <c r="C14" s="2">
        <v>6</v>
      </c>
      <c r="D14" s="2" t="s">
        <v>29</v>
      </c>
      <c r="E14" s="2" t="str">
        <f t="shared" si="0"/>
        <v>부장</v>
      </c>
      <c r="F14" s="3">
        <f t="shared" si="1"/>
        <v>4500000</v>
      </c>
      <c r="G14" s="3">
        <f t="shared" si="2"/>
        <v>1350000</v>
      </c>
      <c r="H14" s="3">
        <f t="shared" si="3"/>
        <v>500000</v>
      </c>
      <c r="I14" s="3">
        <f t="shared" si="4"/>
        <v>6350000</v>
      </c>
    </row>
    <row r="15" spans="1:9" ht="12.95" customHeight="1" x14ac:dyDescent="0.3">
      <c r="A15" s="2" t="s">
        <v>48</v>
      </c>
      <c r="B15" s="2" t="s">
        <v>49</v>
      </c>
      <c r="C15" s="2">
        <v>5</v>
      </c>
      <c r="D15" s="2" t="s">
        <v>34</v>
      </c>
      <c r="E15" s="2" t="str">
        <f t="shared" si="0"/>
        <v>부장</v>
      </c>
      <c r="F15" s="3">
        <f t="shared" si="1"/>
        <v>4500000</v>
      </c>
      <c r="G15" s="3">
        <f t="shared" si="2"/>
        <v>1125000</v>
      </c>
      <c r="H15" s="3">
        <f t="shared" si="3"/>
        <v>500000</v>
      </c>
      <c r="I15" s="3">
        <f t="shared" si="4"/>
        <v>6125000</v>
      </c>
    </row>
    <row r="16" spans="1:9" ht="12.95" customHeight="1" x14ac:dyDescent="0.3">
      <c r="A16" s="2" t="s">
        <v>50</v>
      </c>
      <c r="B16" s="2" t="s">
        <v>2</v>
      </c>
      <c r="C16" s="2">
        <v>3</v>
      </c>
      <c r="D16" s="2" t="s">
        <v>20</v>
      </c>
      <c r="E16" s="2" t="str">
        <f t="shared" si="0"/>
        <v>부장</v>
      </c>
      <c r="F16" s="3">
        <f t="shared" si="1"/>
        <v>4500000</v>
      </c>
      <c r="G16" s="3">
        <f t="shared" si="2"/>
        <v>405000</v>
      </c>
      <c r="H16" s="3">
        <f t="shared" si="3"/>
        <v>500000</v>
      </c>
      <c r="I16" s="3">
        <f t="shared" si="4"/>
        <v>5405000</v>
      </c>
    </row>
    <row r="17" spans="1:10" ht="12.95" customHeight="1" x14ac:dyDescent="0.3">
      <c r="A17" s="2" t="s">
        <v>51</v>
      </c>
      <c r="B17" s="2" t="s">
        <v>3</v>
      </c>
      <c r="C17" s="2">
        <v>2</v>
      </c>
      <c r="D17" s="2" t="s">
        <v>41</v>
      </c>
      <c r="E17" s="2" t="str">
        <f t="shared" si="0"/>
        <v>부장</v>
      </c>
      <c r="F17" s="3">
        <f t="shared" si="1"/>
        <v>4500000</v>
      </c>
      <c r="G17" s="3">
        <f t="shared" si="2"/>
        <v>270000</v>
      </c>
      <c r="H17" s="3">
        <f t="shared" si="3"/>
        <v>500000</v>
      </c>
      <c r="I17" s="3">
        <f t="shared" si="4"/>
        <v>5270000</v>
      </c>
    </row>
    <row r="18" spans="1:10" ht="12.95" customHeight="1" x14ac:dyDescent="0.3">
      <c r="A18" s="2" t="s">
        <v>52</v>
      </c>
      <c r="B18" s="2" t="s">
        <v>4</v>
      </c>
      <c r="C18" s="2">
        <v>11</v>
      </c>
      <c r="D18" s="2" t="s">
        <v>29</v>
      </c>
      <c r="E18" s="2" t="str">
        <f t="shared" si="0"/>
        <v>부장</v>
      </c>
      <c r="F18" s="3">
        <f t="shared" si="1"/>
        <v>4500000</v>
      </c>
      <c r="G18" s="3">
        <f t="shared" si="2"/>
        <v>3465000.0000000005</v>
      </c>
      <c r="H18" s="3">
        <f t="shared" si="3"/>
        <v>500000</v>
      </c>
      <c r="I18" s="3">
        <f t="shared" si="4"/>
        <v>8465000</v>
      </c>
    </row>
    <row r="19" spans="1:10" ht="12.95" customHeight="1" x14ac:dyDescent="0.3">
      <c r="A19" s="2" t="s">
        <v>53</v>
      </c>
      <c r="B19" s="2" t="s">
        <v>5</v>
      </c>
      <c r="C19" s="2">
        <v>15</v>
      </c>
      <c r="D19" s="2" t="s">
        <v>26</v>
      </c>
      <c r="E19" s="2" t="str">
        <f t="shared" si="0"/>
        <v>부장</v>
      </c>
      <c r="F19" s="3">
        <f t="shared" si="1"/>
        <v>4500000</v>
      </c>
      <c r="G19" s="3">
        <f t="shared" si="2"/>
        <v>6075000</v>
      </c>
      <c r="H19" s="3">
        <f t="shared" si="3"/>
        <v>500000</v>
      </c>
      <c r="I19" s="3">
        <f t="shared" si="4"/>
        <v>11075000</v>
      </c>
    </row>
    <row r="20" spans="1:10" ht="12.95" customHeight="1" x14ac:dyDescent="0.3">
      <c r="A20" s="2" t="s">
        <v>54</v>
      </c>
      <c r="B20" s="2" t="s">
        <v>55</v>
      </c>
      <c r="C20" s="2">
        <v>9</v>
      </c>
      <c r="D20" s="2" t="s">
        <v>34</v>
      </c>
      <c r="E20" s="2" t="str">
        <f t="shared" si="0"/>
        <v>부장</v>
      </c>
      <c r="F20" s="3">
        <f t="shared" si="1"/>
        <v>4500000</v>
      </c>
      <c r="G20" s="3">
        <f t="shared" si="2"/>
        <v>2025000</v>
      </c>
      <c r="H20" s="3">
        <f t="shared" si="3"/>
        <v>500000</v>
      </c>
      <c r="I20" s="3">
        <f t="shared" si="4"/>
        <v>7025000</v>
      </c>
    </row>
    <row r="21" spans="1:10" ht="12.95" customHeight="1" x14ac:dyDescent="0.3">
      <c r="A21" s="2" t="s">
        <v>56</v>
      </c>
      <c r="B21" s="2" t="s">
        <v>57</v>
      </c>
      <c r="C21" s="2">
        <v>19</v>
      </c>
      <c r="D21" s="2" t="s">
        <v>23</v>
      </c>
      <c r="E21" s="2" t="str">
        <f t="shared" si="0"/>
        <v>부장</v>
      </c>
      <c r="F21" s="3">
        <f t="shared" si="1"/>
        <v>4500000</v>
      </c>
      <c r="G21" s="3">
        <f t="shared" si="2"/>
        <v>7695000</v>
      </c>
      <c r="H21" s="3">
        <f t="shared" si="3"/>
        <v>500000</v>
      </c>
      <c r="I21" s="3">
        <f t="shared" si="4"/>
        <v>12695000</v>
      </c>
    </row>
    <row r="22" spans="1:10" ht="12.95" customHeight="1" x14ac:dyDescent="0.3">
      <c r="A22" s="4" t="s">
        <v>58</v>
      </c>
      <c r="B22" s="4" t="s">
        <v>59</v>
      </c>
      <c r="C22" s="4">
        <v>15</v>
      </c>
      <c r="D22" s="4" t="s">
        <v>34</v>
      </c>
      <c r="E22" s="4" t="str">
        <f t="shared" si="0"/>
        <v>부장</v>
      </c>
      <c r="F22" s="5">
        <f t="shared" si="1"/>
        <v>4500000</v>
      </c>
      <c r="G22" s="5">
        <f t="shared" si="2"/>
        <v>6075000</v>
      </c>
      <c r="H22" s="5">
        <f t="shared" si="3"/>
        <v>500000</v>
      </c>
      <c r="I22" s="5">
        <f t="shared" si="4"/>
        <v>11075000</v>
      </c>
    </row>
    <row r="23" spans="1:10" ht="12.95" customHeight="1" x14ac:dyDescent="0.3">
      <c r="A23" s="13" t="s">
        <v>60</v>
      </c>
      <c r="B23" s="13"/>
      <c r="C23" s="13"/>
      <c r="D23" s="13"/>
      <c r="E23" s="13"/>
      <c r="F23" s="1">
        <f>AVERAGE(F3:F22)</f>
        <v>3800000</v>
      </c>
      <c r="G23" s="1">
        <f>AVERAGE(G3:G22)</f>
        <v>2248500</v>
      </c>
      <c r="H23" s="1">
        <f>AVERAGE(H3:H22)</f>
        <v>385000</v>
      </c>
      <c r="I23" s="1">
        <f>AVERAGE(I3:I22)</f>
        <v>6433500</v>
      </c>
    </row>
    <row r="24" spans="1:10" ht="12.95" customHeight="1" x14ac:dyDescent="0.3">
      <c r="A24" s="17" t="s">
        <v>64</v>
      </c>
      <c r="B24" s="15"/>
      <c r="C24" s="15"/>
      <c r="D24" s="15"/>
      <c r="E24" s="15"/>
      <c r="F24" s="16"/>
      <c r="G24" s="1">
        <f>SUMIFS(G3:G22,$A$3:$A$22,"김*",$E$3:$E$22,"부장")</f>
        <v>2025000</v>
      </c>
      <c r="H24" s="1">
        <f t="shared" ref="H24:I24" si="5">SUMIFS(H3:H22,$A$3:$A$22,"김*",$E$3:$E$22,"부장")</f>
        <v>1500000</v>
      </c>
      <c r="I24" s="1">
        <f t="shared" si="5"/>
        <v>17025000</v>
      </c>
    </row>
    <row r="25" spans="1:10" ht="12.95" customHeight="1" x14ac:dyDescent="0.3">
      <c r="A25" s="14" t="s">
        <v>65</v>
      </c>
      <c r="B25" s="18"/>
      <c r="C25" s="18"/>
      <c r="D25" s="18"/>
      <c r="E25" s="18"/>
      <c r="F25" s="18"/>
      <c r="G25" s="18"/>
      <c r="H25" s="18"/>
      <c r="I25" s="19"/>
    </row>
    <row r="26" spans="1:10" ht="12.95" customHeight="1" x14ac:dyDescent="0.3">
      <c r="A26" s="13" t="s">
        <v>61</v>
      </c>
      <c r="B26" s="13"/>
      <c r="C26" s="13"/>
      <c r="D26" s="13"/>
      <c r="E26" s="13"/>
      <c r="F26" s="13"/>
      <c r="G26" s="13"/>
      <c r="H26" s="1">
        <f t="array" ref="H26">SUMPRODUCT((($E$3:$E$22="과장")+($E$3:$E$22="부장"))*(LEFT($A$3:$A$22,1)="이"),H3:H22)</f>
        <v>800000</v>
      </c>
      <c r="I26" s="1">
        <f t="array" ref="I26">SUMPRODUCT((($E$3:$E$22="과장")+($E$3:$E$22="부장"))*(LEFT($A$3:$A$22,1)="이"),I3:I22)</f>
        <v>16275000</v>
      </c>
      <c r="J26">
        <f t="array" ref="J26">SUMPRODUCT(((LEFT($A$3:$A$22,1)="이")*($E$3:$E$22="과장"))+((LEFT($A$3:$A$22,1)="이")*($E$3:$E$22="부장")),H3:H22)</f>
        <v>800000</v>
      </c>
    </row>
    <row r="27" spans="1:10" ht="12.95" customHeight="1" x14ac:dyDescent="0.3">
      <c r="A27" s="14" t="s">
        <v>63</v>
      </c>
      <c r="B27" s="15"/>
      <c r="C27" s="15"/>
      <c r="D27" s="15"/>
      <c r="E27" s="15"/>
      <c r="F27" s="15"/>
      <c r="G27" s="15"/>
      <c r="H27" s="15"/>
      <c r="I27" s="16"/>
    </row>
    <row r="28" spans="1:10" ht="12.95" customHeight="1" x14ac:dyDescent="0.3">
      <c r="A28" s="13" t="s">
        <v>62</v>
      </c>
      <c r="B28" s="13"/>
      <c r="C28" s="13"/>
      <c r="D28" s="13"/>
      <c r="E28" s="13"/>
      <c r="F28" s="13"/>
      <c r="G28" s="13"/>
      <c r="H28" s="1">
        <f>SUMIF($G$3:$G$22,"&gt;=1000000",H3:H22)-SUMIF($G$3:$G$22,"&gt;=1500000",H3:H22)</f>
        <v>1300000</v>
      </c>
      <c r="I28" s="1">
        <f>SUMIF($G$3:$G$22,"&gt;=1000000",I3:I22)-SUMIF($G$3:$G$22,"&gt;=1500000",I3:I22)</f>
        <v>17675000</v>
      </c>
    </row>
    <row r="31" spans="1:10" x14ac:dyDescent="0.3">
      <c r="H31" t="s">
        <v>0</v>
      </c>
      <c r="I31" t="s">
        <v>1</v>
      </c>
    </row>
    <row r="32" spans="1:10" x14ac:dyDescent="0.3">
      <c r="H32" t="s">
        <v>6</v>
      </c>
      <c r="I32" t="s">
        <v>7</v>
      </c>
    </row>
    <row r="33" spans="8:9" x14ac:dyDescent="0.3">
      <c r="H33" t="s">
        <v>6</v>
      </c>
      <c r="I33" t="s">
        <v>8</v>
      </c>
    </row>
  </sheetData>
  <sortState ref="A3:I22">
    <sortCondition ref="E3:E22"/>
    <sortCondition ref="B3:B22"/>
  </sortState>
  <mergeCells count="7">
    <mergeCell ref="A1:I1"/>
    <mergeCell ref="A28:G28"/>
    <mergeCell ref="A26:G26"/>
    <mergeCell ref="A23:E23"/>
    <mergeCell ref="A27:I27"/>
    <mergeCell ref="A24:F24"/>
    <mergeCell ref="A25:I25"/>
  </mergeCells>
  <phoneticPr fontId="1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사용자</cp:lastModifiedBy>
  <cp:lastPrinted>2017-08-16T06:45:13Z</cp:lastPrinted>
  <dcterms:created xsi:type="dcterms:W3CDTF">2011-04-30T04:06:52Z</dcterms:created>
  <dcterms:modified xsi:type="dcterms:W3CDTF">2017-08-17T06:47:39Z</dcterms:modified>
</cp:coreProperties>
</file>