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면철\Desktop\(2-1)모의고사\모의고사 정답\01 엑셀\"/>
    </mc:Choice>
  </mc:AlternateContent>
  <xr:revisionPtr revIDLastSave="0" documentId="13_ncr:1_{381F4E06-4DF9-4742-8881-40F58B633D5B}" xr6:coauthVersionLast="44" xr6:coauthVersionMax="44" xr10:uidLastSave="{00000000-0000-0000-0000-000000000000}"/>
  <bookViews>
    <workbookView xWindow="34890" yWindow="1065" windowWidth="16590" windowHeight="1543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8" i="1" l="1"/>
  <c r="I27" i="1"/>
  <c r="I24" i="1"/>
  <c r="I25" i="1"/>
  <c r="I26" i="1"/>
  <c r="D25" i="1"/>
  <c r="D26" i="1"/>
  <c r="D24" i="1"/>
  <c r="G5" i="1"/>
  <c r="G26" i="1" s="1"/>
  <c r="G11" i="1"/>
  <c r="G13" i="1"/>
  <c r="G22" i="1"/>
  <c r="G4" i="1"/>
  <c r="G12" i="1"/>
  <c r="G14" i="1"/>
  <c r="G6" i="1"/>
  <c r="G20" i="1"/>
  <c r="G23" i="1"/>
  <c r="G8" i="1"/>
  <c r="G9" i="1"/>
  <c r="G16" i="1"/>
  <c r="G7" i="1"/>
  <c r="G17" i="1"/>
  <c r="G10" i="1"/>
  <c r="G18" i="1"/>
  <c r="G21" i="1"/>
  <c r="G19" i="1"/>
  <c r="G15" i="1"/>
  <c r="F5" i="1"/>
  <c r="F11" i="1"/>
  <c r="F13" i="1"/>
  <c r="F22" i="1"/>
  <c r="F4" i="1"/>
  <c r="F25" i="1" s="1"/>
  <c r="F12" i="1"/>
  <c r="F14" i="1"/>
  <c r="F6" i="1"/>
  <c r="F20" i="1"/>
  <c r="F23" i="1"/>
  <c r="F8" i="1"/>
  <c r="F9" i="1"/>
  <c r="F16" i="1"/>
  <c r="F7" i="1"/>
  <c r="F17" i="1"/>
  <c r="F10" i="1"/>
  <c r="F18" i="1"/>
  <c r="F21" i="1"/>
  <c r="F19" i="1"/>
  <c r="F15" i="1"/>
  <c r="E5" i="1"/>
  <c r="E26" i="1" s="1"/>
  <c r="E11" i="1"/>
  <c r="E13" i="1"/>
  <c r="H13" i="1" s="1"/>
  <c r="J13" i="1" s="1"/>
  <c r="E22" i="1"/>
  <c r="H22" i="1" s="1"/>
  <c r="J22" i="1" s="1"/>
  <c r="K22" i="1" s="1"/>
  <c r="E4" i="1"/>
  <c r="E12" i="1"/>
  <c r="H12" i="1" s="1"/>
  <c r="J12" i="1" s="1"/>
  <c r="K12" i="1" s="1"/>
  <c r="E14" i="1"/>
  <c r="E6" i="1"/>
  <c r="H6" i="1" s="1"/>
  <c r="E20" i="1"/>
  <c r="H20" i="1" s="1"/>
  <c r="J20" i="1" s="1"/>
  <c r="K20" i="1" s="1"/>
  <c r="E23" i="1"/>
  <c r="E8" i="1"/>
  <c r="H8" i="1" s="1"/>
  <c r="J8" i="1" s="1"/>
  <c r="K8" i="1" s="1"/>
  <c r="E9" i="1"/>
  <c r="H9" i="1" s="1"/>
  <c r="J9" i="1" s="1"/>
  <c r="K9" i="1" s="1"/>
  <c r="E16" i="1"/>
  <c r="E7" i="1"/>
  <c r="H7" i="1" s="1"/>
  <c r="J7" i="1" s="1"/>
  <c r="K7" i="1" s="1"/>
  <c r="E17" i="1"/>
  <c r="H17" i="1" s="1"/>
  <c r="J17" i="1" s="1"/>
  <c r="K17" i="1" s="1"/>
  <c r="E10" i="1"/>
  <c r="H10" i="1" s="1"/>
  <c r="J10" i="1" s="1"/>
  <c r="K10" i="1" s="1"/>
  <c r="E18" i="1"/>
  <c r="H18" i="1" s="1"/>
  <c r="J18" i="1" s="1"/>
  <c r="K18" i="1" s="1"/>
  <c r="E21" i="1"/>
  <c r="E19" i="1"/>
  <c r="H19" i="1" s="1"/>
  <c r="J19" i="1" s="1"/>
  <c r="K19" i="1" s="1"/>
  <c r="E15" i="1"/>
  <c r="H15" i="1" s="1"/>
  <c r="J15" i="1" s="1"/>
  <c r="K15" i="1" s="1"/>
  <c r="H14" i="1" l="1"/>
  <c r="J14" i="1" s="1"/>
  <c r="H16" i="1"/>
  <c r="J16" i="1" s="1"/>
  <c r="K16" i="1" s="1"/>
  <c r="H4" i="1"/>
  <c r="H21" i="1"/>
  <c r="J21" i="1" s="1"/>
  <c r="K21" i="1" s="1"/>
  <c r="H23" i="1"/>
  <c r="J23" i="1" s="1"/>
  <c r="K23" i="1" s="1"/>
  <c r="H11" i="1"/>
  <c r="J11" i="1" s="1"/>
  <c r="K11" i="1" s="1"/>
  <c r="F24" i="1"/>
  <c r="G24" i="1"/>
  <c r="F26" i="1"/>
  <c r="G25" i="1"/>
  <c r="H25" i="1"/>
  <c r="J4" i="1"/>
  <c r="J27" i="1"/>
  <c r="K14" i="1"/>
  <c r="K27" i="1" s="1"/>
  <c r="K13" i="1"/>
  <c r="K28" i="1" s="1"/>
  <c r="J28" i="1"/>
  <c r="J6" i="1"/>
  <c r="H24" i="1"/>
  <c r="E25" i="1"/>
  <c r="H5" i="1"/>
  <c r="E24" i="1"/>
  <c r="J25" i="1" l="1"/>
  <c r="K4" i="1"/>
  <c r="J24" i="1"/>
  <c r="K6" i="1"/>
  <c r="K24" i="1" s="1"/>
  <c r="H26" i="1"/>
  <c r="J5" i="1"/>
  <c r="K5" i="1" l="1"/>
  <c r="K26" i="1" s="1"/>
  <c r="J26" i="1"/>
  <c r="K25" i="1"/>
  <c r="K29" i="1"/>
  <c r="J29" i="1" l="1"/>
  <c r="I29" i="1"/>
</calcChain>
</file>

<file path=xl/sharedStrings.xml><?xml version="1.0" encoding="utf-8"?>
<sst xmlns="http://schemas.openxmlformats.org/spreadsheetml/2006/main" count="76" uniqueCount="50">
  <si>
    <t>성명</t>
    <phoneticPr fontId="1" type="noConversion"/>
  </si>
  <si>
    <t>입사년도</t>
    <phoneticPr fontId="1" type="noConversion"/>
  </si>
  <si>
    <t>부서명</t>
    <phoneticPr fontId="1" type="noConversion"/>
  </si>
  <si>
    <t>평균급여</t>
    <phoneticPr fontId="1" type="noConversion"/>
  </si>
  <si>
    <t>휴가발생</t>
    <phoneticPr fontId="1" type="noConversion"/>
  </si>
  <si>
    <t>휴가</t>
    <phoneticPr fontId="1" type="noConversion"/>
  </si>
  <si>
    <t>연가보상비</t>
    <phoneticPr fontId="1" type="noConversion"/>
  </si>
  <si>
    <t>연차</t>
    <phoneticPr fontId="1" type="noConversion"/>
  </si>
  <si>
    <t>월차</t>
    <phoneticPr fontId="1" type="noConversion"/>
  </si>
  <si>
    <t>연공</t>
    <phoneticPr fontId="1" type="noConversion"/>
  </si>
  <si>
    <t>계</t>
    <phoneticPr fontId="1" type="noConversion"/>
  </si>
  <si>
    <t>사용일</t>
    <phoneticPr fontId="1" type="noConversion"/>
  </si>
  <si>
    <t>미사용일</t>
    <phoneticPr fontId="1" type="noConversion"/>
  </si>
  <si>
    <t>이홍재</t>
    <phoneticPr fontId="1" type="noConversion"/>
  </si>
  <si>
    <t>영업부</t>
    <phoneticPr fontId="1" type="noConversion"/>
  </si>
  <si>
    <t>김상진</t>
    <phoneticPr fontId="1" type="noConversion"/>
  </si>
  <si>
    <t>판매부</t>
    <phoneticPr fontId="1" type="noConversion"/>
  </si>
  <si>
    <t>홍방울</t>
    <phoneticPr fontId="1" type="noConversion"/>
  </si>
  <si>
    <t>정미숙</t>
    <phoneticPr fontId="1" type="noConversion"/>
  </si>
  <si>
    <t>자재부</t>
    <phoneticPr fontId="1" type="noConversion"/>
  </si>
  <si>
    <t>김덕순</t>
    <phoneticPr fontId="1" type="noConversion"/>
  </si>
  <si>
    <t>전동욱</t>
    <phoneticPr fontId="1" type="noConversion"/>
  </si>
  <si>
    <t>남태영</t>
    <phoneticPr fontId="1" type="noConversion"/>
  </si>
  <si>
    <t>이종만</t>
    <phoneticPr fontId="1" type="noConversion"/>
  </si>
  <si>
    <t>김현숙</t>
    <phoneticPr fontId="1" type="noConversion"/>
  </si>
  <si>
    <t>전상기</t>
    <phoneticPr fontId="1" type="noConversion"/>
  </si>
  <si>
    <t>서진우</t>
    <phoneticPr fontId="1" type="noConversion"/>
  </si>
  <si>
    <t>김미숙</t>
    <phoneticPr fontId="1" type="noConversion"/>
  </si>
  <si>
    <t>김성미</t>
    <phoneticPr fontId="1" type="noConversion"/>
  </si>
  <si>
    <t>김준호</t>
    <phoneticPr fontId="1" type="noConversion"/>
  </si>
  <si>
    <t>박진문</t>
    <phoneticPr fontId="1" type="noConversion"/>
  </si>
  <si>
    <t>서경석</t>
    <phoneticPr fontId="1" type="noConversion"/>
  </si>
  <si>
    <t>이은미</t>
    <phoneticPr fontId="1" type="noConversion"/>
  </si>
  <si>
    <t>차도리</t>
    <phoneticPr fontId="1" type="noConversion"/>
  </si>
  <si>
    <t>강호동</t>
    <phoneticPr fontId="1" type="noConversion"/>
  </si>
  <si>
    <t>이만수</t>
    <phoneticPr fontId="1" type="noConversion"/>
  </si>
  <si>
    <t>합계</t>
    <phoneticPr fontId="1" type="noConversion"/>
  </si>
  <si>
    <t>이씨이면서 판매부 종업원들의 합</t>
    <phoneticPr fontId="1" type="noConversion"/>
  </si>
  <si>
    <t>입사년도가 2로 시작하면서 자재부 또는 영업부인 종업원들의 합</t>
    <phoneticPr fontId="1" type="noConversion"/>
  </si>
  <si>
    <t>연가보상비가 600000 이상 800000 미만인 합</t>
    <phoneticPr fontId="1" type="noConversion"/>
  </si>
  <si>
    <t>성명</t>
    <phoneticPr fontId="1" type="noConversion"/>
  </si>
  <si>
    <t>부서명</t>
    <phoneticPr fontId="1" type="noConversion"/>
  </si>
  <si>
    <t>이*</t>
    <phoneticPr fontId="1" type="noConversion"/>
  </si>
  <si>
    <t>판매부</t>
    <phoneticPr fontId="1" type="noConversion"/>
  </si>
  <si>
    <t>입사년도</t>
    <phoneticPr fontId="1" type="noConversion"/>
  </si>
  <si>
    <t>&gt;=2000</t>
    <phoneticPr fontId="1" type="noConversion"/>
  </si>
  <si>
    <t>자재부</t>
    <phoneticPr fontId="1" type="noConversion"/>
  </si>
  <si>
    <t>영업부</t>
    <phoneticPr fontId="1" type="noConversion"/>
  </si>
  <si>
    <t>연가보상비</t>
    <phoneticPr fontId="1" type="noConversion"/>
  </si>
  <si>
    <t>사원별 연가보상비 내역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</si>
</sst>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₩&quot;#,##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u/>
      <sz val="18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176" fontId="2" fillId="0" borderId="2" xfId="0" applyNumberFormat="1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176" fontId="2" fillId="0" borderId="3" xfId="0" applyNumberFormat="1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176" fontId="2" fillId="0" borderId="4" xfId="0" applyNumberFormat="1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u="sng"/>
            </a:pPr>
            <a:r>
              <a:rPr lang="ko-KR" altLang="en-US" sz="1600" u="sng"/>
              <a:t>부서별 연가보상비 분석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0547920640354737"/>
          <c:y val="0.17068861184018663"/>
          <c:w val="0.34973606560049558"/>
          <c:h val="0.78204870224555267"/>
        </c:manualLayout>
      </c:layout>
      <c:pieChart>
        <c:varyColors val="1"/>
        <c:ser>
          <c:idx val="0"/>
          <c:order val="0"/>
          <c:tx>
            <c:strRef>
              <c:f>Sheet1!$B$37</c:f>
              <c:strCache>
                <c:ptCount val="1"/>
                <c:pt idx="0">
                  <c:v>연가보상비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Sheet1!$A$38:$A$40</c:f>
              <c:strCache>
                <c:ptCount val="3"/>
                <c:pt idx="0">
                  <c:v>영업부</c:v>
                </c:pt>
                <c:pt idx="1">
                  <c:v>자재부</c:v>
                </c:pt>
                <c:pt idx="2">
                  <c:v>판매부</c:v>
                </c:pt>
              </c:strCache>
            </c:strRef>
          </c:cat>
          <c:val>
            <c:numRef>
              <c:f>Sheet1!$B$38:$B$40</c:f>
              <c:numCache>
                <c:formatCode>"₩"#,##0</c:formatCode>
                <c:ptCount val="3"/>
                <c:pt idx="0">
                  <c:v>5280962</c:v>
                </c:pt>
                <c:pt idx="1">
                  <c:v>5010888</c:v>
                </c:pt>
                <c:pt idx="2">
                  <c:v>4738808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D-4305-B5F6-5E1AFC5AF3D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29</xdr:row>
      <xdr:rowOff>123825</xdr:rowOff>
    </xdr:from>
    <xdr:to>
      <xdr:col>10</xdr:col>
      <xdr:colOff>771525</xdr:colOff>
      <xdr:row>42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tabSelected="1" workbookViewId="0">
      <selection activeCell="N39" sqref="N39"/>
    </sheetView>
  </sheetViews>
  <sheetFormatPr defaultRowHeight="16.5" x14ac:dyDescent="0.3"/>
  <cols>
    <col min="1" max="1" width="7" customWidth="1"/>
    <col min="2" max="2" width="9.25" customWidth="1"/>
    <col min="3" max="3" width="6.75" customWidth="1"/>
    <col min="4" max="4" width="9.625" bestFit="1" customWidth="1"/>
    <col min="5" max="8" width="5.625" customWidth="1"/>
    <col min="9" max="9" width="7.375" customWidth="1"/>
    <col min="10" max="10" width="8.375" customWidth="1"/>
    <col min="11" max="11" width="10.5" customWidth="1"/>
  </cols>
  <sheetData>
    <row r="1" spans="1:11" ht="26.25" x14ac:dyDescent="0.3">
      <c r="A1" s="15" t="s">
        <v>49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s="1" customFormat="1" ht="13.5" x14ac:dyDescent="0.3">
      <c r="A2" s="14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/>
      <c r="G2" s="14"/>
      <c r="H2" s="14"/>
      <c r="I2" s="14" t="s">
        <v>5</v>
      </c>
      <c r="J2" s="14"/>
      <c r="K2" s="14" t="s">
        <v>6</v>
      </c>
    </row>
    <row r="3" spans="1:11" s="1" customFormat="1" ht="13.5" x14ac:dyDescent="0.3">
      <c r="A3" s="14"/>
      <c r="B3" s="14"/>
      <c r="C3" s="14"/>
      <c r="D3" s="14"/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14"/>
    </row>
    <row r="4" spans="1:11" s="1" customFormat="1" ht="13.5" x14ac:dyDescent="0.3">
      <c r="A4" s="5" t="s">
        <v>21</v>
      </c>
      <c r="B4" s="6">
        <v>1988</v>
      </c>
      <c r="C4" s="5" t="s">
        <v>19</v>
      </c>
      <c r="D4" s="7">
        <v>952200</v>
      </c>
      <c r="E4" s="6">
        <f t="shared" ref="E4:E23" si="0">IF(B4=2003,0,10)</f>
        <v>10</v>
      </c>
      <c r="F4" s="6">
        <f t="shared" ref="F4:F23" si="1">IF(B4=2003,12-1,12)</f>
        <v>12</v>
      </c>
      <c r="G4" s="6">
        <f t="shared" ref="G4:G23" si="2">IF(B4=2003,0,12)</f>
        <v>12</v>
      </c>
      <c r="H4" s="6">
        <f t="shared" ref="H4:H23" si="3">SUM(E4:G4)</f>
        <v>34</v>
      </c>
      <c r="I4" s="6">
        <v>9</v>
      </c>
      <c r="J4" s="6">
        <f t="shared" ref="J4:J23" si="4">H4-I4</f>
        <v>25</v>
      </c>
      <c r="K4" s="7">
        <f t="shared" ref="K4:K23" si="5">J4*D4/25</f>
        <v>952200</v>
      </c>
    </row>
    <row r="5" spans="1:11" s="1" customFormat="1" ht="13.5" x14ac:dyDescent="0.3">
      <c r="A5" s="8" t="s">
        <v>15</v>
      </c>
      <c r="B5" s="9">
        <v>1994</v>
      </c>
      <c r="C5" s="8" t="s">
        <v>16</v>
      </c>
      <c r="D5" s="10">
        <v>1047900</v>
      </c>
      <c r="E5" s="9">
        <f t="shared" si="0"/>
        <v>10</v>
      </c>
      <c r="F5" s="9">
        <f t="shared" si="1"/>
        <v>12</v>
      </c>
      <c r="G5" s="9">
        <f t="shared" si="2"/>
        <v>12</v>
      </c>
      <c r="H5" s="9">
        <f t="shared" si="3"/>
        <v>34</v>
      </c>
      <c r="I5" s="9">
        <v>9</v>
      </c>
      <c r="J5" s="9">
        <f t="shared" si="4"/>
        <v>25</v>
      </c>
      <c r="K5" s="10">
        <f t="shared" si="5"/>
        <v>1047900</v>
      </c>
    </row>
    <row r="6" spans="1:11" s="1" customFormat="1" ht="13.5" x14ac:dyDescent="0.3">
      <c r="A6" s="8" t="s">
        <v>24</v>
      </c>
      <c r="B6" s="9">
        <v>1995</v>
      </c>
      <c r="C6" s="8" t="s">
        <v>14</v>
      </c>
      <c r="D6" s="10">
        <v>614970</v>
      </c>
      <c r="E6" s="9">
        <f t="shared" si="0"/>
        <v>10</v>
      </c>
      <c r="F6" s="9">
        <f t="shared" si="1"/>
        <v>12</v>
      </c>
      <c r="G6" s="9">
        <f t="shared" si="2"/>
        <v>12</v>
      </c>
      <c r="H6" s="9">
        <f t="shared" si="3"/>
        <v>34</v>
      </c>
      <c r="I6" s="9">
        <v>9</v>
      </c>
      <c r="J6" s="9">
        <f t="shared" si="4"/>
        <v>25</v>
      </c>
      <c r="K6" s="10">
        <f t="shared" si="5"/>
        <v>614970</v>
      </c>
    </row>
    <row r="7" spans="1:11" s="1" customFormat="1" ht="13.5" x14ac:dyDescent="0.3">
      <c r="A7" s="8" t="s">
        <v>30</v>
      </c>
      <c r="B7" s="9">
        <v>1998</v>
      </c>
      <c r="C7" s="8" t="s">
        <v>16</v>
      </c>
      <c r="D7" s="10">
        <v>820000</v>
      </c>
      <c r="E7" s="9">
        <f t="shared" si="0"/>
        <v>10</v>
      </c>
      <c r="F7" s="9">
        <f t="shared" si="1"/>
        <v>12</v>
      </c>
      <c r="G7" s="9">
        <f t="shared" si="2"/>
        <v>12</v>
      </c>
      <c r="H7" s="9">
        <f t="shared" si="3"/>
        <v>34</v>
      </c>
      <c r="I7" s="9">
        <v>7</v>
      </c>
      <c r="J7" s="9">
        <f t="shared" si="4"/>
        <v>27</v>
      </c>
      <c r="K7" s="10">
        <f t="shared" si="5"/>
        <v>885600</v>
      </c>
    </row>
    <row r="8" spans="1:11" s="1" customFormat="1" ht="13.5" x14ac:dyDescent="0.3">
      <c r="A8" s="8" t="s">
        <v>27</v>
      </c>
      <c r="B8" s="9">
        <v>1999</v>
      </c>
      <c r="C8" s="8" t="s">
        <v>14</v>
      </c>
      <c r="D8" s="10">
        <v>847000</v>
      </c>
      <c r="E8" s="9">
        <f t="shared" si="0"/>
        <v>10</v>
      </c>
      <c r="F8" s="9">
        <f t="shared" si="1"/>
        <v>12</v>
      </c>
      <c r="G8" s="9">
        <f t="shared" si="2"/>
        <v>12</v>
      </c>
      <c r="H8" s="9">
        <f t="shared" si="3"/>
        <v>34</v>
      </c>
      <c r="I8" s="9">
        <v>4</v>
      </c>
      <c r="J8" s="9">
        <f t="shared" si="4"/>
        <v>30</v>
      </c>
      <c r="K8" s="10">
        <f t="shared" si="5"/>
        <v>1016400</v>
      </c>
    </row>
    <row r="9" spans="1:11" s="1" customFormat="1" ht="13.5" x14ac:dyDescent="0.3">
      <c r="A9" s="8" t="s">
        <v>28</v>
      </c>
      <c r="B9" s="9">
        <v>1999</v>
      </c>
      <c r="C9" s="8" t="s">
        <v>14</v>
      </c>
      <c r="D9" s="10">
        <v>570000</v>
      </c>
      <c r="E9" s="9">
        <f t="shared" si="0"/>
        <v>10</v>
      </c>
      <c r="F9" s="9">
        <f t="shared" si="1"/>
        <v>12</v>
      </c>
      <c r="G9" s="9">
        <f t="shared" si="2"/>
        <v>12</v>
      </c>
      <c r="H9" s="9">
        <f t="shared" si="3"/>
        <v>34</v>
      </c>
      <c r="I9" s="9">
        <v>2</v>
      </c>
      <c r="J9" s="9">
        <f t="shared" si="4"/>
        <v>32</v>
      </c>
      <c r="K9" s="10">
        <f t="shared" si="5"/>
        <v>729600</v>
      </c>
    </row>
    <row r="10" spans="1:11" s="1" customFormat="1" ht="13.5" x14ac:dyDescent="0.3">
      <c r="A10" s="8" t="s">
        <v>32</v>
      </c>
      <c r="B10" s="9">
        <v>1999</v>
      </c>
      <c r="C10" s="8" t="s">
        <v>14</v>
      </c>
      <c r="D10" s="10">
        <v>650000</v>
      </c>
      <c r="E10" s="9">
        <f t="shared" si="0"/>
        <v>10</v>
      </c>
      <c r="F10" s="9">
        <f t="shared" si="1"/>
        <v>12</v>
      </c>
      <c r="G10" s="9">
        <f t="shared" si="2"/>
        <v>12</v>
      </c>
      <c r="H10" s="9">
        <f t="shared" si="3"/>
        <v>34</v>
      </c>
      <c r="I10" s="9">
        <v>3</v>
      </c>
      <c r="J10" s="9">
        <f t="shared" si="4"/>
        <v>31</v>
      </c>
      <c r="K10" s="10">
        <f t="shared" si="5"/>
        <v>806000</v>
      </c>
    </row>
    <row r="11" spans="1:11" s="1" customFormat="1" ht="13.5" x14ac:dyDescent="0.3">
      <c r="A11" s="8" t="s">
        <v>17</v>
      </c>
      <c r="B11" s="9">
        <v>1999</v>
      </c>
      <c r="C11" s="8" t="s">
        <v>16</v>
      </c>
      <c r="D11" s="10">
        <v>737100</v>
      </c>
      <c r="E11" s="9">
        <f t="shared" si="0"/>
        <v>10</v>
      </c>
      <c r="F11" s="9">
        <f t="shared" si="1"/>
        <v>12</v>
      </c>
      <c r="G11" s="9">
        <f t="shared" si="2"/>
        <v>12</v>
      </c>
      <c r="H11" s="9">
        <f t="shared" si="3"/>
        <v>34</v>
      </c>
      <c r="I11" s="9">
        <v>12</v>
      </c>
      <c r="J11" s="9">
        <f t="shared" si="4"/>
        <v>22</v>
      </c>
      <c r="K11" s="10">
        <f t="shared" si="5"/>
        <v>648648</v>
      </c>
    </row>
    <row r="12" spans="1:11" s="1" customFormat="1" ht="13.5" x14ac:dyDescent="0.3">
      <c r="A12" s="8" t="s">
        <v>22</v>
      </c>
      <c r="B12" s="9">
        <v>1999</v>
      </c>
      <c r="C12" s="8" t="s">
        <v>16</v>
      </c>
      <c r="D12" s="10">
        <v>739900</v>
      </c>
      <c r="E12" s="9">
        <f t="shared" si="0"/>
        <v>10</v>
      </c>
      <c r="F12" s="9">
        <f t="shared" si="1"/>
        <v>12</v>
      </c>
      <c r="G12" s="9">
        <f t="shared" si="2"/>
        <v>12</v>
      </c>
      <c r="H12" s="9">
        <f t="shared" si="3"/>
        <v>34</v>
      </c>
      <c r="I12" s="9">
        <v>11</v>
      </c>
      <c r="J12" s="9">
        <f t="shared" si="4"/>
        <v>23</v>
      </c>
      <c r="K12" s="10">
        <f t="shared" si="5"/>
        <v>680708</v>
      </c>
    </row>
    <row r="13" spans="1:11" s="1" customFormat="1" ht="13.5" x14ac:dyDescent="0.3">
      <c r="A13" s="8" t="s">
        <v>18</v>
      </c>
      <c r="B13" s="9">
        <v>2000</v>
      </c>
      <c r="C13" s="8" t="s">
        <v>19</v>
      </c>
      <c r="D13" s="10">
        <v>570200</v>
      </c>
      <c r="E13" s="9">
        <f t="shared" si="0"/>
        <v>10</v>
      </c>
      <c r="F13" s="9">
        <f t="shared" si="1"/>
        <v>12</v>
      </c>
      <c r="G13" s="9">
        <f t="shared" si="2"/>
        <v>12</v>
      </c>
      <c r="H13" s="9">
        <f t="shared" si="3"/>
        <v>34</v>
      </c>
      <c r="I13" s="9">
        <v>3</v>
      </c>
      <c r="J13" s="9">
        <f t="shared" si="4"/>
        <v>31</v>
      </c>
      <c r="K13" s="10">
        <f t="shared" si="5"/>
        <v>707048</v>
      </c>
    </row>
    <row r="14" spans="1:11" s="1" customFormat="1" ht="13.5" x14ac:dyDescent="0.3">
      <c r="A14" s="8" t="s">
        <v>23</v>
      </c>
      <c r="B14" s="9">
        <v>2000</v>
      </c>
      <c r="C14" s="8" t="s">
        <v>16</v>
      </c>
      <c r="D14" s="10">
        <v>644600</v>
      </c>
      <c r="E14" s="9">
        <f t="shared" si="0"/>
        <v>10</v>
      </c>
      <c r="F14" s="9">
        <f t="shared" si="1"/>
        <v>12</v>
      </c>
      <c r="G14" s="9">
        <f t="shared" si="2"/>
        <v>12</v>
      </c>
      <c r="H14" s="9">
        <f t="shared" si="3"/>
        <v>34</v>
      </c>
      <c r="I14" s="9">
        <v>6</v>
      </c>
      <c r="J14" s="9">
        <f t="shared" si="4"/>
        <v>28</v>
      </c>
      <c r="K14" s="10">
        <f t="shared" si="5"/>
        <v>721952</v>
      </c>
    </row>
    <row r="15" spans="1:11" s="1" customFormat="1" ht="13.5" x14ac:dyDescent="0.3">
      <c r="A15" s="8" t="s">
        <v>13</v>
      </c>
      <c r="B15" s="9">
        <v>2001</v>
      </c>
      <c r="C15" s="8" t="s">
        <v>14</v>
      </c>
      <c r="D15" s="10">
        <v>924000</v>
      </c>
      <c r="E15" s="9">
        <f t="shared" si="0"/>
        <v>10</v>
      </c>
      <c r="F15" s="9">
        <f t="shared" si="1"/>
        <v>12</v>
      </c>
      <c r="G15" s="9">
        <f t="shared" si="2"/>
        <v>12</v>
      </c>
      <c r="H15" s="9">
        <f t="shared" si="3"/>
        <v>34</v>
      </c>
      <c r="I15" s="9">
        <v>5</v>
      </c>
      <c r="J15" s="9">
        <f t="shared" si="4"/>
        <v>29</v>
      </c>
      <c r="K15" s="10">
        <f t="shared" si="5"/>
        <v>1071840</v>
      </c>
    </row>
    <row r="16" spans="1:11" s="1" customFormat="1" ht="13.5" x14ac:dyDescent="0.3">
      <c r="A16" s="8" t="s">
        <v>29</v>
      </c>
      <c r="B16" s="9">
        <v>2001</v>
      </c>
      <c r="C16" s="8" t="s">
        <v>19</v>
      </c>
      <c r="D16" s="10">
        <v>650000</v>
      </c>
      <c r="E16" s="9">
        <f t="shared" si="0"/>
        <v>10</v>
      </c>
      <c r="F16" s="9">
        <f t="shared" si="1"/>
        <v>12</v>
      </c>
      <c r="G16" s="9">
        <f t="shared" si="2"/>
        <v>12</v>
      </c>
      <c r="H16" s="9">
        <f t="shared" si="3"/>
        <v>34</v>
      </c>
      <c r="I16" s="9">
        <v>5</v>
      </c>
      <c r="J16" s="9">
        <f t="shared" si="4"/>
        <v>29</v>
      </c>
      <c r="K16" s="10">
        <f t="shared" si="5"/>
        <v>754000</v>
      </c>
    </row>
    <row r="17" spans="1:11" s="1" customFormat="1" ht="13.5" x14ac:dyDescent="0.3">
      <c r="A17" s="8" t="s">
        <v>31</v>
      </c>
      <c r="B17" s="9">
        <v>2001</v>
      </c>
      <c r="C17" s="8" t="s">
        <v>19</v>
      </c>
      <c r="D17" s="10">
        <v>570000</v>
      </c>
      <c r="E17" s="9">
        <f t="shared" si="0"/>
        <v>10</v>
      </c>
      <c r="F17" s="9">
        <f t="shared" si="1"/>
        <v>12</v>
      </c>
      <c r="G17" s="9">
        <f t="shared" si="2"/>
        <v>12</v>
      </c>
      <c r="H17" s="9">
        <f t="shared" si="3"/>
        <v>34</v>
      </c>
      <c r="I17" s="9">
        <v>2</v>
      </c>
      <c r="J17" s="9">
        <f t="shared" si="4"/>
        <v>32</v>
      </c>
      <c r="K17" s="10">
        <f t="shared" si="5"/>
        <v>729600</v>
      </c>
    </row>
    <row r="18" spans="1:11" s="1" customFormat="1" ht="13.5" x14ac:dyDescent="0.3">
      <c r="A18" s="8" t="s">
        <v>33</v>
      </c>
      <c r="B18" s="9">
        <v>2001</v>
      </c>
      <c r="C18" s="8" t="s">
        <v>19</v>
      </c>
      <c r="D18" s="10">
        <v>820000</v>
      </c>
      <c r="E18" s="9">
        <f t="shared" si="0"/>
        <v>10</v>
      </c>
      <c r="F18" s="9">
        <f t="shared" si="1"/>
        <v>12</v>
      </c>
      <c r="G18" s="9">
        <f t="shared" si="2"/>
        <v>12</v>
      </c>
      <c r="H18" s="9">
        <f t="shared" si="3"/>
        <v>34</v>
      </c>
      <c r="I18" s="9">
        <v>7</v>
      </c>
      <c r="J18" s="9">
        <f t="shared" si="4"/>
        <v>27</v>
      </c>
      <c r="K18" s="10">
        <f t="shared" si="5"/>
        <v>885600</v>
      </c>
    </row>
    <row r="19" spans="1:11" s="1" customFormat="1" ht="13.5" x14ac:dyDescent="0.3">
      <c r="A19" s="8" t="s">
        <v>35</v>
      </c>
      <c r="B19" s="9">
        <v>2002</v>
      </c>
      <c r="C19" s="8" t="s">
        <v>14</v>
      </c>
      <c r="D19" s="10">
        <v>570000</v>
      </c>
      <c r="E19" s="9">
        <f t="shared" si="0"/>
        <v>10</v>
      </c>
      <c r="F19" s="9">
        <f t="shared" si="1"/>
        <v>12</v>
      </c>
      <c r="G19" s="9">
        <f t="shared" si="2"/>
        <v>12</v>
      </c>
      <c r="H19" s="9">
        <f t="shared" si="3"/>
        <v>34</v>
      </c>
      <c r="I19" s="9">
        <v>2</v>
      </c>
      <c r="J19" s="9">
        <f t="shared" si="4"/>
        <v>32</v>
      </c>
      <c r="K19" s="10">
        <f t="shared" si="5"/>
        <v>729600</v>
      </c>
    </row>
    <row r="20" spans="1:11" s="1" customFormat="1" ht="13.5" x14ac:dyDescent="0.3">
      <c r="A20" s="8" t="s">
        <v>25</v>
      </c>
      <c r="B20" s="9">
        <v>2002</v>
      </c>
      <c r="C20" s="8" t="s">
        <v>19</v>
      </c>
      <c r="D20" s="10">
        <v>591000</v>
      </c>
      <c r="E20" s="9">
        <f t="shared" si="0"/>
        <v>10</v>
      </c>
      <c r="F20" s="9">
        <f t="shared" si="1"/>
        <v>12</v>
      </c>
      <c r="G20" s="9">
        <f t="shared" si="2"/>
        <v>12</v>
      </c>
      <c r="H20" s="9">
        <f t="shared" si="3"/>
        <v>34</v>
      </c>
      <c r="I20" s="9">
        <v>1</v>
      </c>
      <c r="J20" s="9">
        <f t="shared" si="4"/>
        <v>33</v>
      </c>
      <c r="K20" s="10">
        <f t="shared" si="5"/>
        <v>780120</v>
      </c>
    </row>
    <row r="21" spans="1:11" s="1" customFormat="1" ht="13.5" x14ac:dyDescent="0.3">
      <c r="A21" s="8" t="s">
        <v>34</v>
      </c>
      <c r="B21" s="9">
        <v>2002</v>
      </c>
      <c r="C21" s="8" t="s">
        <v>16</v>
      </c>
      <c r="D21" s="10">
        <v>650000</v>
      </c>
      <c r="E21" s="9">
        <f t="shared" si="0"/>
        <v>10</v>
      </c>
      <c r="F21" s="9">
        <f t="shared" si="1"/>
        <v>12</v>
      </c>
      <c r="G21" s="9">
        <f t="shared" si="2"/>
        <v>12</v>
      </c>
      <c r="H21" s="9">
        <f t="shared" si="3"/>
        <v>34</v>
      </c>
      <c r="I21" s="9">
        <v>5</v>
      </c>
      <c r="J21" s="9">
        <f t="shared" si="4"/>
        <v>29</v>
      </c>
      <c r="K21" s="10">
        <f t="shared" si="5"/>
        <v>754000</v>
      </c>
    </row>
    <row r="22" spans="1:11" s="1" customFormat="1" ht="13.5" x14ac:dyDescent="0.3">
      <c r="A22" s="8" t="s">
        <v>20</v>
      </c>
      <c r="B22" s="9">
        <v>2003</v>
      </c>
      <c r="C22" s="8" t="s">
        <v>14</v>
      </c>
      <c r="D22" s="10">
        <v>868200</v>
      </c>
      <c r="E22" s="9">
        <f t="shared" si="0"/>
        <v>0</v>
      </c>
      <c r="F22" s="9">
        <f t="shared" si="1"/>
        <v>11</v>
      </c>
      <c r="G22" s="9">
        <f t="shared" si="2"/>
        <v>0</v>
      </c>
      <c r="H22" s="9">
        <f t="shared" si="3"/>
        <v>11</v>
      </c>
      <c r="I22" s="9">
        <v>2</v>
      </c>
      <c r="J22" s="9">
        <f t="shared" si="4"/>
        <v>9</v>
      </c>
      <c r="K22" s="10">
        <f t="shared" si="5"/>
        <v>312552</v>
      </c>
    </row>
    <row r="23" spans="1:11" s="1" customFormat="1" ht="13.5" x14ac:dyDescent="0.3">
      <c r="A23" s="11" t="s">
        <v>26</v>
      </c>
      <c r="B23" s="12">
        <v>2003</v>
      </c>
      <c r="C23" s="11" t="s">
        <v>19</v>
      </c>
      <c r="D23" s="13">
        <v>562000</v>
      </c>
      <c r="E23" s="12">
        <f t="shared" si="0"/>
        <v>0</v>
      </c>
      <c r="F23" s="12">
        <f t="shared" si="1"/>
        <v>11</v>
      </c>
      <c r="G23" s="12">
        <f t="shared" si="2"/>
        <v>0</v>
      </c>
      <c r="H23" s="12">
        <f t="shared" si="3"/>
        <v>11</v>
      </c>
      <c r="I23" s="12">
        <v>2</v>
      </c>
      <c r="J23" s="12">
        <f t="shared" si="4"/>
        <v>9</v>
      </c>
      <c r="K23" s="13">
        <f t="shared" si="5"/>
        <v>202320</v>
      </c>
    </row>
    <row r="24" spans="1:11" s="1" customFormat="1" ht="13.5" x14ac:dyDescent="0.3">
      <c r="A24" s="14" t="s">
        <v>36</v>
      </c>
      <c r="B24" s="14"/>
      <c r="C24" s="2" t="s">
        <v>14</v>
      </c>
      <c r="D24" s="4">
        <f>SUMIF($C$4:$C$23,$C24,D$4:D$23)</f>
        <v>5044170</v>
      </c>
      <c r="E24" s="3">
        <f t="shared" ref="E24:K24" si="6">SUMIF($C$4:$C$23,$C24,E$4:E$23)</f>
        <v>60</v>
      </c>
      <c r="F24" s="3">
        <f t="shared" si="6"/>
        <v>83</v>
      </c>
      <c r="G24" s="3">
        <f t="shared" si="6"/>
        <v>72</v>
      </c>
      <c r="H24" s="3">
        <f t="shared" si="6"/>
        <v>215</v>
      </c>
      <c r="I24" s="3">
        <f t="shared" si="6"/>
        <v>27</v>
      </c>
      <c r="J24" s="3">
        <f t="shared" si="6"/>
        <v>188</v>
      </c>
      <c r="K24" s="4">
        <f t="shared" si="6"/>
        <v>5280962</v>
      </c>
    </row>
    <row r="25" spans="1:11" s="1" customFormat="1" ht="13.5" x14ac:dyDescent="0.3">
      <c r="A25" s="14"/>
      <c r="B25" s="14"/>
      <c r="C25" s="2" t="s">
        <v>19</v>
      </c>
      <c r="D25" s="4">
        <f t="shared" ref="D25:K26" si="7">SUMIF($C$4:$C$23,$C25,D$4:D$23)</f>
        <v>4715400</v>
      </c>
      <c r="E25" s="3">
        <f t="shared" si="7"/>
        <v>60</v>
      </c>
      <c r="F25" s="3">
        <f t="shared" si="7"/>
        <v>83</v>
      </c>
      <c r="G25" s="3">
        <f t="shared" si="7"/>
        <v>72</v>
      </c>
      <c r="H25" s="3">
        <f t="shared" si="7"/>
        <v>215</v>
      </c>
      <c r="I25" s="3">
        <f t="shared" si="7"/>
        <v>29</v>
      </c>
      <c r="J25" s="3">
        <f t="shared" si="7"/>
        <v>186</v>
      </c>
      <c r="K25" s="4">
        <f t="shared" si="7"/>
        <v>5010888</v>
      </c>
    </row>
    <row r="26" spans="1:11" s="1" customFormat="1" ht="13.5" x14ac:dyDescent="0.3">
      <c r="A26" s="14"/>
      <c r="B26" s="14"/>
      <c r="C26" s="2" t="s">
        <v>16</v>
      </c>
      <c r="D26" s="4">
        <f t="shared" si="7"/>
        <v>4639500</v>
      </c>
      <c r="E26" s="3">
        <f t="shared" si="7"/>
        <v>60</v>
      </c>
      <c r="F26" s="3">
        <f t="shared" si="7"/>
        <v>72</v>
      </c>
      <c r="G26" s="3">
        <f t="shared" si="7"/>
        <v>72</v>
      </c>
      <c r="H26" s="3">
        <f t="shared" si="7"/>
        <v>204</v>
      </c>
      <c r="I26" s="3">
        <f t="shared" si="7"/>
        <v>50</v>
      </c>
      <c r="J26" s="3">
        <f t="shared" si="7"/>
        <v>154</v>
      </c>
      <c r="K26" s="4">
        <f t="shared" si="7"/>
        <v>4738808</v>
      </c>
    </row>
    <row r="27" spans="1:11" s="1" customFormat="1" ht="13.5" x14ac:dyDescent="0.3">
      <c r="A27" s="14" t="s">
        <v>37</v>
      </c>
      <c r="B27" s="14"/>
      <c r="C27" s="14"/>
      <c r="D27" s="14"/>
      <c r="E27" s="14"/>
      <c r="F27" s="14"/>
      <c r="G27" s="14"/>
      <c r="H27" s="14"/>
      <c r="I27" s="3">
        <f>DSUM($A$2:$K$23,9,$A$33:$B$34)</f>
        <v>6</v>
      </c>
      <c r="J27" s="3">
        <f>DSUM($A$2:$K$23,10,$A$33:$B$34)</f>
        <v>28</v>
      </c>
      <c r="K27" s="4">
        <f>DSUM($A$2:$K$23,11,$A$33:$B$34)</f>
        <v>721952</v>
      </c>
    </row>
    <row r="28" spans="1:11" s="1" customFormat="1" ht="13.5" x14ac:dyDescent="0.3">
      <c r="A28" s="14" t="s">
        <v>38</v>
      </c>
      <c r="B28" s="14"/>
      <c r="C28" s="14"/>
      <c r="D28" s="14"/>
      <c r="E28" s="14"/>
      <c r="F28" s="14"/>
      <c r="G28" s="14"/>
      <c r="H28" s="14"/>
      <c r="I28" s="3">
        <f>DSUM($A$2:$K$23,9,$D$33:$E$35)</f>
        <v>29</v>
      </c>
      <c r="J28" s="3">
        <f>DSUM($A$2:$K$23,10,$D$33:$E$35)</f>
        <v>231</v>
      </c>
      <c r="K28" s="4">
        <f>DSUM($A$2:$K$23,11,$D$33:$E$35)</f>
        <v>6172680</v>
      </c>
    </row>
    <row r="29" spans="1:11" s="1" customFormat="1" ht="13.5" x14ac:dyDescent="0.3">
      <c r="A29" s="14" t="s">
        <v>39</v>
      </c>
      <c r="B29" s="14"/>
      <c r="C29" s="14"/>
      <c r="D29" s="14"/>
      <c r="E29" s="14"/>
      <c r="F29" s="14"/>
      <c r="G29" s="14"/>
      <c r="H29" s="14"/>
      <c r="I29" s="3">
        <f>SUMIF($K$4:$K$23,"&gt;=600000",I4:I23)-SUMIF($K$4:$K$23,"&gt;=800000",I4:I23)</f>
        <v>58</v>
      </c>
      <c r="J29" s="3">
        <f t="shared" ref="J29:K29" si="8">SUMIF($K$4:$K$23,"&gt;=600000",J4:J23)-SUMIF($K$4:$K$23,"&gt;=800000",J4:J23)</f>
        <v>316</v>
      </c>
      <c r="K29" s="4">
        <f t="shared" si="8"/>
        <v>7850246</v>
      </c>
    </row>
    <row r="33" spans="1:5" x14ac:dyDescent="0.3">
      <c r="A33" t="s">
        <v>40</v>
      </c>
      <c r="B33" t="s">
        <v>41</v>
      </c>
      <c r="D33" t="s">
        <v>44</v>
      </c>
      <c r="E33" t="s">
        <v>41</v>
      </c>
    </row>
    <row r="34" spans="1:5" x14ac:dyDescent="0.3">
      <c r="A34" t="s">
        <v>42</v>
      </c>
      <c r="B34" t="s">
        <v>43</v>
      </c>
      <c r="D34" t="s">
        <v>45</v>
      </c>
      <c r="E34" t="s">
        <v>46</v>
      </c>
    </row>
    <row r="35" spans="1:5" x14ac:dyDescent="0.3">
      <c r="D35" t="s">
        <v>45</v>
      </c>
      <c r="E35" t="s">
        <v>47</v>
      </c>
    </row>
    <row r="37" spans="1:5" x14ac:dyDescent="0.3">
      <c r="A37" t="s">
        <v>41</v>
      </c>
      <c r="B37" t="s">
        <v>48</v>
      </c>
    </row>
    <row r="38" spans="1:5" x14ac:dyDescent="0.3">
      <c r="A38" s="2" t="s">
        <v>14</v>
      </c>
      <c r="B38" s="4">
        <v>5280962</v>
      </c>
    </row>
    <row r="39" spans="1:5" x14ac:dyDescent="0.3">
      <c r="A39" s="2" t="s">
        <v>19</v>
      </c>
      <c r="B39" s="4">
        <v>5010888</v>
      </c>
    </row>
    <row r="40" spans="1:5" x14ac:dyDescent="0.3">
      <c r="A40" s="2" t="s">
        <v>16</v>
      </c>
      <c r="B40" s="4">
        <v>4738808</v>
      </c>
    </row>
  </sheetData>
  <sortState xmlns:xlrd2="http://schemas.microsoft.com/office/spreadsheetml/2017/richdata2" ref="A4:K23">
    <sortCondition ref="B4:B23"/>
    <sortCondition ref="C4:C23"/>
  </sortState>
  <mergeCells count="12">
    <mergeCell ref="B2:B3"/>
    <mergeCell ref="A2:A3"/>
    <mergeCell ref="A1:K1"/>
    <mergeCell ref="A29:H29"/>
    <mergeCell ref="A28:H28"/>
    <mergeCell ref="A27:H27"/>
    <mergeCell ref="A24:B26"/>
    <mergeCell ref="K2:K3"/>
    <mergeCell ref="I2:J2"/>
    <mergeCell ref="E2:H2"/>
    <mergeCell ref="D2:D3"/>
    <mergeCell ref="C2:C3"/>
  </mergeCells>
  <phoneticPr fontId="1" type="noConversion"/>
  <printOptions horizontalCentered="1"/>
  <pageMargins left="0.78740157480314965" right="0.39370078740157483" top="2.3622047244094491" bottom="0.3937007874015748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yungjin</dc:creator>
  <cp:lastModifiedBy>면철</cp:lastModifiedBy>
  <cp:lastPrinted>2012-10-11T07:52:25Z</cp:lastPrinted>
  <dcterms:created xsi:type="dcterms:W3CDTF">2012-10-11T07:27:24Z</dcterms:created>
  <dcterms:modified xsi:type="dcterms:W3CDTF">2019-09-17T02:33:22Z</dcterms:modified>
</cp:coreProperties>
</file>