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0070" yWindow="10920" windowWidth="16590" windowHeight="1543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F23" i="1"/>
  <c r="F25" i="1" l="1"/>
  <c r="F24" i="1"/>
  <c r="F22" i="1" l="1"/>
  <c r="G10" i="1"/>
  <c r="H10" i="1" s="1"/>
  <c r="G11" i="1"/>
  <c r="H11" i="1" s="1"/>
  <c r="G16" i="1"/>
  <c r="H16" i="1" s="1"/>
  <c r="G19" i="1"/>
  <c r="H19" i="1" s="1"/>
  <c r="G20" i="1"/>
  <c r="H20" i="1" s="1"/>
  <c r="G6" i="1"/>
  <c r="H6" i="1" s="1"/>
  <c r="G5" i="1"/>
  <c r="H5" i="1" s="1"/>
  <c r="G21" i="1"/>
  <c r="H21" i="1" s="1"/>
  <c r="G8" i="1"/>
  <c r="G22" i="1" s="1"/>
  <c r="G17" i="1"/>
  <c r="H17" i="1" s="1"/>
  <c r="G4" i="1"/>
  <c r="G12" i="1"/>
  <c r="H12" i="1" s="1"/>
  <c r="G15" i="1"/>
  <c r="H15" i="1" s="1"/>
  <c r="G9" i="1"/>
  <c r="H9" i="1" s="1"/>
  <c r="G7" i="1"/>
  <c r="H7" i="1" s="1"/>
  <c r="G18" i="1"/>
  <c r="H18" i="1" s="1"/>
  <c r="G14" i="1"/>
  <c r="H14" i="1" s="1"/>
  <c r="G13" i="1"/>
  <c r="H13" i="1" s="1"/>
  <c r="G3" i="1"/>
  <c r="G24" i="1" s="1"/>
  <c r="H4" i="1" l="1"/>
  <c r="G25" i="1"/>
  <c r="G26" i="1"/>
  <c r="H8" i="1"/>
  <c r="H3" i="1"/>
  <c r="D37" i="1" l="1"/>
  <c r="D38" i="1"/>
  <c r="D36" i="1"/>
  <c r="D39" i="1"/>
  <c r="D40" i="1"/>
</calcChain>
</file>

<file path=xl/sharedStrings.xml><?xml version="1.0" encoding="utf-8"?>
<sst xmlns="http://schemas.openxmlformats.org/spreadsheetml/2006/main" count="89" uniqueCount="61">
  <si>
    <t>성명</t>
    <phoneticPr fontId="1" type="noConversion"/>
  </si>
  <si>
    <t>입사일</t>
    <phoneticPr fontId="1" type="noConversion"/>
  </si>
  <si>
    <t>부서명</t>
    <phoneticPr fontId="1" type="noConversion"/>
  </si>
  <si>
    <t>키</t>
    <phoneticPr fontId="1" type="noConversion"/>
  </si>
  <si>
    <t>성별</t>
    <phoneticPr fontId="1" type="noConversion"/>
  </si>
  <si>
    <t>몸무게</t>
    <phoneticPr fontId="1" type="noConversion"/>
  </si>
  <si>
    <t>표준체중</t>
    <phoneticPr fontId="1" type="noConversion"/>
  </si>
  <si>
    <t>비만측정</t>
    <phoneticPr fontId="1" type="noConversion"/>
  </si>
  <si>
    <t>황교언</t>
    <phoneticPr fontId="1" type="noConversion"/>
  </si>
  <si>
    <t>관리부</t>
    <phoneticPr fontId="1" type="noConversion"/>
  </si>
  <si>
    <t>남</t>
    <phoneticPr fontId="1" type="noConversion"/>
  </si>
  <si>
    <t>이애란</t>
    <phoneticPr fontId="1" type="noConversion"/>
  </si>
  <si>
    <t>기획부</t>
    <phoneticPr fontId="1" type="noConversion"/>
  </si>
  <si>
    <t>유미자</t>
    <phoneticPr fontId="1" type="noConversion"/>
  </si>
  <si>
    <t>설계부</t>
    <phoneticPr fontId="1" type="noConversion"/>
  </si>
  <si>
    <t>성경수</t>
    <phoneticPr fontId="1" type="noConversion"/>
  </si>
  <si>
    <t>디자인부</t>
    <phoneticPr fontId="1" type="noConversion"/>
  </si>
  <si>
    <t>김신돈</t>
    <phoneticPr fontId="1" type="noConversion"/>
  </si>
  <si>
    <t>연구부</t>
    <phoneticPr fontId="1" type="noConversion"/>
  </si>
  <si>
    <t>김미연</t>
    <phoneticPr fontId="1" type="noConversion"/>
  </si>
  <si>
    <t>마케팅부</t>
    <phoneticPr fontId="1" type="noConversion"/>
  </si>
  <si>
    <t>여</t>
    <phoneticPr fontId="1" type="noConversion"/>
  </si>
  <si>
    <t>정수미</t>
    <phoneticPr fontId="1" type="noConversion"/>
  </si>
  <si>
    <t>생산부</t>
    <phoneticPr fontId="1" type="noConversion"/>
  </si>
  <si>
    <t>정장수</t>
    <phoneticPr fontId="1" type="noConversion"/>
  </si>
  <si>
    <t>홍보부</t>
    <phoneticPr fontId="1" type="noConversion"/>
  </si>
  <si>
    <t>강현성</t>
    <phoneticPr fontId="1" type="noConversion"/>
  </si>
  <si>
    <t>이효종</t>
    <phoneticPr fontId="1" type="noConversion"/>
  </si>
  <si>
    <t>김희산</t>
    <phoneticPr fontId="1" type="noConversion"/>
  </si>
  <si>
    <t>총무부</t>
    <phoneticPr fontId="1" type="noConversion"/>
  </si>
  <si>
    <t>조종회</t>
    <phoneticPr fontId="1" type="noConversion"/>
  </si>
  <si>
    <t>통신부</t>
    <phoneticPr fontId="1" type="noConversion"/>
  </si>
  <si>
    <t>오지애</t>
    <phoneticPr fontId="1" type="noConversion"/>
  </si>
  <si>
    <t>영업부</t>
    <phoneticPr fontId="1" type="noConversion"/>
  </si>
  <si>
    <t>신면철</t>
    <phoneticPr fontId="1" type="noConversion"/>
  </si>
  <si>
    <t>이지혜</t>
    <phoneticPr fontId="1" type="noConversion"/>
  </si>
  <si>
    <t>장보고</t>
    <phoneticPr fontId="1" type="noConversion"/>
  </si>
  <si>
    <t>김혜정</t>
    <phoneticPr fontId="1" type="noConversion"/>
  </si>
  <si>
    <t>심순애</t>
    <phoneticPr fontId="1" type="noConversion"/>
  </si>
  <si>
    <t>오인자</t>
    <phoneticPr fontId="1" type="noConversion"/>
  </si>
  <si>
    <t>"이"씨면서 "기획부"인 사람들의 합계</t>
    <phoneticPr fontId="1" type="noConversion"/>
  </si>
  <si>
    <t>관리부와 기획부의 각 항목의 합계</t>
    <phoneticPr fontId="1" type="noConversion"/>
  </si>
  <si>
    <t>입사일이 5월 1일부터 6월 10일까지인 평균</t>
    <phoneticPr fontId="1" type="noConversion"/>
  </si>
  <si>
    <t>몸무게가 50이상 70미만 사원들의 표준체중 합</t>
    <phoneticPr fontId="1" type="noConversion"/>
  </si>
  <si>
    <t>성명</t>
    <phoneticPr fontId="1" type="noConversion"/>
  </si>
  <si>
    <t>이*</t>
    <phoneticPr fontId="1" type="noConversion"/>
  </si>
  <si>
    <t>부서명</t>
    <phoneticPr fontId="1" type="noConversion"/>
  </si>
  <si>
    <t>기획부</t>
    <phoneticPr fontId="1" type="noConversion"/>
  </si>
  <si>
    <t>관리부</t>
    <phoneticPr fontId="1" type="noConversion"/>
  </si>
  <si>
    <t>입사일</t>
    <phoneticPr fontId="1" type="noConversion"/>
  </si>
  <si>
    <t>&gt;=2010-05-01</t>
    <phoneticPr fontId="1" type="noConversion"/>
  </si>
  <si>
    <t>&lt;=2010-06-10</t>
    <phoneticPr fontId="1" type="noConversion"/>
  </si>
  <si>
    <t>비만측정</t>
    <phoneticPr fontId="1" type="noConversion"/>
  </si>
  <si>
    <t>인원</t>
    <phoneticPr fontId="1" type="noConversion"/>
  </si>
  <si>
    <t>경정도</t>
    <phoneticPr fontId="1" type="noConversion"/>
  </si>
  <si>
    <t>과다체중</t>
    <phoneticPr fontId="1" type="noConversion"/>
  </si>
  <si>
    <t>부족</t>
    <phoneticPr fontId="1" type="noConversion"/>
  </si>
  <si>
    <t>정상</t>
    <phoneticPr fontId="1" type="noConversion"/>
  </si>
  <si>
    <t>중정도</t>
    <phoneticPr fontId="1" type="noConversion"/>
  </si>
  <si>
    <t>성명이 "신면철" 이상 "이지혜" 미만의 각 항목 합계</t>
    <phoneticPr fontId="1" type="noConversion"/>
  </si>
  <si>
    <t>부서별 건강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</si>
</sst>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\ &quot;cm&quot;"/>
    <numFmt numFmtId="177" formatCode="#\ &quot;kg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177" fontId="2" fillId="0" borderId="2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177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/>
            </a:pPr>
            <a:r>
              <a:rPr lang="ko-KR" altLang="en-US" sz="1600" u="sng"/>
              <a:t>비만도 측정인원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Sheet1!$D$35</c:f>
              <c:strCache>
                <c:ptCount val="1"/>
                <c:pt idx="0">
                  <c:v>인원</c:v>
                </c:pt>
              </c:strCache>
            </c:strRef>
          </c:tx>
          <c:dLbls>
            <c:dLbl>
              <c:idx val="1"/>
              <c:layout>
                <c:manualLayout>
                  <c:x val="-9.7109504754528619E-2"/>
                  <c:y val="0.10682843688678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29-4284-985A-4E2A0D69D1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Sheet1!$C$36:$C$40</c:f>
              <c:strCache>
                <c:ptCount val="5"/>
                <c:pt idx="0">
                  <c:v>경정도</c:v>
                </c:pt>
                <c:pt idx="1">
                  <c:v>과다체중</c:v>
                </c:pt>
                <c:pt idx="2">
                  <c:v>부족</c:v>
                </c:pt>
                <c:pt idx="3">
                  <c:v>정상</c:v>
                </c:pt>
                <c:pt idx="4">
                  <c:v>중정도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29-4284-985A-4E2A0D69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26</xdr:row>
      <xdr:rowOff>142875</xdr:rowOff>
    </xdr:from>
    <xdr:to>
      <xdr:col>7</xdr:col>
      <xdr:colOff>847725</xdr:colOff>
      <xdr:row>41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I23" sqref="I23"/>
    </sheetView>
  </sheetViews>
  <sheetFormatPr defaultRowHeight="16.5" x14ac:dyDescent="0.3"/>
  <cols>
    <col min="1" max="1" width="11.25" customWidth="1"/>
    <col min="2" max="2" width="11.125" customWidth="1"/>
    <col min="3" max="3" width="11.75" customWidth="1"/>
    <col min="4" max="4" width="10.75" customWidth="1"/>
    <col min="6" max="7" width="11.375" customWidth="1"/>
    <col min="8" max="8" width="11.75" customWidth="1"/>
  </cols>
  <sheetData>
    <row r="1" spans="1:8" ht="26.25" x14ac:dyDescent="0.3">
      <c r="A1" s="19" t="s">
        <v>60</v>
      </c>
      <c r="B1" s="19"/>
      <c r="C1" s="19"/>
      <c r="D1" s="19"/>
      <c r="E1" s="19"/>
      <c r="F1" s="19"/>
      <c r="G1" s="19"/>
      <c r="H1" s="19"/>
    </row>
    <row r="2" spans="1:8" s="1" customFormat="1" ht="13.5" x14ac:dyDescent="0.3">
      <c r="A2" s="2" t="s">
        <v>0</v>
      </c>
      <c r="B2" s="1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s="1" customFormat="1" ht="13.5" x14ac:dyDescent="0.3">
      <c r="A3" s="5" t="s">
        <v>8</v>
      </c>
      <c r="B3" s="6">
        <v>40238</v>
      </c>
      <c r="C3" s="5" t="s">
        <v>9</v>
      </c>
      <c r="D3" s="7">
        <v>177</v>
      </c>
      <c r="E3" s="5" t="s">
        <v>10</v>
      </c>
      <c r="F3" s="8">
        <v>80</v>
      </c>
      <c r="G3" s="8">
        <f t="shared" ref="G3:G21" si="0">IF(E3="여",(D3-100)*0.9,D3-100)</f>
        <v>77</v>
      </c>
      <c r="H3" s="5" t="str">
        <f t="shared" ref="H3:H21" si="1">IF((F3-G3)&gt;=5,"중정도",IF((F3-G3)&gt;=3,"경정도",IF((F3-G3)&gt;=1,"과다체중",IF((F3-G3)&gt;=0,"정상","부족"))))</f>
        <v>경정도</v>
      </c>
    </row>
    <row r="4" spans="1:8" s="1" customFormat="1" ht="13.5" x14ac:dyDescent="0.3">
      <c r="A4" s="9" t="s">
        <v>30</v>
      </c>
      <c r="B4" s="10">
        <v>40301</v>
      </c>
      <c r="C4" s="9" t="s">
        <v>31</v>
      </c>
      <c r="D4" s="11">
        <v>159</v>
      </c>
      <c r="E4" s="9" t="s">
        <v>21</v>
      </c>
      <c r="F4" s="12">
        <v>60</v>
      </c>
      <c r="G4" s="12">
        <f t="shared" si="0"/>
        <v>53.1</v>
      </c>
      <c r="H4" s="9" t="str">
        <f t="shared" si="1"/>
        <v>중정도</v>
      </c>
    </row>
    <row r="5" spans="1:8" s="1" customFormat="1" ht="13.5" x14ac:dyDescent="0.3">
      <c r="A5" s="9" t="s">
        <v>24</v>
      </c>
      <c r="B5" s="10">
        <v>40428</v>
      </c>
      <c r="C5" s="9" t="s">
        <v>25</v>
      </c>
      <c r="D5" s="11">
        <v>174</v>
      </c>
      <c r="E5" s="9" t="s">
        <v>21</v>
      </c>
      <c r="F5" s="12">
        <v>55</v>
      </c>
      <c r="G5" s="12">
        <f t="shared" si="0"/>
        <v>66.600000000000009</v>
      </c>
      <c r="H5" s="9" t="str">
        <f t="shared" si="1"/>
        <v>부족</v>
      </c>
    </row>
    <row r="6" spans="1:8" s="1" customFormat="1" ht="13.5" x14ac:dyDescent="0.3">
      <c r="A6" s="9" t="s">
        <v>22</v>
      </c>
      <c r="B6" s="10">
        <v>40367</v>
      </c>
      <c r="C6" s="9" t="s">
        <v>23</v>
      </c>
      <c r="D6" s="11">
        <v>165</v>
      </c>
      <c r="E6" s="9" t="s">
        <v>10</v>
      </c>
      <c r="F6" s="12">
        <v>60</v>
      </c>
      <c r="G6" s="12">
        <f t="shared" si="0"/>
        <v>65</v>
      </c>
      <c r="H6" s="9" t="str">
        <f t="shared" si="1"/>
        <v>부족</v>
      </c>
    </row>
    <row r="7" spans="1:8" s="1" customFormat="1" ht="13.5" x14ac:dyDescent="0.3">
      <c r="A7" s="9" t="s">
        <v>36</v>
      </c>
      <c r="B7" s="10">
        <v>40306</v>
      </c>
      <c r="C7" s="9" t="s">
        <v>16</v>
      </c>
      <c r="D7" s="11">
        <v>180</v>
      </c>
      <c r="E7" s="9" t="s">
        <v>10</v>
      </c>
      <c r="F7" s="12">
        <v>45</v>
      </c>
      <c r="G7" s="12">
        <f t="shared" si="0"/>
        <v>80</v>
      </c>
      <c r="H7" s="9" t="str">
        <f t="shared" si="1"/>
        <v>부족</v>
      </c>
    </row>
    <row r="8" spans="1:8" s="1" customFormat="1" ht="13.5" x14ac:dyDescent="0.3">
      <c r="A8" s="9" t="s">
        <v>27</v>
      </c>
      <c r="B8" s="10">
        <v>40422</v>
      </c>
      <c r="C8" s="9" t="s">
        <v>12</v>
      </c>
      <c r="D8" s="11">
        <v>160</v>
      </c>
      <c r="E8" s="9" t="s">
        <v>21</v>
      </c>
      <c r="F8" s="12">
        <v>54</v>
      </c>
      <c r="G8" s="12">
        <f t="shared" si="0"/>
        <v>54</v>
      </c>
      <c r="H8" s="9" t="str">
        <f t="shared" si="1"/>
        <v>정상</v>
      </c>
    </row>
    <row r="9" spans="1:8" s="1" customFormat="1" ht="13.5" x14ac:dyDescent="0.3">
      <c r="A9" s="9" t="s">
        <v>35</v>
      </c>
      <c r="B9" s="10">
        <v>40306</v>
      </c>
      <c r="C9" s="9" t="s">
        <v>33</v>
      </c>
      <c r="D9" s="11">
        <v>170</v>
      </c>
      <c r="E9" s="9" t="s">
        <v>21</v>
      </c>
      <c r="F9" s="12">
        <v>90</v>
      </c>
      <c r="G9" s="12">
        <f t="shared" si="0"/>
        <v>63</v>
      </c>
      <c r="H9" s="9" t="str">
        <f t="shared" si="1"/>
        <v>중정도</v>
      </c>
    </row>
    <row r="10" spans="1:8" s="1" customFormat="1" ht="13.5" x14ac:dyDescent="0.3">
      <c r="A10" s="9" t="s">
        <v>11</v>
      </c>
      <c r="B10" s="10">
        <v>40240</v>
      </c>
      <c r="C10" s="9" t="s">
        <v>12</v>
      </c>
      <c r="D10" s="11">
        <v>161</v>
      </c>
      <c r="E10" s="9" t="s">
        <v>10</v>
      </c>
      <c r="F10" s="12">
        <v>65</v>
      </c>
      <c r="G10" s="12">
        <f t="shared" si="0"/>
        <v>61</v>
      </c>
      <c r="H10" s="9" t="str">
        <f t="shared" si="1"/>
        <v>경정도</v>
      </c>
    </row>
    <row r="11" spans="1:8" s="1" customFormat="1" ht="13.5" x14ac:dyDescent="0.3">
      <c r="A11" s="9" t="s">
        <v>13</v>
      </c>
      <c r="B11" s="10">
        <v>40241</v>
      </c>
      <c r="C11" s="9" t="s">
        <v>14</v>
      </c>
      <c r="D11" s="11">
        <v>180</v>
      </c>
      <c r="E11" s="9" t="s">
        <v>10</v>
      </c>
      <c r="F11" s="12">
        <v>81</v>
      </c>
      <c r="G11" s="12">
        <f t="shared" si="0"/>
        <v>80</v>
      </c>
      <c r="H11" s="9" t="str">
        <f t="shared" si="1"/>
        <v>과다체중</v>
      </c>
    </row>
    <row r="12" spans="1:8" s="1" customFormat="1" ht="13.5" x14ac:dyDescent="0.3">
      <c r="A12" s="9" t="s">
        <v>32</v>
      </c>
      <c r="B12" s="10">
        <v>40302</v>
      </c>
      <c r="C12" s="9" t="s">
        <v>33</v>
      </c>
      <c r="D12" s="11">
        <v>155</v>
      </c>
      <c r="E12" s="9" t="s">
        <v>21</v>
      </c>
      <c r="F12" s="12">
        <v>56</v>
      </c>
      <c r="G12" s="12">
        <f t="shared" si="0"/>
        <v>49.5</v>
      </c>
      <c r="H12" s="9" t="str">
        <f t="shared" si="1"/>
        <v>중정도</v>
      </c>
    </row>
    <row r="13" spans="1:8" s="1" customFormat="1" ht="13.5" x14ac:dyDescent="0.3">
      <c r="A13" s="9" t="s">
        <v>39</v>
      </c>
      <c r="B13" s="10">
        <v>40339</v>
      </c>
      <c r="C13" s="9" t="s">
        <v>9</v>
      </c>
      <c r="D13" s="11">
        <v>156</v>
      </c>
      <c r="E13" s="9" t="s">
        <v>21</v>
      </c>
      <c r="F13" s="12">
        <v>60</v>
      </c>
      <c r="G13" s="12">
        <f t="shared" si="0"/>
        <v>50.4</v>
      </c>
      <c r="H13" s="9" t="str">
        <f t="shared" si="1"/>
        <v>중정도</v>
      </c>
    </row>
    <row r="14" spans="1:8" s="1" customFormat="1" ht="13.5" x14ac:dyDescent="0.3">
      <c r="A14" s="9" t="s">
        <v>38</v>
      </c>
      <c r="B14" s="10">
        <v>40239</v>
      </c>
      <c r="C14" s="9" t="s">
        <v>33</v>
      </c>
      <c r="D14" s="11">
        <v>190</v>
      </c>
      <c r="E14" s="9" t="s">
        <v>10</v>
      </c>
      <c r="F14" s="12">
        <v>100</v>
      </c>
      <c r="G14" s="12">
        <f t="shared" si="0"/>
        <v>90</v>
      </c>
      <c r="H14" s="9" t="str">
        <f t="shared" si="1"/>
        <v>중정도</v>
      </c>
    </row>
    <row r="15" spans="1:8" s="1" customFormat="1" ht="13.5" x14ac:dyDescent="0.3">
      <c r="A15" s="9" t="s">
        <v>34</v>
      </c>
      <c r="B15" s="10">
        <v>40304</v>
      </c>
      <c r="C15" s="9" t="s">
        <v>9</v>
      </c>
      <c r="D15" s="11">
        <v>165</v>
      </c>
      <c r="E15" s="9" t="s">
        <v>10</v>
      </c>
      <c r="F15" s="12">
        <v>65</v>
      </c>
      <c r="G15" s="12">
        <f t="shared" si="0"/>
        <v>65</v>
      </c>
      <c r="H15" s="9" t="str">
        <f t="shared" si="1"/>
        <v>정상</v>
      </c>
    </row>
    <row r="16" spans="1:8" s="1" customFormat="1" ht="13.5" x14ac:dyDescent="0.3">
      <c r="A16" s="9" t="s">
        <v>15</v>
      </c>
      <c r="B16" s="10">
        <v>40241</v>
      </c>
      <c r="C16" s="9" t="s">
        <v>16</v>
      </c>
      <c r="D16" s="11">
        <v>168</v>
      </c>
      <c r="E16" s="9" t="s">
        <v>10</v>
      </c>
      <c r="F16" s="12">
        <v>70</v>
      </c>
      <c r="G16" s="12">
        <f t="shared" si="0"/>
        <v>68</v>
      </c>
      <c r="H16" s="9" t="str">
        <f t="shared" si="1"/>
        <v>과다체중</v>
      </c>
    </row>
    <row r="17" spans="1:8" s="1" customFormat="1" ht="13.5" x14ac:dyDescent="0.3">
      <c r="A17" s="9" t="s">
        <v>28</v>
      </c>
      <c r="B17" s="10">
        <v>40422</v>
      </c>
      <c r="C17" s="9" t="s">
        <v>29</v>
      </c>
      <c r="D17" s="11">
        <v>150</v>
      </c>
      <c r="E17" s="9" t="s">
        <v>10</v>
      </c>
      <c r="F17" s="12">
        <v>60</v>
      </c>
      <c r="G17" s="12">
        <f t="shared" si="0"/>
        <v>50</v>
      </c>
      <c r="H17" s="9" t="str">
        <f t="shared" si="1"/>
        <v>중정도</v>
      </c>
    </row>
    <row r="18" spans="1:8" s="1" customFormat="1" ht="13.5" x14ac:dyDescent="0.3">
      <c r="A18" s="9" t="s">
        <v>37</v>
      </c>
      <c r="B18" s="10">
        <v>40238</v>
      </c>
      <c r="C18" s="9" t="s">
        <v>23</v>
      </c>
      <c r="D18" s="11">
        <v>175</v>
      </c>
      <c r="E18" s="9" t="s">
        <v>21</v>
      </c>
      <c r="F18" s="12">
        <v>65</v>
      </c>
      <c r="G18" s="12">
        <f t="shared" si="0"/>
        <v>67.5</v>
      </c>
      <c r="H18" s="9" t="str">
        <f t="shared" si="1"/>
        <v>부족</v>
      </c>
    </row>
    <row r="19" spans="1:8" s="1" customFormat="1" ht="13.5" x14ac:dyDescent="0.3">
      <c r="A19" s="9" t="s">
        <v>17</v>
      </c>
      <c r="B19" s="10">
        <v>40242</v>
      </c>
      <c r="C19" s="9" t="s">
        <v>18</v>
      </c>
      <c r="D19" s="11">
        <v>180</v>
      </c>
      <c r="E19" s="9" t="s">
        <v>10</v>
      </c>
      <c r="F19" s="12">
        <v>70</v>
      </c>
      <c r="G19" s="12">
        <f t="shared" si="0"/>
        <v>80</v>
      </c>
      <c r="H19" s="9" t="str">
        <f t="shared" si="1"/>
        <v>부족</v>
      </c>
    </row>
    <row r="20" spans="1:8" s="1" customFormat="1" ht="13.5" x14ac:dyDescent="0.3">
      <c r="A20" s="9" t="s">
        <v>19</v>
      </c>
      <c r="B20" s="10">
        <v>40243</v>
      </c>
      <c r="C20" s="9" t="s">
        <v>20</v>
      </c>
      <c r="D20" s="11">
        <v>179</v>
      </c>
      <c r="E20" s="9" t="s">
        <v>21</v>
      </c>
      <c r="F20" s="12">
        <v>64</v>
      </c>
      <c r="G20" s="12">
        <f t="shared" si="0"/>
        <v>71.100000000000009</v>
      </c>
      <c r="H20" s="9" t="str">
        <f t="shared" si="1"/>
        <v>부족</v>
      </c>
    </row>
    <row r="21" spans="1:8" s="1" customFormat="1" ht="13.5" x14ac:dyDescent="0.3">
      <c r="A21" s="13" t="s">
        <v>26</v>
      </c>
      <c r="B21" s="14">
        <v>40397</v>
      </c>
      <c r="C21" s="13" t="s">
        <v>23</v>
      </c>
      <c r="D21" s="15">
        <v>170</v>
      </c>
      <c r="E21" s="13" t="s">
        <v>10</v>
      </c>
      <c r="F21" s="16">
        <v>70</v>
      </c>
      <c r="G21" s="16">
        <f t="shared" si="0"/>
        <v>70</v>
      </c>
      <c r="H21" s="13" t="str">
        <f t="shared" si="1"/>
        <v>정상</v>
      </c>
    </row>
    <row r="22" spans="1:8" s="1" customFormat="1" ht="13.5" x14ac:dyDescent="0.3">
      <c r="A22" s="20" t="s">
        <v>40</v>
      </c>
      <c r="B22" s="20"/>
      <c r="C22" s="20"/>
      <c r="D22" s="20"/>
      <c r="E22" s="20"/>
      <c r="F22" s="3">
        <f>DSUM($A$2:$H$21,F2,$C$28:$D$29)</f>
        <v>119</v>
      </c>
      <c r="G22" s="3">
        <f>DSUM($A$2:$H$21,G2,$C$28:$D$29)</f>
        <v>115</v>
      </c>
      <c r="H22" s="4"/>
    </row>
    <row r="23" spans="1:8" s="1" customFormat="1" ht="13.5" x14ac:dyDescent="0.3">
      <c r="A23" s="20" t="s">
        <v>59</v>
      </c>
      <c r="B23" s="20"/>
      <c r="C23" s="20"/>
      <c r="D23" s="20"/>
      <c r="E23" s="20"/>
      <c r="F23" s="3">
        <f>SUMIF($A$3:$A$21,"&gt;=신면철",F3:F21)-SUMIF($A$3:$A$21,"&gt;=이지혜",F3:F21)</f>
        <v>427</v>
      </c>
      <c r="G23" s="3">
        <f>SUMIF($A$3:$A$21,"&gt;=신면철",G3:G21)-SUMIF($A$3:$A$21,"&gt;=이지혜",G3:G21)</f>
        <v>395.90000000000003</v>
      </c>
      <c r="H23" s="4"/>
    </row>
    <row r="24" spans="1:8" s="1" customFormat="1" ht="13.5" x14ac:dyDescent="0.3">
      <c r="A24" s="20" t="s">
        <v>41</v>
      </c>
      <c r="B24" s="20"/>
      <c r="C24" s="20"/>
      <c r="D24" s="20"/>
      <c r="E24" s="20"/>
      <c r="F24" s="3">
        <f>SUMIF($C$3:$C$21,"관리부",F3:F21)+SUMIF($C$3:$C$21,"기획부",F3:F21)</f>
        <v>324</v>
      </c>
      <c r="G24" s="3">
        <f>SUMIF($C$3:$C$21,"관리부",G3:G21)+SUMIF($C$3:$C$21,"기획부",G3:G21)</f>
        <v>307.39999999999998</v>
      </c>
      <c r="H24" s="4"/>
    </row>
    <row r="25" spans="1:8" s="1" customFormat="1" ht="13.5" x14ac:dyDescent="0.3">
      <c r="A25" s="20" t="s">
        <v>42</v>
      </c>
      <c r="B25" s="20"/>
      <c r="C25" s="20"/>
      <c r="D25" s="20"/>
      <c r="E25" s="20"/>
      <c r="F25" s="3">
        <f>AVERAGEIFS(F3:F21,$B$3:$B$21,"&gt;=2010-5-1",$B$3:$B$21,"&lt;=2010-6-10")</f>
        <v>62.666666666666664</v>
      </c>
      <c r="G25" s="3">
        <f>AVERAGEIFS(G3:G21,$B$3:$B$21,"&gt;=2010-5-1",$B$3:$B$21,"&lt;=2010-6-10")</f>
        <v>60.166666666666664</v>
      </c>
      <c r="H25" s="4"/>
    </row>
    <row r="26" spans="1:8" s="1" customFormat="1" ht="13.5" x14ac:dyDescent="0.3">
      <c r="A26" s="20" t="s">
        <v>43</v>
      </c>
      <c r="B26" s="20"/>
      <c r="C26" s="20"/>
      <c r="D26" s="20"/>
      <c r="E26" s="20"/>
      <c r="F26" s="20"/>
      <c r="G26" s="3">
        <f>SUMIF(F3:F21,"&gt;=50",G3:G21)-SUMIF(F3:F21,"&gt;=70",G3:G21)</f>
        <v>653.19999999999982</v>
      </c>
      <c r="H26" s="17"/>
    </row>
    <row r="28" spans="1:8" x14ac:dyDescent="0.3">
      <c r="C28" t="s">
        <v>44</v>
      </c>
      <c r="D28" t="s">
        <v>46</v>
      </c>
      <c r="F28" t="s">
        <v>49</v>
      </c>
      <c r="G28" t="s">
        <v>49</v>
      </c>
    </row>
    <row r="29" spans="1:8" x14ac:dyDescent="0.3">
      <c r="C29" t="s">
        <v>45</v>
      </c>
      <c r="D29" t="s">
        <v>47</v>
      </c>
      <c r="F29" t="s">
        <v>50</v>
      </c>
      <c r="G29" t="s">
        <v>51</v>
      </c>
    </row>
    <row r="31" spans="1:8" x14ac:dyDescent="0.3">
      <c r="C31" t="s">
        <v>46</v>
      </c>
    </row>
    <row r="32" spans="1:8" x14ac:dyDescent="0.3">
      <c r="C32" t="s">
        <v>48</v>
      </c>
    </row>
    <row r="33" spans="3:4" x14ac:dyDescent="0.3">
      <c r="C33" t="s">
        <v>47</v>
      </c>
    </row>
    <row r="35" spans="3:4" x14ac:dyDescent="0.3">
      <c r="C35" t="s">
        <v>52</v>
      </c>
      <c r="D35" t="s">
        <v>53</v>
      </c>
    </row>
    <row r="36" spans="3:4" x14ac:dyDescent="0.3">
      <c r="C36" t="s">
        <v>54</v>
      </c>
      <c r="D36">
        <f>COUNTIF($H$3:$H$21,C36)</f>
        <v>2</v>
      </c>
    </row>
    <row r="37" spans="3:4" x14ac:dyDescent="0.3">
      <c r="C37" t="s">
        <v>55</v>
      </c>
      <c r="D37">
        <f t="shared" ref="D37:D40" si="2">COUNTIF($H$3:$H$21,C37)</f>
        <v>2</v>
      </c>
    </row>
    <row r="38" spans="3:4" x14ac:dyDescent="0.3">
      <c r="C38" t="s">
        <v>56</v>
      </c>
      <c r="D38">
        <f t="shared" si="2"/>
        <v>6</v>
      </c>
    </row>
    <row r="39" spans="3:4" x14ac:dyDescent="0.3">
      <c r="C39" t="s">
        <v>57</v>
      </c>
      <c r="D39">
        <f t="shared" si="2"/>
        <v>3</v>
      </c>
    </row>
    <row r="40" spans="3:4" x14ac:dyDescent="0.3">
      <c r="C40" t="s">
        <v>58</v>
      </c>
      <c r="D40">
        <f t="shared" si="2"/>
        <v>6</v>
      </c>
    </row>
  </sheetData>
  <sortState ref="A3:H21">
    <sortCondition descending="1" ref="A3:A21"/>
  </sortState>
  <mergeCells count="6">
    <mergeCell ref="A1:H1"/>
    <mergeCell ref="A26:F26"/>
    <mergeCell ref="A25:E25"/>
    <mergeCell ref="A24:E24"/>
    <mergeCell ref="A23:E23"/>
    <mergeCell ref="A22:E22"/>
  </mergeCells>
  <phoneticPr fontId="1" type="noConversion"/>
  <printOptions horizontalCentered="1"/>
  <pageMargins left="0.55000000000000004" right="0.39370078740157483" top="2.3622047244094491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yungjin</dc:creator>
  <cp:lastModifiedBy>kimsunny</cp:lastModifiedBy>
  <cp:lastPrinted>2012-10-19T07:18:58Z</cp:lastPrinted>
  <dcterms:created xsi:type="dcterms:W3CDTF">2012-10-11T07:59:13Z</dcterms:created>
  <dcterms:modified xsi:type="dcterms:W3CDTF">2019-10-11T01:26:36Z</dcterms:modified>
</cp:coreProperties>
</file>