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4910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6" i="1" l="1"/>
  <c r="H11" i="1"/>
  <c r="H27" i="1" s="1"/>
  <c r="H16" i="1"/>
  <c r="H13" i="1"/>
  <c r="H12" i="1"/>
  <c r="H5" i="1"/>
  <c r="H8" i="1"/>
  <c r="H10" i="1"/>
  <c r="H7" i="1"/>
  <c r="H9" i="1"/>
  <c r="H14" i="1"/>
  <c r="H15" i="1"/>
  <c r="H4" i="1"/>
  <c r="H22" i="1"/>
  <c r="H23" i="1"/>
  <c r="H18" i="1"/>
  <c r="H20" i="1"/>
  <c r="H19" i="1"/>
  <c r="H21" i="1"/>
  <c r="H17" i="1"/>
  <c r="H6" i="1"/>
  <c r="F6" i="1"/>
  <c r="F11" i="1"/>
  <c r="F16" i="1"/>
  <c r="F13" i="1"/>
  <c r="F12" i="1"/>
  <c r="F5" i="1"/>
  <c r="F8" i="1"/>
  <c r="F10" i="1"/>
  <c r="F7" i="1"/>
  <c r="F9" i="1"/>
  <c r="F14" i="1"/>
  <c r="F15" i="1"/>
  <c r="F4" i="1"/>
  <c r="F22" i="1"/>
  <c r="F23" i="1"/>
  <c r="F18" i="1"/>
  <c r="F20" i="1"/>
  <c r="F19" i="1"/>
  <c r="F21" i="1"/>
  <c r="F17" i="1"/>
  <c r="E11" i="1"/>
  <c r="E27" i="1" s="1"/>
  <c r="E16" i="1"/>
  <c r="E13" i="1"/>
  <c r="E12" i="1"/>
  <c r="E5" i="1"/>
  <c r="E8" i="1"/>
  <c r="E10" i="1"/>
  <c r="E7" i="1"/>
  <c r="E9" i="1"/>
  <c r="E14" i="1"/>
  <c r="E15" i="1"/>
  <c r="E4" i="1"/>
  <c r="E22" i="1"/>
  <c r="E23" i="1"/>
  <c r="E18" i="1"/>
  <c r="E20" i="1"/>
  <c r="E19" i="1"/>
  <c r="E21" i="1"/>
  <c r="E17" i="1"/>
  <c r="E6" i="1"/>
  <c r="G11" i="1" l="1"/>
  <c r="G17" i="1"/>
  <c r="G15" i="1"/>
  <c r="G10" i="1"/>
  <c r="G13" i="1"/>
  <c r="G21" i="1"/>
  <c r="G14" i="1"/>
  <c r="G16" i="1"/>
  <c r="E25" i="1"/>
  <c r="G18" i="1"/>
  <c r="H24" i="1"/>
  <c r="G23" i="1"/>
  <c r="G8" i="1"/>
  <c r="G6" i="1"/>
  <c r="G20" i="1"/>
  <c r="G4" i="1"/>
  <c r="G7" i="1"/>
  <c r="G12" i="1"/>
  <c r="E24" i="1"/>
  <c r="H28" i="1"/>
  <c r="E28" i="1"/>
  <c r="G19" i="1"/>
  <c r="G22" i="1"/>
  <c r="G9" i="1"/>
  <c r="G5" i="1"/>
  <c r="H25" i="1"/>
</calcChain>
</file>

<file path=xl/sharedStrings.xml><?xml version="1.0" encoding="utf-8"?>
<sst xmlns="http://schemas.openxmlformats.org/spreadsheetml/2006/main" count="62" uniqueCount="44">
  <si>
    <t>담당자</t>
    <phoneticPr fontId="1" type="noConversion"/>
  </si>
  <si>
    <t>9월</t>
    <phoneticPr fontId="1" type="noConversion"/>
  </si>
  <si>
    <t>10월</t>
    <phoneticPr fontId="1" type="noConversion"/>
  </si>
  <si>
    <t>부서</t>
    <phoneticPr fontId="1" type="noConversion"/>
  </si>
  <si>
    <t>성명</t>
    <phoneticPr fontId="1" type="noConversion"/>
  </si>
  <si>
    <t>목표</t>
    <phoneticPr fontId="1" type="noConversion"/>
  </si>
  <si>
    <t>실적</t>
    <phoneticPr fontId="1" type="noConversion"/>
  </si>
  <si>
    <t>차이</t>
    <phoneticPr fontId="1" type="noConversion"/>
  </si>
  <si>
    <t>달성율</t>
    <phoneticPr fontId="1" type="noConversion"/>
  </si>
  <si>
    <t>순위</t>
    <phoneticPr fontId="1" type="noConversion"/>
  </si>
  <si>
    <t>영업 3부</t>
    <phoneticPr fontId="1" type="noConversion"/>
  </si>
  <si>
    <t>신현정</t>
    <phoneticPr fontId="1" type="noConversion"/>
  </si>
  <si>
    <t>영업 2부</t>
    <phoneticPr fontId="1" type="noConversion"/>
  </si>
  <si>
    <t>오민재</t>
    <phoneticPr fontId="1" type="noConversion"/>
  </si>
  <si>
    <t>오미철</t>
    <phoneticPr fontId="1" type="noConversion"/>
  </si>
  <si>
    <t>이주일</t>
    <phoneticPr fontId="1" type="noConversion"/>
  </si>
  <si>
    <t>유남규</t>
    <phoneticPr fontId="1" type="noConversion"/>
  </si>
  <si>
    <t>김일자</t>
    <phoneticPr fontId="1" type="noConversion"/>
  </si>
  <si>
    <t>영업 1부</t>
    <phoneticPr fontId="1" type="noConversion"/>
  </si>
  <si>
    <t>유기전</t>
    <phoneticPr fontId="1" type="noConversion"/>
  </si>
  <si>
    <t>김신희</t>
    <phoneticPr fontId="1" type="noConversion"/>
  </si>
  <si>
    <t>신형일</t>
    <phoneticPr fontId="1" type="noConversion"/>
  </si>
  <si>
    <t>김수정</t>
    <phoneticPr fontId="1" type="noConversion"/>
  </si>
  <si>
    <t>민복태</t>
    <phoneticPr fontId="1" type="noConversion"/>
  </si>
  <si>
    <t>송나영</t>
    <phoneticPr fontId="1" type="noConversion"/>
  </si>
  <si>
    <t>김일성</t>
    <phoneticPr fontId="1" type="noConversion"/>
  </si>
  <si>
    <t>오대수</t>
    <phoneticPr fontId="1" type="noConversion"/>
  </si>
  <si>
    <t>차복만</t>
    <phoneticPr fontId="1" type="noConversion"/>
  </si>
  <si>
    <t>김구자</t>
    <phoneticPr fontId="1" type="noConversion"/>
  </si>
  <si>
    <t>김택수</t>
    <phoneticPr fontId="1" type="noConversion"/>
  </si>
  <si>
    <t>김성주</t>
    <phoneticPr fontId="1" type="noConversion"/>
  </si>
  <si>
    <t>남일해</t>
    <phoneticPr fontId="1" type="noConversion"/>
  </si>
  <si>
    <t>차두리</t>
    <phoneticPr fontId="1" type="noConversion"/>
  </si>
  <si>
    <t>전체</t>
    <phoneticPr fontId="1" type="noConversion"/>
  </si>
  <si>
    <t>합계</t>
    <phoneticPr fontId="1" type="noConversion"/>
  </si>
  <si>
    <t>평균</t>
    <phoneticPr fontId="1" type="noConversion"/>
  </si>
  <si>
    <t>김씨 성을 가진 사람들의 10월 목표의 합</t>
    <phoneticPr fontId="1" type="noConversion"/>
  </si>
  <si>
    <t>부서가 "영업 2부"이면서 오씨 성을 가진 사람들의 합</t>
    <phoneticPr fontId="1" type="noConversion"/>
  </si>
  <si>
    <t>10월 목표가 1300 이상 6800 미만인 합</t>
    <phoneticPr fontId="1" type="noConversion"/>
  </si>
  <si>
    <t>판매 실적 분석</t>
    <phoneticPr fontId="1" type="noConversion"/>
  </si>
  <si>
    <t>부서</t>
    <phoneticPr fontId="1" type="noConversion"/>
  </si>
  <si>
    <t>성명</t>
    <phoneticPr fontId="1" type="noConversion"/>
  </si>
  <si>
    <t>오*</t>
    <phoneticPr fontId="1" type="noConversion"/>
  </si>
  <si>
    <t>영업 2부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</si>
</sst>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2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3" fontId="3" fillId="0" borderId="1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3" fontId="3" fillId="0" borderId="3" xfId="0" applyNumberFormat="1" applyFont="1" applyBorder="1">
      <alignment vertical="center"/>
    </xf>
    <xf numFmtId="9" fontId="3" fillId="0" borderId="3" xfId="1" applyFont="1" applyBorder="1">
      <alignment vertical="center"/>
    </xf>
    <xf numFmtId="3" fontId="3" fillId="0" borderId="4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2" xfId="0" applyFont="1" applyBorder="1">
      <alignment vertical="center"/>
    </xf>
    <xf numFmtId="3" fontId="3" fillId="0" borderId="2" xfId="0" applyNumberFormat="1" applyFont="1" applyBorder="1">
      <alignment vertical="center"/>
    </xf>
    <xf numFmtId="9" fontId="3" fillId="0" borderId="2" xfId="1" applyFont="1" applyBorder="1">
      <alignment vertical="center"/>
    </xf>
    <xf numFmtId="9" fontId="3" fillId="0" borderId="4" xfId="1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ko-KR" altLang="en-US" sz="1600"/>
              <a:t>담당자별 실적 비교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목표</c:v>
                </c:pt>
              </c:strCache>
            </c:strRef>
          </c:tx>
          <c:invertIfNegative val="0"/>
          <c:cat>
            <c:strRef>
              <c:f>Sheet1!$B$4:$B$10</c:f>
              <c:strCache>
                <c:ptCount val="7"/>
                <c:pt idx="0">
                  <c:v>김일성</c:v>
                </c:pt>
                <c:pt idx="1">
                  <c:v>김일자</c:v>
                </c:pt>
                <c:pt idx="2">
                  <c:v>신현정</c:v>
                </c:pt>
                <c:pt idx="3">
                  <c:v>신형일</c:v>
                </c:pt>
                <c:pt idx="4">
                  <c:v>유기전</c:v>
                </c:pt>
                <c:pt idx="5">
                  <c:v>김수정</c:v>
                </c:pt>
                <c:pt idx="6">
                  <c:v>김신희</c:v>
                </c:pt>
              </c:strCache>
            </c:strRef>
          </c:cat>
          <c:val>
            <c:numRef>
              <c:f>Sheet1!$C$4:$C$10</c:f>
              <c:numCache>
                <c:formatCode>#,##0</c:formatCode>
                <c:ptCount val="7"/>
                <c:pt idx="0">
                  <c:v>4300</c:v>
                </c:pt>
                <c:pt idx="1">
                  <c:v>5400</c:v>
                </c:pt>
                <c:pt idx="2">
                  <c:v>6700</c:v>
                </c:pt>
                <c:pt idx="3">
                  <c:v>4800</c:v>
                </c:pt>
                <c:pt idx="4">
                  <c:v>5200</c:v>
                </c:pt>
                <c:pt idx="5">
                  <c:v>5200</c:v>
                </c:pt>
                <c:pt idx="6">
                  <c:v>5500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12800"/>
        <c:axId val="148702912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실적</c:v>
                </c:pt>
              </c:strCache>
            </c:strRef>
          </c:tx>
          <c:cat>
            <c:strRef>
              <c:f>Sheet1!$B$4:$B$10</c:f>
              <c:strCache>
                <c:ptCount val="7"/>
                <c:pt idx="0">
                  <c:v>김일성</c:v>
                </c:pt>
                <c:pt idx="1">
                  <c:v>김일자</c:v>
                </c:pt>
                <c:pt idx="2">
                  <c:v>신현정</c:v>
                </c:pt>
                <c:pt idx="3">
                  <c:v>신형일</c:v>
                </c:pt>
                <c:pt idx="4">
                  <c:v>유기전</c:v>
                </c:pt>
                <c:pt idx="5">
                  <c:v>김수정</c:v>
                </c:pt>
                <c:pt idx="6">
                  <c:v>김신희</c:v>
                </c:pt>
              </c:strCache>
            </c:strRef>
          </c:cat>
          <c:val>
            <c:numRef>
              <c:f>Sheet1!$D$4:$D$10</c:f>
              <c:numCache>
                <c:formatCode>#,##0</c:formatCode>
                <c:ptCount val="7"/>
                <c:pt idx="0">
                  <c:v>4950</c:v>
                </c:pt>
                <c:pt idx="1">
                  <c:v>5700</c:v>
                </c:pt>
                <c:pt idx="2">
                  <c:v>7050</c:v>
                </c:pt>
                <c:pt idx="3">
                  <c:v>5250</c:v>
                </c:pt>
                <c:pt idx="4">
                  <c:v>5600</c:v>
                </c:pt>
                <c:pt idx="5">
                  <c:v>5100</c:v>
                </c:pt>
                <c:pt idx="6">
                  <c:v>5600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12800"/>
        <c:axId val="148702912"/>
      </c:lineChart>
      <c:catAx>
        <c:axId val="1488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성명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8702912"/>
        <c:crosses val="autoZero"/>
        <c:auto val="1"/>
        <c:lblAlgn val="ctr"/>
        <c:lblOffset val="100"/>
        <c:noMultiLvlLbl val="0"/>
      </c:catAx>
      <c:valAx>
        <c:axId val="14870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수량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488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29</xdr:row>
      <xdr:rowOff>57152</xdr:rowOff>
    </xdr:from>
    <xdr:to>
      <xdr:col>7</xdr:col>
      <xdr:colOff>676275</xdr:colOff>
      <xdr:row>41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O18" sqref="O18"/>
    </sheetView>
  </sheetViews>
  <sheetFormatPr defaultRowHeight="16.5" x14ac:dyDescent="0.3"/>
  <cols>
    <col min="1" max="1" width="11.625" customWidth="1"/>
    <col min="2" max="2" width="11.25" customWidth="1"/>
    <col min="7" max="7" width="6.5" customWidth="1"/>
  </cols>
  <sheetData>
    <row r="1" spans="1:8" ht="31.5" x14ac:dyDescent="0.3">
      <c r="A1" s="18" t="s">
        <v>39</v>
      </c>
      <c r="B1" s="18"/>
      <c r="C1" s="18"/>
      <c r="D1" s="18"/>
      <c r="E1" s="18"/>
      <c r="F1" s="18"/>
      <c r="G1" s="18"/>
      <c r="H1" s="18"/>
    </row>
    <row r="2" spans="1:8" s="1" customFormat="1" ht="13.5" x14ac:dyDescent="0.3">
      <c r="A2" s="17" t="s">
        <v>0</v>
      </c>
      <c r="B2" s="17"/>
      <c r="C2" s="17" t="s">
        <v>1</v>
      </c>
      <c r="D2" s="17"/>
      <c r="E2" s="17"/>
      <c r="F2" s="17"/>
      <c r="G2" s="17"/>
      <c r="H2" s="2" t="s">
        <v>2</v>
      </c>
    </row>
    <row r="3" spans="1:8" s="1" customFormat="1" ht="13.5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5</v>
      </c>
    </row>
    <row r="4" spans="1:8" s="1" customFormat="1" ht="13.5" x14ac:dyDescent="0.3">
      <c r="A4" s="5" t="s">
        <v>18</v>
      </c>
      <c r="B4" s="5" t="s">
        <v>25</v>
      </c>
      <c r="C4" s="13">
        <v>4300</v>
      </c>
      <c r="D4" s="13">
        <v>4950</v>
      </c>
      <c r="E4" s="13">
        <f t="shared" ref="E4:E23" si="0">D4-C4</f>
        <v>650</v>
      </c>
      <c r="F4" s="14">
        <f t="shared" ref="F4:F23" si="1">ROUND(D4/C4,1)</f>
        <v>1.2</v>
      </c>
      <c r="G4" s="12">
        <f t="shared" ref="G4:G23" si="2">RANK(F4,$F$4:$F$23)</f>
        <v>1</v>
      </c>
      <c r="H4" s="13">
        <f t="shared" ref="H4:H23" si="3">IF(D4&gt;=7500,D4*1.18,D4*1.3)</f>
        <v>6435</v>
      </c>
    </row>
    <row r="5" spans="1:8" s="1" customFormat="1" ht="13.5" x14ac:dyDescent="0.3">
      <c r="A5" s="6" t="s">
        <v>10</v>
      </c>
      <c r="B5" s="6" t="s">
        <v>17</v>
      </c>
      <c r="C5" s="8">
        <v>5400</v>
      </c>
      <c r="D5" s="8">
        <v>5700</v>
      </c>
      <c r="E5" s="8">
        <f t="shared" si="0"/>
        <v>300</v>
      </c>
      <c r="F5" s="9">
        <f t="shared" si="1"/>
        <v>1.1000000000000001</v>
      </c>
      <c r="G5" s="7">
        <f t="shared" si="2"/>
        <v>2</v>
      </c>
      <c r="H5" s="8">
        <f t="shared" si="3"/>
        <v>7410</v>
      </c>
    </row>
    <row r="6" spans="1:8" s="1" customFormat="1" ht="13.5" x14ac:dyDescent="0.3">
      <c r="A6" s="6" t="s">
        <v>10</v>
      </c>
      <c r="B6" s="6" t="s">
        <v>11</v>
      </c>
      <c r="C6" s="8">
        <v>6700</v>
      </c>
      <c r="D6" s="8">
        <v>7050</v>
      </c>
      <c r="E6" s="8">
        <f t="shared" si="0"/>
        <v>350</v>
      </c>
      <c r="F6" s="9">
        <f t="shared" si="1"/>
        <v>1.1000000000000001</v>
      </c>
      <c r="G6" s="7">
        <f t="shared" si="2"/>
        <v>2</v>
      </c>
      <c r="H6" s="8">
        <f t="shared" si="3"/>
        <v>9165</v>
      </c>
    </row>
    <row r="7" spans="1:8" s="1" customFormat="1" ht="13.5" x14ac:dyDescent="0.3">
      <c r="A7" s="6" t="s">
        <v>18</v>
      </c>
      <c r="B7" s="6" t="s">
        <v>21</v>
      </c>
      <c r="C7" s="8">
        <v>4800</v>
      </c>
      <c r="D7" s="8">
        <v>5250</v>
      </c>
      <c r="E7" s="8">
        <f t="shared" si="0"/>
        <v>450</v>
      </c>
      <c r="F7" s="9">
        <f t="shared" si="1"/>
        <v>1.1000000000000001</v>
      </c>
      <c r="G7" s="7">
        <f t="shared" si="2"/>
        <v>2</v>
      </c>
      <c r="H7" s="8">
        <f t="shared" si="3"/>
        <v>6825</v>
      </c>
    </row>
    <row r="8" spans="1:8" s="1" customFormat="1" ht="13.5" x14ac:dyDescent="0.3">
      <c r="A8" s="6" t="s">
        <v>18</v>
      </c>
      <c r="B8" s="6" t="s">
        <v>19</v>
      </c>
      <c r="C8" s="8">
        <v>5200</v>
      </c>
      <c r="D8" s="8">
        <v>5600</v>
      </c>
      <c r="E8" s="8">
        <f t="shared" si="0"/>
        <v>400</v>
      </c>
      <c r="F8" s="9">
        <f t="shared" si="1"/>
        <v>1.1000000000000001</v>
      </c>
      <c r="G8" s="7">
        <f t="shared" si="2"/>
        <v>2</v>
      </c>
      <c r="H8" s="8">
        <f t="shared" si="3"/>
        <v>7280</v>
      </c>
    </row>
    <row r="9" spans="1:8" s="1" customFormat="1" ht="13.5" x14ac:dyDescent="0.3">
      <c r="A9" s="6" t="s">
        <v>18</v>
      </c>
      <c r="B9" s="6" t="s">
        <v>22</v>
      </c>
      <c r="C9" s="8">
        <v>5200</v>
      </c>
      <c r="D9" s="8">
        <v>5100</v>
      </c>
      <c r="E9" s="8">
        <f t="shared" si="0"/>
        <v>-100</v>
      </c>
      <c r="F9" s="9">
        <f t="shared" si="1"/>
        <v>1</v>
      </c>
      <c r="G9" s="7">
        <f t="shared" si="2"/>
        <v>6</v>
      </c>
      <c r="H9" s="8">
        <f t="shared" si="3"/>
        <v>6630</v>
      </c>
    </row>
    <row r="10" spans="1:8" s="1" customFormat="1" ht="13.5" x14ac:dyDescent="0.3">
      <c r="A10" s="6" t="s">
        <v>18</v>
      </c>
      <c r="B10" s="6" t="s">
        <v>20</v>
      </c>
      <c r="C10" s="8">
        <v>5500</v>
      </c>
      <c r="D10" s="8">
        <v>5600</v>
      </c>
      <c r="E10" s="8">
        <f t="shared" si="0"/>
        <v>100</v>
      </c>
      <c r="F10" s="9">
        <f t="shared" si="1"/>
        <v>1</v>
      </c>
      <c r="G10" s="7">
        <f t="shared" si="2"/>
        <v>6</v>
      </c>
      <c r="H10" s="8">
        <f t="shared" si="3"/>
        <v>7280</v>
      </c>
    </row>
    <row r="11" spans="1:8" s="1" customFormat="1" ht="13.5" x14ac:dyDescent="0.3">
      <c r="A11" s="6" t="s">
        <v>12</v>
      </c>
      <c r="B11" s="6" t="s">
        <v>13</v>
      </c>
      <c r="C11" s="8">
        <v>6900</v>
      </c>
      <c r="D11" s="8">
        <v>6600</v>
      </c>
      <c r="E11" s="8">
        <f t="shared" si="0"/>
        <v>-300</v>
      </c>
      <c r="F11" s="9">
        <f t="shared" si="1"/>
        <v>1</v>
      </c>
      <c r="G11" s="7">
        <f t="shared" si="2"/>
        <v>6</v>
      </c>
      <c r="H11" s="8">
        <f t="shared" si="3"/>
        <v>8580</v>
      </c>
    </row>
    <row r="12" spans="1:8" s="1" customFormat="1" ht="13.5" x14ac:dyDescent="0.3">
      <c r="A12" s="6" t="s">
        <v>10</v>
      </c>
      <c r="B12" s="6" t="s">
        <v>16</v>
      </c>
      <c r="C12" s="8">
        <v>6000</v>
      </c>
      <c r="D12" s="8">
        <v>5900</v>
      </c>
      <c r="E12" s="8">
        <f t="shared" si="0"/>
        <v>-100</v>
      </c>
      <c r="F12" s="9">
        <f t="shared" si="1"/>
        <v>1</v>
      </c>
      <c r="G12" s="7">
        <f t="shared" si="2"/>
        <v>6</v>
      </c>
      <c r="H12" s="8">
        <f t="shared" si="3"/>
        <v>7670</v>
      </c>
    </row>
    <row r="13" spans="1:8" s="1" customFormat="1" ht="13.5" x14ac:dyDescent="0.3">
      <c r="A13" s="6" t="s">
        <v>10</v>
      </c>
      <c r="B13" s="6" t="s">
        <v>15</v>
      </c>
      <c r="C13" s="8">
        <v>6000</v>
      </c>
      <c r="D13" s="8">
        <v>6000</v>
      </c>
      <c r="E13" s="8">
        <f t="shared" si="0"/>
        <v>0</v>
      </c>
      <c r="F13" s="9">
        <f t="shared" si="1"/>
        <v>1</v>
      </c>
      <c r="G13" s="7">
        <f t="shared" si="2"/>
        <v>6</v>
      </c>
      <c r="H13" s="8">
        <f t="shared" si="3"/>
        <v>7800</v>
      </c>
    </row>
    <row r="14" spans="1:8" s="1" customFormat="1" ht="13.5" x14ac:dyDescent="0.3">
      <c r="A14" s="6" t="s">
        <v>10</v>
      </c>
      <c r="B14" s="6" t="s">
        <v>23</v>
      </c>
      <c r="C14" s="8">
        <v>5500</v>
      </c>
      <c r="D14" s="8">
        <v>5000</v>
      </c>
      <c r="E14" s="8">
        <f t="shared" si="0"/>
        <v>-500</v>
      </c>
      <c r="F14" s="9">
        <f t="shared" si="1"/>
        <v>0.9</v>
      </c>
      <c r="G14" s="7">
        <f t="shared" si="2"/>
        <v>11</v>
      </c>
      <c r="H14" s="8">
        <f t="shared" si="3"/>
        <v>6500</v>
      </c>
    </row>
    <row r="15" spans="1:8" s="1" customFormat="1" ht="13.5" x14ac:dyDescent="0.3">
      <c r="A15" s="6" t="s">
        <v>10</v>
      </c>
      <c r="B15" s="6" t="s">
        <v>24</v>
      </c>
      <c r="C15" s="8">
        <v>5500</v>
      </c>
      <c r="D15" s="8">
        <v>5000</v>
      </c>
      <c r="E15" s="8">
        <f t="shared" si="0"/>
        <v>-500</v>
      </c>
      <c r="F15" s="9">
        <f t="shared" si="1"/>
        <v>0.9</v>
      </c>
      <c r="G15" s="7">
        <f t="shared" si="2"/>
        <v>11</v>
      </c>
      <c r="H15" s="8">
        <f t="shared" si="3"/>
        <v>6500</v>
      </c>
    </row>
    <row r="16" spans="1:8" s="1" customFormat="1" ht="13.5" x14ac:dyDescent="0.3">
      <c r="A16" s="6" t="s">
        <v>10</v>
      </c>
      <c r="B16" s="6" t="s">
        <v>14</v>
      </c>
      <c r="C16" s="8">
        <v>6700</v>
      </c>
      <c r="D16" s="8">
        <v>6050</v>
      </c>
      <c r="E16" s="8">
        <f t="shared" si="0"/>
        <v>-650</v>
      </c>
      <c r="F16" s="9">
        <f t="shared" si="1"/>
        <v>0.9</v>
      </c>
      <c r="G16" s="7">
        <f t="shared" si="2"/>
        <v>11</v>
      </c>
      <c r="H16" s="8">
        <f t="shared" si="3"/>
        <v>7865</v>
      </c>
    </row>
    <row r="17" spans="1:8" s="1" customFormat="1" ht="13.5" x14ac:dyDescent="0.3">
      <c r="A17" s="6" t="s">
        <v>18</v>
      </c>
      <c r="B17" s="6" t="s">
        <v>32</v>
      </c>
      <c r="C17" s="8">
        <v>4800</v>
      </c>
      <c r="D17" s="8">
        <v>4250</v>
      </c>
      <c r="E17" s="8">
        <f t="shared" si="0"/>
        <v>-550</v>
      </c>
      <c r="F17" s="9">
        <f t="shared" si="1"/>
        <v>0.9</v>
      </c>
      <c r="G17" s="7">
        <f t="shared" si="2"/>
        <v>11</v>
      </c>
      <c r="H17" s="8">
        <f t="shared" si="3"/>
        <v>5525</v>
      </c>
    </row>
    <row r="18" spans="1:8" s="1" customFormat="1" ht="13.5" x14ac:dyDescent="0.3">
      <c r="A18" s="6" t="s">
        <v>12</v>
      </c>
      <c r="B18" s="6" t="s">
        <v>28</v>
      </c>
      <c r="C18" s="8">
        <v>5400</v>
      </c>
      <c r="D18" s="8">
        <v>4500</v>
      </c>
      <c r="E18" s="8">
        <f t="shared" si="0"/>
        <v>-900</v>
      </c>
      <c r="F18" s="9">
        <f t="shared" si="1"/>
        <v>0.8</v>
      </c>
      <c r="G18" s="7">
        <f t="shared" si="2"/>
        <v>15</v>
      </c>
      <c r="H18" s="8">
        <f t="shared" si="3"/>
        <v>5850</v>
      </c>
    </row>
    <row r="19" spans="1:8" s="1" customFormat="1" ht="13.5" x14ac:dyDescent="0.3">
      <c r="A19" s="6" t="s">
        <v>12</v>
      </c>
      <c r="B19" s="6" t="s">
        <v>30</v>
      </c>
      <c r="C19" s="8">
        <v>5200</v>
      </c>
      <c r="D19" s="8">
        <v>4400</v>
      </c>
      <c r="E19" s="8">
        <f t="shared" si="0"/>
        <v>-800</v>
      </c>
      <c r="F19" s="9">
        <f t="shared" si="1"/>
        <v>0.8</v>
      </c>
      <c r="G19" s="7">
        <f t="shared" si="2"/>
        <v>15</v>
      </c>
      <c r="H19" s="8">
        <f t="shared" si="3"/>
        <v>5720</v>
      </c>
    </row>
    <row r="20" spans="1:8" s="1" customFormat="1" ht="13.5" x14ac:dyDescent="0.3">
      <c r="A20" s="6" t="s">
        <v>12</v>
      </c>
      <c r="B20" s="6" t="s">
        <v>29</v>
      </c>
      <c r="C20" s="8">
        <v>5400</v>
      </c>
      <c r="D20" s="8">
        <v>4500</v>
      </c>
      <c r="E20" s="8">
        <f t="shared" si="0"/>
        <v>-900</v>
      </c>
      <c r="F20" s="9">
        <f t="shared" si="1"/>
        <v>0.8</v>
      </c>
      <c r="G20" s="7">
        <f t="shared" si="2"/>
        <v>15</v>
      </c>
      <c r="H20" s="8">
        <f t="shared" si="3"/>
        <v>5850</v>
      </c>
    </row>
    <row r="21" spans="1:8" s="1" customFormat="1" ht="13.5" x14ac:dyDescent="0.3">
      <c r="A21" s="6" t="s">
        <v>12</v>
      </c>
      <c r="B21" s="6" t="s">
        <v>31</v>
      </c>
      <c r="C21" s="8">
        <v>5200</v>
      </c>
      <c r="D21" s="8">
        <v>4400</v>
      </c>
      <c r="E21" s="8">
        <f t="shared" si="0"/>
        <v>-800</v>
      </c>
      <c r="F21" s="9">
        <f t="shared" si="1"/>
        <v>0.8</v>
      </c>
      <c r="G21" s="7">
        <f t="shared" si="2"/>
        <v>15</v>
      </c>
      <c r="H21" s="8">
        <f t="shared" si="3"/>
        <v>5720</v>
      </c>
    </row>
    <row r="22" spans="1:8" s="1" customFormat="1" ht="13.5" x14ac:dyDescent="0.3">
      <c r="A22" s="6" t="s">
        <v>12</v>
      </c>
      <c r="B22" s="6" t="s">
        <v>26</v>
      </c>
      <c r="C22" s="8">
        <v>6300</v>
      </c>
      <c r="D22" s="8">
        <v>4900</v>
      </c>
      <c r="E22" s="8">
        <f t="shared" si="0"/>
        <v>-1400</v>
      </c>
      <c r="F22" s="9">
        <f t="shared" si="1"/>
        <v>0.8</v>
      </c>
      <c r="G22" s="7">
        <f t="shared" si="2"/>
        <v>15</v>
      </c>
      <c r="H22" s="8">
        <f t="shared" si="3"/>
        <v>6370</v>
      </c>
    </row>
    <row r="23" spans="1:8" s="1" customFormat="1" ht="13.5" x14ac:dyDescent="0.3">
      <c r="A23" s="16" t="s">
        <v>12</v>
      </c>
      <c r="B23" s="16" t="s">
        <v>27</v>
      </c>
      <c r="C23" s="10">
        <v>6300</v>
      </c>
      <c r="D23" s="10">
        <v>4900</v>
      </c>
      <c r="E23" s="10">
        <f t="shared" si="0"/>
        <v>-1400</v>
      </c>
      <c r="F23" s="15">
        <f t="shared" si="1"/>
        <v>0.8</v>
      </c>
      <c r="G23" s="11">
        <f t="shared" si="2"/>
        <v>15</v>
      </c>
      <c r="H23" s="10">
        <f t="shared" si="3"/>
        <v>6370</v>
      </c>
    </row>
    <row r="24" spans="1:8" s="1" customFormat="1" ht="13.5" x14ac:dyDescent="0.3">
      <c r="A24" s="17" t="s">
        <v>33</v>
      </c>
      <c r="B24" s="17"/>
      <c r="C24" s="20" t="s">
        <v>34</v>
      </c>
      <c r="D24" s="20"/>
      <c r="E24" s="4">
        <f>SUM(E4:E23)</f>
        <v>-6650</v>
      </c>
      <c r="F24" s="19"/>
      <c r="G24" s="19"/>
      <c r="H24" s="4">
        <f>SUM(H4:H23)</f>
        <v>137345</v>
      </c>
    </row>
    <row r="25" spans="1:8" s="1" customFormat="1" ht="13.5" x14ac:dyDescent="0.3">
      <c r="A25" s="17"/>
      <c r="B25" s="17"/>
      <c r="C25" s="20" t="s">
        <v>35</v>
      </c>
      <c r="D25" s="20"/>
      <c r="E25" s="4">
        <f>AVERAGE(E4:E23)</f>
        <v>-332.5</v>
      </c>
      <c r="F25" s="19"/>
      <c r="G25" s="19"/>
      <c r="H25" s="4">
        <f>AVERAGE(H4:H23)</f>
        <v>6867.25</v>
      </c>
    </row>
    <row r="26" spans="1:8" s="1" customFormat="1" ht="13.5" x14ac:dyDescent="0.3">
      <c r="A26" s="17" t="s">
        <v>36</v>
      </c>
      <c r="B26" s="17"/>
      <c r="C26" s="17"/>
      <c r="D26" s="17"/>
      <c r="E26" s="17"/>
      <c r="F26" s="17"/>
      <c r="G26" s="17"/>
      <c r="H26" s="4">
        <f>SUMIF(B4:B23,"김*",H4:H23)</f>
        <v>45175</v>
      </c>
    </row>
    <row r="27" spans="1:8" s="1" customFormat="1" ht="13.5" x14ac:dyDescent="0.3">
      <c r="A27" s="17" t="s">
        <v>37</v>
      </c>
      <c r="B27" s="17"/>
      <c r="C27" s="17"/>
      <c r="D27" s="17"/>
      <c r="E27" s="4">
        <f>DSUM($A$3:$H$23,5,$C$31:$D$32)</f>
        <v>-1700</v>
      </c>
      <c r="F27" s="3"/>
      <c r="G27" s="3"/>
      <c r="H27" s="4">
        <f>DSUM($A$3:$H$23,8,$C$31:$D$32)</f>
        <v>14950</v>
      </c>
    </row>
    <row r="28" spans="1:8" s="1" customFormat="1" ht="13.5" x14ac:dyDescent="0.3">
      <c r="A28" s="17" t="s">
        <v>38</v>
      </c>
      <c r="B28" s="17"/>
      <c r="C28" s="17"/>
      <c r="D28" s="17"/>
      <c r="E28" s="4">
        <f>SUMIF($H$4:$H$23,"&gt;=1300",E4:E23)-SUMIF($H$4:$H$23,"&gt;=6800",E4:E23)</f>
        <v>-7200</v>
      </c>
      <c r="F28" s="3"/>
      <c r="G28" s="3"/>
      <c r="H28" s="4">
        <f>SUMIF($H$4:$H$23,"&gt;=1300",H4:H23)-SUMIF($H$4:$H$23,"&gt;=6800",H4:H23)</f>
        <v>67470</v>
      </c>
    </row>
    <row r="31" spans="1:8" x14ac:dyDescent="0.3">
      <c r="C31" t="s">
        <v>40</v>
      </c>
      <c r="D31" t="s">
        <v>41</v>
      </c>
    </row>
    <row r="32" spans="1:8" x14ac:dyDescent="0.3">
      <c r="C32" t="s">
        <v>43</v>
      </c>
      <c r="D32" t="s">
        <v>42</v>
      </c>
    </row>
  </sheetData>
  <sortState ref="A4:H23">
    <sortCondition descending="1" ref="F4:F23"/>
    <sortCondition ref="B4:B23"/>
  </sortState>
  <mergeCells count="10">
    <mergeCell ref="C2:G2"/>
    <mergeCell ref="A2:B2"/>
    <mergeCell ref="A1:H1"/>
    <mergeCell ref="F24:G25"/>
    <mergeCell ref="A28:D28"/>
    <mergeCell ref="A27:D27"/>
    <mergeCell ref="A26:G26"/>
    <mergeCell ref="C25:D25"/>
    <mergeCell ref="C24:D24"/>
    <mergeCell ref="A24:B25"/>
  </mergeCells>
  <phoneticPr fontId="1" type="noConversion"/>
  <printOptions horizontalCentered="1"/>
  <pageMargins left="0.78740157480314965" right="0.39370078740157483" top="2.3622047244094491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yungjin</dc:creator>
  <cp:lastModifiedBy>Windows 사용자</cp:lastModifiedBy>
  <cp:lastPrinted>2012-10-12T04:41:43Z</cp:lastPrinted>
  <dcterms:created xsi:type="dcterms:W3CDTF">2012-10-11T08:37:18Z</dcterms:created>
  <dcterms:modified xsi:type="dcterms:W3CDTF">2017-08-17T06:10:19Z</dcterms:modified>
</cp:coreProperties>
</file>