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면철\Desktop\(2-1)모의고사\모의고사 정답\01 엑셀\"/>
    </mc:Choice>
  </mc:AlternateContent>
  <xr:revisionPtr revIDLastSave="0" documentId="13_ncr:1_{7C14B08C-009E-4B6A-B449-14B0960AAEE5}" xr6:coauthVersionLast="44" xr6:coauthVersionMax="44" xr10:uidLastSave="{00000000-0000-0000-0000-000000000000}"/>
  <bookViews>
    <workbookView xWindow="12915" yWindow="3525" windowWidth="1659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/>
  <c r="C25" i="1"/>
  <c r="D25" i="1"/>
  <c r="C26" i="1"/>
  <c r="D26" i="1"/>
  <c r="D24" i="1"/>
  <c r="C24" i="1"/>
  <c r="F20" i="1" l="1"/>
  <c r="F10" i="1"/>
  <c r="F17" i="1"/>
  <c r="F18" i="1"/>
  <c r="F4" i="1"/>
  <c r="F11" i="1"/>
  <c r="F13" i="1"/>
  <c r="F22" i="1"/>
  <c r="F14" i="1"/>
  <c r="E8" i="1"/>
  <c r="G8" i="1" s="1"/>
  <c r="E7" i="1"/>
  <c r="G7" i="1" s="1"/>
  <c r="E6" i="1"/>
  <c r="E19" i="1"/>
  <c r="G19" i="1" s="1"/>
  <c r="E21" i="1"/>
  <c r="G21" i="1" s="1"/>
  <c r="E5" i="1"/>
  <c r="G5" i="1" s="1"/>
  <c r="E15" i="1"/>
  <c r="G15" i="1" s="1"/>
  <c r="E9" i="1"/>
  <c r="G9" i="1" s="1"/>
  <c r="E16" i="1"/>
  <c r="G16" i="1" s="1"/>
  <c r="E12" i="1"/>
  <c r="G12" i="1" s="1"/>
  <c r="E20" i="1"/>
  <c r="G20" i="1" s="1"/>
  <c r="E10" i="1"/>
  <c r="G10" i="1" s="1"/>
  <c r="E17" i="1"/>
  <c r="E18" i="1"/>
  <c r="G18" i="1" s="1"/>
  <c r="E4" i="1"/>
  <c r="E11" i="1"/>
  <c r="G11" i="1" s="1"/>
  <c r="E13" i="1"/>
  <c r="G13" i="1" s="1"/>
  <c r="E22" i="1"/>
  <c r="G22" i="1" s="1"/>
  <c r="E14" i="1"/>
  <c r="G14" i="1" s="1"/>
  <c r="E23" i="1"/>
  <c r="E26" i="1" l="1"/>
  <c r="G17" i="1"/>
  <c r="G26" i="1" s="1"/>
  <c r="G4" i="1"/>
  <c r="G27" i="1" s="1"/>
  <c r="E27" i="1"/>
  <c r="G6" i="1"/>
  <c r="G25" i="1" s="1"/>
  <c r="E25" i="1"/>
  <c r="H13" i="1"/>
  <c r="I13" i="1" s="1"/>
  <c r="F16" i="1"/>
  <c r="H16" i="1" s="1"/>
  <c r="I16" i="1" s="1"/>
  <c r="F8" i="1"/>
  <c r="H8" i="1" s="1"/>
  <c r="I8" i="1" s="1"/>
  <c r="H22" i="1"/>
  <c r="I22" i="1" s="1"/>
  <c r="H18" i="1"/>
  <c r="I18" i="1" s="1"/>
  <c r="F12" i="1"/>
  <c r="H12" i="1" s="1"/>
  <c r="I12" i="1" s="1"/>
  <c r="F5" i="1"/>
  <c r="H5" i="1" s="1"/>
  <c r="I5" i="1" s="1"/>
  <c r="F7" i="1"/>
  <c r="H7" i="1" s="1"/>
  <c r="I7" i="1" s="1"/>
  <c r="H14" i="1"/>
  <c r="I14" i="1" s="1"/>
  <c r="H20" i="1"/>
  <c r="I20" i="1" s="1"/>
  <c r="F15" i="1"/>
  <c r="H15" i="1" s="1"/>
  <c r="I15" i="1" s="1"/>
  <c r="F6" i="1"/>
  <c r="H17" i="1"/>
  <c r="G23" i="1"/>
  <c r="G24" i="1" s="1"/>
  <c r="E24" i="1"/>
  <c r="F21" i="1"/>
  <c r="H21" i="1" s="1"/>
  <c r="I21" i="1" s="1"/>
  <c r="F23" i="1"/>
  <c r="H11" i="1"/>
  <c r="I11" i="1" s="1"/>
  <c r="H10" i="1"/>
  <c r="F9" i="1"/>
  <c r="H9" i="1" s="1"/>
  <c r="I9" i="1" s="1"/>
  <c r="F19" i="1"/>
  <c r="H19" i="1" s="1"/>
  <c r="I19" i="1" s="1"/>
  <c r="I17" i="1" l="1"/>
  <c r="I26" i="1" s="1"/>
  <c r="H26" i="1"/>
  <c r="F24" i="1"/>
  <c r="H23" i="1"/>
  <c r="F27" i="1"/>
  <c r="F26" i="1"/>
  <c r="H28" i="1"/>
  <c r="I10" i="1"/>
  <c r="I28" i="1" s="1"/>
  <c r="F25" i="1"/>
  <c r="H6" i="1"/>
  <c r="H4" i="1"/>
  <c r="H25" i="1" l="1"/>
  <c r="I6" i="1"/>
  <c r="I25" i="1" s="1"/>
  <c r="H27" i="1"/>
  <c r="I4" i="1"/>
  <c r="I30" i="1" s="1"/>
  <c r="I23" i="1"/>
  <c r="I24" i="1" s="1"/>
  <c r="H24" i="1"/>
  <c r="I29" i="1" l="1"/>
  <c r="H29" i="1"/>
  <c r="I27" i="1"/>
</calcChain>
</file>

<file path=xl/sharedStrings.xml><?xml version="1.0" encoding="utf-8"?>
<sst xmlns="http://schemas.openxmlformats.org/spreadsheetml/2006/main" count="53" uniqueCount="31">
  <si>
    <t>건물</t>
    <phoneticPr fontId="1" type="noConversion"/>
  </si>
  <si>
    <t>공기구</t>
    <phoneticPr fontId="1" type="noConversion"/>
  </si>
  <si>
    <t>기계</t>
    <phoneticPr fontId="1" type="noConversion"/>
  </si>
  <si>
    <t>사무용</t>
    <phoneticPr fontId="1" type="noConversion"/>
  </si>
  <si>
    <t>자산별 감가상각 관리</t>
    <phoneticPr fontId="1" type="noConversion"/>
  </si>
  <si>
    <t>자산명</t>
    <phoneticPr fontId="1" type="noConversion"/>
  </si>
  <si>
    <t>취득원가</t>
    <phoneticPr fontId="1" type="noConversion"/>
  </si>
  <si>
    <t>미상각액</t>
    <phoneticPr fontId="1" type="noConversion"/>
  </si>
  <si>
    <t>취득년도</t>
    <phoneticPr fontId="1" type="noConversion"/>
  </si>
  <si>
    <t>공기구</t>
    <phoneticPr fontId="1" type="noConversion"/>
  </si>
  <si>
    <t>&gt;=10000</t>
    <phoneticPr fontId="1" type="noConversion"/>
  </si>
  <si>
    <t>&lt;20000</t>
    <phoneticPr fontId="1" type="noConversion"/>
  </si>
  <si>
    <t>차량</t>
    <phoneticPr fontId="1" type="noConversion"/>
  </si>
  <si>
    <t>취득년도</t>
    <phoneticPr fontId="1" type="noConversion"/>
  </si>
  <si>
    <t>자산명</t>
    <phoneticPr fontId="1" type="noConversion"/>
  </si>
  <si>
    <t>취득원가</t>
    <phoneticPr fontId="1" type="noConversion"/>
  </si>
  <si>
    <t>내용연수</t>
    <phoneticPr fontId="1" type="noConversion"/>
  </si>
  <si>
    <t>잔존가치</t>
    <phoneticPr fontId="1" type="noConversion"/>
  </si>
  <si>
    <t>년도별감각액</t>
    <phoneticPr fontId="1" type="noConversion"/>
  </si>
  <si>
    <t>2003
충당금</t>
    <phoneticPr fontId="1" type="noConversion"/>
  </si>
  <si>
    <t>미상각액</t>
    <phoneticPr fontId="1" type="noConversion"/>
  </si>
  <si>
    <t>사무용</t>
    <phoneticPr fontId="1" type="noConversion"/>
  </si>
  <si>
    <t>공기구</t>
    <phoneticPr fontId="1" type="noConversion"/>
  </si>
  <si>
    <t>차량</t>
    <phoneticPr fontId="1" type="noConversion"/>
  </si>
  <si>
    <t>기계</t>
    <phoneticPr fontId="1" type="noConversion"/>
  </si>
  <si>
    <t>건물</t>
    <phoneticPr fontId="1" type="noConversion"/>
  </si>
  <si>
    <t>합계</t>
    <phoneticPr fontId="1" type="noConversion"/>
  </si>
  <si>
    <t>자산명이 공기구 또는 차량이면서 취득년도가 2003년인 합</t>
    <phoneticPr fontId="1" type="noConversion"/>
  </si>
  <si>
    <t>미상각액이 10000 이상 20000 미만인 합</t>
    <phoneticPr fontId="1" type="noConversion"/>
  </si>
  <si>
    <t>자산명에 "기구" 또는 "사무" 문자를 포함한 각 항목의 합계(미상각액 기준)</t>
    <phoneticPr fontId="1" type="noConversion"/>
  </si>
  <si>
    <t>=SUMPRODUCT(ISNUMBER(FIND("가구",$B$4:$B$23))+ISNUMBER(FIND("사무",$B$4:$B$23)),I4:I23)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</si>
</sst>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8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6" fontId="9" fillId="0" borderId="2" xfId="0" applyNumberFormat="1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176" fontId="9" fillId="0" borderId="4" xfId="0" applyNumberFormat="1" applyFont="1" applyBorder="1">
      <alignment vertical="center"/>
    </xf>
    <xf numFmtId="0" fontId="9" fillId="0" borderId="4" xfId="0" applyFont="1" applyBorder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/>
            </a:pPr>
            <a:r>
              <a:rPr lang="ko-KR" altLang="en-US" sz="1600" u="sng"/>
              <a:t>자산별 감가상각 분석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취득원가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건물</c:v>
                </c:pt>
                <c:pt idx="1">
                  <c:v>공기구</c:v>
                </c:pt>
                <c:pt idx="2">
                  <c:v>기계</c:v>
                </c:pt>
                <c:pt idx="3">
                  <c:v>사무용</c:v>
                </c:pt>
              </c:strCache>
            </c:strRef>
          </c:cat>
          <c:val>
            <c:numRef>
              <c:f>Sheet1!$B$39:$B$42</c:f>
              <c:numCache>
                <c:formatCode>"₩"#,##0</c:formatCode>
                <c:ptCount val="4"/>
                <c:pt idx="0">
                  <c:v>300000</c:v>
                </c:pt>
                <c:pt idx="1">
                  <c:v>230000</c:v>
                </c:pt>
                <c:pt idx="2">
                  <c:v>220000</c:v>
                </c:pt>
                <c:pt idx="3">
                  <c:v>103000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6-4057-856D-BD887CC76E2A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미상각액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건물</c:v>
                </c:pt>
                <c:pt idx="1">
                  <c:v>공기구</c:v>
                </c:pt>
                <c:pt idx="2">
                  <c:v>기계</c:v>
                </c:pt>
                <c:pt idx="3">
                  <c:v>사무용</c:v>
                </c:pt>
              </c:strCache>
            </c:strRef>
          </c:cat>
          <c:val>
            <c:numRef>
              <c:f>Sheet1!$C$39:$C$42</c:f>
              <c:numCache>
                <c:formatCode>"₩"#,##0</c:formatCode>
                <c:ptCount val="4"/>
                <c:pt idx="0">
                  <c:v>286500</c:v>
                </c:pt>
                <c:pt idx="1">
                  <c:v>187925</c:v>
                </c:pt>
                <c:pt idx="2">
                  <c:v>191200</c:v>
                </c:pt>
                <c:pt idx="3">
                  <c:v>40900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6-4057-856D-BD887CC7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3184"/>
        <c:axId val="207267520"/>
      </c:barChart>
      <c:catAx>
        <c:axId val="2100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자산명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07267520"/>
        <c:crosses val="autoZero"/>
        <c:auto val="1"/>
        <c:lblAlgn val="ctr"/>
        <c:lblOffset val="100"/>
        <c:noMultiLvlLbl val="0"/>
      </c:catAx>
      <c:valAx>
        <c:axId val="20726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금액</a:t>
                </a:r>
              </a:p>
            </c:rich>
          </c:tx>
          <c:overlay val="0"/>
        </c:title>
        <c:numFmt formatCode="&quot;₩&quot;#,##0" sourceLinked="1"/>
        <c:majorTickMark val="out"/>
        <c:minorTickMark val="none"/>
        <c:tickLblPos val="nextTo"/>
        <c:crossAx val="2100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190500</xdr:rowOff>
    </xdr:from>
    <xdr:to>
      <xdr:col>8</xdr:col>
      <xdr:colOff>866775</xdr:colOff>
      <xdr:row>44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K34" sqref="K34"/>
    </sheetView>
  </sheetViews>
  <sheetFormatPr defaultRowHeight="16.5"/>
  <cols>
    <col min="1" max="1" width="10.375" customWidth="1"/>
    <col min="2" max="2" width="10" customWidth="1"/>
    <col min="4" max="4" width="11" hidden="1" customWidth="1"/>
    <col min="6" max="6" width="9.875" customWidth="1"/>
    <col min="7" max="7" width="11.25" customWidth="1"/>
    <col min="8" max="8" width="12.25" customWidth="1"/>
    <col min="9" max="9" width="12" customWidth="1"/>
  </cols>
  <sheetData>
    <row r="1" spans="1:9" ht="26.25">
      <c r="A1" s="26" t="s">
        <v>4</v>
      </c>
      <c r="B1" s="26"/>
      <c r="C1" s="26"/>
      <c r="D1" s="26"/>
      <c r="E1" s="26"/>
      <c r="F1" s="26"/>
      <c r="G1" s="26"/>
      <c r="H1" s="26"/>
      <c r="I1" s="26"/>
    </row>
    <row r="2" spans="1:9" s="10" customFormat="1" ht="12.6" customHeight="1">
      <c r="A2" s="24" t="s">
        <v>13</v>
      </c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23"/>
      <c r="H2" s="27" t="s">
        <v>19</v>
      </c>
      <c r="I2" s="23" t="s">
        <v>20</v>
      </c>
    </row>
    <row r="3" spans="1:9" s="10" customFormat="1" ht="12.6" customHeight="1">
      <c r="A3" s="23"/>
      <c r="B3" s="23"/>
      <c r="C3" s="23"/>
      <c r="D3" s="23"/>
      <c r="E3" s="23"/>
      <c r="F3" s="11">
        <v>2002</v>
      </c>
      <c r="G3" s="11">
        <v>2003</v>
      </c>
      <c r="H3" s="27"/>
      <c r="I3" s="23"/>
    </row>
    <row r="4" spans="1:9" s="10" customFormat="1" ht="12.6" customHeight="1">
      <c r="A4" s="12">
        <v>2003</v>
      </c>
      <c r="B4" s="12" t="s">
        <v>21</v>
      </c>
      <c r="C4" s="13">
        <v>8000</v>
      </c>
      <c r="D4" s="14">
        <v>2</v>
      </c>
      <c r="E4" s="13">
        <f t="shared" ref="E4:E23" si="0">C4*10%</f>
        <v>800</v>
      </c>
      <c r="F4" s="13">
        <f t="shared" ref="F4:F23" si="1">IF(AND(F$3&gt;=A4,F$3&lt;(A4+D4)),(C4-E4)/D4,0)</f>
        <v>0</v>
      </c>
      <c r="G4" s="13">
        <f t="shared" ref="G4:G23" si="2">IF(AND(G$3&gt;=A4,G$3&lt;(A4+D4)),(C4-E4)/D4,0)</f>
        <v>3600</v>
      </c>
      <c r="H4" s="13">
        <f t="shared" ref="H4:H23" si="3">F4+G4</f>
        <v>3600</v>
      </c>
      <c r="I4" s="13">
        <f t="shared" ref="I4:I23" si="4">C4-H4</f>
        <v>4400</v>
      </c>
    </row>
    <row r="5" spans="1:9" s="10" customFormat="1" ht="12.6" customHeight="1">
      <c r="A5" s="15">
        <v>2002</v>
      </c>
      <c r="B5" s="15" t="s">
        <v>21</v>
      </c>
      <c r="C5" s="16">
        <v>10000</v>
      </c>
      <c r="D5" s="17">
        <v>2</v>
      </c>
      <c r="E5" s="16">
        <f t="shared" si="0"/>
        <v>1000</v>
      </c>
      <c r="F5" s="16">
        <f t="shared" si="1"/>
        <v>4500</v>
      </c>
      <c r="G5" s="16">
        <f t="shared" si="2"/>
        <v>4500</v>
      </c>
      <c r="H5" s="16">
        <f t="shared" si="3"/>
        <v>9000</v>
      </c>
      <c r="I5" s="16">
        <f t="shared" si="4"/>
        <v>1000</v>
      </c>
    </row>
    <row r="6" spans="1:9" s="10" customFormat="1" ht="12.6" customHeight="1">
      <c r="A6" s="15">
        <v>2002</v>
      </c>
      <c r="B6" s="15" t="s">
        <v>22</v>
      </c>
      <c r="C6" s="16">
        <v>15000</v>
      </c>
      <c r="D6" s="17">
        <v>5</v>
      </c>
      <c r="E6" s="16">
        <f t="shared" si="0"/>
        <v>1500</v>
      </c>
      <c r="F6" s="16">
        <f t="shared" si="1"/>
        <v>2700</v>
      </c>
      <c r="G6" s="16">
        <f t="shared" si="2"/>
        <v>2700</v>
      </c>
      <c r="H6" s="16">
        <f t="shared" si="3"/>
        <v>5400</v>
      </c>
      <c r="I6" s="16">
        <f t="shared" si="4"/>
        <v>9600</v>
      </c>
    </row>
    <row r="7" spans="1:9" s="10" customFormat="1" ht="12.6" customHeight="1">
      <c r="A7" s="15">
        <v>2002</v>
      </c>
      <c r="B7" s="15" t="s">
        <v>22</v>
      </c>
      <c r="C7" s="16">
        <v>15000</v>
      </c>
      <c r="D7" s="17">
        <v>8</v>
      </c>
      <c r="E7" s="16">
        <f t="shared" si="0"/>
        <v>1500</v>
      </c>
      <c r="F7" s="16">
        <f t="shared" si="1"/>
        <v>1687.5</v>
      </c>
      <c r="G7" s="16">
        <f t="shared" si="2"/>
        <v>1687.5</v>
      </c>
      <c r="H7" s="16">
        <f t="shared" si="3"/>
        <v>3375</v>
      </c>
      <c r="I7" s="16">
        <f t="shared" si="4"/>
        <v>11625</v>
      </c>
    </row>
    <row r="8" spans="1:9" s="10" customFormat="1" ht="12.6" customHeight="1">
      <c r="A8" s="15">
        <v>2002</v>
      </c>
      <c r="B8" s="15" t="s">
        <v>22</v>
      </c>
      <c r="C8" s="16">
        <v>20000</v>
      </c>
      <c r="D8" s="17">
        <v>8</v>
      </c>
      <c r="E8" s="16">
        <f t="shared" si="0"/>
        <v>2000</v>
      </c>
      <c r="F8" s="16">
        <f t="shared" si="1"/>
        <v>2250</v>
      </c>
      <c r="G8" s="16">
        <f t="shared" si="2"/>
        <v>2250</v>
      </c>
      <c r="H8" s="16">
        <f t="shared" si="3"/>
        <v>4500</v>
      </c>
      <c r="I8" s="16">
        <f t="shared" si="4"/>
        <v>15500</v>
      </c>
    </row>
    <row r="9" spans="1:9" s="10" customFormat="1" ht="12.6" customHeight="1">
      <c r="A9" s="15">
        <v>2002</v>
      </c>
      <c r="B9" s="15" t="s">
        <v>21</v>
      </c>
      <c r="C9" s="16">
        <v>20000</v>
      </c>
      <c r="D9" s="17">
        <v>8</v>
      </c>
      <c r="E9" s="16">
        <f t="shared" si="0"/>
        <v>2000</v>
      </c>
      <c r="F9" s="16">
        <f t="shared" si="1"/>
        <v>2250</v>
      </c>
      <c r="G9" s="16">
        <f t="shared" si="2"/>
        <v>2250</v>
      </c>
      <c r="H9" s="16">
        <f t="shared" si="3"/>
        <v>4500</v>
      </c>
      <c r="I9" s="16">
        <f t="shared" si="4"/>
        <v>15500</v>
      </c>
    </row>
    <row r="10" spans="1:9" s="10" customFormat="1" ht="12.6" customHeight="1">
      <c r="A10" s="15">
        <v>2003</v>
      </c>
      <c r="B10" s="15" t="s">
        <v>22</v>
      </c>
      <c r="C10" s="16">
        <v>20000</v>
      </c>
      <c r="D10" s="17">
        <v>10</v>
      </c>
      <c r="E10" s="16">
        <f t="shared" si="0"/>
        <v>2000</v>
      </c>
      <c r="F10" s="16">
        <f t="shared" si="1"/>
        <v>0</v>
      </c>
      <c r="G10" s="16">
        <f t="shared" si="2"/>
        <v>1800</v>
      </c>
      <c r="H10" s="16">
        <f t="shared" si="3"/>
        <v>1800</v>
      </c>
      <c r="I10" s="16">
        <f t="shared" si="4"/>
        <v>18200</v>
      </c>
    </row>
    <row r="11" spans="1:9" s="10" customFormat="1" ht="12.6" customHeight="1">
      <c r="A11" s="15">
        <v>2003</v>
      </c>
      <c r="B11" s="15" t="s">
        <v>21</v>
      </c>
      <c r="C11" s="16">
        <v>30000</v>
      </c>
      <c r="D11" s="17">
        <v>2</v>
      </c>
      <c r="E11" s="16">
        <f t="shared" si="0"/>
        <v>3000</v>
      </c>
      <c r="F11" s="16">
        <f t="shared" si="1"/>
        <v>0</v>
      </c>
      <c r="G11" s="16">
        <f t="shared" si="2"/>
        <v>13500</v>
      </c>
      <c r="H11" s="16">
        <f t="shared" si="3"/>
        <v>13500</v>
      </c>
      <c r="I11" s="16">
        <f t="shared" si="4"/>
        <v>16500</v>
      </c>
    </row>
    <row r="12" spans="1:9" s="10" customFormat="1" ht="12.6" customHeight="1">
      <c r="A12" s="15">
        <v>2002</v>
      </c>
      <c r="B12" s="15" t="s">
        <v>23</v>
      </c>
      <c r="C12" s="16">
        <v>30000</v>
      </c>
      <c r="D12" s="17">
        <v>5</v>
      </c>
      <c r="E12" s="16">
        <f t="shared" si="0"/>
        <v>3000</v>
      </c>
      <c r="F12" s="16">
        <f t="shared" si="1"/>
        <v>5400</v>
      </c>
      <c r="G12" s="16">
        <f t="shared" si="2"/>
        <v>5400</v>
      </c>
      <c r="H12" s="16">
        <f t="shared" si="3"/>
        <v>10800</v>
      </c>
      <c r="I12" s="16">
        <f t="shared" si="4"/>
        <v>19200</v>
      </c>
    </row>
    <row r="13" spans="1:9" s="10" customFormat="1" ht="12.6" customHeight="1">
      <c r="A13" s="15">
        <v>2003</v>
      </c>
      <c r="B13" s="15" t="s">
        <v>23</v>
      </c>
      <c r="C13" s="16">
        <v>30000</v>
      </c>
      <c r="D13" s="17">
        <v>5</v>
      </c>
      <c r="E13" s="16">
        <f t="shared" si="0"/>
        <v>3000</v>
      </c>
      <c r="F13" s="16">
        <f t="shared" si="1"/>
        <v>0</v>
      </c>
      <c r="G13" s="16">
        <f t="shared" si="2"/>
        <v>5400</v>
      </c>
      <c r="H13" s="16">
        <f t="shared" si="3"/>
        <v>5400</v>
      </c>
      <c r="I13" s="16">
        <f t="shared" si="4"/>
        <v>24600</v>
      </c>
    </row>
    <row r="14" spans="1:9" s="10" customFormat="1" ht="12.6" customHeight="1">
      <c r="A14" s="15">
        <v>2003</v>
      </c>
      <c r="B14" s="15" t="s">
        <v>23</v>
      </c>
      <c r="C14" s="16">
        <v>30000</v>
      </c>
      <c r="D14" s="17">
        <v>10</v>
      </c>
      <c r="E14" s="16">
        <f t="shared" si="0"/>
        <v>3000</v>
      </c>
      <c r="F14" s="16">
        <f t="shared" si="1"/>
        <v>0</v>
      </c>
      <c r="G14" s="16">
        <f t="shared" si="2"/>
        <v>2700</v>
      </c>
      <c r="H14" s="16">
        <f t="shared" si="3"/>
        <v>2700</v>
      </c>
      <c r="I14" s="16">
        <f t="shared" si="4"/>
        <v>27300</v>
      </c>
    </row>
    <row r="15" spans="1:9" s="10" customFormat="1" ht="12.6" customHeight="1">
      <c r="A15" s="15">
        <v>2002</v>
      </c>
      <c r="B15" s="15" t="s">
        <v>21</v>
      </c>
      <c r="C15" s="16">
        <v>35000</v>
      </c>
      <c r="D15" s="17">
        <v>2</v>
      </c>
      <c r="E15" s="16">
        <f t="shared" si="0"/>
        <v>3500</v>
      </c>
      <c r="F15" s="16">
        <f t="shared" si="1"/>
        <v>15750</v>
      </c>
      <c r="G15" s="16">
        <f t="shared" si="2"/>
        <v>15750</v>
      </c>
      <c r="H15" s="16">
        <f t="shared" si="3"/>
        <v>31500</v>
      </c>
      <c r="I15" s="16">
        <f t="shared" si="4"/>
        <v>3500</v>
      </c>
    </row>
    <row r="16" spans="1:9" s="10" customFormat="1" ht="12.6" customHeight="1">
      <c r="A16" s="15">
        <v>2002</v>
      </c>
      <c r="B16" s="15" t="s">
        <v>23</v>
      </c>
      <c r="C16" s="16">
        <v>50000</v>
      </c>
      <c r="D16" s="17">
        <v>5</v>
      </c>
      <c r="E16" s="16">
        <f t="shared" si="0"/>
        <v>5000</v>
      </c>
      <c r="F16" s="16">
        <f t="shared" si="1"/>
        <v>9000</v>
      </c>
      <c r="G16" s="16">
        <f t="shared" si="2"/>
        <v>9000</v>
      </c>
      <c r="H16" s="16">
        <f t="shared" si="3"/>
        <v>18000</v>
      </c>
      <c r="I16" s="16">
        <f t="shared" si="4"/>
        <v>32000</v>
      </c>
    </row>
    <row r="17" spans="1:9" s="10" customFormat="1" ht="12.6" customHeight="1">
      <c r="A17" s="15">
        <v>2003</v>
      </c>
      <c r="B17" s="15" t="s">
        <v>24</v>
      </c>
      <c r="C17" s="16">
        <v>50000</v>
      </c>
      <c r="D17" s="17">
        <v>10</v>
      </c>
      <c r="E17" s="16">
        <f t="shared" si="0"/>
        <v>5000</v>
      </c>
      <c r="F17" s="16">
        <f t="shared" si="1"/>
        <v>0</v>
      </c>
      <c r="G17" s="16">
        <f t="shared" si="2"/>
        <v>4500</v>
      </c>
      <c r="H17" s="16">
        <f t="shared" si="3"/>
        <v>4500</v>
      </c>
      <c r="I17" s="16">
        <f t="shared" si="4"/>
        <v>45500</v>
      </c>
    </row>
    <row r="18" spans="1:9" s="10" customFormat="1" ht="12.6" customHeight="1">
      <c r="A18" s="15">
        <v>2003</v>
      </c>
      <c r="B18" s="15" t="s">
        <v>24</v>
      </c>
      <c r="C18" s="16">
        <v>70000</v>
      </c>
      <c r="D18" s="17">
        <v>10</v>
      </c>
      <c r="E18" s="16">
        <f t="shared" si="0"/>
        <v>7000</v>
      </c>
      <c r="F18" s="16">
        <f t="shared" si="1"/>
        <v>0</v>
      </c>
      <c r="G18" s="16">
        <f t="shared" si="2"/>
        <v>6300</v>
      </c>
      <c r="H18" s="16">
        <f t="shared" si="3"/>
        <v>6300</v>
      </c>
      <c r="I18" s="16">
        <f t="shared" si="4"/>
        <v>63700</v>
      </c>
    </row>
    <row r="19" spans="1:9" s="10" customFormat="1" ht="12.6" customHeight="1">
      <c r="A19" s="15">
        <v>2002</v>
      </c>
      <c r="B19" s="15" t="s">
        <v>22</v>
      </c>
      <c r="C19" s="16">
        <v>80000</v>
      </c>
      <c r="D19" s="17">
        <v>8</v>
      </c>
      <c r="E19" s="16">
        <f t="shared" si="0"/>
        <v>8000</v>
      </c>
      <c r="F19" s="16">
        <f t="shared" si="1"/>
        <v>9000</v>
      </c>
      <c r="G19" s="16">
        <f t="shared" si="2"/>
        <v>9000</v>
      </c>
      <c r="H19" s="16">
        <f t="shared" si="3"/>
        <v>18000</v>
      </c>
      <c r="I19" s="16">
        <f t="shared" si="4"/>
        <v>62000</v>
      </c>
    </row>
    <row r="20" spans="1:9" s="10" customFormat="1" ht="12.6" customHeight="1">
      <c r="A20" s="15">
        <v>2003</v>
      </c>
      <c r="B20" s="15" t="s">
        <v>22</v>
      </c>
      <c r="C20" s="16">
        <v>80000</v>
      </c>
      <c r="D20" s="17">
        <v>8</v>
      </c>
      <c r="E20" s="16">
        <f t="shared" si="0"/>
        <v>8000</v>
      </c>
      <c r="F20" s="16">
        <f t="shared" si="1"/>
        <v>0</v>
      </c>
      <c r="G20" s="16">
        <f t="shared" si="2"/>
        <v>9000</v>
      </c>
      <c r="H20" s="16">
        <f t="shared" si="3"/>
        <v>9000</v>
      </c>
      <c r="I20" s="16">
        <f t="shared" si="4"/>
        <v>71000</v>
      </c>
    </row>
    <row r="21" spans="1:9" s="10" customFormat="1" ht="12.6" customHeight="1">
      <c r="A21" s="15">
        <v>2002</v>
      </c>
      <c r="B21" s="15" t="s">
        <v>24</v>
      </c>
      <c r="C21" s="16">
        <v>100000</v>
      </c>
      <c r="D21" s="17">
        <v>10</v>
      </c>
      <c r="E21" s="16">
        <f t="shared" si="0"/>
        <v>10000</v>
      </c>
      <c r="F21" s="16">
        <f t="shared" si="1"/>
        <v>9000</v>
      </c>
      <c r="G21" s="16">
        <f t="shared" si="2"/>
        <v>9000</v>
      </c>
      <c r="H21" s="16">
        <f t="shared" si="3"/>
        <v>18000</v>
      </c>
      <c r="I21" s="16">
        <f t="shared" si="4"/>
        <v>82000</v>
      </c>
    </row>
    <row r="22" spans="1:9" s="10" customFormat="1" ht="12.6" customHeight="1">
      <c r="A22" s="15">
        <v>2003</v>
      </c>
      <c r="B22" s="15" t="s">
        <v>23</v>
      </c>
      <c r="C22" s="16">
        <v>150000</v>
      </c>
      <c r="D22" s="17">
        <v>1</v>
      </c>
      <c r="E22" s="16">
        <f t="shared" si="0"/>
        <v>15000</v>
      </c>
      <c r="F22" s="16">
        <f t="shared" si="1"/>
        <v>0</v>
      </c>
      <c r="G22" s="16">
        <f t="shared" si="2"/>
        <v>135000</v>
      </c>
      <c r="H22" s="16">
        <f t="shared" si="3"/>
        <v>135000</v>
      </c>
      <c r="I22" s="16">
        <f t="shared" si="4"/>
        <v>15000</v>
      </c>
    </row>
    <row r="23" spans="1:9" s="10" customFormat="1" ht="12.6" customHeight="1">
      <c r="A23" s="18">
        <v>2002</v>
      </c>
      <c r="B23" s="18" t="s">
        <v>25</v>
      </c>
      <c r="C23" s="19">
        <v>300000</v>
      </c>
      <c r="D23" s="20">
        <v>40</v>
      </c>
      <c r="E23" s="19">
        <f t="shared" si="0"/>
        <v>30000</v>
      </c>
      <c r="F23" s="19">
        <f t="shared" si="1"/>
        <v>6750</v>
      </c>
      <c r="G23" s="19">
        <f t="shared" si="2"/>
        <v>6750</v>
      </c>
      <c r="H23" s="19">
        <f t="shared" si="3"/>
        <v>13500</v>
      </c>
      <c r="I23" s="19">
        <f t="shared" si="4"/>
        <v>286500</v>
      </c>
    </row>
    <row r="24" spans="1:9" s="10" customFormat="1" ht="12.6" customHeight="1">
      <c r="A24" s="23" t="s">
        <v>26</v>
      </c>
      <c r="B24" s="11" t="s">
        <v>25</v>
      </c>
      <c r="C24" s="21">
        <f>SUMIF($B$4:$B$23,$B24,C$4:C$23)</f>
        <v>300000</v>
      </c>
      <c r="D24" s="22">
        <f t="shared" ref="D24:I27" si="5">SUMIF($B$4:$B$23,$B24,D$4:D$23)</f>
        <v>40</v>
      </c>
      <c r="E24" s="21">
        <f t="shared" si="5"/>
        <v>30000</v>
      </c>
      <c r="F24" s="21">
        <f t="shared" si="5"/>
        <v>6750</v>
      </c>
      <c r="G24" s="21">
        <f t="shared" si="5"/>
        <v>6750</v>
      </c>
      <c r="H24" s="21">
        <f t="shared" si="5"/>
        <v>13500</v>
      </c>
      <c r="I24" s="21">
        <f t="shared" si="5"/>
        <v>286500</v>
      </c>
    </row>
    <row r="25" spans="1:9" s="10" customFormat="1" ht="12.6" customHeight="1">
      <c r="A25" s="23"/>
      <c r="B25" s="11" t="s">
        <v>22</v>
      </c>
      <c r="C25" s="21">
        <f t="shared" ref="C25:C27" si="6">SUMIF($B$4:$B$23,$B25,C$4:C$23)</f>
        <v>230000</v>
      </c>
      <c r="D25" s="22">
        <f t="shared" si="5"/>
        <v>47</v>
      </c>
      <c r="E25" s="21">
        <f t="shared" si="5"/>
        <v>23000</v>
      </c>
      <c r="F25" s="21">
        <f t="shared" si="5"/>
        <v>15637.5</v>
      </c>
      <c r="G25" s="21">
        <f t="shared" si="5"/>
        <v>26437.5</v>
      </c>
      <c r="H25" s="21">
        <f t="shared" si="5"/>
        <v>42075</v>
      </c>
      <c r="I25" s="21">
        <f t="shared" si="5"/>
        <v>187925</v>
      </c>
    </row>
    <row r="26" spans="1:9" s="10" customFormat="1" ht="12.6" customHeight="1">
      <c r="A26" s="23"/>
      <c r="B26" s="11" t="s">
        <v>24</v>
      </c>
      <c r="C26" s="21">
        <f t="shared" si="6"/>
        <v>220000</v>
      </c>
      <c r="D26" s="22">
        <f t="shared" si="5"/>
        <v>30</v>
      </c>
      <c r="E26" s="21">
        <f t="shared" si="5"/>
        <v>22000</v>
      </c>
      <c r="F26" s="21">
        <f t="shared" si="5"/>
        <v>9000</v>
      </c>
      <c r="G26" s="21">
        <f t="shared" si="5"/>
        <v>19800</v>
      </c>
      <c r="H26" s="21">
        <f t="shared" si="5"/>
        <v>28800</v>
      </c>
      <c r="I26" s="21">
        <f t="shared" si="5"/>
        <v>191200</v>
      </c>
    </row>
    <row r="27" spans="1:9" s="10" customFormat="1" ht="12.6" customHeight="1">
      <c r="A27" s="23"/>
      <c r="B27" s="11" t="s">
        <v>21</v>
      </c>
      <c r="C27" s="21">
        <f t="shared" si="6"/>
        <v>103000</v>
      </c>
      <c r="D27" s="22">
        <f t="shared" si="5"/>
        <v>16</v>
      </c>
      <c r="E27" s="21">
        <f t="shared" si="5"/>
        <v>10300</v>
      </c>
      <c r="F27" s="21">
        <f t="shared" si="5"/>
        <v>22500</v>
      </c>
      <c r="G27" s="21">
        <f t="shared" si="5"/>
        <v>39600</v>
      </c>
      <c r="H27" s="21">
        <f t="shared" si="5"/>
        <v>62100</v>
      </c>
      <c r="I27" s="21">
        <f t="shared" si="5"/>
        <v>40900</v>
      </c>
    </row>
    <row r="28" spans="1:9" s="10" customFormat="1" ht="12.6" customHeight="1">
      <c r="A28" s="23" t="s">
        <v>27</v>
      </c>
      <c r="B28" s="23"/>
      <c r="C28" s="23"/>
      <c r="D28" s="23"/>
      <c r="E28" s="23"/>
      <c r="F28" s="23"/>
      <c r="G28" s="23"/>
      <c r="H28" s="21">
        <f>DSUM($A$2:$I$23,H2,$A$33:$B$35)</f>
        <v>153900</v>
      </c>
      <c r="I28" s="21">
        <f>DSUM($A$2:$I$23,I2,$A$33:$B$35)</f>
        <v>156100</v>
      </c>
    </row>
    <row r="29" spans="1:9" s="10" customFormat="1" ht="12.6" customHeight="1">
      <c r="A29" s="23" t="s">
        <v>28</v>
      </c>
      <c r="B29" s="23"/>
      <c r="C29" s="23"/>
      <c r="D29" s="23"/>
      <c r="E29" s="23"/>
      <c r="F29" s="23"/>
      <c r="G29" s="23"/>
      <c r="H29" s="21">
        <f>DSUM($A$2:$I$23,H2,$E$33:$F$34)</f>
        <v>173475</v>
      </c>
      <c r="I29" s="21">
        <f>DSUM($A$2:$I$23,I2,$E$33:$F$34)</f>
        <v>111525</v>
      </c>
    </row>
    <row r="30" spans="1:9" s="10" customFormat="1" ht="12.6" customHeight="1">
      <c r="A30" s="23" t="s">
        <v>29</v>
      </c>
      <c r="B30" s="23"/>
      <c r="C30" s="23"/>
      <c r="D30" s="23"/>
      <c r="E30" s="23"/>
      <c r="F30" s="23"/>
      <c r="G30" s="23"/>
      <c r="H30" s="23"/>
      <c r="I30" s="21">
        <f>SUMPRODUCT(ISNUMBER(FIND("기구",$B$4:$B$23))+ISNUMBER(FIND("사무",$B$4:$B$23)),I4:I23)</f>
        <v>228825</v>
      </c>
    </row>
    <row r="31" spans="1:9" s="10" customFormat="1" ht="12.6" customHeight="1">
      <c r="A31" s="25" t="s">
        <v>30</v>
      </c>
      <c r="B31" s="23"/>
      <c r="C31" s="23"/>
      <c r="D31" s="23"/>
      <c r="E31" s="23"/>
      <c r="F31" s="23"/>
      <c r="G31" s="23"/>
      <c r="H31" s="23"/>
      <c r="I31" s="23"/>
    </row>
    <row r="33" spans="1:6">
      <c r="A33" s="1" t="s">
        <v>5</v>
      </c>
      <c r="B33" s="2" t="s">
        <v>8</v>
      </c>
      <c r="C33" s="2"/>
      <c r="D33" s="2"/>
      <c r="E33" s="2" t="s">
        <v>7</v>
      </c>
      <c r="F33" s="2" t="s">
        <v>7</v>
      </c>
    </row>
    <row r="34" spans="1:6">
      <c r="A34" s="3" t="s">
        <v>9</v>
      </c>
      <c r="B34" s="4">
        <v>2003</v>
      </c>
      <c r="C34" s="4"/>
      <c r="D34" s="4"/>
      <c r="E34" s="4" t="s">
        <v>10</v>
      </c>
      <c r="F34" s="2" t="s">
        <v>11</v>
      </c>
    </row>
    <row r="35" spans="1:6">
      <c r="A35" s="3" t="s">
        <v>12</v>
      </c>
      <c r="B35" s="4">
        <v>2003</v>
      </c>
      <c r="C35" s="4"/>
      <c r="D35" s="4"/>
      <c r="E35" s="4"/>
      <c r="F35" s="2"/>
    </row>
    <row r="36" spans="1:6">
      <c r="A36" s="4"/>
      <c r="B36" s="4"/>
      <c r="C36" s="4"/>
      <c r="D36" s="4"/>
      <c r="E36" s="4"/>
      <c r="F36" s="2"/>
    </row>
    <row r="37" spans="1:6">
      <c r="A37" s="5"/>
      <c r="B37" s="5"/>
      <c r="C37" s="5"/>
      <c r="D37" s="5"/>
      <c r="E37" s="5"/>
    </row>
    <row r="38" spans="1:6">
      <c r="A38" s="6" t="s">
        <v>5</v>
      </c>
      <c r="B38" s="7" t="s">
        <v>6</v>
      </c>
      <c r="C38" s="7" t="s">
        <v>7</v>
      </c>
      <c r="D38" s="5"/>
      <c r="E38" s="5"/>
    </row>
    <row r="39" spans="1:6">
      <c r="A39" s="8" t="s">
        <v>0</v>
      </c>
      <c r="B39" s="9">
        <v>300000</v>
      </c>
      <c r="C39" s="9">
        <v>286500</v>
      </c>
      <c r="D39" s="5"/>
      <c r="E39" s="5"/>
    </row>
    <row r="40" spans="1:6">
      <c r="A40" s="8" t="s">
        <v>1</v>
      </c>
      <c r="B40" s="9">
        <v>230000</v>
      </c>
      <c r="C40" s="9">
        <v>187925</v>
      </c>
      <c r="D40" s="5"/>
      <c r="E40" s="5"/>
    </row>
    <row r="41" spans="1:6">
      <c r="A41" s="8" t="s">
        <v>2</v>
      </c>
      <c r="B41" s="9">
        <v>220000</v>
      </c>
      <c r="C41" s="9">
        <v>191200</v>
      </c>
      <c r="D41" s="5"/>
      <c r="E41" s="5"/>
    </row>
    <row r="42" spans="1:6">
      <c r="A42" s="8" t="s">
        <v>3</v>
      </c>
      <c r="B42" s="9">
        <v>103000</v>
      </c>
      <c r="C42" s="9">
        <v>40900</v>
      </c>
      <c r="D42" s="5"/>
      <c r="E42" s="5"/>
    </row>
    <row r="43" spans="1:6">
      <c r="A43" s="5"/>
      <c r="B43" s="5"/>
      <c r="C43" s="5"/>
      <c r="D43" s="5"/>
      <c r="E43" s="5"/>
    </row>
    <row r="44" spans="1:6">
      <c r="A44" s="5"/>
      <c r="B44" s="5"/>
      <c r="C44" s="5"/>
      <c r="D44" s="5"/>
      <c r="E44" s="5"/>
    </row>
    <row r="45" spans="1:6">
      <c r="A45" s="5"/>
      <c r="B45" s="5"/>
      <c r="C45" s="5"/>
      <c r="D45" s="5"/>
      <c r="E45" s="5"/>
    </row>
  </sheetData>
  <sortState xmlns:xlrd2="http://schemas.microsoft.com/office/spreadsheetml/2017/richdata2" ref="A4:I23">
    <sortCondition ref="E4:E23"/>
    <sortCondition descending="1" ref="H4:H23"/>
  </sortState>
  <mergeCells count="14">
    <mergeCell ref="C2:C3"/>
    <mergeCell ref="B2:B3"/>
    <mergeCell ref="A2:A3"/>
    <mergeCell ref="A31:I31"/>
    <mergeCell ref="A1:I1"/>
    <mergeCell ref="A30:H30"/>
    <mergeCell ref="A29:G29"/>
    <mergeCell ref="A28:G28"/>
    <mergeCell ref="A24:A27"/>
    <mergeCell ref="I2:I3"/>
    <mergeCell ref="H2:H3"/>
    <mergeCell ref="F2:G2"/>
    <mergeCell ref="E2:E3"/>
    <mergeCell ref="D2:D3"/>
  </mergeCells>
  <phoneticPr fontId="1" type="noConversion"/>
  <printOptions horizontalCentered="1"/>
  <pageMargins left="0.39370078740157483" right="0.39370078740157483" top="2.3622047244094491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yungjin</dc:creator>
  <cp:lastModifiedBy>면철</cp:lastModifiedBy>
  <cp:lastPrinted>2015-09-07T08:57:40Z</cp:lastPrinted>
  <dcterms:created xsi:type="dcterms:W3CDTF">2012-10-15T09:21:32Z</dcterms:created>
  <dcterms:modified xsi:type="dcterms:W3CDTF">2019-09-17T06:11:54Z</dcterms:modified>
</cp:coreProperties>
</file>