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IP" sheetId="1" r:id="rId1"/>
    <sheet name="SMD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K14" i="1" l="1"/>
  <c r="L14" i="1"/>
  <c r="N14" i="1"/>
  <c r="P14" i="1"/>
  <c r="Q14" i="1"/>
  <c r="K13" i="1"/>
  <c r="L13" i="1"/>
  <c r="N13" i="1" s="1"/>
  <c r="P13" i="1"/>
  <c r="Q13" i="1"/>
  <c r="K12" i="1"/>
  <c r="L12" i="1"/>
  <c r="N12" i="1" s="1"/>
  <c r="P12" i="1"/>
  <c r="Q12" i="1"/>
  <c r="K11" i="1"/>
  <c r="L11" i="1"/>
  <c r="N11" i="1" s="1"/>
  <c r="P11" i="1"/>
  <c r="Q11" i="1"/>
  <c r="Q7" i="1"/>
  <c r="Q8" i="1"/>
  <c r="Q9" i="1"/>
  <c r="Q10" i="1"/>
  <c r="P7" i="1"/>
  <c r="P8" i="1"/>
  <c r="P9" i="1"/>
  <c r="P10" i="1"/>
  <c r="K10" i="1"/>
  <c r="L10" i="1"/>
  <c r="N10" i="1" s="1"/>
  <c r="N9" i="2"/>
  <c r="L9" i="2"/>
  <c r="K9" i="2"/>
  <c r="L8" i="2"/>
  <c r="N8" i="2" s="1"/>
  <c r="K8" i="2"/>
  <c r="N7" i="2"/>
  <c r="L7" i="2"/>
  <c r="K7" i="2"/>
  <c r="K9" i="1"/>
  <c r="L9" i="1"/>
  <c r="N9" i="1" s="1"/>
  <c r="K8" i="1"/>
  <c r="L8" i="1"/>
  <c r="N8" i="1" s="1"/>
  <c r="K7" i="1"/>
  <c r="L7" i="1"/>
  <c r="N7" i="1" s="1"/>
</calcChain>
</file>

<file path=xl/sharedStrings.xml><?xml version="1.0" encoding="utf-8"?>
<sst xmlns="http://schemas.openxmlformats.org/spreadsheetml/2006/main" count="116" uniqueCount="49">
  <si>
    <t>JAG #</t>
  </si>
  <si>
    <t>MFG</t>
  </si>
  <si>
    <t>MFG #</t>
  </si>
  <si>
    <t>Description</t>
  </si>
  <si>
    <t>Type</t>
  </si>
  <si>
    <t>Application</t>
  </si>
  <si>
    <t>Qty per</t>
  </si>
  <si>
    <t>Project Name</t>
  </si>
  <si>
    <t>Project Description</t>
  </si>
  <si>
    <t>Annual production</t>
  </si>
  <si>
    <t>Price per qty</t>
  </si>
  <si>
    <t>Annual QTY</t>
  </si>
  <si>
    <t>Annual Qty Price</t>
  </si>
  <si>
    <t>Piece Price Total</t>
  </si>
  <si>
    <t>Annual Total</t>
  </si>
  <si>
    <t>Supplier</t>
  </si>
  <si>
    <t>Supplier #</t>
  </si>
  <si>
    <t>Material</t>
  </si>
  <si>
    <t>Table material</t>
  </si>
  <si>
    <t>Material, Wood, 8'x3'</t>
  </si>
  <si>
    <t>Beer Pong Table</t>
  </si>
  <si>
    <t>Advanced Beer pong</t>
  </si>
  <si>
    <t>Input</t>
  </si>
  <si>
    <t>Calculated</t>
  </si>
  <si>
    <t>Material, Protective layer</t>
  </si>
  <si>
    <t>Layer to go over the surface of the table</t>
  </si>
  <si>
    <t>LED</t>
  </si>
  <si>
    <t>Diode, LED, RGB</t>
  </si>
  <si>
    <t>LED's for cup lighting</t>
  </si>
  <si>
    <t>Kingbright</t>
  </si>
  <si>
    <t>KAF-5060PBESEEVGC</t>
  </si>
  <si>
    <t>Newark</t>
  </si>
  <si>
    <t>38K3320</t>
  </si>
  <si>
    <t>Use Part?</t>
  </si>
  <si>
    <t>Part Single Cost?</t>
  </si>
  <si>
    <t>Part Annual Cost?</t>
  </si>
  <si>
    <t>84K9226</t>
  </si>
  <si>
    <t>LF-5WAEMBGMB</t>
  </si>
  <si>
    <t>LF-5WAEMBGMBC</t>
  </si>
  <si>
    <t>96K5400</t>
  </si>
  <si>
    <t>IC</t>
  </si>
  <si>
    <t>Shift register for the LED sinking</t>
  </si>
  <si>
    <t>TI</t>
  </si>
  <si>
    <t>CD4094BE</t>
  </si>
  <si>
    <t>IC, Shifter register, 8 bit</t>
  </si>
  <si>
    <t>Digikey</t>
  </si>
  <si>
    <t>296-2069-5-ND</t>
  </si>
  <si>
    <t>SN74HC166N</t>
  </si>
  <si>
    <t>68K1117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</si>
</sst>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44" fontId="0" fillId="0" borderId="0" xfId="1" applyFont="1"/>
    <xf numFmtId="0" fontId="2" fillId="2" borderId="1" xfId="2"/>
    <xf numFmtId="0" fontId="2" fillId="2" borderId="1" xfId="2" applyAlignment="1">
      <alignment horizontal="center" vertical="center"/>
    </xf>
    <xf numFmtId="44" fontId="2" fillId="2" borderId="1" xfId="2" applyNumberFormat="1"/>
    <xf numFmtId="44" fontId="3" fillId="3" borderId="1" xfId="3" applyNumberFormat="1"/>
    <xf numFmtId="0" fontId="3" fillId="3" borderId="1" xfId="3"/>
    <xf numFmtId="0" fontId="0" fillId="0" borderId="0" xfId="0" applyAlignment="1">
      <alignment wrapText="1"/>
    </xf>
    <xf numFmtId="0" fontId="2" fillId="2" borderId="1" xfId="2" applyAlignment="1">
      <alignment wrapText="1"/>
    </xf>
    <xf numFmtId="0" fontId="4" fillId="0" borderId="0" xfId="0" applyFont="1"/>
    <xf numFmtId="44" fontId="0" fillId="0" borderId="0" xfId="1" applyNumberFormat="1" applyFont="1"/>
  </cellXfs>
  <cellStyles count="4">
    <cellStyle name="Calculation" xfId="3" builtinId="22"/>
    <cellStyle name="Currency" xfId="1" builtinId="4"/>
    <cellStyle name="Input" xfId="2" builtinId="20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Q14" totalsRowShown="0">
  <autoFilter ref="A6:Q14"/>
  <tableColumns count="17">
    <tableColumn id="1" name="JAG #"/>
    <tableColumn id="2" name="MFG"/>
    <tableColumn id="3" name="MFG #"/>
    <tableColumn id="4" name="Type"/>
    <tableColumn id="5" name="Description" dataDxfId="5"/>
    <tableColumn id="6" name="Application" dataDxfId="4"/>
    <tableColumn id="7" name="Qty per"/>
    <tableColumn id="8" name="Supplier"/>
    <tableColumn id="9" name="Supplier #"/>
    <tableColumn id="10" name="Price per qty" dataCellStyle="Currency"/>
    <tableColumn id="11" name="Piece Price Total" dataCellStyle="Currency">
      <calculatedColumnFormula>Table1[Price per qty]*Table1[Qty per]</calculatedColumnFormula>
    </tableColumn>
    <tableColumn id="12" name="Annual QTY">
      <calculatedColumnFormula>Table1[Qty per]*$B$3</calculatedColumnFormula>
    </tableColumn>
    <tableColumn id="13" name="Annual Qty Price" dataCellStyle="Currency"/>
    <tableColumn id="14" name="Annual Total" dataCellStyle="Currency">
      <calculatedColumnFormula>Table1[Annual QTY]*Table1[Annual Qty Price]</calculatedColumnFormula>
    </tableColumn>
    <tableColumn id="15" name="Use Part?" dataCellStyle="Currency"/>
    <tableColumn id="16" name="Part Single Cost?" dataDxfId="1" dataCellStyle="Currency">
      <calculatedColumnFormula>IF(Table1[[#This Row],[Use Part?]]="x",Table1[[#This Row],[Piece Price Total]],0)</calculatedColumnFormula>
    </tableColumn>
    <tableColumn id="17" name="Part Annual Cost?" dataDxfId="0" dataCellStyle="Currency">
      <calculatedColumnFormula>IF(Table1[[#This Row],[Use Part?]]="x",Table1[[#This Row],[Annual Total]],0)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6:N9" totalsRowShown="0">
  <autoFilter ref="A6:N9"/>
  <tableColumns count="14">
    <tableColumn id="1" name="JAG #"/>
    <tableColumn id="2" name="MFG"/>
    <tableColumn id="3" name="MFG #"/>
    <tableColumn id="4" name="Type"/>
    <tableColumn id="5" name="Description" dataDxfId="3"/>
    <tableColumn id="6" name="Application" dataDxfId="2"/>
    <tableColumn id="7" name="Qty per"/>
    <tableColumn id="8" name="Supplier"/>
    <tableColumn id="9" name="Supplier #"/>
    <tableColumn id="10" name="Price per qty" dataCellStyle="Currency"/>
    <tableColumn id="11" name="Piece Price Total" dataCellStyle="Currency">
      <calculatedColumnFormula>Table13[Price per qty]*Table13[Qty per]</calculatedColumnFormula>
    </tableColumn>
    <tableColumn id="12" name="Annual QTY">
      <calculatedColumnFormula>Table13[Qty per]*$B$3</calculatedColumnFormula>
    </tableColumn>
    <tableColumn id="13" name="Annual Qty Price" dataCellStyle="Currency"/>
    <tableColumn id="14" name="Annual Total" dataCellStyle="Currency">
      <calculatedColumnFormula>Table13[Annual QTY]*Table13[Annual Qty Price]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C14" sqref="C14"/>
    </sheetView>
  </sheetViews>
  <sheetFormatPr defaultRowHeight="15" x14ac:dyDescent="0.25"/>
  <cols>
    <col min="1" max="1" width="20.85546875" customWidth="1"/>
    <col min="2" max="2" width="23.140625" customWidth="1"/>
    <col min="3" max="3" width="23.5703125" bestFit="1" customWidth="1"/>
    <col min="4" max="4" width="27.85546875" customWidth="1"/>
    <col min="5" max="5" width="28.7109375" style="7" customWidth="1"/>
    <col min="6" max="6" width="30.7109375" style="7" customWidth="1"/>
    <col min="7" max="7" width="9.7109375" customWidth="1"/>
    <col min="8" max="8" width="10.5703125" customWidth="1"/>
    <col min="9" max="9" width="17.140625" bestFit="1" customWidth="1"/>
    <col min="10" max="11" width="17.85546875" style="1" customWidth="1"/>
    <col min="12" max="12" width="19.7109375" customWidth="1"/>
    <col min="13" max="13" width="17.85546875" style="1" customWidth="1"/>
    <col min="14" max="14" width="14.28515625" style="1" customWidth="1"/>
    <col min="15" max="15" width="11.7109375" bestFit="1" customWidth="1"/>
    <col min="16" max="16" width="18.140625" bestFit="1" customWidth="1"/>
    <col min="17" max="17" width="19" bestFit="1" customWidth="1"/>
  </cols>
  <sheetData>
    <row r="1" spans="1:17" x14ac:dyDescent="0.25">
      <c r="A1" t="s">
        <v>7</v>
      </c>
      <c r="B1" t="s">
        <v>20</v>
      </c>
    </row>
    <row r="2" spans="1:17" x14ac:dyDescent="0.25">
      <c r="A2" t="s">
        <v>8</v>
      </c>
      <c r="B2" t="s">
        <v>21</v>
      </c>
    </row>
    <row r="3" spans="1:17" x14ac:dyDescent="0.25">
      <c r="A3" t="s">
        <v>9</v>
      </c>
      <c r="B3" s="3">
        <v>20</v>
      </c>
    </row>
    <row r="5" spans="1:17" x14ac:dyDescent="0.25">
      <c r="A5" s="2" t="s">
        <v>22</v>
      </c>
      <c r="B5" s="2" t="s">
        <v>22</v>
      </c>
      <c r="C5" s="2" t="s">
        <v>22</v>
      </c>
      <c r="D5" s="2" t="s">
        <v>22</v>
      </c>
      <c r="E5" s="8" t="s">
        <v>22</v>
      </c>
      <c r="F5" s="8" t="s">
        <v>22</v>
      </c>
      <c r="G5" s="2" t="s">
        <v>22</v>
      </c>
      <c r="H5" s="2" t="s">
        <v>22</v>
      </c>
      <c r="I5" s="2" t="s">
        <v>22</v>
      </c>
      <c r="J5" s="4" t="s">
        <v>22</v>
      </c>
      <c r="K5" s="5" t="s">
        <v>23</v>
      </c>
      <c r="L5" s="6" t="s">
        <v>23</v>
      </c>
      <c r="M5" s="4" t="s">
        <v>22</v>
      </c>
      <c r="N5" s="5" t="s">
        <v>23</v>
      </c>
    </row>
    <row r="6" spans="1:17" x14ac:dyDescent="0.25">
      <c r="A6" t="s">
        <v>0</v>
      </c>
      <c r="B6" t="s">
        <v>1</v>
      </c>
      <c r="C6" t="s">
        <v>2</v>
      </c>
      <c r="D6" t="s">
        <v>4</v>
      </c>
      <c r="E6" s="7" t="s">
        <v>3</v>
      </c>
      <c r="F6" s="7" t="s">
        <v>5</v>
      </c>
      <c r="G6" t="s">
        <v>6</v>
      </c>
      <c r="H6" t="s">
        <v>15</v>
      </c>
      <c r="I6" t="s">
        <v>16</v>
      </c>
      <c r="J6" s="1" t="s">
        <v>10</v>
      </c>
      <c r="K6" s="1" t="s">
        <v>13</v>
      </c>
      <c r="L6" t="s">
        <v>11</v>
      </c>
      <c r="M6" s="1" t="s">
        <v>12</v>
      </c>
      <c r="N6" s="1" t="s">
        <v>14</v>
      </c>
      <c r="O6" t="s">
        <v>33</v>
      </c>
      <c r="P6" t="s">
        <v>34</v>
      </c>
      <c r="Q6" t="s">
        <v>35</v>
      </c>
    </row>
    <row r="7" spans="1:17" x14ac:dyDescent="0.25">
      <c r="D7" t="s">
        <v>17</v>
      </c>
      <c r="E7" s="7" t="s">
        <v>19</v>
      </c>
      <c r="F7" s="7" t="s">
        <v>18</v>
      </c>
      <c r="G7">
        <v>1</v>
      </c>
      <c r="K7" s="1">
        <f>Table1[Price per qty]*Table1[Qty per]</f>
        <v>0</v>
      </c>
      <c r="L7">
        <f>Table1[Qty per]*$B$3</f>
        <v>20</v>
      </c>
      <c r="N7" s="1">
        <f>Table1[Annual QTY]*Table1[Annual Qty Price]</f>
        <v>0</v>
      </c>
      <c r="O7" s="1"/>
      <c r="P7" s="1">
        <f>IF(Table1[[#This Row],[Use Part?]]="x",Table1[[#This Row],[Piece Price Total]],0)</f>
        <v>0</v>
      </c>
      <c r="Q7" s="1">
        <f>IF(Table1[[#This Row],[Use Part?]]="x",Table1[[#This Row],[Annual Total]],0)</f>
        <v>0</v>
      </c>
    </row>
    <row r="8" spans="1:17" ht="30" x14ac:dyDescent="0.25">
      <c r="D8" t="s">
        <v>17</v>
      </c>
      <c r="E8" s="7" t="s">
        <v>24</v>
      </c>
      <c r="F8" s="7" t="s">
        <v>25</v>
      </c>
      <c r="G8">
        <v>1</v>
      </c>
      <c r="K8" s="1">
        <f>Table1[Price per qty]*Table1[Qty per]</f>
        <v>0</v>
      </c>
      <c r="L8">
        <f>Table1[Qty per]*$B$3</f>
        <v>20</v>
      </c>
      <c r="N8" s="1">
        <f>Table1[Annual QTY]*Table1[Annual Qty Price]</f>
        <v>0</v>
      </c>
      <c r="O8" s="1"/>
      <c r="P8" s="1">
        <f>IF(Table1[[#This Row],[Use Part?]]="x",Table1[[#This Row],[Piece Price Total]],0)</f>
        <v>0</v>
      </c>
      <c r="Q8" s="1">
        <f>IF(Table1[[#This Row],[Use Part?]]="x",Table1[[#This Row],[Annual Total]],0)</f>
        <v>0</v>
      </c>
    </row>
    <row r="9" spans="1:17" x14ac:dyDescent="0.25">
      <c r="B9" t="s">
        <v>29</v>
      </c>
      <c r="C9" s="9" t="s">
        <v>30</v>
      </c>
      <c r="D9" t="s">
        <v>26</v>
      </c>
      <c r="E9" s="7" t="s">
        <v>27</v>
      </c>
      <c r="F9" s="7" t="s">
        <v>28</v>
      </c>
      <c r="G9">
        <v>100</v>
      </c>
      <c r="H9" t="s">
        <v>31</v>
      </c>
      <c r="I9" s="9" t="s">
        <v>32</v>
      </c>
      <c r="J9" s="1">
        <v>1.7</v>
      </c>
      <c r="K9" s="1">
        <f>Table1[Price per qty]*Table1[Qty per]</f>
        <v>170</v>
      </c>
      <c r="L9">
        <f>Table1[Qty per]*$B$3</f>
        <v>2000</v>
      </c>
      <c r="M9" s="1">
        <v>1.38</v>
      </c>
      <c r="N9" s="1">
        <f>Table1[Annual QTY]*Table1[Annual Qty Price]</f>
        <v>2760</v>
      </c>
      <c r="O9" s="1"/>
      <c r="P9" s="1">
        <f>IF(Table1[[#This Row],[Use Part?]]="x",Table1[[#This Row],[Piece Price Total]],0)</f>
        <v>0</v>
      </c>
      <c r="Q9" s="1">
        <f>IF(Table1[[#This Row],[Use Part?]]="x",Table1[[#This Row],[Annual Total]],0)</f>
        <v>0</v>
      </c>
    </row>
    <row r="10" spans="1:17" x14ac:dyDescent="0.25">
      <c r="B10" t="s">
        <v>29</v>
      </c>
      <c r="C10" s="9" t="s">
        <v>37</v>
      </c>
      <c r="D10" t="s">
        <v>26</v>
      </c>
      <c r="E10" s="7" t="s">
        <v>27</v>
      </c>
      <c r="F10" s="7" t="s">
        <v>28</v>
      </c>
      <c r="G10">
        <v>100</v>
      </c>
      <c r="H10" t="s">
        <v>31</v>
      </c>
      <c r="I10" s="9" t="s">
        <v>36</v>
      </c>
      <c r="J10" s="1">
        <v>1.85</v>
      </c>
      <c r="K10" s="1">
        <f>Table1[Price per qty]*Table1[Qty per]</f>
        <v>185</v>
      </c>
      <c r="L10">
        <f>Table1[Qty per]*$B$3</f>
        <v>2000</v>
      </c>
      <c r="M10" s="1">
        <v>1.5</v>
      </c>
      <c r="N10" s="1">
        <f>Table1[Annual QTY]*Table1[Annual Qty Price]</f>
        <v>3000</v>
      </c>
      <c r="O10" s="1"/>
      <c r="P10" s="1">
        <f>IF(Table1[[#This Row],[Use Part?]]="x",Table1[[#This Row],[Piece Price Total]],0)</f>
        <v>0</v>
      </c>
      <c r="Q10" s="1">
        <f>IF(Table1[[#This Row],[Use Part?]]="x",Table1[[#This Row],[Annual Total]],0)</f>
        <v>0</v>
      </c>
    </row>
    <row r="11" spans="1:17" x14ac:dyDescent="0.25">
      <c r="B11" t="s">
        <v>29</v>
      </c>
      <c r="C11" s="9" t="s">
        <v>38</v>
      </c>
      <c r="D11" t="s">
        <v>26</v>
      </c>
      <c r="E11" s="7" t="s">
        <v>27</v>
      </c>
      <c r="F11" s="7" t="s">
        <v>28</v>
      </c>
      <c r="G11">
        <v>100</v>
      </c>
      <c r="H11" t="s">
        <v>31</v>
      </c>
      <c r="I11" s="9" t="s">
        <v>39</v>
      </c>
      <c r="J11" s="1">
        <v>1.85</v>
      </c>
      <c r="K11" s="1">
        <f>Table1[Price per qty]*Table1[Qty per]</f>
        <v>185</v>
      </c>
      <c r="L11">
        <f>Table1[Qty per]*$B$3</f>
        <v>2000</v>
      </c>
      <c r="M11" s="1">
        <v>1.5</v>
      </c>
      <c r="N11" s="1">
        <f>Table1[Annual QTY]*Table1[Annual Qty Price]</f>
        <v>3000</v>
      </c>
      <c r="O11" s="1"/>
      <c r="P11" s="10">
        <f>IF(Table1[[#This Row],[Use Part?]]="x",Table1[[#This Row],[Piece Price Total]],0)</f>
        <v>0</v>
      </c>
      <c r="Q11" s="10">
        <f>IF(Table1[[#This Row],[Use Part?]]="x",Table1[[#This Row],[Annual Total]],0)</f>
        <v>0</v>
      </c>
    </row>
    <row r="12" spans="1:17" x14ac:dyDescent="0.25">
      <c r="B12" t="s">
        <v>42</v>
      </c>
      <c r="C12" s="9" t="s">
        <v>43</v>
      </c>
      <c r="D12" t="s">
        <v>40</v>
      </c>
      <c r="E12" s="7" t="s">
        <v>44</v>
      </c>
      <c r="F12" s="7" t="s">
        <v>41</v>
      </c>
      <c r="G12">
        <v>13</v>
      </c>
      <c r="H12" t="s">
        <v>45</v>
      </c>
      <c r="I12" s="9" t="s">
        <v>46</v>
      </c>
      <c r="J12" s="1">
        <v>0.56000000000000005</v>
      </c>
      <c r="K12" s="1">
        <f>Table1[Price per qty]*Table1[Qty per]</f>
        <v>7.2800000000000011</v>
      </c>
      <c r="L12">
        <f>Table1[Qty per]*$B$3</f>
        <v>260</v>
      </c>
      <c r="M12" s="1">
        <v>0.30680000000000002</v>
      </c>
      <c r="N12" s="1">
        <f>Table1[Annual QTY]*Table1[Annual Qty Price]</f>
        <v>79.768000000000001</v>
      </c>
      <c r="O12" s="1"/>
      <c r="P12" s="10">
        <f>IF(Table1[[#This Row],[Use Part?]]="x",Table1[[#This Row],[Piece Price Total]],0)</f>
        <v>0</v>
      </c>
      <c r="Q12" s="10">
        <f>IF(Table1[[#This Row],[Use Part?]]="x",Table1[[#This Row],[Annual Total]],0)</f>
        <v>0</v>
      </c>
    </row>
    <row r="13" spans="1:17" x14ac:dyDescent="0.25">
      <c r="B13" t="s">
        <v>42</v>
      </c>
      <c r="C13" s="9" t="s">
        <v>47</v>
      </c>
      <c r="D13" t="s">
        <v>40</v>
      </c>
      <c r="E13" s="7" t="s">
        <v>44</v>
      </c>
      <c r="F13" s="7" t="s">
        <v>41</v>
      </c>
      <c r="G13">
        <v>13</v>
      </c>
      <c r="H13" t="s">
        <v>31</v>
      </c>
      <c r="I13" s="9" t="s">
        <v>48</v>
      </c>
      <c r="J13" s="1">
        <v>0.52300000000000002</v>
      </c>
      <c r="K13" s="1">
        <f>Table1[Price per qty]*Table1[Qty per]</f>
        <v>6.7990000000000004</v>
      </c>
      <c r="L13">
        <f>Table1[Qty per]*$B$3</f>
        <v>260</v>
      </c>
      <c r="M13" s="1">
        <v>0.28499999999999998</v>
      </c>
      <c r="N13" s="1">
        <f>Table1[Annual QTY]*Table1[Annual Qty Price]</f>
        <v>74.099999999999994</v>
      </c>
      <c r="O13" s="1"/>
      <c r="P13" s="10">
        <f>IF(Table1[[#This Row],[Use Part?]]="x",Table1[[#This Row],[Piece Price Total]],0)</f>
        <v>0</v>
      </c>
      <c r="Q13" s="10">
        <f>IF(Table1[[#This Row],[Use Part?]]="x",Table1[[#This Row],[Annual Total]],0)</f>
        <v>0</v>
      </c>
    </row>
    <row r="14" spans="1:17" x14ac:dyDescent="0.25">
      <c r="K14" s="1">
        <f>Table1[Price per qty]*Table1[Qty per]</f>
        <v>0</v>
      </c>
      <c r="L14">
        <f>Table1[Qty per]*$B$3</f>
        <v>0</v>
      </c>
      <c r="N14" s="1">
        <f>Table1[Annual QTY]*Table1[Annual Qty Price]</f>
        <v>0</v>
      </c>
      <c r="O14" s="1"/>
      <c r="P14" s="10">
        <f>IF(Table1[[#This Row],[Use Part?]]="x",Table1[[#This Row],[Piece Price Total]],0)</f>
        <v>0</v>
      </c>
      <c r="Q14" s="10">
        <f>IF(Table1[[#This Row],[Use Part?]]="x",Table1[[#This Row],[Annual Total]],0)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34" sqref="B34"/>
    </sheetView>
  </sheetViews>
  <sheetFormatPr defaultRowHeight="15" x14ac:dyDescent="0.25"/>
  <cols>
    <col min="1" max="1" width="20.85546875" customWidth="1"/>
    <col min="2" max="2" width="23.140625" customWidth="1"/>
    <col min="3" max="3" width="21.42578125" customWidth="1"/>
    <col min="4" max="4" width="27.85546875" customWidth="1"/>
    <col min="5" max="5" width="28.7109375" style="7" customWidth="1"/>
    <col min="6" max="6" width="30.7109375" style="7" customWidth="1"/>
    <col min="7" max="7" width="9.7109375" customWidth="1"/>
    <col min="8" max="8" width="10.5703125" customWidth="1"/>
    <col min="9" max="9" width="12" customWidth="1"/>
    <col min="10" max="11" width="17.85546875" style="1" customWidth="1"/>
    <col min="12" max="12" width="19.7109375" customWidth="1"/>
    <col min="13" max="13" width="17.85546875" style="1" customWidth="1"/>
    <col min="14" max="14" width="14.28515625" style="1" customWidth="1"/>
  </cols>
  <sheetData>
    <row r="1" spans="1:14" x14ac:dyDescent="0.25">
      <c r="A1" t="s">
        <v>7</v>
      </c>
      <c r="B1" t="s">
        <v>20</v>
      </c>
    </row>
    <row r="2" spans="1:14" x14ac:dyDescent="0.25">
      <c r="A2" t="s">
        <v>8</v>
      </c>
      <c r="B2" t="s">
        <v>21</v>
      </c>
    </row>
    <row r="3" spans="1:14" x14ac:dyDescent="0.25">
      <c r="A3" t="s">
        <v>9</v>
      </c>
      <c r="B3" s="3">
        <v>20</v>
      </c>
    </row>
    <row r="5" spans="1:14" x14ac:dyDescent="0.25">
      <c r="A5" s="2" t="s">
        <v>22</v>
      </c>
      <c r="B5" s="2" t="s">
        <v>22</v>
      </c>
      <c r="C5" s="2" t="s">
        <v>22</v>
      </c>
      <c r="D5" s="2" t="s">
        <v>22</v>
      </c>
      <c r="E5" s="8" t="s">
        <v>22</v>
      </c>
      <c r="F5" s="8" t="s">
        <v>22</v>
      </c>
      <c r="G5" s="2" t="s">
        <v>22</v>
      </c>
      <c r="H5" s="2" t="s">
        <v>22</v>
      </c>
      <c r="I5" s="2" t="s">
        <v>22</v>
      </c>
      <c r="J5" s="4" t="s">
        <v>22</v>
      </c>
      <c r="K5" s="5" t="s">
        <v>23</v>
      </c>
      <c r="L5" s="6" t="s">
        <v>23</v>
      </c>
      <c r="M5" s="4" t="s">
        <v>22</v>
      </c>
      <c r="N5" s="5" t="s">
        <v>23</v>
      </c>
    </row>
    <row r="6" spans="1:14" x14ac:dyDescent="0.25">
      <c r="A6" t="s">
        <v>0</v>
      </c>
      <c r="B6" t="s">
        <v>1</v>
      </c>
      <c r="C6" t="s">
        <v>2</v>
      </c>
      <c r="D6" t="s">
        <v>4</v>
      </c>
      <c r="E6" s="7" t="s">
        <v>3</v>
      </c>
      <c r="F6" s="7" t="s">
        <v>5</v>
      </c>
      <c r="G6" t="s">
        <v>6</v>
      </c>
      <c r="H6" t="s">
        <v>15</v>
      </c>
      <c r="I6" t="s">
        <v>16</v>
      </c>
      <c r="J6" s="1" t="s">
        <v>10</v>
      </c>
      <c r="K6" s="1" t="s">
        <v>13</v>
      </c>
      <c r="L6" t="s">
        <v>11</v>
      </c>
      <c r="M6" s="1" t="s">
        <v>12</v>
      </c>
      <c r="N6" s="1" t="s">
        <v>14</v>
      </c>
    </row>
    <row r="7" spans="1:14" x14ac:dyDescent="0.25">
      <c r="D7" t="s">
        <v>17</v>
      </c>
      <c r="E7" s="7" t="s">
        <v>19</v>
      </c>
      <c r="F7" s="7" t="s">
        <v>18</v>
      </c>
      <c r="G7">
        <v>1</v>
      </c>
      <c r="K7" s="1">
        <f>Table13[Price per qty]*Table13[Qty per]</f>
        <v>0</v>
      </c>
      <c r="L7">
        <f>Table13[Qty per]*$B$3</f>
        <v>20</v>
      </c>
      <c r="N7" s="1">
        <f>Table13[Annual QTY]*Table13[Annual Qty Price]</f>
        <v>0</v>
      </c>
    </row>
    <row r="8" spans="1:14" ht="30" x14ac:dyDescent="0.25">
      <c r="D8" t="s">
        <v>17</v>
      </c>
      <c r="E8" s="7" t="s">
        <v>24</v>
      </c>
      <c r="F8" s="7" t="s">
        <v>25</v>
      </c>
      <c r="G8">
        <v>1</v>
      </c>
      <c r="K8" s="1">
        <f>Table13[Price per qty]*Table13[Qty per]</f>
        <v>0</v>
      </c>
      <c r="L8">
        <f>Table13[Qty per]*$B$3</f>
        <v>20</v>
      </c>
      <c r="N8" s="1">
        <f>Table13[Annual QTY]*Table13[Annual Qty Price]</f>
        <v>0</v>
      </c>
    </row>
    <row r="9" spans="1:14" x14ac:dyDescent="0.25">
      <c r="K9" s="1">
        <f>Table13[Price per qty]*Table13[Qty per]</f>
        <v>0</v>
      </c>
      <c r="L9">
        <f>Table13[Qty per]*$B$3</f>
        <v>0</v>
      </c>
      <c r="N9" s="1">
        <f>Table13[Annual QTY]*Table13[Annual Qty Price]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DIP</vt:lpstr>
      <vt:lpstr>SMD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2014-02-06T20:30:16Z</dcterms:modified>
</cp:coreProperties>
</file>