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hoton2\readfatt\"/>
    </mc:Choice>
  </mc:AlternateContent>
  <xr:revisionPtr revIDLastSave="0" documentId="13_ncr:1_{A352C0A2-3602-44C1-9A82-EA8ACA4E79F1}" xr6:coauthVersionLast="47" xr6:coauthVersionMax="47" xr10:uidLastSave="{00000000-0000-0000-0000-000000000000}"/>
  <bookViews>
    <workbookView xWindow="-14595" yWindow="150" windowWidth="14520" windowHeight="14685" xr2:uid="{00000000-000D-0000-FFFF-FFFF00000000}"/>
  </bookViews>
  <sheets>
    <sheet name="2021-05-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D10" i="1"/>
  <c r="F10" i="1" s="1"/>
  <c r="K9" i="1"/>
  <c r="D9" i="1"/>
  <c r="F9" i="1" s="1"/>
  <c r="K8" i="1"/>
  <c r="D8" i="1"/>
  <c r="F8" i="1" s="1"/>
  <c r="K7" i="1"/>
  <c r="D7" i="1"/>
  <c r="F7" i="1" s="1"/>
  <c r="K6" i="1"/>
  <c r="K12" i="1" s="1"/>
  <c r="G6" i="1"/>
  <c r="G7" i="1" s="1"/>
  <c r="G8" i="1" s="1"/>
  <c r="G9" i="1" s="1"/>
  <c r="G10" i="1" s="1"/>
  <c r="F6" i="1"/>
  <c r="H6" i="1" s="1"/>
  <c r="I6" i="1" l="1"/>
  <c r="L6" i="1" s="1"/>
  <c r="H7" i="1"/>
  <c r="N7" i="1"/>
  <c r="N8" i="1"/>
  <c r="H8" i="1"/>
  <c r="N9" i="1"/>
  <c r="H9" i="1"/>
  <c r="N10" i="1"/>
  <c r="H10" i="1"/>
  <c r="N6" i="1"/>
  <c r="N12" i="1" s="1"/>
  <c r="I10" i="1" l="1"/>
  <c r="L10" i="1" s="1"/>
  <c r="I8" i="1"/>
  <c r="L8" i="1" s="1"/>
  <c r="I7" i="1"/>
  <c r="L7" i="1" s="1"/>
  <c r="J7" i="1"/>
  <c r="M7" i="1" s="1"/>
  <c r="I9" i="1"/>
  <c r="L9" i="1" s="1"/>
  <c r="L12" i="1"/>
  <c r="J6" i="1"/>
  <c r="M6" i="1" s="1"/>
  <c r="J9" i="1" l="1"/>
  <c r="M9" i="1" s="1"/>
  <c r="J8" i="1"/>
  <c r="M8" i="1" s="1"/>
  <c r="J10" i="1"/>
  <c r="M10" i="1" s="1"/>
  <c r="M12" i="1" s="1"/>
  <c r="B3" i="1" s="1"/>
</calcChain>
</file>

<file path=xl/sharedStrings.xml><?xml version="1.0" encoding="utf-8"?>
<sst xmlns="http://schemas.openxmlformats.org/spreadsheetml/2006/main" count="50" uniqueCount="27">
  <si>
    <t>Periodo</t>
  </si>
  <si>
    <t xml:space="preserve">fattura </t>
  </si>
  <si>
    <t>Contatore</t>
  </si>
  <si>
    <t>Credito</t>
  </si>
  <si>
    <t>kWh</t>
  </si>
  <si>
    <t/>
  </si>
  <si>
    <t>Scagl</t>
  </si>
  <si>
    <t>Costo</t>
  </si>
  <si>
    <t>Rifiuti</t>
  </si>
  <si>
    <t>Tot</t>
  </si>
  <si>
    <t>del</t>
  </si>
  <si>
    <t>1^</t>
  </si>
  <si>
    <t>Tot. Calc</t>
  </si>
  <si>
    <t>2^</t>
  </si>
  <si>
    <t>dt.Lettura Attuale</t>
  </si>
  <si>
    <t>Preced.</t>
  </si>
  <si>
    <t>Attuale</t>
  </si>
  <si>
    <t>Consumo</t>
  </si>
  <si>
    <t>Netto</t>
  </si>
  <si>
    <t>1^Scagl.</t>
  </si>
  <si>
    <t>2^Scagl.</t>
  </si>
  <si>
    <t>Cont.</t>
  </si>
  <si>
    <t>Costo 1</t>
  </si>
  <si>
    <t>Costo 2</t>
  </si>
  <si>
    <t>Energia attiva</t>
  </si>
  <si>
    <t>Totale</t>
  </si>
  <si>
    <t>2022/1000885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</si>
</sst>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indexed="9"/>
      </patternFill>
    </fill>
    <fill>
      <patternFill patternType="solid">
        <fgColor rgb="FFFFFF00"/>
        <bgColor indexed="9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NumberFormat="1" applyFont="1" applyFill="1" applyBorder="1"/>
    <xf numFmtId="14" fontId="2" fillId="3" borderId="0" xfId="0" applyNumberFormat="1" applyFont="1" applyFill="1" applyBorder="1"/>
    <xf numFmtId="0" fontId="3" fillId="3" borderId="0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right"/>
    </xf>
    <xf numFmtId="0" fontId="6" fillId="2" borderId="2" xfId="0" applyNumberFormat="1" applyFont="1" applyFill="1" applyBorder="1" applyAlignment="1">
      <alignment horizontal="right"/>
    </xf>
    <xf numFmtId="0" fontId="7" fillId="2" borderId="3" xfId="0" applyNumberFormat="1" applyFont="1" applyFill="1" applyBorder="1" applyAlignment="1">
      <alignment horizontal="right"/>
    </xf>
    <xf numFmtId="0" fontId="8" fillId="2" borderId="0" xfId="0" applyNumberFormat="1" applyFont="1" applyFill="1" applyBorder="1" applyAlignment="1">
      <alignment horizontal="right"/>
    </xf>
    <xf numFmtId="0" fontId="9" fillId="3" borderId="0" xfId="0" applyNumberFormat="1" applyFont="1" applyFill="1" applyBorder="1"/>
    <xf numFmtId="4" fontId="10" fillId="3" borderId="0" xfId="0" applyNumberFormat="1" applyFont="1" applyFill="1" applyBorder="1"/>
    <xf numFmtId="0" fontId="11" fillId="3" borderId="0" xfId="0" applyNumberFormat="1" applyFont="1" applyFill="1" applyBorder="1"/>
    <xf numFmtId="0" fontId="12" fillId="2" borderId="4" xfId="0" applyNumberFormat="1" applyFont="1" applyFill="1" applyBorder="1"/>
    <xf numFmtId="0" fontId="13" fillId="2" borderId="0" xfId="0" applyNumberFormat="1" applyFont="1" applyFill="1" applyBorder="1"/>
    <xf numFmtId="164" fontId="14" fillId="3" borderId="5" xfId="0" applyNumberFormat="1" applyFont="1" applyFill="1" applyBorder="1"/>
    <xf numFmtId="164" fontId="15" fillId="3" borderId="0" xfId="0" applyNumberFormat="1" applyFont="1" applyFill="1" applyBorder="1"/>
    <xf numFmtId="4" fontId="16" fillId="2" borderId="0" xfId="0" applyNumberFormat="1" applyFont="1" applyFill="1" applyBorder="1"/>
    <xf numFmtId="14" fontId="17" fillId="2" borderId="0" xfId="0" applyNumberFormat="1" applyFont="1" applyFill="1" applyBorder="1"/>
    <xf numFmtId="164" fontId="18" fillId="2" borderId="0" xfId="0" applyNumberFormat="1" applyFont="1" applyFill="1" applyBorder="1"/>
    <xf numFmtId="0" fontId="19" fillId="2" borderId="6" xfId="0" applyNumberFormat="1" applyFont="1" applyFill="1" applyBorder="1"/>
    <xf numFmtId="0" fontId="20" fillId="2" borderId="7" xfId="0" applyNumberFormat="1" applyFont="1" applyFill="1" applyBorder="1"/>
    <xf numFmtId="0" fontId="21" fillId="2" borderId="7" xfId="0" applyNumberFormat="1" applyFont="1" applyFill="1" applyBorder="1" applyAlignment="1">
      <alignment horizontal="right" wrapText="1"/>
    </xf>
    <xf numFmtId="0" fontId="22" fillId="2" borderId="7" xfId="0" applyNumberFormat="1" applyFont="1" applyFill="1" applyBorder="1" applyAlignment="1">
      <alignment horizontal="right"/>
    </xf>
    <xf numFmtId="0" fontId="23" fillId="2" borderId="0" xfId="0" applyNumberFormat="1" applyFont="1" applyFill="1" applyBorder="1" applyAlignment="1">
      <alignment horizontal="right"/>
    </xf>
    <xf numFmtId="0" fontId="24" fillId="2" borderId="2" xfId="0" applyNumberFormat="1" applyFont="1" applyFill="1" applyBorder="1" applyAlignment="1">
      <alignment horizontal="right" wrapText="1"/>
    </xf>
    <xf numFmtId="0" fontId="25" fillId="2" borderId="3" xfId="0" applyNumberFormat="1" applyFont="1" applyFill="1" applyBorder="1" applyAlignment="1">
      <alignment horizontal="right"/>
    </xf>
    <xf numFmtId="0" fontId="26" fillId="2" borderId="8" xfId="0" applyNumberFormat="1" applyFont="1" applyFill="1" applyBorder="1" applyAlignment="1">
      <alignment horizontal="right" wrapText="1"/>
    </xf>
    <xf numFmtId="0" fontId="27" fillId="2" borderId="1" xfId="0" applyNumberFormat="1" applyFont="1" applyFill="1" applyBorder="1" applyAlignment="1">
      <alignment horizontal="center"/>
    </xf>
    <xf numFmtId="0" fontId="28" fillId="2" borderId="2" xfId="0" applyNumberFormat="1" applyFont="1" applyFill="1" applyBorder="1" applyAlignment="1">
      <alignment horizontal="center"/>
    </xf>
    <xf numFmtId="14" fontId="29" fillId="3" borderId="2" xfId="0" applyNumberFormat="1" applyFont="1" applyFill="1" applyBorder="1" applyAlignment="1">
      <alignment horizontal="right"/>
    </xf>
    <xf numFmtId="3" fontId="30" fillId="3" borderId="2" xfId="0" applyNumberFormat="1" applyFont="1" applyFill="1" applyBorder="1" applyAlignment="1">
      <alignment horizontal="right"/>
    </xf>
    <xf numFmtId="3" fontId="31" fillId="2" borderId="8" xfId="0" applyNumberFormat="1" applyFont="1" applyFill="1" applyBorder="1" applyAlignment="1">
      <alignment horizontal="right"/>
    </xf>
    <xf numFmtId="0" fontId="32" fillId="2" borderId="1" xfId="0" applyNumberFormat="1" applyFont="1" applyFill="1" applyBorder="1"/>
    <xf numFmtId="0" fontId="33" fillId="2" borderId="2" xfId="0" applyNumberFormat="1" applyFont="1" applyFill="1" applyBorder="1" applyAlignment="1">
      <alignment horizontal="right"/>
    </xf>
    <xf numFmtId="0" fontId="34" fillId="2" borderId="2" xfId="0" applyNumberFormat="1" applyFont="1" applyFill="1" applyBorder="1"/>
    <xf numFmtId="2" fontId="35" fillId="2" borderId="2" xfId="0" applyNumberFormat="1" applyFont="1" applyFill="1" applyBorder="1"/>
    <xf numFmtId="4" fontId="36" fillId="2" borderId="2" xfId="0" applyNumberFormat="1" applyFont="1" applyFill="1" applyBorder="1"/>
    <xf numFmtId="4" fontId="37" fillId="2" borderId="8" xfId="0" applyNumberFormat="1" applyFont="1" applyFill="1" applyBorder="1"/>
    <xf numFmtId="14" fontId="38" fillId="3" borderId="0" xfId="0" applyNumberFormat="1" applyFont="1" applyFill="1" applyBorder="1"/>
    <xf numFmtId="3" fontId="39" fillId="2" borderId="0" xfId="0" applyNumberFormat="1" applyFont="1" applyFill="1" applyBorder="1"/>
    <xf numFmtId="3" fontId="40" fillId="3" borderId="0" xfId="0" applyNumberFormat="1" applyFont="1" applyFill="1" applyBorder="1"/>
    <xf numFmtId="3" fontId="41" fillId="2" borderId="9" xfId="0" applyNumberFormat="1" applyFont="1" applyFill="1" applyBorder="1" applyAlignment="1">
      <alignment horizontal="right"/>
    </xf>
    <xf numFmtId="2" fontId="42" fillId="2" borderId="0" xfId="0" applyNumberFormat="1" applyFont="1" applyFill="1" applyBorder="1"/>
    <xf numFmtId="4" fontId="43" fillId="2" borderId="0" xfId="0" applyNumberFormat="1" applyFont="1" applyFill="1" applyBorder="1"/>
    <xf numFmtId="4" fontId="44" fillId="2" borderId="9" xfId="0" applyNumberFormat="1" applyFont="1" applyFill="1" applyBorder="1"/>
    <xf numFmtId="14" fontId="45" fillId="3" borderId="0" xfId="0" applyNumberFormat="1" applyFont="1" applyFill="1" applyBorder="1" applyAlignment="1">
      <alignment horizontal="right"/>
    </xf>
    <xf numFmtId="0" fontId="46" fillId="2" borderId="10" xfId="0" applyNumberFormat="1" applyFont="1" applyFill="1" applyBorder="1"/>
    <xf numFmtId="0" fontId="47" fillId="2" borderId="11" xfId="0" applyNumberFormat="1" applyFont="1" applyFill="1" applyBorder="1"/>
    <xf numFmtId="14" fontId="48" fillId="3" borderId="11" xfId="0" applyNumberFormat="1" applyFont="1" applyFill="1" applyBorder="1"/>
    <xf numFmtId="3" fontId="49" fillId="2" borderId="11" xfId="0" applyNumberFormat="1" applyFont="1" applyFill="1" applyBorder="1"/>
    <xf numFmtId="3" fontId="50" fillId="3" borderId="11" xfId="0" applyNumberFormat="1" applyFont="1" applyFill="1" applyBorder="1"/>
    <xf numFmtId="3" fontId="51" fillId="2" borderId="12" xfId="0" applyNumberFormat="1" applyFont="1" applyFill="1" applyBorder="1" applyAlignment="1">
      <alignment horizontal="right"/>
    </xf>
    <xf numFmtId="0" fontId="52" fillId="2" borderId="11" xfId="0" applyNumberFormat="1" applyFont="1" applyFill="1" applyBorder="1" applyAlignment="1">
      <alignment horizontal="right"/>
    </xf>
    <xf numFmtId="2" fontId="53" fillId="2" borderId="11" xfId="0" applyNumberFormat="1" applyFont="1" applyFill="1" applyBorder="1"/>
    <xf numFmtId="4" fontId="54" fillId="2" borderId="11" xfId="0" applyNumberFormat="1" applyFont="1" applyFill="1" applyBorder="1"/>
    <xf numFmtId="4" fontId="55" fillId="2" borderId="12" xfId="0" applyNumberFormat="1" applyFont="1" applyFill="1" applyBorder="1"/>
    <xf numFmtId="4" fontId="56" fillId="2" borderId="0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B6" sqref="B6:N9"/>
    </sheetView>
  </sheetViews>
  <sheetFormatPr defaultRowHeight="15" x14ac:dyDescent="0.25"/>
  <cols>
    <col min="1" max="1" width="13.140625" bestFit="1" customWidth="1"/>
    <col min="2" max="3" width="10.7109375" bestFit="1" customWidth="1"/>
    <col min="4" max="4" width="7.7109375" bestFit="1" customWidth="1"/>
    <col min="5" max="5" width="12.85546875" bestFit="1" customWidth="1"/>
    <col min="6" max="6" width="9.85546875" bestFit="1" customWidth="1"/>
    <col min="7" max="8" width="7.5703125" bestFit="1" customWidth="1"/>
    <col min="9" max="10" width="8" bestFit="1" customWidth="1"/>
    <col min="11" max="11" width="5.7109375" bestFit="1" customWidth="1"/>
    <col min="12" max="12" width="8.5703125" bestFit="1" customWidth="1"/>
    <col min="13" max="13" width="7.42578125" bestFit="1" customWidth="1"/>
    <col min="14" max="14" width="8.5703125" bestFit="1" customWidth="1"/>
  </cols>
  <sheetData>
    <row r="1" spans="1:14" x14ac:dyDescent="0.25">
      <c r="A1" s="1" t="s">
        <v>0</v>
      </c>
      <c r="B1" s="2">
        <v>44317</v>
      </c>
      <c r="C1" s="2">
        <v>44439</v>
      </c>
      <c r="D1" s="1" t="s">
        <v>1</v>
      </c>
      <c r="E1" s="3" t="s">
        <v>26</v>
      </c>
      <c r="F1" s="1" t="s">
        <v>2</v>
      </c>
      <c r="H1" s="4" t="s">
        <v>3</v>
      </c>
      <c r="I1" s="4" t="s">
        <v>4</v>
      </c>
      <c r="J1" s="5" t="s">
        <v>5</v>
      </c>
      <c r="K1" s="6" t="s">
        <v>6</v>
      </c>
      <c r="L1" s="7" t="s">
        <v>7</v>
      </c>
      <c r="N1" s="8" t="s">
        <v>8</v>
      </c>
    </row>
    <row r="2" spans="1:14" x14ac:dyDescent="0.25">
      <c r="A2" s="1" t="s">
        <v>9</v>
      </c>
      <c r="B2" s="9">
        <v>174.89</v>
      </c>
      <c r="D2" s="1" t="s">
        <v>10</v>
      </c>
      <c r="E2" s="2">
        <v>21024</v>
      </c>
      <c r="F2" s="10">
        <v>4.5</v>
      </c>
      <c r="H2" s="11">
        <v>2020</v>
      </c>
      <c r="I2" s="11">
        <v>0</v>
      </c>
      <c r="J2" s="12" t="s">
        <v>11</v>
      </c>
      <c r="K2" s="13">
        <v>163</v>
      </c>
      <c r="L2" s="14">
        <v>8.9450000000000002E-2</v>
      </c>
      <c r="N2" s="15">
        <v>5.9130000000000002E-2</v>
      </c>
    </row>
    <row r="3" spans="1:14" x14ac:dyDescent="0.25">
      <c r="A3" s="1" t="s">
        <v>12</v>
      </c>
      <c r="B3" s="16">
        <f>K12+L12+M12+N12</f>
        <v>283.72520000000003</v>
      </c>
      <c r="D3" s="17" t="s">
        <v>5</v>
      </c>
      <c r="E3" s="17" t="s">
        <v>5</v>
      </c>
      <c r="F3" s="17" t="s">
        <v>5</v>
      </c>
      <c r="H3" s="11">
        <v>0</v>
      </c>
      <c r="I3" s="11">
        <v>0</v>
      </c>
      <c r="J3" s="12" t="s">
        <v>13</v>
      </c>
      <c r="K3" s="13">
        <v>300</v>
      </c>
      <c r="L3" s="14">
        <v>0.18951000000000001</v>
      </c>
    </row>
    <row r="4" spans="1:14" x14ac:dyDescent="0.25">
      <c r="B4" s="16" t="s">
        <v>5</v>
      </c>
      <c r="D4" s="17" t="s">
        <v>5</v>
      </c>
      <c r="E4" s="17" t="s">
        <v>5</v>
      </c>
      <c r="F4" s="17" t="s">
        <v>5</v>
      </c>
      <c r="H4" s="11">
        <v>0</v>
      </c>
      <c r="I4" s="11">
        <v>0</v>
      </c>
      <c r="J4" s="13" t="s">
        <v>5</v>
      </c>
      <c r="K4" s="13" t="s">
        <v>5</v>
      </c>
      <c r="L4" s="18" t="s">
        <v>5</v>
      </c>
    </row>
    <row r="5" spans="1:14" ht="30" x14ac:dyDescent="0.25">
      <c r="A5" s="19" t="s">
        <v>5</v>
      </c>
      <c r="B5" s="20" t="s">
        <v>5</v>
      </c>
      <c r="C5" s="21" t="s">
        <v>14</v>
      </c>
      <c r="D5" s="22" t="s">
        <v>15</v>
      </c>
      <c r="E5" s="22" t="s">
        <v>16</v>
      </c>
      <c r="F5" s="7" t="s">
        <v>17</v>
      </c>
      <c r="G5" s="23" t="s">
        <v>3</v>
      </c>
      <c r="H5" s="5" t="s">
        <v>18</v>
      </c>
      <c r="I5" s="6" t="s">
        <v>19</v>
      </c>
      <c r="J5" s="24" t="s">
        <v>20</v>
      </c>
      <c r="K5" s="24" t="s">
        <v>21</v>
      </c>
      <c r="L5" s="24" t="s">
        <v>22</v>
      </c>
      <c r="M5" s="25" t="s">
        <v>23</v>
      </c>
      <c r="N5" s="26" t="s">
        <v>8</v>
      </c>
    </row>
    <row r="6" spans="1:14" x14ac:dyDescent="0.25">
      <c r="A6" s="27" t="s">
        <v>24</v>
      </c>
      <c r="B6" s="28" t="s">
        <v>5</v>
      </c>
      <c r="C6" s="29">
        <v>44347</v>
      </c>
      <c r="D6" s="30">
        <v>24879</v>
      </c>
      <c r="E6" s="30">
        <v>25173</v>
      </c>
      <c r="F6" s="31">
        <f>IF(E6-D6&gt;0,E6-D6,0)</f>
        <v>294</v>
      </c>
      <c r="G6" s="13">
        <f>I2</f>
        <v>0</v>
      </c>
      <c r="H6" s="32">
        <f>IF(F6-G6&gt;0,F6-G6,0)</f>
        <v>294</v>
      </c>
      <c r="I6" s="33">
        <f>IF(H6&lt;$K$2,H6,$K$2)</f>
        <v>163</v>
      </c>
      <c r="J6" s="34">
        <f>H6-I6</f>
        <v>131</v>
      </c>
      <c r="K6" s="35">
        <f>$F$2</f>
        <v>4.5</v>
      </c>
      <c r="L6" s="36">
        <f>I6*$L$2</f>
        <v>14.580350000000001</v>
      </c>
      <c r="M6" s="36">
        <f>J6*$L$3</f>
        <v>24.825810000000001</v>
      </c>
      <c r="N6" s="37">
        <f>F6*$N$2</f>
        <v>17.384219999999999</v>
      </c>
    </row>
    <row r="7" spans="1:14" x14ac:dyDescent="0.25">
      <c r="A7" s="12" t="s">
        <v>5</v>
      </c>
      <c r="B7" s="13" t="s">
        <v>5</v>
      </c>
      <c r="C7" s="38">
        <v>44377</v>
      </c>
      <c r="D7" s="39">
        <f>E6</f>
        <v>25173</v>
      </c>
      <c r="E7" s="40">
        <v>25477</v>
      </c>
      <c r="F7" s="41">
        <f>IF(E7-D7&gt;0,E7-D7,0)</f>
        <v>304</v>
      </c>
      <c r="G7" s="13">
        <f>IF(G6-F6&gt;0,G6-F6,0)</f>
        <v>0</v>
      </c>
      <c r="H7" s="12">
        <f>IF(F7-G7&gt;0,F7-G7,0)</f>
        <v>304</v>
      </c>
      <c r="I7" s="8">
        <f>IF(H7&lt;$K$2,H7,$K$2)</f>
        <v>163</v>
      </c>
      <c r="J7" s="13">
        <f>H7-I7</f>
        <v>141</v>
      </c>
      <c r="K7" s="42">
        <f>$F$2</f>
        <v>4.5</v>
      </c>
      <c r="L7" s="43">
        <f>I7*$L$2</f>
        <v>14.580350000000001</v>
      </c>
      <c r="M7" s="43">
        <f>J7*$L$3</f>
        <v>26.72091</v>
      </c>
      <c r="N7" s="44">
        <f>F7*$N$2</f>
        <v>17.975519999999999</v>
      </c>
    </row>
    <row r="8" spans="1:14" x14ac:dyDescent="0.25">
      <c r="A8" s="12" t="s">
        <v>5</v>
      </c>
      <c r="B8" s="13" t="s">
        <v>5</v>
      </c>
      <c r="C8" s="45">
        <v>44408</v>
      </c>
      <c r="D8" s="39">
        <f>E7</f>
        <v>25477</v>
      </c>
      <c r="E8" s="40">
        <v>25831</v>
      </c>
      <c r="F8" s="41">
        <f>IF(E8-D8&gt;0,E8-D8,0)</f>
        <v>354</v>
      </c>
      <c r="G8" s="13">
        <f>IF(G7-F7&gt;0,G7-F7,0)</f>
        <v>0</v>
      </c>
      <c r="H8" s="12">
        <f>IF(F8-G8&gt;0,F8-G8,0)</f>
        <v>354</v>
      </c>
      <c r="I8" s="8">
        <f>IF(H8&lt;$K$2,H8,$K$2)</f>
        <v>163</v>
      </c>
      <c r="J8" s="13">
        <f>H8-I8</f>
        <v>191</v>
      </c>
      <c r="K8" s="42">
        <f>$F$2</f>
        <v>4.5</v>
      </c>
      <c r="L8" s="43">
        <f>I8*$L$2</f>
        <v>14.580350000000001</v>
      </c>
      <c r="M8" s="43">
        <f>J8*$L$3</f>
        <v>36.19641</v>
      </c>
      <c r="N8" s="44">
        <f>F8*$N$2</f>
        <v>20.932020000000001</v>
      </c>
    </row>
    <row r="9" spans="1:14" x14ac:dyDescent="0.25">
      <c r="A9" s="12" t="s">
        <v>5</v>
      </c>
      <c r="B9" s="13" t="s">
        <v>5</v>
      </c>
      <c r="C9" s="38">
        <v>44439</v>
      </c>
      <c r="D9" s="39">
        <f>E8</f>
        <v>25831</v>
      </c>
      <c r="E9" s="40">
        <v>26192</v>
      </c>
      <c r="F9" s="41">
        <f>IF(E9-D9&gt;0,E9-D9,0)</f>
        <v>361</v>
      </c>
      <c r="G9" s="13">
        <f>IF(G8-F8&gt;0,G8-F8,0)</f>
        <v>0</v>
      </c>
      <c r="H9" s="12">
        <f>IF(F9-G9&gt;0,F9-G9,0)</f>
        <v>361</v>
      </c>
      <c r="I9" s="8">
        <f>IF(H9&lt;$K$2,H9,$K$2)</f>
        <v>163</v>
      </c>
      <c r="J9" s="13">
        <f>H9-I9</f>
        <v>198</v>
      </c>
      <c r="K9" s="42">
        <f>$F$2</f>
        <v>4.5</v>
      </c>
      <c r="L9" s="43">
        <f>I9*$L$2</f>
        <v>14.580350000000001</v>
      </c>
      <c r="M9" s="43">
        <f>J9*$L$3</f>
        <v>37.522980000000004</v>
      </c>
      <c r="N9" s="44">
        <f>F9*$N$2</f>
        <v>21.345929999999999</v>
      </c>
    </row>
    <row r="10" spans="1:14" x14ac:dyDescent="0.25">
      <c r="A10" s="46" t="s">
        <v>5</v>
      </c>
      <c r="B10" s="47" t="s">
        <v>5</v>
      </c>
      <c r="C10" s="48">
        <v>44439</v>
      </c>
      <c r="D10" s="49">
        <f>E9</f>
        <v>26192</v>
      </c>
      <c r="E10" s="50">
        <v>0</v>
      </c>
      <c r="F10" s="51">
        <f>IF(E10-D10&gt;0,E10-D10,0)</f>
        <v>0</v>
      </c>
      <c r="G10" s="13">
        <f>IF(G9-F9&gt;0,G9-F9,0)</f>
        <v>0</v>
      </c>
      <c r="H10" s="46">
        <f>IF(F10-G10&gt;0,F10-G10,0)</f>
        <v>0</v>
      </c>
      <c r="I10" s="52">
        <f>IF(H10&lt;$K$2,H10,$K$2)</f>
        <v>0</v>
      </c>
      <c r="J10" s="47">
        <f>H10-I10</f>
        <v>0</v>
      </c>
      <c r="K10" s="53">
        <f>$F$2</f>
        <v>4.5</v>
      </c>
      <c r="L10" s="54">
        <f>I10*$L$2</f>
        <v>0</v>
      </c>
      <c r="M10" s="54">
        <f>J10*$L$3</f>
        <v>0</v>
      </c>
      <c r="N10" s="55">
        <f>F10*$N$2</f>
        <v>0</v>
      </c>
    </row>
    <row r="12" spans="1:14" x14ac:dyDescent="0.25">
      <c r="J12" s="1" t="s">
        <v>25</v>
      </c>
      <c r="K12" s="56">
        <f>SUM(K6:K10)</f>
        <v>22.5</v>
      </c>
      <c r="L12" s="56">
        <f>SUM(L6:L10)</f>
        <v>58.321400000000004</v>
      </c>
      <c r="M12" s="56">
        <f>SUM(M6:M10)</f>
        <v>125.26611000000001</v>
      </c>
      <c r="N12" s="56">
        <f>SUM(N6:N10)</f>
        <v>77.637690000000006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2021-05-31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claudio gennari</cp:lastModifiedBy>
  <dcterms:created xsi:type="dcterms:W3CDTF">2022-05-31T14:25:28Z</dcterms:created>
  <dcterms:modified xsi:type="dcterms:W3CDTF">2022-05-31T14:39:44Z</dcterms:modified>
</cp:coreProperties>
</file>