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dmin\GitHub-personal\claire-puppylove\dnd-5e-dpr-tactics-calculator\excel_backward_compatible\"/>
    </mc:Choice>
  </mc:AlternateContent>
  <xr:revisionPtr revIDLastSave="0" documentId="13_ncr:1_{FB3A12F0-998A-4DF1-8806-6C96FFDFD6DA}" xr6:coauthVersionLast="47" xr6:coauthVersionMax="47" xr10:uidLastSave="{00000000-0000-0000-0000-000000000000}"/>
  <bookViews>
    <workbookView xWindow="28680" yWindow="-9450" windowWidth="29040" windowHeight="15720" xr2:uid="{00000000-000D-0000-FFFF-FFFF00000000}"/>
  </bookViews>
  <sheets>
    <sheet name="DPR Tactics Calculator" sheetId="1" r:id="rId1"/>
    <sheet name="DPR Summary" sheetId="2" r:id="rId2"/>
    <sheet name="HPR Summary" sheetId="4" r:id="rId3"/>
    <sheet name="DPR Rating Explanation" sheetId="3" r:id="rId4"/>
  </sheets>
  <definedNames>
    <definedName name="AverageDiceDamage">_xlfn.LAMBDA(_xlpm.dicesum,_xlpm.damage_type,_xlpm.elemental_adept_element,_xlpm.weapon_attack_bool,_xlpm.great_weapon_fighting_YES_NO,     (         N("Average damage")+         IF(             COUNT(SEARCH("d",_xlpm.dicesum))&gt;0,             (                 N("Base damage of the dice")+                 N("DiceSumAverageA() does not have internal search for 'd' to avoid redundancy")+                 DiceSumAverageA(_xlpm.dicesum)                 +                 N("Elemental Adept turn 1s into 2s.")+                 N("Average increases by 1/DieSize per die")+                 N("Condition: damage type matches EA type.")+                 IF(                     _xlpm.damage_type=_xlpm.elemental_adept_element,                     N("DiceSumLowerCapDiffA() does not have internal search for 'd' to avoid redundancy")+                     DiceSumLowerCapDiffA(_xlpm.dicesum,2),                     (N("0 if no Elemental Adept applies.")+0)                 )                 +                 IF(                     _xlpm.weapon_attack_bool=TRUE,                     (                         N("Great Weapon Fighting style reroll 1s and 2s once.")+                         IF(                             _xlpm.great_weapon_fighting_YES_NO="YES",                             N("DiceSumAverageRerollLowestDiffA() does not have internal search for 'd' to avoid redundancy")+                             DiceSumAverageRerollLowestDiffA(_xlpm.dicesum,2),                             (N("0 if no Great Weapon Fighting style applies.")+0)                         )                     )                 )             ),             N(_xlpm.dicesum)         )     ) )</definedName>
    <definedName name="DiceAverage">_xlfn.LAMBDA(_xlpm.dice,     N("Average dice roll")+     N("No search for 'd' character in NumDiceA and DieSizeA")+     IF(         COUNT(SEARCH("d",_xlpm.dice))&gt;0,         NumDiceA(_xlpm.dice)*AVERAGE(1,DieSizeA(_xlpm.dice)),         N(_xlpm.dice)     ) )</definedName>
    <definedName name="DiceAverageA">_xlfn.LAMBDA(_xlpm.dice,     N("Average dice roll")+     N("No search for 'd' character")+     N("Useful for external IF")+     N("No search for 'd' character in NumDiceA and DieSizeA")+     NumDiceA(_xlpm.dice)*AVERAGE(1,DieSizeA(_xlpm.dice)) )</definedName>
    <definedName name="DiceAverageRerollLowestDiffA">_xlfn.LAMBDA(_xlpm.dice,_xlpm.lowest_cap,     N("Reroll results lower or equal to lowest_cap")+     NumDiceA(_xlpm.dice)*(1-(_xlpm.lowest_cap/DieSizeA(_xlpm.dice))) )</definedName>
    <definedName name="DiceLowerCapDiffA">_xlfn.LAMBDA(_xlpm.dice,_xlpm.lower_cap,     N("The difference in average for a die where")+     N("each number lower than lower_cap is replaced with that value")+     NumDiceA(_xlpm.dice)*((_xlpm.lower_cap-1)/DieSizeA(_xlpm.dice)) )</definedName>
    <definedName name="DiceSumAverage">_xlfn.LAMBDA(_xlpm.dicesum,     SUM(_xlfn.MAP(_xlfn.TEXTSPLIT(_xlpm.dicesum,"+"),             _xlfn.LAMBDA(_xlpm.dice,DiceAverage(_xlpm.dice)))) )</definedName>
    <definedName name="DiceSumAverageA">_xlfn.LAMBDA(_xlpm.dicesum,     SUM(_xlfn.MAP(_xlfn.TEXTSPLIT(_xlpm.dicesum,"+"),             _xlfn.LAMBDA(_xlpm.dice,DiceAverageA(_xlpm.dice)))) )</definedName>
    <definedName name="DiceSumAverageRerollLowestDiffA">_xlfn.LAMBDA(_xlpm.dicesum,_xlpm.lowest_cap,     SUM(_xlfn.MAP(_xlfn.TEXTSPLIT(_xlpm.dicesum,"+"),             _xlfn.LAMBDA(_xlpm.dice,DiceAverageRerollLowestDiffA(_xlpm.dice,_xlpm.lowest_cap)))) )</definedName>
    <definedName name="DiceSumLowerCapDiffA">_xlfn.LAMBDA(_xlpm.dicesum,_xlpm.lower_cap,     SUM(_xlfn.MAP(_xlfn.TEXTSPLIT(_xlpm.dicesum,"+"),             _xlfn.LAMBDA(_xlpm.dice,DiceLowerCapDiffA(_xlpm.dice,_xlpm.lower_cap)))) )</definedName>
    <definedName name="DieSizeA">_xlfn.LAMBDA(_xlpm.dice,     N("Die size")+     N("Right of cell from position x in the string.")+     RIGHT(_xlpm.dice,(LEN(_xlpm.dice)-SEARCH("d",_xlpm.dice))) )</definedName>
    <definedName name="NumDiceA">_xlfn.LAMBDA(_xlpm.dice,     N("Number of Dice")+     N("Left of cell from position of 'd' in the string")+     LEFT(_xlpm.dice,(SEARCH("d",_xlpm.dice)-1)) )</definedName>
  </definedNames>
  <calcPr calcId="191029"/>
  <pivotCaches>
    <pivotCache cacheId="6"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D2" i="1" l="1"/>
  <c r="CD3" i="1"/>
  <c r="CD4" i="1"/>
  <c r="CD5" i="1"/>
  <c r="CD6" i="1"/>
  <c r="CD7" i="1"/>
  <c r="CD8" i="1"/>
  <c r="CD9" i="1"/>
  <c r="CD10" i="1"/>
  <c r="CD11" i="1"/>
  <c r="CD12" i="1"/>
  <c r="CD13" i="1"/>
  <c r="CD14" i="1"/>
  <c r="CD15" i="1"/>
  <c r="CD16" i="1"/>
  <c r="CD17" i="1"/>
  <c r="CD18" i="1"/>
  <c r="CD19" i="1"/>
  <c r="CD20" i="1"/>
  <c r="CD21" i="1"/>
  <c r="CD22" i="1"/>
  <c r="CD23" i="1"/>
  <c r="CD24" i="1"/>
  <c r="CD25" i="1"/>
  <c r="CD26" i="1"/>
  <c r="CD27" i="1"/>
  <c r="CD28" i="1"/>
  <c r="CD29" i="1"/>
  <c r="CI6" i="1"/>
  <c r="CI22" i="1"/>
  <c r="CI24" i="1"/>
  <c r="CI29" i="1"/>
  <c r="O41" i="2" l="1" a="1"/>
  <c r="O41" i="2"/>
  <c r="P41" i="2" a="1"/>
  <c r="P41" i="2"/>
  <c r="O42" i="2" a="1"/>
  <c r="O42" i="2"/>
  <c r="P42" i="2" a="1"/>
  <c r="P42" i="2"/>
  <c r="O43" i="2" a="1"/>
  <c r="O43" i="2"/>
  <c r="P43" i="2" a="1"/>
  <c r="P43" i="2"/>
  <c r="O44" i="2" a="1"/>
  <c r="O44" i="2"/>
  <c r="P44" i="2" a="1"/>
  <c r="P44" i="2"/>
  <c r="BX4" i="1"/>
  <c r="BY4" i="1"/>
  <c r="BZ4" i="1"/>
  <c r="CE4" i="1" s="1"/>
  <c r="CA4" i="1"/>
  <c r="CB4" i="1"/>
  <c r="CC4" i="1"/>
  <c r="BV6" i="1"/>
  <c r="BW6" i="1"/>
  <c r="BX6" i="1"/>
  <c r="BY6" i="1"/>
  <c r="BZ6" i="1"/>
  <c r="CE6" i="1" s="1"/>
  <c r="CA6" i="1"/>
  <c r="CB6" i="1"/>
  <c r="CC6" i="1"/>
  <c r="BX12" i="1"/>
  <c r="BY12" i="1"/>
  <c r="BZ12" i="1"/>
  <c r="CE12" i="1" s="1"/>
  <c r="CA12" i="1"/>
  <c r="CB12" i="1"/>
  <c r="CC12" i="1"/>
  <c r="BX13" i="1"/>
  <c r="BY13" i="1"/>
  <c r="BZ13" i="1"/>
  <c r="CE13" i="1" s="1"/>
  <c r="CA13" i="1"/>
  <c r="CB13" i="1"/>
  <c r="CC13" i="1"/>
  <c r="BX14" i="1"/>
  <c r="BZ14" i="1" s="1"/>
  <c r="BY14" i="1"/>
  <c r="CA14" i="1" s="1"/>
  <c r="CC14" i="1" s="1"/>
  <c r="BX16" i="1"/>
  <c r="BY16" i="1"/>
  <c r="CA16" i="1" s="1"/>
  <c r="CC16" i="1" s="1"/>
  <c r="BZ16" i="1"/>
  <c r="BX17" i="1"/>
  <c r="BY17" i="1"/>
  <c r="BZ17" i="1"/>
  <c r="CE17" i="1" s="1"/>
  <c r="CA17" i="1"/>
  <c r="CB17" i="1"/>
  <c r="CC17" i="1"/>
  <c r="BX18" i="1"/>
  <c r="BY18" i="1"/>
  <c r="BZ18" i="1"/>
  <c r="CE18" i="1" s="1"/>
  <c r="CA18" i="1"/>
  <c r="CB18" i="1"/>
  <c r="CC18" i="1"/>
  <c r="BX19" i="1"/>
  <c r="BY19" i="1"/>
  <c r="BZ19" i="1"/>
  <c r="CE19" i="1" s="1"/>
  <c r="CA19" i="1"/>
  <c r="CB19" i="1"/>
  <c r="CC19" i="1"/>
  <c r="BX20" i="1"/>
  <c r="BY20" i="1"/>
  <c r="BZ20" i="1"/>
  <c r="CE20" i="1" s="1"/>
  <c r="CA20" i="1"/>
  <c r="CB20" i="1"/>
  <c r="CC20" i="1"/>
  <c r="BV22" i="1"/>
  <c r="BW22" i="1"/>
  <c r="BX22" i="1"/>
  <c r="BY22" i="1"/>
  <c r="BZ22" i="1"/>
  <c r="CE22" i="1" s="1"/>
  <c r="CA22" i="1"/>
  <c r="CC22" i="1" s="1"/>
  <c r="CB22" i="1"/>
  <c r="BV24" i="1"/>
  <c r="BW24" i="1"/>
  <c r="BX24" i="1"/>
  <c r="BY24" i="1"/>
  <c r="CA24" i="1" s="1"/>
  <c r="CC24" i="1" s="1"/>
  <c r="BZ24" i="1"/>
  <c r="BV29" i="1"/>
  <c r="BW29" i="1"/>
  <c r="BX29" i="1"/>
  <c r="BZ29" i="1" s="1"/>
  <c r="BY29" i="1"/>
  <c r="CA29" i="1" s="1"/>
  <c r="CC29" i="1" s="1"/>
  <c r="BS28" i="1"/>
  <c r="BR28" i="1" a="1"/>
  <c r="BR28" i="1" s="1"/>
  <c r="BQ28" i="1" a="1"/>
  <c r="BQ28" i="1" s="1"/>
  <c r="BE28" i="1" s="1" a="1"/>
  <c r="BE28" i="1" s="1"/>
  <c r="BP28" i="1"/>
  <c r="BO28" i="1"/>
  <c r="BK28" i="1"/>
  <c r="BJ28" i="1"/>
  <c r="BI28" i="1"/>
  <c r="BH28" i="1"/>
  <c r="BG28" i="1"/>
  <c r="BF28" i="1"/>
  <c r="BD28" i="1"/>
  <c r="BC28" i="1"/>
  <c r="AY28" i="1" a="1"/>
  <c r="AY28" i="1" s="1"/>
  <c r="AV28" i="1"/>
  <c r="AU28" i="1"/>
  <c r="AT28" i="1"/>
  <c r="BS29" i="1"/>
  <c r="AT29" i="1"/>
  <c r="AU29" i="1"/>
  <c r="AV29" i="1"/>
  <c r="AW29" i="1" s="1"/>
  <c r="AX29" i="1" s="1"/>
  <c r="AZ29" i="1" s="1" a="1"/>
  <c r="AZ29" i="1" s="1"/>
  <c r="AY29" i="1" a="1"/>
  <c r="AY29" i="1" s="1"/>
  <c r="BC29" i="1"/>
  <c r="BD29" i="1"/>
  <c r="BF29" i="1"/>
  <c r="BG29" i="1"/>
  <c r="BH29" i="1"/>
  <c r="BI29" i="1"/>
  <c r="BJ29" i="1"/>
  <c r="BK29" i="1"/>
  <c r="BM29" i="1"/>
  <c r="BO29" i="1"/>
  <c r="BP29" i="1"/>
  <c r="BQ29" i="1" a="1"/>
  <c r="BQ29" i="1" s="1"/>
  <c r="BE29" i="1" s="1" a="1"/>
  <c r="BE29" i="1" s="1"/>
  <c r="BR29" i="1" a="1"/>
  <c r="BR29" i="1" s="1"/>
  <c r="CJ29" i="1"/>
  <c r="CK29" i="1"/>
  <c r="CM29" i="1" s="1"/>
  <c r="CO29" i="1" s="1" a="1"/>
  <c r="CO29" i="1" s="1"/>
  <c r="CP29" i="1" s="1" a="1"/>
  <c r="CP29" i="1" s="1"/>
  <c r="CL29" i="1"/>
  <c r="CN29" i="1" s="1"/>
  <c r="CQ29" i="1" s="1" a="1"/>
  <c r="CQ29" i="1" s="1"/>
  <c r="CR29" i="1" s="1" a="1"/>
  <c r="CR29" i="1" s="1"/>
  <c r="O37" i="2" a="1"/>
  <c r="O37" i="2" s="1"/>
  <c r="P37" i="2" a="1"/>
  <c r="P37" i="2" s="1"/>
  <c r="O38" i="2" a="1"/>
  <c r="O38" i="2" s="1"/>
  <c r="P38" i="2" a="1"/>
  <c r="P38" i="2" s="1"/>
  <c r="O39" i="2" a="1"/>
  <c r="O39" i="2" s="1"/>
  <c r="P39" i="2" a="1"/>
  <c r="P39" i="2" s="1"/>
  <c r="O40" i="2" a="1"/>
  <c r="O40" i="2" s="1"/>
  <c r="P40" i="2" a="1"/>
  <c r="P40" i="2" s="1"/>
  <c r="AT27" i="1"/>
  <c r="AU27" i="1"/>
  <c r="AV27" i="1"/>
  <c r="AW27" i="1"/>
  <c r="AX27" i="1" s="1"/>
  <c r="AY27" i="1" a="1"/>
  <c r="AY27" i="1" s="1"/>
  <c r="BC27" i="1"/>
  <c r="BD27" i="1"/>
  <c r="BF27" i="1"/>
  <c r="BG27" i="1"/>
  <c r="BH27" i="1"/>
  <c r="BI27" i="1"/>
  <c r="BJ27" i="1"/>
  <c r="BK27" i="1"/>
  <c r="BO27" i="1"/>
  <c r="BP27" i="1"/>
  <c r="BQ27" i="1" a="1"/>
  <c r="BQ27" i="1" s="1"/>
  <c r="BE27" i="1" s="1" a="1"/>
  <c r="BE27" i="1" s="1"/>
  <c r="BR27" i="1" a="1"/>
  <c r="BR27" i="1" s="1"/>
  <c r="BS27" i="1"/>
  <c r="BY2" i="1"/>
  <c r="CA2" i="1" s="1"/>
  <c r="CC2" i="1" s="1"/>
  <c r="BX2" i="1"/>
  <c r="BZ2" i="1" s="1"/>
  <c r="BR2" i="1" a="1"/>
  <c r="BR2" i="1" s="1"/>
  <c r="BR3" i="1" a="1"/>
  <c r="BR3" i="1" s="1"/>
  <c r="BR4" i="1" a="1"/>
  <c r="BR4" i="1" s="1"/>
  <c r="BR5" i="1" a="1"/>
  <c r="BR5" i="1" s="1"/>
  <c r="BR6" i="1" a="1"/>
  <c r="BR6" i="1" s="1"/>
  <c r="BR7" i="1" a="1"/>
  <c r="BR7" i="1" s="1"/>
  <c r="BR8" i="1" a="1"/>
  <c r="BR8" i="1" s="1"/>
  <c r="BR9" i="1" a="1"/>
  <c r="BR9" i="1" s="1"/>
  <c r="BR10" i="1" a="1"/>
  <c r="BR10" i="1" s="1"/>
  <c r="BR11" i="1" a="1"/>
  <c r="BR11" i="1" s="1"/>
  <c r="BR12" i="1" a="1"/>
  <c r="BR12" i="1" s="1"/>
  <c r="BR13" i="1" a="1"/>
  <c r="BR13" i="1" s="1"/>
  <c r="BR14" i="1" a="1"/>
  <c r="BR14" i="1" s="1"/>
  <c r="BR15" i="1" a="1"/>
  <c r="BR15" i="1" s="1"/>
  <c r="BR16" i="1" a="1"/>
  <c r="BR16" i="1" s="1"/>
  <c r="BR17" i="1" a="1"/>
  <c r="BR17" i="1" s="1"/>
  <c r="BR18" i="1" a="1"/>
  <c r="BR18" i="1" s="1"/>
  <c r="BR19" i="1" a="1"/>
  <c r="BR19" i="1" s="1"/>
  <c r="BR20" i="1" a="1"/>
  <c r="BR20" i="1" s="1"/>
  <c r="BR21" i="1" a="1"/>
  <c r="BR21" i="1" s="1"/>
  <c r="BR22" i="1" a="1"/>
  <c r="BR22" i="1" s="1"/>
  <c r="BR23" i="1" a="1"/>
  <c r="BR23" i="1" s="1"/>
  <c r="BR24" i="1" a="1"/>
  <c r="BR24" i="1" s="1"/>
  <c r="BR25" i="1" a="1"/>
  <c r="BR25" i="1" s="1"/>
  <c r="BR26" i="1" a="1"/>
  <c r="BR26" i="1" s="1"/>
  <c r="CJ6" i="1"/>
  <c r="CJ22" i="1"/>
  <c r="CJ24" i="1"/>
  <c r="BP3" i="1"/>
  <c r="BP4" i="1"/>
  <c r="BP5" i="1"/>
  <c r="BP6" i="1"/>
  <c r="BP7" i="1"/>
  <c r="BP8" i="1"/>
  <c r="BP9" i="1"/>
  <c r="BP10" i="1"/>
  <c r="BP11" i="1"/>
  <c r="BP12" i="1"/>
  <c r="BP13" i="1"/>
  <c r="BP14" i="1"/>
  <c r="BP15" i="1"/>
  <c r="BP16" i="1"/>
  <c r="BP17" i="1"/>
  <c r="BP18" i="1"/>
  <c r="BP19" i="1"/>
  <c r="BP20" i="1"/>
  <c r="BP21" i="1"/>
  <c r="BP22" i="1"/>
  <c r="BP23" i="1"/>
  <c r="BP24" i="1"/>
  <c r="BP25" i="1"/>
  <c r="BP26" i="1"/>
  <c r="BP2" i="1"/>
  <c r="AY2" i="1" a="1"/>
  <c r="AY2" i="1" s="1"/>
  <c r="AY3" i="1" a="1"/>
  <c r="AY3" i="1" s="1"/>
  <c r="AY4" i="1" a="1"/>
  <c r="AY4" i="1" s="1"/>
  <c r="AY5" i="1" a="1"/>
  <c r="AY5" i="1" s="1"/>
  <c r="AY6" i="1" a="1"/>
  <c r="AY6" i="1" s="1"/>
  <c r="AY7" i="1" a="1"/>
  <c r="AY7" i="1" s="1"/>
  <c r="AY8" i="1" a="1"/>
  <c r="AY8" i="1" s="1"/>
  <c r="AY9" i="1" a="1"/>
  <c r="AY9" i="1" s="1"/>
  <c r="AY10" i="1" a="1"/>
  <c r="AY10" i="1" s="1"/>
  <c r="AY11" i="1" a="1"/>
  <c r="AY11" i="1" s="1"/>
  <c r="AY12" i="1" a="1"/>
  <c r="AY12" i="1" s="1"/>
  <c r="AY13" i="1" a="1"/>
  <c r="AY13" i="1" s="1"/>
  <c r="AY14" i="1" a="1"/>
  <c r="AY14" i="1" s="1"/>
  <c r="AY15" i="1" a="1"/>
  <c r="AY15" i="1" s="1"/>
  <c r="AY16" i="1" a="1"/>
  <c r="AY16" i="1" s="1"/>
  <c r="AY17" i="1" a="1"/>
  <c r="AY17" i="1" s="1"/>
  <c r="AY18" i="1" a="1"/>
  <c r="AY18" i="1" s="1"/>
  <c r="AY19" i="1" a="1"/>
  <c r="AY19" i="1" s="1"/>
  <c r="AY20" i="1" a="1"/>
  <c r="AY20" i="1" s="1"/>
  <c r="AY21" i="1" a="1"/>
  <c r="AY21" i="1" s="1"/>
  <c r="AY22" i="1" a="1"/>
  <c r="AY22" i="1" s="1"/>
  <c r="AY23" i="1" a="1"/>
  <c r="AY23" i="1" s="1"/>
  <c r="AY24" i="1" a="1"/>
  <c r="AY24" i="1" s="1"/>
  <c r="AY25" i="1" a="1"/>
  <c r="AY25" i="1" s="1"/>
  <c r="AY26" i="1" a="1"/>
  <c r="AY26" i="1" s="1"/>
  <c r="BS26" i="1"/>
  <c r="BQ26" i="1" a="1"/>
  <c r="BQ26" i="1" s="1"/>
  <c r="BE26" i="1" s="1" a="1"/>
  <c r="BE26" i="1" s="1"/>
  <c r="BO26" i="1"/>
  <c r="BK26" i="1"/>
  <c r="BJ26" i="1"/>
  <c r="BI26" i="1"/>
  <c r="BH26" i="1"/>
  <c r="BG26" i="1"/>
  <c r="BF26" i="1"/>
  <c r="BD26" i="1"/>
  <c r="BC26" i="1"/>
  <c r="AV26" i="1"/>
  <c r="AU26" i="1"/>
  <c r="AW26" i="1" s="1"/>
  <c r="AX26" i="1" s="1"/>
  <c r="AT26" i="1"/>
  <c r="AT2" i="1"/>
  <c r="AT3" i="1"/>
  <c r="AT4" i="1"/>
  <c r="AT5" i="1"/>
  <c r="AT6" i="1"/>
  <c r="AT7" i="1"/>
  <c r="AT8" i="1"/>
  <c r="AT9" i="1"/>
  <c r="AT10" i="1"/>
  <c r="AT11" i="1"/>
  <c r="AT12" i="1"/>
  <c r="AT13" i="1"/>
  <c r="AT14" i="1"/>
  <c r="AT15" i="1"/>
  <c r="AT16" i="1"/>
  <c r="AT20" i="1"/>
  <c r="AT22" i="1"/>
  <c r="AT23" i="1"/>
  <c r="AT24" i="1"/>
  <c r="AT25" i="1"/>
  <c r="AU2" i="1"/>
  <c r="AU3" i="1"/>
  <c r="AU4" i="1"/>
  <c r="AU5" i="1"/>
  <c r="AU6" i="1"/>
  <c r="AU7" i="1"/>
  <c r="AU8" i="1"/>
  <c r="AU9" i="1"/>
  <c r="AU10" i="1"/>
  <c r="AU11" i="1"/>
  <c r="AU12" i="1"/>
  <c r="AU13" i="1"/>
  <c r="AU14" i="1"/>
  <c r="AU15" i="1"/>
  <c r="AU16" i="1"/>
  <c r="AU17" i="1"/>
  <c r="AU18" i="1"/>
  <c r="AU19" i="1"/>
  <c r="AU20" i="1"/>
  <c r="AU21" i="1"/>
  <c r="AU22" i="1"/>
  <c r="AU23" i="1"/>
  <c r="AU24" i="1"/>
  <c r="AU25" i="1"/>
  <c r="AV2" i="1"/>
  <c r="AV3" i="1"/>
  <c r="AV4" i="1"/>
  <c r="AV5" i="1"/>
  <c r="AV6" i="1"/>
  <c r="AV7" i="1"/>
  <c r="AV8" i="1"/>
  <c r="AV9" i="1"/>
  <c r="AV10" i="1"/>
  <c r="AV11" i="1"/>
  <c r="AV12" i="1"/>
  <c r="AV13" i="1"/>
  <c r="AV14" i="1"/>
  <c r="AV15" i="1"/>
  <c r="AV16" i="1"/>
  <c r="AV17" i="1"/>
  <c r="AV18" i="1"/>
  <c r="AV19" i="1"/>
  <c r="AV20" i="1"/>
  <c r="AV21" i="1"/>
  <c r="AV22" i="1"/>
  <c r="AV23" i="1"/>
  <c r="AV24" i="1"/>
  <c r="AV25" i="1"/>
  <c r="AW2" i="1"/>
  <c r="AW3" i="1"/>
  <c r="AW4" i="1"/>
  <c r="AW5" i="1"/>
  <c r="AW6" i="1"/>
  <c r="AW7" i="1"/>
  <c r="AW8" i="1"/>
  <c r="AW9" i="1"/>
  <c r="AW10" i="1"/>
  <c r="AW11" i="1"/>
  <c r="AW12" i="1"/>
  <c r="AW13" i="1"/>
  <c r="AW14" i="1"/>
  <c r="AW15" i="1"/>
  <c r="AW16" i="1"/>
  <c r="AW17" i="1"/>
  <c r="AW18" i="1"/>
  <c r="AW19" i="1"/>
  <c r="AW20" i="1"/>
  <c r="AW21" i="1"/>
  <c r="AW22" i="1"/>
  <c r="AW23" i="1"/>
  <c r="AW24" i="1"/>
  <c r="AW25" i="1"/>
  <c r="AX2" i="1"/>
  <c r="AZ2" i="1" s="1" a="1"/>
  <c r="AZ2" i="1" s="1"/>
  <c r="AX3" i="1"/>
  <c r="AZ3" i="1" s="1" a="1"/>
  <c r="AZ3" i="1" s="1"/>
  <c r="AX4" i="1"/>
  <c r="AZ4" i="1" s="1" a="1"/>
  <c r="AZ4" i="1" s="1"/>
  <c r="AX5" i="1"/>
  <c r="AZ5" i="1" s="1" a="1"/>
  <c r="AZ5" i="1" s="1"/>
  <c r="AX6" i="1"/>
  <c r="AZ6" i="1" s="1" a="1"/>
  <c r="AZ6" i="1" s="1"/>
  <c r="AX7" i="1"/>
  <c r="AZ7" i="1" s="1" a="1"/>
  <c r="AZ7" i="1" s="1"/>
  <c r="AX8" i="1"/>
  <c r="AZ8" i="1" s="1" a="1"/>
  <c r="AZ8" i="1" s="1"/>
  <c r="AX9" i="1"/>
  <c r="AZ9" i="1" s="1" a="1"/>
  <c r="AZ9" i="1" s="1"/>
  <c r="AX10" i="1"/>
  <c r="AZ10" i="1" s="1" a="1"/>
  <c r="AZ10" i="1" s="1"/>
  <c r="AX11" i="1"/>
  <c r="AZ11" i="1" s="1" a="1"/>
  <c r="AZ11" i="1" s="1"/>
  <c r="AX12" i="1"/>
  <c r="AZ12" i="1" s="1" a="1"/>
  <c r="AZ12" i="1" s="1"/>
  <c r="AX13" i="1"/>
  <c r="AZ13" i="1" s="1" a="1"/>
  <c r="AZ13" i="1" s="1"/>
  <c r="AX14" i="1"/>
  <c r="AZ14" i="1" s="1" a="1"/>
  <c r="AZ14" i="1" s="1"/>
  <c r="AX15" i="1"/>
  <c r="AZ15" i="1" s="1" a="1"/>
  <c r="AZ15" i="1" s="1"/>
  <c r="AX16" i="1"/>
  <c r="AZ16" i="1" s="1" a="1"/>
  <c r="AZ16" i="1" s="1"/>
  <c r="AX17" i="1"/>
  <c r="AX18" i="1"/>
  <c r="AX19" i="1"/>
  <c r="AX20" i="1"/>
  <c r="AX21" i="1"/>
  <c r="AX22" i="1"/>
  <c r="AZ22" i="1" s="1" a="1"/>
  <c r="AZ22" i="1" s="1"/>
  <c r="AX23" i="1"/>
  <c r="AZ23" i="1" s="1" a="1"/>
  <c r="AZ23" i="1" s="1"/>
  <c r="AX24" i="1"/>
  <c r="AZ24" i="1" s="1" a="1"/>
  <c r="AZ24" i="1" s="1"/>
  <c r="AX25" i="1"/>
  <c r="AZ25" i="1" s="1" a="1"/>
  <c r="AZ25" i="1" s="1"/>
  <c r="BC2" i="1"/>
  <c r="BC3" i="1"/>
  <c r="BC4" i="1"/>
  <c r="BC5" i="1"/>
  <c r="BC6" i="1"/>
  <c r="BC7" i="1"/>
  <c r="BC8" i="1"/>
  <c r="BC9" i="1"/>
  <c r="BC10" i="1"/>
  <c r="BC11" i="1"/>
  <c r="BC12" i="1"/>
  <c r="BC13" i="1"/>
  <c r="BC14" i="1"/>
  <c r="BC15" i="1"/>
  <c r="BC16" i="1"/>
  <c r="BC17" i="1"/>
  <c r="BC18" i="1"/>
  <c r="BC19" i="1"/>
  <c r="BC20" i="1"/>
  <c r="BC21" i="1"/>
  <c r="BC22" i="1"/>
  <c r="BC23" i="1"/>
  <c r="BC24" i="1"/>
  <c r="BC25" i="1"/>
  <c r="BD2" i="1"/>
  <c r="BD3" i="1"/>
  <c r="BD4" i="1"/>
  <c r="BD5" i="1"/>
  <c r="BD6" i="1"/>
  <c r="BD7" i="1"/>
  <c r="BD8" i="1"/>
  <c r="BD9" i="1"/>
  <c r="BD10" i="1"/>
  <c r="BD11" i="1"/>
  <c r="BD12" i="1"/>
  <c r="BD13" i="1"/>
  <c r="BD14" i="1"/>
  <c r="BD15" i="1"/>
  <c r="BD16" i="1"/>
  <c r="BD17" i="1"/>
  <c r="BD18" i="1"/>
  <c r="BD19" i="1"/>
  <c r="BD20" i="1"/>
  <c r="BD21" i="1"/>
  <c r="BD22" i="1"/>
  <c r="BD23" i="1"/>
  <c r="BD24" i="1"/>
  <c r="BD25" i="1"/>
  <c r="BF2" i="1"/>
  <c r="BF3" i="1"/>
  <c r="BF4" i="1"/>
  <c r="BF5" i="1"/>
  <c r="BF6" i="1"/>
  <c r="BF7" i="1"/>
  <c r="BF8" i="1"/>
  <c r="BO8" i="1" s="1"/>
  <c r="BF9" i="1"/>
  <c r="BF10" i="1"/>
  <c r="BF11" i="1"/>
  <c r="BF12" i="1"/>
  <c r="BF13" i="1"/>
  <c r="BF14" i="1"/>
  <c r="BF15" i="1"/>
  <c r="BF16" i="1"/>
  <c r="BF17" i="1"/>
  <c r="BF18" i="1"/>
  <c r="BO18" i="1" s="1"/>
  <c r="BF19" i="1"/>
  <c r="BF20" i="1"/>
  <c r="BF21" i="1"/>
  <c r="BF22" i="1"/>
  <c r="BF23" i="1"/>
  <c r="BF24" i="1"/>
  <c r="BF25" i="1"/>
  <c r="BG2" i="1"/>
  <c r="BG3" i="1"/>
  <c r="BG4" i="1"/>
  <c r="BG5" i="1"/>
  <c r="BG6" i="1"/>
  <c r="BG7" i="1"/>
  <c r="BG8" i="1"/>
  <c r="BG9" i="1"/>
  <c r="BG10" i="1"/>
  <c r="BG11" i="1"/>
  <c r="BG12" i="1"/>
  <c r="BG13" i="1"/>
  <c r="BG14" i="1"/>
  <c r="BG15" i="1"/>
  <c r="BG16" i="1"/>
  <c r="BG17" i="1"/>
  <c r="BG18" i="1"/>
  <c r="BG19" i="1"/>
  <c r="BG20" i="1"/>
  <c r="BG21" i="1"/>
  <c r="BG22" i="1"/>
  <c r="BG23" i="1"/>
  <c r="BG24" i="1"/>
  <c r="BG25" i="1"/>
  <c r="BH2" i="1"/>
  <c r="BH3" i="1"/>
  <c r="BH4" i="1"/>
  <c r="BH5" i="1"/>
  <c r="BH6" i="1"/>
  <c r="BH7" i="1"/>
  <c r="BH8" i="1"/>
  <c r="BH9" i="1"/>
  <c r="BH10" i="1"/>
  <c r="BH11" i="1"/>
  <c r="BH12" i="1"/>
  <c r="BH13" i="1"/>
  <c r="BH14" i="1"/>
  <c r="BH15" i="1"/>
  <c r="BH16" i="1"/>
  <c r="BH17" i="1"/>
  <c r="BH18" i="1"/>
  <c r="BH19" i="1"/>
  <c r="BH20" i="1"/>
  <c r="BH21" i="1"/>
  <c r="BH22" i="1"/>
  <c r="BH23" i="1"/>
  <c r="BH24" i="1"/>
  <c r="BH25" i="1"/>
  <c r="BI2" i="1"/>
  <c r="BI3" i="1"/>
  <c r="BI4" i="1"/>
  <c r="BI5" i="1"/>
  <c r="BI6" i="1"/>
  <c r="BI7" i="1"/>
  <c r="BI8" i="1"/>
  <c r="BI9" i="1"/>
  <c r="BI10" i="1"/>
  <c r="BI11" i="1"/>
  <c r="BI12" i="1"/>
  <c r="BI13" i="1"/>
  <c r="BI14" i="1"/>
  <c r="BI15" i="1"/>
  <c r="BI16" i="1"/>
  <c r="BI17" i="1"/>
  <c r="BI18" i="1"/>
  <c r="BI19" i="1"/>
  <c r="BI20" i="1"/>
  <c r="BI21" i="1"/>
  <c r="BI22" i="1"/>
  <c r="BI23" i="1"/>
  <c r="BI24" i="1"/>
  <c r="BI25" i="1"/>
  <c r="BJ2" i="1"/>
  <c r="BJ3" i="1"/>
  <c r="BJ4" i="1"/>
  <c r="BJ5" i="1"/>
  <c r="BJ6" i="1"/>
  <c r="BJ7" i="1"/>
  <c r="BJ8" i="1"/>
  <c r="BJ9" i="1"/>
  <c r="BJ10" i="1"/>
  <c r="BJ11" i="1"/>
  <c r="BJ12" i="1"/>
  <c r="BJ13" i="1"/>
  <c r="BJ14" i="1"/>
  <c r="BJ15" i="1"/>
  <c r="BJ16" i="1"/>
  <c r="BJ17" i="1"/>
  <c r="BJ18" i="1"/>
  <c r="BJ19" i="1"/>
  <c r="BJ20" i="1"/>
  <c r="BJ21" i="1"/>
  <c r="BJ22" i="1"/>
  <c r="BJ23" i="1"/>
  <c r="BJ24" i="1"/>
  <c r="BJ25" i="1"/>
  <c r="BK2" i="1"/>
  <c r="BK3" i="1"/>
  <c r="BK4" i="1"/>
  <c r="BK5" i="1"/>
  <c r="BK6" i="1"/>
  <c r="BK7" i="1"/>
  <c r="BK8" i="1"/>
  <c r="BK9" i="1"/>
  <c r="BK10" i="1"/>
  <c r="BK11" i="1"/>
  <c r="BK12" i="1"/>
  <c r="BK13" i="1"/>
  <c r="BK14" i="1"/>
  <c r="BK15" i="1"/>
  <c r="BK16" i="1"/>
  <c r="BK17" i="1"/>
  <c r="BK18" i="1"/>
  <c r="BK19" i="1"/>
  <c r="BK20" i="1"/>
  <c r="BK21" i="1"/>
  <c r="BK22" i="1"/>
  <c r="BK23" i="1"/>
  <c r="BK24" i="1"/>
  <c r="BK25" i="1"/>
  <c r="BL2" i="1"/>
  <c r="BL3" i="1"/>
  <c r="BL4" i="1"/>
  <c r="BL5" i="1"/>
  <c r="BL6" i="1"/>
  <c r="BL7" i="1"/>
  <c r="BL8" i="1"/>
  <c r="BL9" i="1"/>
  <c r="BL10" i="1"/>
  <c r="BL11" i="1"/>
  <c r="BL12" i="1"/>
  <c r="BL13" i="1"/>
  <c r="BL14" i="1"/>
  <c r="BL15" i="1"/>
  <c r="BL16" i="1"/>
  <c r="BL17" i="1"/>
  <c r="BL18" i="1"/>
  <c r="BL19" i="1"/>
  <c r="BL20" i="1"/>
  <c r="BL21" i="1"/>
  <c r="BL22" i="1"/>
  <c r="BL23" i="1"/>
  <c r="BL24" i="1"/>
  <c r="BL25" i="1"/>
  <c r="BM2" i="1"/>
  <c r="BN2" i="1" s="1"/>
  <c r="BM3" i="1"/>
  <c r="BN3" i="1" s="1"/>
  <c r="BM4" i="1"/>
  <c r="BM5" i="1"/>
  <c r="BN5" i="1" s="1"/>
  <c r="BM6" i="1"/>
  <c r="BN6" i="1" s="1"/>
  <c r="BM7" i="1"/>
  <c r="BN7" i="1" s="1"/>
  <c r="BM8" i="1"/>
  <c r="BM9" i="1"/>
  <c r="BN9" i="1" s="1"/>
  <c r="BM10" i="1"/>
  <c r="BN10" i="1" s="1"/>
  <c r="BM11" i="1"/>
  <c r="BN11" i="1" s="1"/>
  <c r="BM12" i="1"/>
  <c r="BM13" i="1"/>
  <c r="BN13" i="1" s="1"/>
  <c r="BM14" i="1"/>
  <c r="BN14" i="1" s="1"/>
  <c r="BM15" i="1"/>
  <c r="BN15" i="1" s="1"/>
  <c r="BM16" i="1"/>
  <c r="BM17" i="1"/>
  <c r="BN17" i="1" s="1"/>
  <c r="BM18" i="1"/>
  <c r="BN18" i="1" s="1"/>
  <c r="BM19" i="1"/>
  <c r="BN19" i="1" s="1"/>
  <c r="BM20" i="1"/>
  <c r="BM21" i="1"/>
  <c r="BN21" i="1" s="1"/>
  <c r="BM22" i="1"/>
  <c r="BN22" i="1" s="1"/>
  <c r="BM23" i="1"/>
  <c r="BN23" i="1" s="1"/>
  <c r="BM24" i="1"/>
  <c r="BM25" i="1"/>
  <c r="BN25" i="1" s="1"/>
  <c r="BN4" i="1"/>
  <c r="BN8" i="1"/>
  <c r="BN12" i="1"/>
  <c r="BN16" i="1"/>
  <c r="BN20" i="1"/>
  <c r="BN24" i="1"/>
  <c r="BO2" i="1"/>
  <c r="BO3" i="1"/>
  <c r="BO4" i="1"/>
  <c r="BO5" i="1"/>
  <c r="BO6" i="1"/>
  <c r="BO7" i="1"/>
  <c r="BO10" i="1"/>
  <c r="BO11" i="1"/>
  <c r="BO12" i="1"/>
  <c r="BO13" i="1"/>
  <c r="BO14" i="1"/>
  <c r="BO15" i="1"/>
  <c r="BO16" i="1"/>
  <c r="BO20" i="1"/>
  <c r="BO22" i="1"/>
  <c r="BO23" i="1"/>
  <c r="BO24" i="1"/>
  <c r="BO25" i="1"/>
  <c r="BQ2" i="1" a="1"/>
  <c r="BQ2" i="1" s="1"/>
  <c r="BE2" i="1" s="1" a="1"/>
  <c r="BE2" i="1" s="1"/>
  <c r="BQ3" i="1" a="1"/>
  <c r="BQ3" i="1" s="1"/>
  <c r="BE3" i="1" s="1" a="1"/>
  <c r="BE3" i="1" s="1"/>
  <c r="BQ4" i="1" a="1"/>
  <c r="BQ4" i="1" s="1"/>
  <c r="BE4" i="1" s="1" a="1"/>
  <c r="BE4" i="1" s="1"/>
  <c r="BQ5" i="1" a="1"/>
  <c r="BQ5" i="1" s="1"/>
  <c r="BE5" i="1" s="1" a="1"/>
  <c r="BE5" i="1" s="1"/>
  <c r="BQ6" i="1" a="1"/>
  <c r="BQ6" i="1" s="1"/>
  <c r="BE6" i="1" s="1" a="1"/>
  <c r="BE6" i="1" s="1"/>
  <c r="BQ7" i="1" a="1"/>
  <c r="BQ7" i="1" s="1"/>
  <c r="BE7" i="1" s="1" a="1"/>
  <c r="BE7" i="1" s="1"/>
  <c r="BQ8" i="1" a="1"/>
  <c r="BQ8" i="1" s="1"/>
  <c r="BE8" i="1" s="1" a="1"/>
  <c r="BE8" i="1" s="1"/>
  <c r="BQ9" i="1" a="1"/>
  <c r="BQ9" i="1" s="1"/>
  <c r="BE9" i="1" s="1" a="1"/>
  <c r="BE9" i="1" s="1"/>
  <c r="BQ10" i="1" a="1"/>
  <c r="BQ10" i="1" s="1"/>
  <c r="BE10" i="1" s="1" a="1"/>
  <c r="BE10" i="1" s="1"/>
  <c r="BQ11" i="1" a="1"/>
  <c r="BQ11" i="1" s="1"/>
  <c r="BE11" i="1" s="1" a="1"/>
  <c r="BE11" i="1" s="1"/>
  <c r="BQ12" i="1" a="1"/>
  <c r="BQ12" i="1" s="1"/>
  <c r="BE12" i="1" s="1" a="1"/>
  <c r="BE12" i="1" s="1"/>
  <c r="BQ13" i="1" a="1"/>
  <c r="BQ13" i="1" s="1"/>
  <c r="BE13" i="1" s="1" a="1"/>
  <c r="BE13" i="1" s="1"/>
  <c r="BQ14" i="1" a="1"/>
  <c r="BQ14" i="1" s="1"/>
  <c r="BE14" i="1" s="1" a="1"/>
  <c r="BE14" i="1" s="1"/>
  <c r="BQ15" i="1" a="1"/>
  <c r="BQ15" i="1" s="1"/>
  <c r="BE15" i="1" s="1" a="1"/>
  <c r="BE15" i="1" s="1"/>
  <c r="BQ16" i="1" a="1"/>
  <c r="BQ16" i="1" s="1"/>
  <c r="BE16" i="1" s="1" a="1"/>
  <c r="BE16" i="1" s="1"/>
  <c r="BQ17" i="1" a="1"/>
  <c r="BQ17" i="1" s="1"/>
  <c r="BE17" i="1" s="1" a="1"/>
  <c r="BE17" i="1" s="1"/>
  <c r="BQ18" i="1" a="1"/>
  <c r="BQ18" i="1" s="1"/>
  <c r="BE18" i="1" s="1" a="1"/>
  <c r="BE18" i="1" s="1"/>
  <c r="BQ19" i="1" a="1"/>
  <c r="BQ19" i="1" s="1"/>
  <c r="BE19" i="1" s="1" a="1"/>
  <c r="BE19" i="1" s="1"/>
  <c r="BQ20" i="1" a="1"/>
  <c r="BQ20" i="1" s="1"/>
  <c r="BE20" i="1" s="1" a="1"/>
  <c r="BE20" i="1" s="1"/>
  <c r="BQ21" i="1" a="1"/>
  <c r="BQ21" i="1" s="1"/>
  <c r="BE21" i="1" s="1" a="1"/>
  <c r="BE21" i="1" s="1"/>
  <c r="BQ22" i="1" a="1"/>
  <c r="BQ22" i="1" s="1"/>
  <c r="BE22" i="1" s="1" a="1"/>
  <c r="BE22" i="1" s="1"/>
  <c r="BQ23" i="1" a="1"/>
  <c r="BQ23" i="1" s="1"/>
  <c r="BE23" i="1" s="1" a="1"/>
  <c r="BE23" i="1" s="1"/>
  <c r="BQ24" i="1" a="1"/>
  <c r="BQ24" i="1" s="1"/>
  <c r="BE24" i="1" s="1" a="1"/>
  <c r="BE24" i="1" s="1"/>
  <c r="BQ25" i="1" a="1"/>
  <c r="BQ25" i="1" s="1"/>
  <c r="BE25" i="1" s="1" a="1"/>
  <c r="BE25" i="1" s="1"/>
  <c r="BS2" i="1"/>
  <c r="BS3" i="1"/>
  <c r="BS4" i="1"/>
  <c r="BS5" i="1"/>
  <c r="BS6" i="1"/>
  <c r="BS7" i="1"/>
  <c r="BS8" i="1"/>
  <c r="BS9" i="1"/>
  <c r="BS10" i="1"/>
  <c r="BS11" i="1"/>
  <c r="BS12" i="1"/>
  <c r="BS13" i="1"/>
  <c r="BS14" i="1"/>
  <c r="BS15" i="1"/>
  <c r="BS16" i="1"/>
  <c r="BS17" i="1"/>
  <c r="BS18" i="1"/>
  <c r="BS19" i="1"/>
  <c r="BS20" i="1"/>
  <c r="BS21" i="1"/>
  <c r="BS22" i="1"/>
  <c r="BS23" i="1"/>
  <c r="BS24" i="1"/>
  <c r="BS25" i="1"/>
  <c r="CK2" i="1"/>
  <c r="CK4" i="1"/>
  <c r="CK6" i="1"/>
  <c r="CK12" i="1"/>
  <c r="CK13" i="1"/>
  <c r="CK14" i="1"/>
  <c r="CM14" i="1" s="1"/>
  <c r="CK16" i="1"/>
  <c r="CM16" i="1" s="1"/>
  <c r="CK17" i="1"/>
  <c r="CK18" i="1"/>
  <c r="CM18" i="1" s="1"/>
  <c r="CK19" i="1"/>
  <c r="CM19" i="1" s="1"/>
  <c r="CK20" i="1"/>
  <c r="CM20" i="1" s="1"/>
  <c r="CK22" i="1"/>
  <c r="CM22" i="1" s="1"/>
  <c r="CK24" i="1"/>
  <c r="CM24" i="1" s="1"/>
  <c r="CL2" i="1"/>
  <c r="CN2" i="1" s="1"/>
  <c r="CL4" i="1"/>
  <c r="CN4" i="1" s="1"/>
  <c r="CL6" i="1"/>
  <c r="CN6" i="1" s="1"/>
  <c r="CL12" i="1"/>
  <c r="CN12" i="1" s="1"/>
  <c r="CL13" i="1"/>
  <c r="CN13" i="1" s="1"/>
  <c r="CL14" i="1"/>
  <c r="CN14" i="1" s="1"/>
  <c r="CL16" i="1"/>
  <c r="CN16" i="1" s="1"/>
  <c r="CL17" i="1"/>
  <c r="CN17" i="1" s="1"/>
  <c r="CL18" i="1"/>
  <c r="CN18" i="1" s="1"/>
  <c r="CL19" i="1"/>
  <c r="CN19" i="1" s="1"/>
  <c r="CL20" i="1"/>
  <c r="CN20" i="1" s="1"/>
  <c r="CL22" i="1"/>
  <c r="CN22" i="1" s="1"/>
  <c r="CL24" i="1"/>
  <c r="CN24" i="1" s="1"/>
  <c r="CM2" i="1"/>
  <c r="CM4" i="1"/>
  <c r="CM6" i="1"/>
  <c r="CM12" i="1"/>
  <c r="CM13" i="1"/>
  <c r="CM17" i="1"/>
  <c r="P4" i="2" a="1"/>
  <c r="P4" i="2" s="1"/>
  <c r="P5" i="2" a="1"/>
  <c r="P5" i="2" s="1"/>
  <c r="P6" i="2" a="1"/>
  <c r="P6" i="2" s="1"/>
  <c r="P7" i="2" a="1"/>
  <c r="P7" i="2" s="1"/>
  <c r="P8" i="2" a="1"/>
  <c r="P8" i="2" s="1"/>
  <c r="P9" i="2" a="1"/>
  <c r="P9" i="2" s="1"/>
  <c r="P10" i="2" a="1"/>
  <c r="P10" i="2" s="1"/>
  <c r="P11" i="2" a="1"/>
  <c r="P11" i="2" s="1"/>
  <c r="P12" i="2" a="1"/>
  <c r="P12" i="2" s="1"/>
  <c r="P13" i="2" a="1"/>
  <c r="P13" i="2" s="1"/>
  <c r="P14" i="2" a="1"/>
  <c r="P14" i="2" s="1"/>
  <c r="P15" i="2" a="1"/>
  <c r="P15" i="2" s="1"/>
  <c r="P16" i="2" a="1"/>
  <c r="P16" i="2" s="1"/>
  <c r="P17" i="2" a="1"/>
  <c r="P17" i="2" s="1"/>
  <c r="P18" i="2" a="1"/>
  <c r="P18" i="2" s="1"/>
  <c r="P19" i="2" a="1"/>
  <c r="P19" i="2" s="1"/>
  <c r="P20" i="2" a="1"/>
  <c r="P20" i="2" s="1"/>
  <c r="P21" i="2" a="1"/>
  <c r="P21" i="2" s="1"/>
  <c r="P22" i="2" a="1"/>
  <c r="P22" i="2" s="1"/>
  <c r="P23" i="2" a="1"/>
  <c r="P23" i="2" s="1"/>
  <c r="P24" i="2" a="1"/>
  <c r="P24" i="2" s="1"/>
  <c r="P25" i="2" a="1"/>
  <c r="P25" i="2" s="1"/>
  <c r="P26" i="2" a="1"/>
  <c r="P26" i="2" s="1"/>
  <c r="P27" i="2" a="1"/>
  <c r="P27" i="2" s="1"/>
  <c r="P28" i="2" a="1"/>
  <c r="P28" i="2" s="1"/>
  <c r="P29" i="2" a="1"/>
  <c r="P29" i="2" s="1"/>
  <c r="P30" i="2" a="1"/>
  <c r="P30" i="2" s="1"/>
  <c r="P31" i="2" a="1"/>
  <c r="P31" i="2" s="1"/>
  <c r="P32" i="2" a="1"/>
  <c r="P32" i="2" s="1"/>
  <c r="P33" i="2" a="1"/>
  <c r="P33" i="2" s="1"/>
  <c r="P34" i="2" a="1"/>
  <c r="P34" i="2" s="1"/>
  <c r="P35" i="2" a="1"/>
  <c r="P35" i="2" s="1"/>
  <c r="P36" i="2" a="1"/>
  <c r="P36"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s="1"/>
  <c r="O19" i="2" a="1"/>
  <c r="O19" i="2" s="1"/>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4" i="2" a="1"/>
  <c r="O4" i="2" s="1"/>
  <c r="F21" i="3"/>
  <c r="E21" i="3"/>
  <c r="D21" i="3"/>
  <c r="C21" i="3"/>
  <c r="F20" i="3"/>
  <c r="E20" i="3"/>
  <c r="D20" i="3"/>
  <c r="C20" i="3"/>
  <c r="F19" i="3"/>
  <c r="E19" i="3"/>
  <c r="D19" i="3"/>
  <c r="C19" i="3"/>
  <c r="F18" i="3"/>
  <c r="E18" i="3"/>
  <c r="D18" i="3"/>
  <c r="C18" i="3"/>
  <c r="F17" i="3"/>
  <c r="E17" i="3"/>
  <c r="D17" i="3"/>
  <c r="C17" i="3"/>
  <c r="F16" i="3"/>
  <c r="E16" i="3"/>
  <c r="D16" i="3"/>
  <c r="C16" i="3"/>
  <c r="F15" i="3"/>
  <c r="E15" i="3"/>
  <c r="D15" i="3"/>
  <c r="C15" i="3"/>
  <c r="F14" i="3"/>
  <c r="E14" i="3"/>
  <c r="D14" i="3"/>
  <c r="C14" i="3"/>
  <c r="F13" i="3"/>
  <c r="E13" i="3"/>
  <c r="D13" i="3"/>
  <c r="C13" i="3"/>
  <c r="F12" i="3"/>
  <c r="E12" i="3"/>
  <c r="D12" i="3"/>
  <c r="C12" i="3"/>
  <c r="F11" i="3"/>
  <c r="E11" i="3"/>
  <c r="D11" i="3"/>
  <c r="C11" i="3"/>
  <c r="F10" i="3"/>
  <c r="E10" i="3"/>
  <c r="D10" i="3"/>
  <c r="C10" i="3"/>
  <c r="F9" i="3"/>
  <c r="E9" i="3"/>
  <c r="D9" i="3"/>
  <c r="C9" i="3"/>
  <c r="F8" i="3"/>
  <c r="E8" i="3"/>
  <c r="D8" i="3"/>
  <c r="C8" i="3"/>
  <c r="F7" i="3"/>
  <c r="E7" i="3"/>
  <c r="D7" i="3"/>
  <c r="C7" i="3"/>
  <c r="F6" i="3"/>
  <c r="E6" i="3"/>
  <c r="D6" i="3"/>
  <c r="C6" i="3"/>
  <c r="F5" i="3"/>
  <c r="E5" i="3"/>
  <c r="D5" i="3"/>
  <c r="C5" i="3"/>
  <c r="F4" i="3"/>
  <c r="E4" i="3"/>
  <c r="D4" i="3"/>
  <c r="C4" i="3"/>
  <c r="F3" i="3"/>
  <c r="E3" i="3"/>
  <c r="D3" i="3"/>
  <c r="C3" i="3"/>
  <c r="F2" i="3"/>
  <c r="E2" i="3"/>
  <c r="D2" i="3"/>
  <c r="C2" i="3"/>
  <c r="BO21" i="1" l="1"/>
  <c r="BO19" i="1"/>
  <c r="BO17" i="1"/>
  <c r="BO9" i="1"/>
  <c r="CB29" i="1"/>
  <c r="CE29" i="1"/>
  <c r="CB2" i="1"/>
  <c r="CE2" i="1"/>
  <c r="CB24" i="1"/>
  <c r="CE24" i="1"/>
  <c r="CB16" i="1"/>
  <c r="CE16" i="1"/>
  <c r="CB14" i="1"/>
  <c r="CE14" i="1"/>
  <c r="BL29" i="1"/>
  <c r="BT24" i="1"/>
  <c r="BT22" i="1"/>
  <c r="BU22" i="1" s="1"/>
  <c r="BT16" i="1"/>
  <c r="BV16" i="1" s="1"/>
  <c r="BT14" i="1"/>
  <c r="BV14" i="1" s="1"/>
  <c r="BT12" i="1"/>
  <c r="BV12" i="1" s="1"/>
  <c r="BT10" i="1"/>
  <c r="BU10" i="1" s="1"/>
  <c r="BT8" i="1"/>
  <c r="BV8" i="1" s="1"/>
  <c r="BT6" i="1"/>
  <c r="BU6" i="1" s="1"/>
  <c r="BT4" i="1"/>
  <c r="BV4" i="1" s="1"/>
  <c r="BT2" i="1"/>
  <c r="BV2" i="1" s="1"/>
  <c r="AW28" i="1"/>
  <c r="AX28" i="1" s="1"/>
  <c r="AZ28" i="1" s="1" a="1"/>
  <c r="AZ28" i="1" s="1"/>
  <c r="BT25" i="1"/>
  <c r="BU25" i="1" s="1"/>
  <c r="BT23" i="1"/>
  <c r="BU23" i="1" s="1"/>
  <c r="BT15" i="1"/>
  <c r="BU15" i="1" s="1"/>
  <c r="BW15" i="1" s="1"/>
  <c r="BT13" i="1"/>
  <c r="BU13" i="1" s="1"/>
  <c r="BW13" i="1" s="1"/>
  <c r="BT11" i="1"/>
  <c r="BV11" i="1" s="1"/>
  <c r="BT9" i="1"/>
  <c r="BX9" i="1" s="1"/>
  <c r="BZ9" i="1" s="1"/>
  <c r="BT7" i="1"/>
  <c r="BU7" i="1" s="1"/>
  <c r="BT5" i="1"/>
  <c r="BU5" i="1" s="1"/>
  <c r="BW5" i="1" s="1"/>
  <c r="BT3" i="1"/>
  <c r="BU3" i="1" s="1"/>
  <c r="BW3" i="1" s="1"/>
  <c r="BT29" i="1"/>
  <c r="BU29" i="1" s="1"/>
  <c r="BL28" i="1"/>
  <c r="BM28" i="1"/>
  <c r="BU16" i="1"/>
  <c r="BU12" i="1"/>
  <c r="BU8" i="1"/>
  <c r="BX8" i="1"/>
  <c r="BZ8" i="1" s="1"/>
  <c r="BU4" i="1"/>
  <c r="BU24" i="1"/>
  <c r="BX11" i="1"/>
  <c r="BZ11" i="1" s="1"/>
  <c r="BU9" i="1"/>
  <c r="BV3" i="1"/>
  <c r="BA29" i="1"/>
  <c r="BB29" i="1"/>
  <c r="BL27" i="1"/>
  <c r="BM27" i="1"/>
  <c r="AZ27" i="1" a="1"/>
  <c r="AZ27" i="1" s="1"/>
  <c r="BA27" i="1" s="1"/>
  <c r="BU2" i="1"/>
  <c r="AZ20" i="1" a="1"/>
  <c r="AZ20" i="1" s="1"/>
  <c r="BB20" i="1" s="1"/>
  <c r="AZ26" i="1" a="1"/>
  <c r="AZ26" i="1" s="1"/>
  <c r="BA26" i="1" s="1"/>
  <c r="BL26" i="1"/>
  <c r="BB9" i="1"/>
  <c r="BA9" i="1"/>
  <c r="BB25" i="1"/>
  <c r="CF25" i="1" s="1"/>
  <c r="CG25" i="1" s="1"/>
  <c r="CH25" i="1" s="1"/>
  <c r="BA25" i="1"/>
  <c r="BB23" i="1"/>
  <c r="CF23" i="1" s="1"/>
  <c r="CG23" i="1" s="1"/>
  <c r="CH23" i="1" s="1"/>
  <c r="BA23" i="1"/>
  <c r="BB15" i="1"/>
  <c r="CF15" i="1" s="1"/>
  <c r="CG15" i="1" s="1"/>
  <c r="BA15" i="1"/>
  <c r="BB13" i="1"/>
  <c r="BA13" i="1"/>
  <c r="BB11" i="1"/>
  <c r="CF11" i="1" s="1"/>
  <c r="CG11" i="1" s="1"/>
  <c r="BA11" i="1"/>
  <c r="BB7" i="1"/>
  <c r="CF7" i="1" s="1"/>
  <c r="CG7" i="1" s="1"/>
  <c r="CH7" i="1" s="1"/>
  <c r="BA7" i="1"/>
  <c r="BB5" i="1"/>
  <c r="BA5" i="1"/>
  <c r="BB3" i="1"/>
  <c r="CF3" i="1" s="1"/>
  <c r="CG3" i="1" s="1"/>
  <c r="BA3" i="1"/>
  <c r="BB24" i="1"/>
  <c r="CF24" i="1" s="1"/>
  <c r="CG24" i="1" s="1"/>
  <c r="BA24" i="1"/>
  <c r="BB22" i="1"/>
  <c r="CF22" i="1" s="1"/>
  <c r="CG22" i="1" s="1"/>
  <c r="BA22" i="1"/>
  <c r="BB16" i="1"/>
  <c r="CF16" i="1" s="1"/>
  <c r="CG16" i="1" s="1"/>
  <c r="BA16" i="1"/>
  <c r="BB14" i="1"/>
  <c r="BA14" i="1"/>
  <c r="BB12" i="1"/>
  <c r="CF12" i="1" s="1"/>
  <c r="CG12" i="1" s="1"/>
  <c r="BA12" i="1"/>
  <c r="BB10" i="1"/>
  <c r="BA10" i="1"/>
  <c r="BB8" i="1"/>
  <c r="CF8" i="1" s="1"/>
  <c r="CG8" i="1" s="1"/>
  <c r="BA8" i="1"/>
  <c r="BB6" i="1"/>
  <c r="CF6" i="1" s="1"/>
  <c r="CG6" i="1" s="1"/>
  <c r="BA6" i="1"/>
  <c r="BB4" i="1"/>
  <c r="BA4" i="1"/>
  <c r="BM26" i="1"/>
  <c r="BB2" i="1"/>
  <c r="CF2" i="1" s="1"/>
  <c r="CG2" i="1" s="1"/>
  <c r="CH2" i="1" s="1"/>
  <c r="CJ2" i="1" s="1"/>
  <c r="BA2" i="1"/>
  <c r="AT17" i="1"/>
  <c r="AZ17" i="1" s="1" a="1"/>
  <c r="AZ17" i="1" s="1"/>
  <c r="BT17" i="1" s="1"/>
  <c r="CQ24" i="1" a="1"/>
  <c r="CQ24" i="1" s="1"/>
  <c r="CR24" i="1" s="1" a="1"/>
  <c r="CR24" i="1" s="1"/>
  <c r="CQ22" i="1" a="1"/>
  <c r="CQ22" i="1" s="1"/>
  <c r="CR22" i="1" s="1" a="1"/>
  <c r="CR22" i="1" s="1"/>
  <c r="CQ20" i="1" a="1"/>
  <c r="CQ20" i="1" s="1"/>
  <c r="CR20" i="1" s="1" a="1"/>
  <c r="CR20" i="1" s="1"/>
  <c r="CQ19" i="1" a="1"/>
  <c r="CQ19" i="1" s="1"/>
  <c r="CR19" i="1" s="1" a="1"/>
  <c r="CR19" i="1" s="1"/>
  <c r="CQ18" i="1" a="1"/>
  <c r="CQ18" i="1" s="1"/>
  <c r="CR18" i="1" s="1" a="1"/>
  <c r="CR18" i="1" s="1"/>
  <c r="CQ17" i="1" a="1"/>
  <c r="CQ17" i="1" s="1"/>
  <c r="CR17" i="1" s="1" a="1"/>
  <c r="CR17" i="1" s="1"/>
  <c r="CQ16" i="1" a="1"/>
  <c r="CQ16" i="1" s="1"/>
  <c r="CR16" i="1" s="1" a="1"/>
  <c r="CR16" i="1" s="1"/>
  <c r="CQ14" i="1" a="1"/>
  <c r="CQ14" i="1" s="1"/>
  <c r="CR14" i="1" s="1" a="1"/>
  <c r="CR14" i="1" s="1"/>
  <c r="CQ13" i="1" a="1"/>
  <c r="CQ13" i="1" s="1"/>
  <c r="CR13" i="1" s="1" a="1"/>
  <c r="CR13" i="1" s="1"/>
  <c r="CQ12" i="1" a="1"/>
  <c r="CQ12" i="1" s="1"/>
  <c r="CR12" i="1" s="1" a="1"/>
  <c r="CR12" i="1" s="1"/>
  <c r="CQ6" i="1" a="1"/>
  <c r="CQ6" i="1" s="1"/>
  <c r="CR6" i="1" s="1" a="1"/>
  <c r="CR6" i="1" s="1"/>
  <c r="CQ4" i="1" a="1"/>
  <c r="CQ4" i="1" s="1"/>
  <c r="CR4" i="1" s="1" a="1"/>
  <c r="CR4" i="1" s="1"/>
  <c r="CQ2" i="1" a="1"/>
  <c r="CQ2" i="1" s="1"/>
  <c r="CR2" i="1" s="1" a="1"/>
  <c r="CR2" i="1" s="1"/>
  <c r="CO24" i="1" a="1"/>
  <c r="CO24" i="1" s="1"/>
  <c r="CP24" i="1" s="1" a="1"/>
  <c r="CP24" i="1" s="1"/>
  <c r="CO22" i="1" a="1"/>
  <c r="CO22" i="1" s="1"/>
  <c r="CP22" i="1" s="1" a="1"/>
  <c r="CP22" i="1" s="1"/>
  <c r="CO20" i="1" a="1"/>
  <c r="CO20" i="1" s="1"/>
  <c r="CP20" i="1" s="1" a="1"/>
  <c r="CP20" i="1" s="1"/>
  <c r="CO19" i="1" a="1"/>
  <c r="CO19" i="1" s="1"/>
  <c r="CP19" i="1" s="1" a="1"/>
  <c r="CP19" i="1" s="1"/>
  <c r="CO18" i="1" a="1"/>
  <c r="CO18" i="1" s="1"/>
  <c r="CP18" i="1" s="1" a="1"/>
  <c r="CP18" i="1" s="1"/>
  <c r="CO17" i="1" a="1"/>
  <c r="CO17" i="1" s="1"/>
  <c r="CP17" i="1" s="1" a="1"/>
  <c r="CP17" i="1" s="1"/>
  <c r="CO16" i="1" a="1"/>
  <c r="CO16" i="1" s="1"/>
  <c r="CP16" i="1" s="1" a="1"/>
  <c r="CP16" i="1" s="1"/>
  <c r="CO14" i="1" a="1"/>
  <c r="CO14" i="1" s="1"/>
  <c r="CP14" i="1" s="1" a="1"/>
  <c r="CP14" i="1" s="1"/>
  <c r="CO13" i="1" a="1"/>
  <c r="CO13" i="1" s="1"/>
  <c r="CP13" i="1" s="1" a="1"/>
  <c r="CP13" i="1" s="1"/>
  <c r="CO12" i="1" a="1"/>
  <c r="CO12" i="1" s="1"/>
  <c r="CP12" i="1" s="1" a="1"/>
  <c r="CP12" i="1" s="1"/>
  <c r="CO6" i="1" a="1"/>
  <c r="CO6" i="1" s="1"/>
  <c r="CP6" i="1" s="1" a="1"/>
  <c r="CP6" i="1" s="1"/>
  <c r="CO4" i="1" a="1"/>
  <c r="CO4" i="1" s="1"/>
  <c r="CP4" i="1" s="1" a="1"/>
  <c r="CP4" i="1" s="1"/>
  <c r="CO2" i="1" a="1"/>
  <c r="CO2" i="1" s="1"/>
  <c r="CP2" i="1" s="1" a="1"/>
  <c r="CP2" i="1" s="1"/>
  <c r="CF29" i="1" l="1"/>
  <c r="CG29" i="1" s="1"/>
  <c r="CH29" i="1" s="1"/>
  <c r="BV15" i="1"/>
  <c r="BU14" i="1"/>
  <c r="BW14" i="1" s="1"/>
  <c r="BV25" i="1"/>
  <c r="CF20" i="1"/>
  <c r="CG20" i="1" s="1"/>
  <c r="CI8" i="1"/>
  <c r="CH8" i="1"/>
  <c r="CH22" i="1"/>
  <c r="CI23" i="1"/>
  <c r="CH6" i="1"/>
  <c r="CI7" i="1"/>
  <c r="CI12" i="1"/>
  <c r="CH12" i="1"/>
  <c r="CI16" i="1"/>
  <c r="CH16" i="1"/>
  <c r="CI25" i="1"/>
  <c r="CH24" i="1"/>
  <c r="CH3" i="1"/>
  <c r="CI3" i="1"/>
  <c r="CH11" i="1"/>
  <c r="CI11" i="1"/>
  <c r="CH15" i="1"/>
  <c r="CI15" i="1"/>
  <c r="CI20" i="1"/>
  <c r="CH20" i="1"/>
  <c r="CF4" i="1"/>
  <c r="CG4" i="1" s="1"/>
  <c r="CJ8" i="1"/>
  <c r="CJ12" i="1"/>
  <c r="CJ3" i="1"/>
  <c r="CJ11" i="1"/>
  <c r="CJ15" i="1"/>
  <c r="CJ20" i="1"/>
  <c r="BV5" i="1"/>
  <c r="BV9" i="1"/>
  <c r="BX5" i="1"/>
  <c r="BZ5" i="1" s="1"/>
  <c r="BN29" i="1"/>
  <c r="CF5" i="1"/>
  <c r="CG5" i="1" s="1"/>
  <c r="CF9" i="1"/>
  <c r="CG9" i="1" s="1"/>
  <c r="CF13" i="1"/>
  <c r="CG13" i="1" s="1"/>
  <c r="CF10" i="1"/>
  <c r="CG10" i="1" s="1"/>
  <c r="CF14" i="1"/>
  <c r="CG14" i="1" s="1"/>
  <c r="CB5" i="1"/>
  <c r="CE5" i="1"/>
  <c r="CB11" i="1"/>
  <c r="CE11" i="1"/>
  <c r="CB8" i="1"/>
  <c r="CE8" i="1"/>
  <c r="CB9" i="1"/>
  <c r="CE9" i="1"/>
  <c r="BY3" i="1"/>
  <c r="CA3" i="1" s="1"/>
  <c r="CC3" i="1" s="1"/>
  <c r="BU11" i="1"/>
  <c r="BX25" i="1"/>
  <c r="BZ25" i="1" s="1"/>
  <c r="BW25" i="1"/>
  <c r="BV7" i="1"/>
  <c r="BV10" i="1"/>
  <c r="BX15" i="1"/>
  <c r="BZ15" i="1" s="1"/>
  <c r="BB28" i="1"/>
  <c r="CF28" i="1" s="1"/>
  <c r="CG28" i="1" s="1"/>
  <c r="BT28" i="1"/>
  <c r="BA28" i="1"/>
  <c r="BV23" i="1"/>
  <c r="BW7" i="1"/>
  <c r="BY7" i="1"/>
  <c r="CA7" i="1" s="1"/>
  <c r="CC7" i="1" s="1"/>
  <c r="BW23" i="1"/>
  <c r="BY23" i="1"/>
  <c r="CA23" i="1" s="1"/>
  <c r="CC23" i="1" s="1"/>
  <c r="BN27" i="1"/>
  <c r="BY25" i="1"/>
  <c r="CA25" i="1" s="1"/>
  <c r="CC25" i="1" s="1"/>
  <c r="BV13" i="1"/>
  <c r="BX28" i="1"/>
  <c r="BZ28" i="1" s="1"/>
  <c r="BX7" i="1"/>
  <c r="BZ7" i="1" s="1"/>
  <c r="BX10" i="1"/>
  <c r="BZ10" i="1" s="1"/>
  <c r="BX23" i="1"/>
  <c r="BZ23" i="1" s="1"/>
  <c r="BX3" i="1"/>
  <c r="BZ3" i="1" s="1"/>
  <c r="BN28" i="1"/>
  <c r="BU17" i="1"/>
  <c r="BW17" i="1" s="1"/>
  <c r="BV17" i="1"/>
  <c r="BT27" i="1"/>
  <c r="BW11" i="1"/>
  <c r="BY11" i="1"/>
  <c r="CA11" i="1" s="1"/>
  <c r="CC11" i="1" s="1"/>
  <c r="BW8" i="1"/>
  <c r="BY8" i="1"/>
  <c r="CA8" i="1" s="1"/>
  <c r="CC8" i="1" s="1"/>
  <c r="BY15" i="1"/>
  <c r="CA15" i="1" s="1"/>
  <c r="CC15" i="1" s="1"/>
  <c r="BW12" i="1"/>
  <c r="BW16" i="1"/>
  <c r="BB27" i="1"/>
  <c r="CF27" i="1" s="1"/>
  <c r="CG27" i="1" s="1"/>
  <c r="BW9" i="1"/>
  <c r="BY9" i="1"/>
  <c r="CA9" i="1" s="1"/>
  <c r="CC9" i="1" s="1"/>
  <c r="BY5" i="1"/>
  <c r="CA5" i="1" s="1"/>
  <c r="CC5" i="1" s="1"/>
  <c r="BW4" i="1"/>
  <c r="BW10" i="1"/>
  <c r="BY10" i="1"/>
  <c r="CA10" i="1" s="1"/>
  <c r="CC10" i="1" s="1"/>
  <c r="BT20" i="1"/>
  <c r="BT26" i="1"/>
  <c r="BA20" i="1"/>
  <c r="BW2" i="1"/>
  <c r="CJ7" i="1"/>
  <c r="BB26" i="1"/>
  <c r="BB17" i="1"/>
  <c r="CF17" i="1" s="1"/>
  <c r="CG17" i="1" s="1"/>
  <c r="BA17" i="1"/>
  <c r="BN26" i="1"/>
  <c r="CK9" i="1"/>
  <c r="CM9" i="1" s="1"/>
  <c r="CL11" i="1"/>
  <c r="CK11" i="1"/>
  <c r="CM11" i="1" s="1"/>
  <c r="AT18" i="1"/>
  <c r="AZ18" i="1" s="1" a="1"/>
  <c r="AZ18" i="1" s="1"/>
  <c r="CK10" i="1"/>
  <c r="CM10" i="1" s="1"/>
  <c r="CI2" i="1"/>
  <c r="CK3" i="1"/>
  <c r="CM3" i="1" s="1"/>
  <c r="CL7" i="1"/>
  <c r="CK7" i="1"/>
  <c r="CM7" i="1" s="1"/>
  <c r="CJ16" i="1"/>
  <c r="CJ23" i="1"/>
  <c r="CJ25" i="1"/>
  <c r="CK5" i="1"/>
  <c r="CM5" i="1" s="1"/>
  <c r="CL8" i="1"/>
  <c r="CN8" i="1" s="1"/>
  <c r="CQ8" i="1" s="1" a="1"/>
  <c r="CQ8" i="1" s="1"/>
  <c r="CR8" i="1" s="1" a="1"/>
  <c r="CR8" i="1" s="1"/>
  <c r="CK8" i="1"/>
  <c r="CM8" i="1" s="1"/>
  <c r="CK15" i="1"/>
  <c r="CM15" i="1" s="1"/>
  <c r="CH28" i="1" l="1"/>
  <c r="CI28" i="1"/>
  <c r="CK28" i="1"/>
  <c r="CM28" i="1" s="1"/>
  <c r="CO28" i="1" s="1" a="1"/>
  <c r="CO28" i="1" s="1"/>
  <c r="CP28" i="1" s="1" a="1"/>
  <c r="CP28" i="1" s="1"/>
  <c r="CH17" i="1"/>
  <c r="CI17" i="1"/>
  <c r="CH27" i="1"/>
  <c r="CI27" i="1"/>
  <c r="BT18" i="1"/>
  <c r="CI14" i="1"/>
  <c r="CH14" i="1"/>
  <c r="CJ14" i="1" s="1"/>
  <c r="CH9" i="1"/>
  <c r="CI9" i="1"/>
  <c r="CJ17" i="1"/>
  <c r="CH10" i="1"/>
  <c r="CI10" i="1"/>
  <c r="CH13" i="1"/>
  <c r="CJ13" i="1" s="1"/>
  <c r="CI13" i="1"/>
  <c r="CH5" i="1"/>
  <c r="CJ5" i="1" s="1"/>
  <c r="CI5" i="1"/>
  <c r="CI4" i="1"/>
  <c r="CH4" i="1"/>
  <c r="CF26" i="1"/>
  <c r="CG26" i="1" s="1"/>
  <c r="CK27" i="1"/>
  <c r="CM27" i="1" s="1"/>
  <c r="CO27" i="1" s="1" a="1"/>
  <c r="CO27" i="1" s="1"/>
  <c r="CP27" i="1" s="1" a="1"/>
  <c r="CP27" i="1" s="1"/>
  <c r="CB23" i="1"/>
  <c r="CE23" i="1"/>
  <c r="CB7" i="1"/>
  <c r="CE7" i="1"/>
  <c r="CB3" i="1"/>
  <c r="CE3" i="1"/>
  <c r="CB10" i="1"/>
  <c r="CE10" i="1"/>
  <c r="CB28" i="1"/>
  <c r="CE28" i="1"/>
  <c r="CB15" i="1"/>
  <c r="CE15" i="1"/>
  <c r="CB25" i="1"/>
  <c r="CE25" i="1"/>
  <c r="BU28" i="1"/>
  <c r="BV28" i="1"/>
  <c r="CL28" i="1"/>
  <c r="CN28" i="1" s="1"/>
  <c r="CQ28" i="1" s="1" a="1"/>
  <c r="CQ28" i="1" s="1"/>
  <c r="CR28" i="1" s="1" a="1"/>
  <c r="CR28" i="1" s="1"/>
  <c r="CJ28" i="1"/>
  <c r="BV27" i="1"/>
  <c r="BX27" i="1"/>
  <c r="BZ27" i="1" s="1"/>
  <c r="BU27" i="1"/>
  <c r="BV18" i="1"/>
  <c r="BU18" i="1"/>
  <c r="BU26" i="1"/>
  <c r="BV26" i="1"/>
  <c r="BX26" i="1"/>
  <c r="BZ26" i="1" s="1"/>
  <c r="BV20" i="1"/>
  <c r="BU20" i="1"/>
  <c r="BW20" i="1" s="1"/>
  <c r="CL27" i="1"/>
  <c r="CN27" i="1" s="1"/>
  <c r="CQ27" i="1" s="1" a="1"/>
  <c r="CQ27" i="1" s="1"/>
  <c r="CR27" i="1" s="1" a="1"/>
  <c r="CR27" i="1" s="1"/>
  <c r="CJ27" i="1"/>
  <c r="CK26" i="1"/>
  <c r="CM26" i="1" s="1"/>
  <c r="CO26" i="1" s="1" a="1"/>
  <c r="CO26" i="1" s="1"/>
  <c r="CP26" i="1" s="1" a="1"/>
  <c r="CP26" i="1" s="1"/>
  <c r="BB18" i="1"/>
  <c r="CF18" i="1" s="1"/>
  <c r="CG18" i="1" s="1"/>
  <c r="BA18" i="1"/>
  <c r="CL15" i="1"/>
  <c r="CN15" i="1" s="1"/>
  <c r="CL3" i="1"/>
  <c r="AT19" i="1"/>
  <c r="AZ19" i="1" s="1" a="1"/>
  <c r="AZ19" i="1" s="1"/>
  <c r="CL25" i="1"/>
  <c r="CK25" i="1"/>
  <c r="CM25" i="1" s="1"/>
  <c r="CK23" i="1"/>
  <c r="CM23" i="1" s="1"/>
  <c r="CL23" i="1"/>
  <c r="CN11" i="1"/>
  <c r="CQ11" i="1" s="1" a="1"/>
  <c r="CQ11" i="1" s="1"/>
  <c r="CR11" i="1" s="1" a="1"/>
  <c r="CR11" i="1" s="1"/>
  <c r="CO9" i="1" a="1"/>
  <c r="CO9" i="1" s="1"/>
  <c r="CP9" i="1" s="1" a="1"/>
  <c r="CP9" i="1" s="1"/>
  <c r="CO10" i="1" a="1"/>
  <c r="CO10" i="1" s="1"/>
  <c r="CP10" i="1" s="1" a="1"/>
  <c r="CP10" i="1" s="1"/>
  <c r="CO15" i="1" a="1"/>
  <c r="CO15" i="1" s="1"/>
  <c r="CP15" i="1" s="1" a="1"/>
  <c r="CP15" i="1" s="1"/>
  <c r="CO11" i="1" a="1"/>
  <c r="CO11" i="1" s="1"/>
  <c r="CP11" i="1" s="1" a="1"/>
  <c r="CP11" i="1" s="1"/>
  <c r="CO8" i="1" a="1"/>
  <c r="CO8" i="1" s="1"/>
  <c r="CP8" i="1" s="1" a="1"/>
  <c r="CP8" i="1" s="1"/>
  <c r="CI18" i="1" l="1"/>
  <c r="CH18" i="1"/>
  <c r="CJ18" i="1" s="1"/>
  <c r="CH26" i="1"/>
  <c r="CI26" i="1"/>
  <c r="CJ10" i="1"/>
  <c r="CL10" i="1"/>
  <c r="CN10" i="1" s="1"/>
  <c r="CQ10" i="1" s="1" a="1"/>
  <c r="CQ10" i="1" s="1"/>
  <c r="CR10" i="1" s="1" a="1"/>
  <c r="CR10" i="1" s="1"/>
  <c r="BT19" i="1"/>
  <c r="CJ4" i="1"/>
  <c r="CL5" i="1"/>
  <c r="CJ9" i="1"/>
  <c r="CL9" i="1"/>
  <c r="CN9" i="1" s="1"/>
  <c r="CQ9" i="1" s="1" a="1"/>
  <c r="CQ9" i="1" s="1"/>
  <c r="CR9" i="1" s="1" a="1"/>
  <c r="CR9" i="1" s="1"/>
  <c r="CB26" i="1"/>
  <c r="CE26" i="1"/>
  <c r="CB27" i="1"/>
  <c r="CE27" i="1"/>
  <c r="BW28" i="1"/>
  <c r="BY28" i="1"/>
  <c r="CA28" i="1" s="1"/>
  <c r="CC28" i="1" s="1"/>
  <c r="BU19" i="1"/>
  <c r="BW19" i="1" s="1"/>
  <c r="BV19" i="1"/>
  <c r="BW26" i="1"/>
  <c r="BY26" i="1"/>
  <c r="CA26" i="1" s="1"/>
  <c r="CC26" i="1" s="1"/>
  <c r="BW18" i="1"/>
  <c r="BW27" i="1"/>
  <c r="BY27" i="1"/>
  <c r="CA27" i="1" s="1"/>
  <c r="CC27" i="1" s="1"/>
  <c r="BB19" i="1"/>
  <c r="CF19" i="1" s="1"/>
  <c r="CG19" i="1" s="1"/>
  <c r="BA19" i="1"/>
  <c r="AT21" i="1"/>
  <c r="AZ21" i="1" s="1" a="1"/>
  <c r="AZ21" i="1" s="1"/>
  <c r="CQ15" i="1" a="1"/>
  <c r="CQ15" i="1" s="1"/>
  <c r="CR15" i="1" s="1" a="1"/>
  <c r="CR15" i="1" s="1"/>
  <c r="CH19" i="1" l="1"/>
  <c r="CI19" i="1"/>
  <c r="BT21" i="1"/>
  <c r="CL26" i="1"/>
  <c r="CN26" i="1" s="1"/>
  <c r="CQ26" i="1" s="1" a="1"/>
  <c r="CQ26" i="1" s="1"/>
  <c r="CR26" i="1" s="1" a="1"/>
  <c r="CR26" i="1" s="1"/>
  <c r="CJ26" i="1"/>
  <c r="BU21" i="1"/>
  <c r="BV21" i="1"/>
  <c r="BX21" i="1"/>
  <c r="BZ21" i="1" s="1"/>
  <c r="BB21" i="1"/>
  <c r="CF21" i="1" s="1"/>
  <c r="CG21" i="1" s="1"/>
  <c r="BA21" i="1"/>
  <c r="CJ19" i="1"/>
  <c r="CO7" i="1" a="1"/>
  <c r="CO7" i="1" s="1"/>
  <c r="CP7" i="1" s="1" a="1"/>
  <c r="CP7" i="1" s="1"/>
  <c r="CO3" i="1" a="1"/>
  <c r="CO3" i="1" s="1"/>
  <c r="CP3" i="1" s="1" a="1"/>
  <c r="CP3" i="1" s="1"/>
  <c r="CO5" i="1" a="1"/>
  <c r="CO5" i="1" s="1"/>
  <c r="CP5" i="1" s="1" a="1"/>
  <c r="CP5" i="1" s="1"/>
  <c r="CN25" i="1"/>
  <c r="CQ25" i="1" s="1" a="1"/>
  <c r="CQ25" i="1" s="1"/>
  <c r="CR25" i="1" s="1" a="1"/>
  <c r="CR25" i="1" s="1"/>
  <c r="CN23" i="1"/>
  <c r="CQ23" i="1" s="1" a="1"/>
  <c r="CQ23" i="1" s="1"/>
  <c r="CR23" i="1" s="1" a="1"/>
  <c r="CR23" i="1" s="1"/>
  <c r="CO25" i="1" a="1"/>
  <c r="CO25" i="1" s="1"/>
  <c r="CP25" i="1" s="1" a="1"/>
  <c r="CP25" i="1" s="1"/>
  <c r="CO23" i="1" a="1"/>
  <c r="CO23" i="1" s="1"/>
  <c r="CP23" i="1" s="1" a="1"/>
  <c r="CP23" i="1" s="1"/>
  <c r="CH21" i="1" l="1"/>
  <c r="CJ21" i="1" s="1"/>
  <c r="CI21" i="1"/>
  <c r="CB21" i="1"/>
  <c r="CE21" i="1"/>
  <c r="BW21" i="1"/>
  <c r="BY21" i="1"/>
  <c r="CA21" i="1" s="1"/>
  <c r="CC21" i="1" s="1"/>
  <c r="CK21" i="1"/>
  <c r="CM21" i="1" s="1"/>
  <c r="CO21" i="1" s="1" a="1"/>
  <c r="CO21" i="1" s="1"/>
  <c r="CP21" i="1" s="1" a="1"/>
  <c r="CP21" i="1" s="1"/>
  <c r="CN3" i="1"/>
  <c r="CQ3" i="1" s="1" a="1"/>
  <c r="CQ3" i="1" s="1"/>
  <c r="CR3" i="1" s="1" a="1"/>
  <c r="CR3" i="1" s="1"/>
  <c r="CN7" i="1"/>
  <c r="CQ7" i="1" s="1" a="1"/>
  <c r="CQ7" i="1" s="1"/>
  <c r="CR7" i="1" s="1" a="1"/>
  <c r="CR7" i="1" s="1"/>
  <c r="CN5" i="1"/>
  <c r="CQ5" i="1" s="1" a="1"/>
  <c r="CQ5" i="1" s="1"/>
  <c r="CR5" i="1" s="1" a="1"/>
  <c r="CR5" i="1" s="1"/>
  <c r="CL21" i="1" l="1"/>
  <c r="CN21" i="1" s="1"/>
  <c r="CQ21" i="1" s="1" a="1"/>
  <c r="CQ21" i="1" s="1"/>
  <c r="CR21" i="1" s="1" a="1"/>
  <c r="CR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00000000-0006-0000-0000-000001000000}">
      <text>
        <r>
          <rPr>
            <sz val="9"/>
            <rFont val="MS PGothic"/>
            <family val="2"/>
          </rPr>
          <t xml:space="preserve">
tactic identifier
Use something descriptive so the pivot table is more readable.
for grouping</t>
        </r>
      </text>
    </comment>
    <comment ref="C1" authorId="0" shapeId="0" xr:uid="{00000000-0006-0000-0000-000002000000}">
      <text>
        <r>
          <rPr>
            <sz val="9"/>
            <rFont val="MS PGothic"/>
            <family val="2"/>
          </rPr>
          <t>Make it descriptive.
I put this here for organization in the pivot table.</t>
        </r>
      </text>
    </comment>
    <comment ref="D1" authorId="0" shapeId="0" xr:uid="{00000000-0006-0000-0000-000003000000}">
      <text>
        <r>
          <rPr>
            <sz val="9"/>
            <rFont val="MS PGothic"/>
            <family val="2"/>
          </rPr>
          <t>description of a tactic.
This can be a combination of attacks or actions across different rounds.
You can write different descriptions across the steps of the tactic.</t>
        </r>
      </text>
    </comment>
    <comment ref="F1" authorId="0" shapeId="0" xr:uid="{00000000-0006-0000-0000-000004000000}">
      <text>
        <r>
          <rPr>
            <sz val="9"/>
            <rFont val="MS PGothic"/>
            <family val="2"/>
          </rPr>
          <t>PC for Player Character
EC for Enemy Character</t>
        </r>
      </text>
    </comment>
    <comment ref="G1" authorId="0" shapeId="0" xr:uid="{00000000-0006-0000-0000-000005000000}">
      <text>
        <r>
          <rPr>
            <sz val="9"/>
            <rFont val="MS PGothic"/>
            <family val="2"/>
          </rPr>
          <t>Character level or monster challenge rating. Used for rating the resulting DPR.</t>
        </r>
      </text>
    </comment>
    <comment ref="H1" authorId="0" shapeId="0" xr:uid="{00000000-0006-0000-0000-000006000000}">
      <text>
        <r>
          <rPr>
            <sz val="9"/>
            <rFont val="MS PGothic"/>
            <family val="2"/>
          </rPr>
          <t>for this tactic
used to add all attacks in the same round, and to divide the tactic damage by the number of rounds to get the DPR.</t>
        </r>
      </text>
    </comment>
    <comment ref="I1" authorId="0" shapeId="0" xr:uid="{00000000-0006-0000-0000-000007000000}">
      <text>
        <r>
          <rPr>
            <sz val="9"/>
            <rFont val="MS PGothic"/>
            <family val="2"/>
          </rPr>
          <t>for repeating attacks all with the same stats.
If the second attack has different bonuses, if you can only use an ability once per turn, etc: copy the row and use the same round and tactic ID.
Notation:
R</t>
        </r>
      </text>
    </comment>
    <comment ref="J1" authorId="0" shapeId="0" xr:uid="{00000000-0006-0000-0000-000008000000}">
      <text>
        <r>
          <rPr>
            <sz val="9"/>
            <rFont val="MS PGothic"/>
            <family val="2"/>
          </rPr>
          <t>Lucky attribute
rerolls one die when d20=1
Since Elven Accuracy is impossible, it just returns regular advantage</t>
        </r>
      </text>
    </comment>
    <comment ref="K1" authorId="0" shapeId="0" xr:uid="{00000000-0006-0000-0000-000009000000}">
      <text>
        <r>
          <rPr>
            <sz val="9"/>
            <rFont val="MS PGothic"/>
            <family val="2"/>
          </rPr>
          <t>Lucky feat allows you to roll an additional d20 and choose the die result you want. This basically makes standard into advantage, advantage and disadvantage are both similar to Elven Accuracy, and Elven Accuracy gets added one more die.
There’s also a similar spell called Fortune’s Favor that you can use this marker for.</t>
        </r>
      </text>
    </comment>
    <comment ref="M1" authorId="0" shapeId="0" xr:uid="{00000000-0006-0000-0000-00000A000000}">
      <text>
        <r>
          <rPr>
            <sz val="9"/>
            <rFont val="MS PGothic"/>
            <family val="2"/>
          </rPr>
          <t>Just by checking yes, the Assumed Relative Modifier to hit gets -5 to it, and the Average Attack Damage Damage gets the +10 taken into its calculation.</t>
        </r>
      </text>
    </comment>
    <comment ref="N1" authorId="0" shapeId="0" xr:uid="{00000000-0006-0000-0000-00000B000000}">
      <text>
        <r>
          <rPr>
            <sz val="9"/>
            <rFont val="MS PGothic"/>
            <family val="2"/>
          </rPr>
          <t>Clerics of the War Domain have class abilities that add bonus to an attack roll.
LV2: Channel Divinity: Guided Strike
and
LV6: CHannel Divinity: War God’s Blessing.
They both add +10 to hit in different circumstances.</t>
        </r>
      </text>
    </comment>
    <comment ref="O1" authorId="0" shapeId="0" xr:uid="{00000000-0006-0000-0000-00000C000000}">
      <text>
        <r>
          <rPr>
            <sz val="9"/>
            <rFont val="MS PGothic"/>
            <family val="2"/>
          </rPr>
          <t>Add dice notation here for spells like:
Examples:
Bless: +1d4 to rolls
Bardic Inspiration: +1d6 to rolls
These only work with attack rolls and not spells with saving throws.</t>
        </r>
      </text>
    </comment>
    <comment ref="P1" authorId="0" shapeId="0" xr:uid="{00000000-0006-0000-0000-00000D000000}">
      <text>
        <r>
          <rPr>
            <sz val="9"/>
            <rFont val="MS PGothic"/>
            <family val="2"/>
          </rPr>
          <t>If you need more, add a column to the left of this one, and one to the left of the average result one.</t>
        </r>
      </text>
    </comment>
    <comment ref="Q1" authorId="0" shapeId="0" xr:uid="{00000000-0006-0000-0000-000010000000}">
      <text>
        <r>
          <rPr>
            <sz val="9"/>
            <rFont val="MS PGothic"/>
            <family val="2"/>
          </rPr>
          <t>If you have a +1 to hit from a magic weapon or ability, or you leveled up faster than assumed, add those modifiers here.
Assumed modifiers:
LV1-3: +3
LV4-7: +4
LV8-20: +5
If say, for example, you start with 18 STR on LV1 because you rolled very well on your new fighter character, add +1 to hit.
If you are not using your main stat (say you make a ranged attack but your DEX is 14 at LV1, make this a -1 to hit.</t>
        </r>
      </text>
    </comment>
    <comment ref="R1" authorId="0" shapeId="0" xr:uid="{00000000-0006-0000-0000-000012000000}">
      <text>
        <r>
          <rPr>
            <sz val="9"/>
            <rFont val="MS PGothic"/>
            <family val="2"/>
          </rPr>
          <t>Assume 20, w/exceptions
Such as
Hexblade's Curse, Champion Fighter Improved Critical, etc.
* Ac is for attack roll to crit</t>
        </r>
      </text>
    </comment>
    <comment ref="S1" authorId="0" shapeId="0" xr:uid="{00000000-0006-0000-0000-000013000000}">
      <text>
        <r>
          <rPr>
            <sz val="9"/>
            <rFont val="MS PGothic"/>
            <family val="2"/>
          </rPr>
          <t>STANDARD,
DISADVANTAGE, 
ADVANTAGE,
ELVEN ACCURACY (Adds third d20 to advantage rolls),
Spells with saving throws: 
SPELL (SAVE DC),
SP DC MISS 1/2 DMG, (half damage on miss spells use this)
Enemies with disadvantage on saving throws  (e.g. restrained enemies for DEX saves)
SP DC ENEMY DVG,
SP DC M 1/2 ENEMY DVG, (half damage spells+disadvantaged enemy)
Enemies with legendary resistances:
(legendary resistances are a guaranteed miss, and the counter at the end of the table goes down from 3 to 0 as you encourage the enemy to spend them. This counter assumes all spells will trigger the resistance, but your DM might disagree.
The counter resets on a new tactic, but you can manually enter a number and replace the counter formula.
Once the counter reaches 0, the hit chances go back to normal.
SP DC LEGEND RESIST, (just here for activating the counter, to be honest. 0 damage on a guaranteed miss.)
SP DC M 1/2 LEG RESIST, (half damage is still damage)
SP DC EN DVG LEG RES, (again, 0 damage on guaranteed miss)
SP DC M 1/2 EN DVG L-RES (half damage on restrained enemy with legendary resistances)</t>
        </r>
      </text>
    </comment>
    <comment ref="T1" authorId="0" shapeId="0" xr:uid="{00000000-0006-0000-0000-000014000000}">
      <text>
        <r>
          <rPr>
            <sz val="9"/>
            <rFont val="MS PGothic"/>
            <family val="2"/>
          </rPr>
          <t>If somehow you’ve gotten the enemy with a Condition: “Paralyzed”, these are the effects:
    A paralyzed creature is incapacitated (see the condition) and can’t move or speak.
    The creature automatically fails Strength and Dexterity saving throws.
    Attack rolls against the creature have advantage.
    Any attack that hits the creature is a critical hit if the attacker is within 5 feet of the creature.
So make sure accuracy is set to Advantage manually.</t>
        </r>
      </text>
    </comment>
    <comment ref="W1" authorId="0" shapeId="0" xr:uid="{00000000-0006-0000-0000-00001A000000}">
      <text>
        <r>
          <rPr>
            <sz val="9"/>
            <rFont val="MS PGothic"/>
            <family val="2"/>
          </rPr>
          <t>Rerolls 1s and 2s on damage dice, but only once and must take the new roll. 
Adds n*(1-(2/x)) where x is the dice size and n is the number of dice.</t>
        </r>
      </text>
    </comment>
    <comment ref="X1" authorId="0" shapeId="0" xr:uid="{00000000-0006-0000-0000-00001B000000}">
      <text>
        <r>
          <rPr>
            <sz val="9"/>
            <rFont val="MS PGothic"/>
            <family val="2"/>
          </rPr>
          <t>dice notation for the base damage roll of the attack 
(crit multiplies)
Notation:
Dr
Don’t include + signs, just the ?d? single notation.
This is the only dice roll that gets benefit from Great Weapon Fighting Style.</t>
        </r>
      </text>
    </comment>
    <comment ref="Y1" authorId="0" shapeId="0" xr:uid="{00000000-0006-0000-0000-00001C000000}">
      <text>
        <r>
          <rPr>
            <sz val="9"/>
            <rFont val="MS PGothic"/>
            <family val="2"/>
          </rPr>
          <t>dmg dice that you might
add from an effect. 
(crit multiplies)
Notation:
Db</t>
        </r>
      </text>
    </comment>
    <comment ref="Z1" authorId="0" shapeId="0" xr:uid="{00000000-0006-0000-0000-00001D000000}">
      <text>
        <r>
          <rPr>
            <sz val="9"/>
            <rFont val="MS PGothic"/>
            <family val="2"/>
          </rPr>
          <t>More dmg dice that you might
add from an effect. 
If you need more, add columns to the left of this one, and left of the damage type column too. Make sure to also add the damage calculation one at the end of this table and extend the formula so the references match.
(crit multiplies)
Notation:
Dbn</t>
        </r>
      </text>
    </comment>
    <comment ref="AA1" authorId="0" shapeId="0" xr:uid="{00000000-0006-0000-0000-00001E000000}">
      <text>
        <r>
          <rPr>
            <sz val="9"/>
            <rFont val="MS PGothic"/>
            <family val="2"/>
          </rPr>
          <t>dmg dice that you might
add only on crits, such as
Smite spells.
(crit multiplies)
Notation:
Dxc</t>
        </r>
      </text>
    </comment>
    <comment ref="AB1" authorId="0" shapeId="0" xr:uid="{00000000-0006-0000-0000-00001F000000}">
      <text>
        <r>
          <rPr>
            <sz val="9"/>
            <rFont val="MS PGothic"/>
            <family val="2"/>
          </rPr>
          <t>not multiplied on crit
but applied only on crit
such as Savage Attacks.
Notation: Dxcn</t>
        </r>
      </text>
    </comment>
    <comment ref="AC1" authorId="0" shapeId="0" xr:uid="{00000000-0006-0000-0000-000020000000}">
      <text>
        <r>
          <rPr>
            <sz val="9"/>
            <rFont val="MS PGothic"/>
            <family val="2"/>
          </rPr>
          <t>not multiplied on crit
such as Booming Blade. 
Notation: Dn</t>
        </r>
      </text>
    </comment>
    <comment ref="AD1" authorId="0" shapeId="0" xr:uid="{00000000-0006-0000-0000-000021000000}">
      <text>
        <r>
          <rPr>
            <sz val="9"/>
            <rFont val="MS PGothic"/>
            <family val="2"/>
          </rPr>
          <t>modifiers,
not multiplied on crit
Notation:
B</t>
        </r>
      </text>
    </comment>
    <comment ref="AI1" authorId="0" shapeId="0" xr:uid="{00000000-0006-0000-0000-000022000000}">
      <text>
        <r>
          <rPr>
            <sz val="9"/>
            <rFont val="MS PGothic"/>
            <family val="2"/>
          </rPr>
          <t>If applied to elemental damage of the type you chose at the time of learning the feat, rolling 1 is turned into 2 for damage of that element.
Adds (n*(1/x)) where x is the dice size and n is the number of dice, but only if it's that element damage.</t>
        </r>
      </text>
    </comment>
    <comment ref="AJ1" authorId="0" shapeId="0" xr:uid="{00000000-0006-0000-0000-000023000000}">
      <text>
        <r>
          <rPr>
            <sz val="9"/>
            <rFont val="MS PGothic"/>
            <family val="2"/>
          </rPr>
          <t>Damage types are only relevant if you have any effects that reroll dice like Elemental Adept. Otherwise it's up to you if you want to fill it.</t>
        </r>
      </text>
    </comment>
    <comment ref="AK1" authorId="0" shapeId="0" xr:uid="{00000000-0006-0000-0000-000024000000}">
      <text>
        <r>
          <rPr>
            <sz val="9"/>
            <rFont val="MS PGothic"/>
            <family val="2"/>
          </rPr>
          <t xml:space="preserve">Damage types are only relevant if you have any effects that reroll dice like Elemental Adept. Otherwise it's up to you if you want to fill it.
</t>
        </r>
      </text>
    </comment>
    <comment ref="AL1" authorId="0" shapeId="0" xr:uid="{00000000-0006-0000-0000-000025000000}">
      <text>
        <r>
          <rPr>
            <sz val="9"/>
            <rFont val="MS PGothic"/>
            <family val="2"/>
          </rPr>
          <t xml:space="preserve">Damage types are only relevant if you have any effects that reroll dice like Elemental Adept. Otherwise it's up to you if you want to fill it.
</t>
        </r>
      </text>
    </comment>
    <comment ref="AM1" authorId="0" shapeId="0" xr:uid="{00000000-0006-0000-0000-000026000000}">
      <text>
        <r>
          <rPr>
            <sz val="9"/>
            <rFont val="MS PGothic"/>
            <family val="2"/>
          </rPr>
          <t xml:space="preserve">Damage types are only relevant if you have any effects that reroll dice like Elemental Adept. Otherwise it's up to you if you want to fill it.
</t>
        </r>
      </text>
    </comment>
    <comment ref="AN1" authorId="0" shapeId="0" xr:uid="{00000000-0006-0000-0000-000027000000}">
      <text>
        <r>
          <rPr>
            <sz val="9"/>
            <rFont val="MS PGothic"/>
            <family val="2"/>
          </rPr>
          <t xml:space="preserve">Damage types are only relevant if you have any effects that reroll dice like Elemental Adept. Otherwise it's up to you if you want to fill it.
</t>
        </r>
      </text>
    </comment>
    <comment ref="AO1" authorId="0" shapeId="0" xr:uid="{00000000-0006-0000-0000-000028000000}">
      <text>
        <r>
          <rPr>
            <sz val="9"/>
            <rFont val="MS PGothic"/>
            <family val="2"/>
          </rPr>
          <t xml:space="preserve">Damage types are only relevant if you have any effects that reroll dice like Elemental Adept. Otherwise it's up to you if you want to fill it.
</t>
        </r>
      </text>
    </comment>
    <comment ref="AP1" authorId="0" shapeId="0" xr:uid="{5C05085E-BD66-488C-96CD-1AF1953E9120}">
      <text>
        <r>
          <rPr>
            <sz val="9"/>
            <rFont val="MS PGothic"/>
            <family val="2"/>
          </rPr>
          <t xml:space="preserve">Damage types are only relevant if you have any effects that reroll dice like Elemental Adept. Otherwise it's up to you if you want to fill it.
</t>
        </r>
      </text>
    </comment>
    <comment ref="AT1" authorId="0" shapeId="0" xr:uid="{00000000-0006-0000-0000-000015000000}">
      <text>
        <r>
          <rPr>
            <sz val="9"/>
            <rFont val="MS PGothic"/>
            <family val="2"/>
          </rPr>
          <t>Counts how many legendary resistances are left if relevant (if you’re using a spell with saving throws against the enemy). The counter resets per tactic but you can manually set it.</t>
        </r>
      </text>
    </comment>
    <comment ref="AV1" authorId="0" shapeId="0" xr:uid="{00000000-0006-0000-0000-00000E000000}">
      <text>
        <r>
          <rPr>
            <sz val="9"/>
            <rFont val="MS PGothic"/>
            <family val="2"/>
          </rPr>
          <t>If you need more, add a column to the left of the dice roll one, and to the left of this column.</t>
        </r>
      </text>
    </comment>
    <comment ref="AW1" authorId="0" shapeId="0" xr:uid="{00000000-0006-0000-0000-00000F000000}">
      <text>
        <r>
          <rPr>
            <sz val="9"/>
            <rFont val="MS PGothic"/>
            <family val="2"/>
          </rPr>
          <t>You level up and get better stats, and the enemies also get better stats. The game by design assumes these stay on par with each other.
Say STR, DEX, INT, CHA, whichever is your main stat, this field assumes you start with at least a 16 in the relevant Ability Score.
Assume modifier:
LV1-3: +3
LV4-7: +4
LV8-20:+5
The enemy AC also has +3, +4 and +5 around the same time, so this relative modifier stays at 0.
For LV9 PCs, proficiency bonus increases but monster AC doesn't, so you get a relative +1 to hit.
PC AC doesn’t change much so I won’t add any rules for Enemy Characters at CR9</t>
        </r>
      </text>
    </comment>
    <comment ref="AX1" authorId="0" shapeId="0" xr:uid="{00000000-0006-0000-0000-000011000000}">
      <text>
        <r>
          <rPr>
            <sz val="9"/>
            <rFont val="MS PGothic"/>
            <family val="2"/>
          </rPr>
          <t>Resulting minimum dice roll to hit.
Without any modifiers, the game is balanced for it to be 8 at all levels but LV9 because of the discrepancy in proficiency bonus and enemy AC.</t>
        </r>
      </text>
    </comment>
    <comment ref="AY1" authorId="0" shapeId="0" xr:uid="{00000000-0006-0000-0000-000016000000}">
      <text>
        <r>
          <rPr>
            <sz val="9"/>
            <rFont val="MS PGothic"/>
            <family val="2"/>
          </rPr>
          <t>STANDARD:
C=1-(Ac-1)/20
DISADVANTAGE:
Cdvg=C^2
ADVANTAGE (or STANDARD with Lucky feat):
Cadv=1-(1-C)^2
ELVEN ACCURACY (or ADVANTAGE/DISADVANTAGE with Lucky feat):
Csadv=1-(1-C)^3
Lucky feat ELVEN ACCURACY:
Cssadv=1-(1-C)^4
STANDARD Halfling:
Ch=C+(C/20)
DISADVANTAGE Halfling:
Chdvg=Cdvg+(2/20)*(C^2)
ADVANTAGE Halfling (or STANDARD Halfling with Lucky Feat):
Chadv=Cadv+((2*(1-C)/20)-(1/(20^2)))*C
Lucky Feat ADVANTAGE/DISADVANTAGE Halfling:
Chsadv=Csadv+((3*(1-C)/20)-(1/20^3))*C
Saving throw Spells and Auto Hit spells:
Csp=0</t>
        </r>
      </text>
    </comment>
    <comment ref="AZ1" authorId="0" shapeId="0" xr:uid="{00000000-0006-0000-0000-000017000000}">
      <text>
        <r>
          <rPr>
            <sz val="9"/>
            <rFont val="MS PGothic"/>
            <family val="2"/>
          </rPr>
          <t>STANDARD:
H=1-((Ah-1)/20)
DISADVANTAGE:
Hdvg=H^2
ADVANTAGE (or STANDARD with Lucky feat):
Hadv=1-(1-H)^2
ELVEN ACCURACY (or ADVANTAGE/DISADVANTAGE with Lucky feat):
Hsadv=1-(1-H)^3
Lucky feat ELVEN ACCURACY:
Hssadv=1-(1-H)^4
STANDARD Halfling:
Hh=H+(H/20)
DISADVANTAGE Halfling:
Hhdvg=Hdvg+(2/20)*(H^2)
ADVANTAGE Halfling (or STANDARD Halfling with Lucky Feat):
Hhadv=Hadv+((2*(1-H)/20)-(1/(20^2)))*H
Lucky Feat ADVANTAGE/DISADVANTAGE Halfling:
Hhsadv=Hsadv+((3*(1-H)/20)-(1/20^3))*H
Saving throw Spells:
Hsp=1-((Ah-1)/20)
Saving throw spells with enemy disadvantage:
Hspadv=1-(1-H)^2
Saving throw spells with enemy legendary resistance:
Hsplr=0 (count 3)
Spells with no roll:
Hspauto=1</t>
        </r>
      </text>
    </comment>
    <comment ref="BA1" authorId="0" shapeId="0" xr:uid="{00000000-0006-0000-0000-000018000000}">
      <text>
        <r>
          <rPr>
            <sz val="9"/>
            <rFont val="MS PGothic"/>
            <family val="2"/>
          </rPr>
          <t xml:space="preserve">For visualization and damage calculation.
non-crit hit chance
Hx=H-C
Notation: Hx </t>
        </r>
      </text>
    </comment>
    <comment ref="BB1" authorId="0" shapeId="0" xr:uid="{00000000-0006-0000-0000-000019000000}">
      <text>
        <r>
          <rPr>
            <sz val="9"/>
            <rFont val="MS PGothic"/>
            <family val="2"/>
          </rPr>
          <t>Relevant for half damage on miss spells against saving throws.
miss chance
M=1-H</t>
        </r>
      </text>
    </comment>
    <comment ref="BF1" authorId="0" shapeId="0" xr:uid="{00000000-0006-0000-0000-000029000000}">
      <text>
        <r>
          <rPr>
            <sz val="9"/>
            <rFont val="MS PGothic"/>
            <family val="2"/>
          </rPr>
          <t>avg from
the base
dmg
dice
(crit multiplies)
Notation:
Dr</t>
        </r>
      </text>
    </comment>
    <comment ref="BG1" authorId="0" shapeId="0" xr:uid="{00000000-0006-0000-0000-00002A000000}">
      <text>
        <r>
          <rPr>
            <sz val="9"/>
            <rFont val="MS PGothic"/>
            <family val="2"/>
          </rPr>
          <t>avg dmg from dice that you might
add from an effect
(crit multiplies)
Notation:
Db</t>
        </r>
      </text>
    </comment>
    <comment ref="BH1" authorId="0" shapeId="0" xr:uid="{00000000-0006-0000-0000-00002B000000}">
      <text>
        <r>
          <rPr>
            <sz val="9"/>
            <rFont val="MS PGothic"/>
            <family val="2"/>
          </rPr>
          <t>avg dmg from dice that you might
add from an effect
If you need more, after adding the dice column, insert two columns to the left of this one and two on the dice notation area. (one for damage and one for type). Copy the formula so the column matches.
(crit multiplies)
Notation:
Dbn</t>
        </r>
      </text>
    </comment>
    <comment ref="BI1" authorId="0" shapeId="0" xr:uid="{00000000-0006-0000-0000-00002C000000}">
      <text>
        <r>
          <rPr>
            <sz val="9"/>
            <rFont val="MS PGothic"/>
            <family val="2"/>
          </rPr>
          <t>avg dmg from dice that you might
add only on crits, such as
Smite spells.
(crit multiplies)
Notation:
Dxc</t>
        </r>
      </text>
    </comment>
    <comment ref="BJ1" authorId="0" shapeId="0" xr:uid="{00000000-0006-0000-0000-00002D000000}">
      <text>
        <r>
          <rPr>
            <sz val="9"/>
            <rFont val="MS PGothic"/>
            <family val="2"/>
          </rPr>
          <t>avg dmg from dice not multiplied on crit
but applied only on crit
such as Savage Attacks.
Notation:
Dxcn</t>
        </r>
      </text>
    </comment>
    <comment ref="BK1" authorId="0" shapeId="0" xr:uid="{00000000-0006-0000-0000-00002E000000}">
      <text>
        <r>
          <rPr>
            <sz val="9"/>
            <rFont val="MS PGothic"/>
            <family val="2"/>
          </rPr>
          <t>avg dmg from dice not multiplied on crit
such as Booming Blade
Notation:
Dn</t>
        </r>
      </text>
    </comment>
    <comment ref="BL1" authorId="0" shapeId="0" xr:uid="{00000000-0006-0000-0000-00002F000000}">
      <text>
        <r>
          <rPr>
            <sz val="9"/>
            <rFont val="MS PGothic"/>
            <family val="2"/>
          </rPr>
          <t>average damage sum of all applicable dice damage on critical hits
Notation: Dc
Dc=Dr+Db+(Dbn1+Dbn2...)+(2*Dxc)+Dxcn
This is only the added damage on crit, not the total damage for the attack.</t>
        </r>
      </text>
    </comment>
    <comment ref="BM1" authorId="0" shapeId="0" xr:uid="{00000000-0006-0000-0000-000030000000}">
      <text>
        <r>
          <rPr>
            <sz val="9"/>
            <rFont val="MS PGothic"/>
            <family val="2"/>
          </rPr>
          <t>average damage sum of all applicable dice damage on any hit
Notation:
D
D=Dr+Db+(Dbn1+Dbn2...)+Dn</t>
        </r>
      </text>
    </comment>
    <comment ref="BN1" authorId="0" shapeId="0" xr:uid="{00000000-0006-0000-0000-000031000000}">
      <text>
        <r>
          <rPr>
            <sz val="9"/>
            <rFont val="MS PGothic"/>
            <family val="2"/>
          </rPr>
          <t>For reference, this is what the actual total damage average would be on a critical hit.
Dcr=D+Dc</t>
        </r>
      </text>
    </comment>
    <comment ref="BO1" authorId="0" shapeId="0" xr:uid="{00000000-0006-0000-0000-000032000000}">
      <text>
        <r>
          <rPr>
            <sz val="9"/>
            <rFont val="MS PGothic"/>
            <family val="2"/>
          </rPr>
          <t>Only applies to
SPELL DC MISS 1/2 DMG or SPELL DC M 1/2 ENEMY DVG attacks.
Dm=(Dr+Db+(Dbn1+Dbn2...)+Dn+B)/2</t>
        </r>
      </text>
    </comment>
    <comment ref="CF1" authorId="0" shapeId="0" xr:uid="{00000000-0006-0000-0000-000033000000}">
      <text>
        <r>
          <rPr>
            <sz val="9"/>
            <rFont val="MS PGothic"/>
            <family val="2"/>
          </rPr>
          <t xml:space="preserve">damage for a single attack.
DPA=(C*Dc)+(H*(D+B))+(M*(Dm))
Replace C or H with the accuracy setting accordingly.
</t>
        </r>
      </text>
    </comment>
    <comment ref="CG1" authorId="0" shapeId="0" xr:uid="{00000000-0006-0000-0000-000034000000}">
      <text>
        <r>
          <rPr>
            <sz val="9"/>
            <rFont val="MS PGothic"/>
            <family val="2"/>
          </rPr>
          <t>Stacked damage across repeated attacks or several Area of Effect targets</t>
        </r>
      </text>
    </comment>
    <comment ref="CI1" authorId="0" shapeId="0" xr:uid="{00000000-0006-0000-0000-000035000000}">
      <text>
        <r>
          <rPr>
            <sz val="9"/>
            <rFont val="MS PGothic"/>
            <family val="2"/>
          </rPr>
          <t>damage for the
round</t>
        </r>
      </text>
    </comment>
    <comment ref="CK1" authorId="0" shapeId="0" xr:uid="{00000000-0006-0000-0000-000036000000}">
      <text>
        <r>
          <rPr>
            <sz val="9"/>
            <rFont val="MS PGothic"/>
            <family val="2"/>
          </rPr>
          <t>combined damage
across rounds for
tactic.</t>
        </r>
      </text>
    </comment>
    <comment ref="CM1" authorId="0" shapeId="0" xr:uid="{00000000-0006-0000-0000-000037000000}">
      <text>
        <r>
          <rPr>
            <sz val="9"/>
            <rFont val="MS PGothic"/>
            <family val="2"/>
          </rPr>
          <t>The whole point of this whole calculator! This is the DPR you obtain when dividing the total average damage for the tactic across the number of rounds you took to execute it.</t>
        </r>
      </text>
    </comment>
    <comment ref="CO1" authorId="0" shapeId="0" xr:uid="{00000000-0006-0000-0000-000038000000}">
      <text>
        <r>
          <rPr>
            <sz val="9"/>
            <rFont val="MS PGothic"/>
            <family val="2"/>
          </rPr>
          <t>The DPR rating is split across two columns so that the pivot table has numbers it can show.
Based on the expected max HP at CR. Inspired by RPGBot: DnD 5e - The Fundamental Math of Character Optimization.
(https://rpgbot.net/dnd5/characters/fundamental_math/)
0: ☆☆☆  No damage
1: 🡇🡇🡇  Not helping (lowest)
2: ★☆☆  Low (support, control, debuff)
3: ★★☆  Target (expected)
4: ★★★  High (heavy hitter)
5: 🕱🕱🕱🕱  Over Powered (dude stop)</t>
        </r>
      </text>
    </comment>
    <comment ref="CP1" authorId="0" shapeId="0" xr:uid="{00000000-0006-0000-0000-000039000000}">
      <text>
        <r>
          <rPr>
            <sz val="9"/>
            <rFont val="MS PGothic"/>
            <family val="2"/>
          </rPr>
          <t>Based on character level or CR. Inspired by RPGBot: DnD 5e - The Fundamental Math of Character Optimization.
(https://rpgbot.net/dnd5/characters/fundamental_math/)
1: 🡇🡇🡇  Not helping (lowest)
2: ★☆☆  Low (support, control, debuff)
3: ★★☆  Target (expected)
4: ★★★  High (heavy hitter)
5: 🕱🕱🕱🕱  Over Powered (dude stop)</t>
        </r>
      </text>
    </comment>
    <comment ref="CQ1" authorId="0" shapeId="0" xr:uid="{00000000-0006-0000-0000-00003A000000}">
      <text>
        <r>
          <rPr>
            <sz val="9"/>
            <rFont val="MS PGothic"/>
            <family val="2"/>
          </rPr>
          <t>I’m not entirely sure if the math is right on this one, since any AOE with more than 3 targets is sure to rate as Over Powered.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<sst xmlns="http://schemas.openxmlformats.org/spreadsheetml/2006/main" count="1259" uniqueCount="222">
  <si>
    <t>Row</t>
  </si>
  <si>
    <t>Tactic ID</t>
  </si>
  <si>
    <t>Character ID</t>
  </si>
  <si>
    <t>Description</t>
  </si>
  <si>
    <t>Player or Enemy</t>
  </si>
  <si>
    <t>LV or CR</t>
  </si>
  <si>
    <t>Round</t>
  </si>
  <si>
    <t>Repeat Attack Times</t>
  </si>
  <si>
    <t>Halfling</t>
  </si>
  <si>
    <t>Lucky feat</t>
  </si>
  <si>
    <t>Current Attack is GWM Crit Bonus Attack</t>
  </si>
  <si>
    <t>Great Weapon Master -5 to hit for +10 dmg</t>
  </si>
  <si>
    <t>War Cleric Channel Divinity +10 to hit</t>
  </si>
  <si>
    <t>Dice added to attack roll</t>
  </si>
  <si>
    <t>More dice added to attack roll</t>
  </si>
  <si>
    <t>Dice to attack roll average result</t>
  </si>
  <si>
    <t>More dice to attack roll average result</t>
  </si>
  <si>
    <t>Assumed Relative Modifier to Hit</t>
  </si>
  <si>
    <t>Add Relative Modifier to Hit</t>
  </si>
  <si>
    <t>Min to Hit</t>
  </si>
  <si>
    <t>Min to Crit</t>
  </si>
  <si>
    <t>Accuracy</t>
  </si>
  <si>
    <t>Enemy Paralyzed close-range auto-crit on hit</t>
  </si>
  <si>
    <t>Legendary Resistances Left</t>
  </si>
  <si>
    <t>Crit % Chance</t>
  </si>
  <si>
    <t>Hit % Chance</t>
  </si>
  <si>
    <t>Non-crit Hit % Chance</t>
  </si>
  <si>
    <t>Miss % Chance</t>
  </si>
  <si>
    <t>Area of Effect</t>
  </si>
  <si>
    <t>AOE size, length or radius</t>
  </si>
  <si>
    <t>Area of Effect Expected Targets</t>
  </si>
  <si>
    <t>Great Weapon Fighting Style</t>
  </si>
  <si>
    <t>Damage Dice</t>
  </si>
  <si>
    <t>Bonus Dmg Dice</t>
  </si>
  <si>
    <t>More Bonus Dmg Dice</t>
  </si>
  <si>
    <t>Crit-only Mult Dmg Dice</t>
  </si>
  <si>
    <t>Crit-only Flat Dmg Dice</t>
  </si>
  <si>
    <t>Non-crit Dmg Dice</t>
  </si>
  <si>
    <t>Bonus Flat Dmg</t>
  </si>
  <si>
    <t>Great Weapon Master Bonus Dmg</t>
  </si>
  <si>
    <t>Feat: Elemental Adept Element</t>
  </si>
  <si>
    <t>Damage Type</t>
  </si>
  <si>
    <t>Bonus Dmg Type</t>
  </si>
  <si>
    <t>More Bonus Dmg Type</t>
  </si>
  <si>
    <t>Crit Mult Dmg Type</t>
  </si>
  <si>
    <t>Crit-only Flat Dmg Type</t>
  </si>
  <si>
    <t>Non-crit Dmg Type</t>
  </si>
  <si>
    <t>Base Dice Dmg Avg</t>
  </si>
  <si>
    <t>Bonus Dice Dmg Avg</t>
  </si>
  <si>
    <t>More Bonus Dice Dmg Avg</t>
  </si>
  <si>
    <t>Crit-only Mult Dice Dmg Avg</t>
  </si>
  <si>
    <t>Crit-only Flat Dice Dmg Avg</t>
  </si>
  <si>
    <t>Non-crit Dice Dmg Avg</t>
  </si>
  <si>
    <t>Average Damage Added on Crit</t>
  </si>
  <si>
    <t>Average Dice Damage on Hit</t>
  </si>
  <si>
    <t>Average Resulting Crit Dice Damage</t>
  </si>
  <si>
    <t>Average Damage on Miss</t>
  </si>
  <si>
    <t>Max Expected Enemy HP at CR or LV</t>
  </si>
  <si>
    <t>Damage per Attack</t>
  </si>
  <si>
    <t>Average Resulting Damage per Target</t>
  </si>
  <si>
    <t>Average Resulting Damage Total</t>
  </si>
  <si>
    <t>Average Round Damage per Target</t>
  </si>
  <si>
    <t>Average Round Damage Total</t>
  </si>
  <si>
    <t>Average Tactic Damage per Target</t>
  </si>
  <si>
    <t>Average Tactic Damage Total</t>
  </si>
  <si>
    <t>Damage per Round per Target</t>
  </si>
  <si>
    <t>Total Damage per Round</t>
  </si>
  <si>
    <t>DPR per Target Rating</t>
  </si>
  <si>
    <t>DPR Rating per Target Description</t>
  </si>
  <si>
    <t>Total DPR Rating</t>
  </si>
  <si>
    <t>Total DPR Rating Description</t>
  </si>
  <si>
    <t>Notes</t>
  </si>
  <si>
    <t>Ex1.Fighter (LV5) R1:bow, R2:adv sword x2</t>
  </si>
  <si>
    <t>fighter_1_lv5</t>
  </si>
  <si>
    <t>Human Fighter(LV5) STR+4 DEX+3
Longbow attack, get closer</t>
  </si>
  <si>
    <t>PC</t>
  </si>
  <si>
    <t>NO</t>
  </si>
  <si>
    <t>-</t>
  </si>
  <si>
    <t>STANDARD</t>
  </si>
  <si>
    <t>1d8</t>
  </si>
  <si>
    <t>NONE</t>
  </si>
  <si>
    <t>two sword attacks at adv</t>
  </si>
  <si>
    <t>ADVANTAGE</t>
  </si>
  <si>
    <t>Ex2.Fighter (LV5) R1: sword x2, R2: adv same</t>
  </si>
  <si>
    <t>Same character,
two longsword attacks std</t>
  </si>
  <si>
    <t>two longsword attacks adv</t>
  </si>
  <si>
    <t>Ex3. Fighter (LV5) GWF PAM</t>
  </si>
  <si>
    <t>fighter_2_lv5</t>
  </si>
  <si>
    <t>Same stats, Great Weapon Fighter style, advantage
Action: Polearm master glaive twice</t>
  </si>
  <si>
    <t>YES</t>
  </si>
  <si>
    <t>1d10</t>
  </si>
  <si>
    <t>Bonus action: Polearm back end</t>
  </si>
  <si>
    <t>1d4</t>
  </si>
  <si>
    <t>Ex4. Wizard (LV9) Fireball 5</t>
  </si>
  <si>
    <t>wizard_1_LV9</t>
  </si>
  <si>
    <t>Wizard LV9: INT+5 Fireball 5th SL</t>
  </si>
  <si>
    <t>SP DC MISS 1/2 DMG</t>
  </si>
  <si>
    <t>SPHERE</t>
  </si>
  <si>
    <t>10d6</t>
  </si>
  <si>
    <t>FIRE</t>
  </si>
  <si>
    <t>Ex5. Wizard (LV9) Fireball 5 (EA)</t>
  </si>
  <si>
    <t>wizard_2_LV9</t>
  </si>
  <si>
    <t>Wizard LV9: INT+5 Fireball 5th SL
(Elemental Adept : Fire)</t>
  </si>
  <si>
    <t>Ex6. Wizard (LV9) Firebal tgt restr</t>
  </si>
  <si>
    <t>Wizard LV9: INT+5 Fireball 5th SL
Enemy is restrained,
disadvantage on DEX saves</t>
  </si>
  <si>
    <t>SP DC M 1/2 ENEMY DVG</t>
  </si>
  <si>
    <t>Ex7. Wizard (LV5) TtDd12</t>
  </si>
  <si>
    <t>wizard_3_LV5</t>
  </si>
  <si>
    <t>Wizard LV5: INT+4 Toll the Dead
on damaged enemy</t>
  </si>
  <si>
    <t>SPELL (SAVE DC)</t>
  </si>
  <si>
    <t>2d12</t>
  </si>
  <si>
    <t>NECROTIC</t>
  </si>
  <si>
    <t>Let's compare Toll the Dead DPR vs Bestow Curse and Toll the Dead at disadvantage.</t>
  </si>
  <si>
    <t>Ex8. Wizard (LV5) Bestow Curse WIS 3xTtDd12</t>
  </si>
  <si>
    <t>Wizard LV5: INT+4. Cast Bestow Curse (no dmg), enemy has disadvantage on WIS saves from Bestow Curse</t>
  </si>
  <si>
    <t>Toll the Dead</t>
  </si>
  <si>
    <t>SP DC ENEMY DVG</t>
  </si>
  <si>
    <t>Toll the Dead.</t>
  </si>
  <si>
    <t>Only after 4 rounds does the WIS disadvantage increase DPR against just 4 Toll the Deads.</t>
  </si>
  <si>
    <t>Ex9. Wizard (LV9) Fireball 5 (legendary resistance)</t>
  </si>
  <si>
    <t>SP DC M 1/2 LEG RESIST</t>
  </si>
  <si>
    <t>9d6</t>
  </si>
  <si>
    <t>more fireball, but SL4</t>
  </si>
  <si>
    <t>more fireball, but now that it's weak, SL 5!</t>
  </si>
  <si>
    <t>and then a Scorching Ray at SL3</t>
  </si>
  <si>
    <t>2d6</t>
  </si>
  <si>
    <t>Ex.10 Fighter (LV5) GWM crit bonus attack</t>
  </si>
  <si>
    <t>fighter_3_lv5</t>
  </si>
  <si>
    <t>STR+4, Great Weapon Master Feat
Action: Great sword twice adv</t>
  </si>
  <si>
    <t>Bonus action: extra sword attack if crit</t>
  </si>
  <si>
    <t>Ex.11 Fighter (LV5) GWM -5hit +10dmg crit bonus attack</t>
  </si>
  <si>
    <t>STR+4, Great Weapon Master Feat
Action: Great sword twice adv -5 to hit +10dmg</t>
  </si>
  <si>
    <t>Bonus action: extra sword attack if crit, samge stats</t>
  </si>
  <si>
    <t>Notice how the Bonus attack on crit adds about +1 to DPR but the -5 to hit and +10 dmg adds about +5 to DPR and gets you a new rating.</t>
  </si>
  <si>
    <t>Dmg per Attack</t>
  </si>
  <si>
    <t>Dmg per Target</t>
  </si>
  <si>
    <t>Dmg total</t>
  </si>
  <si>
    <t>Round DPT</t>
  </si>
  <si>
    <t>Round Dmg Total</t>
  </si>
  <si>
    <t>Tactic DPT</t>
  </si>
  <si>
    <t>Tactic Dmg Total</t>
  </si>
  <si>
    <t>DPR per Target</t>
  </si>
  <si>
    <t>Total DPR</t>
  </si>
  <si>
    <t>DPR (pT) Rating</t>
  </si>
  <si>
    <t>DPR Total Rating</t>
  </si>
  <si>
    <t>DPR per Target Rating description</t>
  </si>
  <si>
    <t>Total DPR Rating description</t>
  </si>
  <si>
    <t>Average</t>
  </si>
  <si>
    <t>CR or LV</t>
  </si>
  <si>
    <t>Max Expected 
Enemy HP</t>
  </si>
  <si>
    <t>Low DPR 
Threshold</t>
  </si>
  <si>
    <t>Target DPR 
Threshold</t>
  </si>
  <si>
    <t>High DPR 
Threshold</t>
  </si>
  <si>
    <t>OP DPR 
Threshold</t>
  </si>
  <si>
    <t>Rating</t>
  </si>
  <si>
    <t>Low</t>
  </si>
  <si>
    <t>Target</t>
  </si>
  <si>
    <t>High</t>
  </si>
  <si>
    <t>OP</t>
  </si>
  <si>
    <t>Turns to down enemy</t>
  </si>
  <si>
    <t>* If we assume a party of 4 and 3-round encounters like the CR calculation rules do, we can divide the top end of the hp progression by 12 to get our target DPR</t>
  </si>
  <si>
    <t>* RPGBot: DnD 5e – The Fundamental Math of Character Optimization</t>
  </si>
  <si>
    <t>* https://rpgbot.net/dnd5/characters/fundamental_math/</t>
  </si>
  <si>
    <t>(All)</t>
  </si>
  <si>
    <t>Wizard LV9: INT+5 Fireball 4th SL. But the enemy has 3 legendary resistances.</t>
  </si>
  <si>
    <t xml:space="preserve"> Let's attack 4 times to get one without resistance.</t>
  </si>
  <si>
    <t xml:space="preserve">more fireball, SL4! </t>
  </si>
  <si>
    <t>This is just to test my legendary resistance counter works if interrupted</t>
  </si>
  <si>
    <t>Retaliation Dmg Dice on Enemy Hit</t>
  </si>
  <si>
    <t>Retaliatory Dmg Type</t>
  </si>
  <si>
    <t>Armor Class (for Retaliatory Dmg)</t>
  </si>
  <si>
    <t>Enemy Accuracy</t>
  </si>
  <si>
    <t>Enemy Hit % Chance</t>
  </si>
  <si>
    <t>Average Damage on Retaliatory Dice</t>
  </si>
  <si>
    <t>Max Expected Enemy Hit Modifier</t>
  </si>
  <si>
    <t>Ex.12 Wizard (LV1) Magic Missile (auto hit)</t>
  </si>
  <si>
    <t>wizard_4_lv1</t>
  </si>
  <si>
    <t>Magic Missile always hits!</t>
  </si>
  <si>
    <t>SPELL (NO ROLL)</t>
  </si>
  <si>
    <t>FORCE</t>
  </si>
  <si>
    <t>Retaliation Flat Dmg on Enemy Hit</t>
  </si>
  <si>
    <t>Healing Dice</t>
  </si>
  <si>
    <t>Healing Flat Bonus</t>
  </si>
  <si>
    <t>Max Expected Player HP at LV</t>
  </si>
  <si>
    <t>Average Resulting Heal per Target</t>
  </si>
  <si>
    <t>Average Resulting Heal Total</t>
  </si>
  <si>
    <t>Average Round Heal per Target</t>
  </si>
  <si>
    <t>Average Round Heal Total</t>
  </si>
  <si>
    <t>Average Tactic Heal per Target</t>
  </si>
  <si>
    <t>Average Tactic Heal Total</t>
  </si>
  <si>
    <t>Heal per Round per Target</t>
  </si>
  <si>
    <t>Total Heal per Round</t>
  </si>
  <si>
    <t>HPR HP% per Target</t>
  </si>
  <si>
    <t>Total HPR HP%</t>
  </si>
  <si>
    <t>Ex.13 Cleric (LV9) Mass Cure Wounds</t>
  </si>
  <si>
    <t>cleric_1_lv9</t>
  </si>
  <si>
    <t>Mass Cure Wounds (AOE Heal, no roll)</t>
  </si>
  <si>
    <t>3d8</t>
  </si>
  <si>
    <t>Row Labels</t>
  </si>
  <si>
    <t>Grand Total</t>
  </si>
  <si>
    <t>Round Heal per Target</t>
  </si>
  <si>
    <t>Round Heal Total</t>
  </si>
  <si>
    <t>Tactic Heal per Target</t>
  </si>
  <si>
    <t>Tactic Heal Total</t>
  </si>
  <si>
    <t>HPR per Target</t>
  </si>
  <si>
    <t>Total HPR</t>
  </si>
  <si>
    <t>HPR per Target HP%</t>
  </si>
  <si>
    <t>Total HPR Result HP%</t>
  </si>
  <si>
    <t>Heal per Target</t>
  </si>
  <si>
    <t>Heal Total</t>
  </si>
  <si>
    <t>Ex.14 Warlock (LV5) Vampiric Touch attack and heal</t>
  </si>
  <si>
    <t>warlock_1_lv5</t>
  </si>
  <si>
    <t>3d6</t>
  </si>
  <si>
    <t>1.5d6</t>
  </si>
  <si>
    <t>Deals 7.35 (low) , heals 3.68 (6.9%)</t>
  </si>
  <si>
    <t>(blank)</t>
  </si>
  <si>
    <t>(Multiple Items)</t>
  </si>
  <si>
    <t>Character HP Max</t>
  </si>
  <si>
    <t>HPR Self HP%</t>
  </si>
  <si>
    <t>Average HPR Self HP%</t>
  </si>
  <si>
    <t>Self Heal Action HP%</t>
  </si>
  <si>
    <t>Self Heal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</si>
</sst>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_ "/>
    <numFmt numFmtId="165" formatCode="\+0;\-0;0"/>
    <numFmt numFmtId="166" formatCode="\+#,###.??;\-#,###.??;0"/>
    <numFmt numFmtId="167" formatCode="0.00_ "/>
    <numFmt numFmtId="168" formatCode="0_ "/>
    <numFmt numFmtId="169" formatCode="0.00000000_ "/>
  </numFmts>
  <fonts count="1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9"/>
      <name val="MS PGothic"/>
      <family val="2"/>
    </font>
    <font>
      <sz val="11"/>
      <color theme="1"/>
      <name val="Calibri"/>
      <family val="2"/>
      <scheme val="minor"/>
    </font>
    <font>
      <sz val="11"/>
      <color theme="1"/>
      <name val="Calibri"/>
      <family val="2"/>
      <charset val="134"/>
      <scheme val="minor"/>
    </font>
    <font>
      <sz val="8"/>
      <name val="Calibri"/>
      <family val="2"/>
      <scheme val="minor"/>
    </font>
    <font>
      <sz val="11"/>
      <color theme="1"/>
      <name val="ＭＳ Ｐゴシック"/>
      <charset val="134"/>
    </font>
  </fonts>
  <fills count="6">
    <fill>
      <patternFill patternType="none"/>
    </fill>
    <fill>
      <patternFill patternType="gray125"/>
    </fill>
    <fill>
      <patternFill patternType="solid">
        <fgColor theme="8"/>
        <bgColor theme="8"/>
      </patternFill>
    </fill>
    <fill>
      <patternFill patternType="solid">
        <fgColor rgb="FFD0B4E0"/>
        <bgColor indexed="64"/>
      </patternFill>
    </fill>
    <fill>
      <patternFill patternType="solid">
        <fgColor theme="8" tint="-0.249977111117893"/>
        <bgColor theme="9"/>
      </patternFill>
    </fill>
    <fill>
      <patternFill patternType="solid">
        <fgColor theme="8" tint="0.79998168889431442"/>
        <bgColor theme="9" tint="0.79995117038483843"/>
      </patternFill>
    </fill>
  </fills>
  <borders count="15">
    <border>
      <left/>
      <right/>
      <top/>
      <bottom/>
      <diagonal/>
    </border>
    <border>
      <left style="thin">
        <color theme="8"/>
      </left>
      <right/>
      <top style="thin">
        <color theme="8"/>
      </top>
      <bottom/>
      <diagonal/>
    </border>
    <border>
      <left/>
      <right/>
      <top style="thin">
        <color theme="8"/>
      </top>
      <bottom/>
      <diagonal/>
    </border>
    <border>
      <left/>
      <right style="thin">
        <color theme="0"/>
      </right>
      <top/>
      <bottom style="thick">
        <color theme="0"/>
      </bottom>
      <diagonal/>
    </border>
    <border>
      <left style="thin">
        <color theme="8"/>
      </left>
      <right/>
      <top/>
      <bottom/>
      <diagonal/>
    </border>
    <border>
      <left/>
      <right style="thin">
        <color theme="0"/>
      </right>
      <top style="thick">
        <color theme="0"/>
      </top>
      <bottom/>
      <diagonal/>
    </border>
    <border>
      <left style="thin">
        <color theme="8"/>
      </left>
      <right/>
      <top/>
      <bottom style="thin">
        <color theme="8"/>
      </bottom>
      <diagonal/>
    </border>
    <border>
      <left/>
      <right/>
      <top/>
      <bottom style="thin">
        <color theme="8"/>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ck">
        <color theme="0"/>
      </top>
      <bottom/>
      <diagonal/>
    </border>
    <border>
      <left style="thin">
        <color theme="0"/>
      </left>
      <right/>
      <top style="thick">
        <color theme="0"/>
      </top>
      <bottom/>
      <diagonal/>
    </border>
    <border>
      <left/>
      <right style="thin">
        <color theme="1"/>
      </right>
      <top/>
      <bottom/>
      <diagonal/>
    </border>
    <border>
      <left/>
      <right style="thick">
        <color indexed="64"/>
      </right>
      <top/>
      <bottom/>
      <diagonal/>
    </border>
    <border>
      <left/>
      <right style="thin">
        <color indexed="64"/>
      </right>
      <top/>
      <bottom/>
      <diagonal/>
    </border>
  </borders>
  <cellStyleXfs count="2">
    <xf numFmtId="0" fontId="0" fillId="0" borderId="0">
      <alignment vertical="center"/>
    </xf>
    <xf numFmtId="9" fontId="9" fillId="0" borderId="0" applyFont="0" applyFill="0" applyBorder="0" applyAlignment="0" applyProtection="0">
      <alignment vertical="center"/>
    </xf>
  </cellStyleXfs>
  <cellXfs count="78">
    <xf numFmtId="0" fontId="0" fillId="0" borderId="0" xfId="0">
      <alignment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6" fillId="0" borderId="0" xfId="0" applyFont="1">
      <alignment vertical="center"/>
    </xf>
    <xf numFmtId="0" fontId="0" fillId="0" borderId="0" xfId="0" applyAlignment="1">
      <alignment horizontal="center" vertical="center"/>
    </xf>
    <xf numFmtId="0" fontId="6" fillId="0" borderId="0" xfId="0" applyFont="1" applyAlignment="1">
      <alignment horizontal="center" vertical="center"/>
    </xf>
    <xf numFmtId="0" fontId="6" fillId="0" borderId="0" xfId="0" applyFont="1" applyAlignment="1">
      <alignment vertical="center" wrapText="1"/>
    </xf>
    <xf numFmtId="167" fontId="0" fillId="0" borderId="0" xfId="0" applyNumberFormat="1" applyAlignment="1">
      <alignment horizontal="center" vertical="center"/>
    </xf>
    <xf numFmtId="0" fontId="7" fillId="3" borderId="0" xfId="0" applyFont="1" applyFill="1">
      <alignment vertical="center"/>
    </xf>
    <xf numFmtId="0" fontId="0" fillId="0" borderId="0" xfId="0" applyAlignment="1">
      <alignment horizontal="left" vertical="center"/>
    </xf>
    <xf numFmtId="166" fontId="0" fillId="0" borderId="0" xfId="0" applyNumberFormat="1" applyAlignment="1">
      <alignment horizontal="center" vertical="center" wrapText="1"/>
    </xf>
    <xf numFmtId="10" fontId="0" fillId="0" borderId="0" xfId="1" applyNumberFormat="1" applyFont="1" applyFill="1" applyBorder="1" applyAlignment="1">
      <alignment horizontal="center" vertical="center" wrapText="1"/>
    </xf>
    <xf numFmtId="10" fontId="0" fillId="0" borderId="0" xfId="1" applyNumberFormat="1" applyFont="1" applyFill="1" applyBorder="1"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0" fontId="6" fillId="0" borderId="0" xfId="0" applyFont="1" applyAlignment="1">
      <alignment horizontal="center" vertical="center" wrapText="1"/>
    </xf>
    <xf numFmtId="0" fontId="0" fillId="0" borderId="0" xfId="0" pivotButton="1">
      <alignment vertical="center"/>
    </xf>
    <xf numFmtId="0" fontId="5" fillId="4" borderId="3"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5" xfId="0" applyFont="1"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10" fillId="0" borderId="0" xfId="0" applyFont="1" applyAlignment="1">
      <alignment horizontal="center" vertical="center" wrapText="1"/>
    </xf>
    <xf numFmtId="165" fontId="4" fillId="0" borderId="0" xfId="0" applyNumberFormat="1" applyFont="1" applyAlignment="1">
      <alignment horizontal="center" vertical="center"/>
    </xf>
    <xf numFmtId="169" fontId="3" fillId="0" borderId="0" xfId="0" applyNumberFormat="1" applyFont="1" applyAlignment="1">
      <alignment horizontal="left" vertical="center"/>
    </xf>
    <xf numFmtId="0" fontId="6" fillId="0" borderId="14" xfId="0" applyFont="1" applyBorder="1" applyAlignment="1">
      <alignment horizontal="center" vertical="center" wrapText="1"/>
    </xf>
    <xf numFmtId="165" fontId="10" fillId="0" borderId="0" xfId="0" applyNumberFormat="1" applyFont="1" applyAlignment="1">
      <alignment horizontal="center" vertical="center"/>
    </xf>
    <xf numFmtId="10" fontId="0" fillId="0" borderId="0" xfId="1" applyNumberFormat="1" applyFont="1" applyFill="1" applyAlignment="1">
      <alignment horizontal="center" vertical="center" wrapText="1"/>
    </xf>
    <xf numFmtId="10" fontId="0" fillId="0" borderId="0" xfId="1" applyNumberFormat="1" applyFont="1" applyFill="1" applyAlignment="1">
      <alignment horizontal="center" vertical="center"/>
    </xf>
    <xf numFmtId="165" fontId="6" fillId="0" borderId="0" xfId="0" applyNumberFormat="1" applyFont="1" applyAlignment="1">
      <alignment horizontal="center" vertical="center" wrapText="1"/>
    </xf>
    <xf numFmtId="0" fontId="2" fillId="0" borderId="0" xfId="0" applyFont="1" applyAlignment="1">
      <alignment horizontal="center" vertical="center"/>
    </xf>
    <xf numFmtId="169" fontId="10" fillId="0" borderId="0" xfId="0" applyNumberFormat="1" applyFont="1" applyAlignment="1">
      <alignment horizontal="left" vertical="center"/>
    </xf>
    <xf numFmtId="0" fontId="2" fillId="0" borderId="0" xfId="1" applyNumberFormat="1" applyFont="1" applyAlignment="1">
      <alignment horizontal="center" vertical="center"/>
    </xf>
    <xf numFmtId="0" fontId="2" fillId="0" borderId="0" xfId="1" applyNumberFormat="1" applyFont="1" applyFill="1" applyAlignment="1">
      <alignment horizontal="center" vertical="center" wrapText="1"/>
    </xf>
    <xf numFmtId="165" fontId="2" fillId="0" borderId="0" xfId="0" applyNumberFormat="1" applyFont="1" applyAlignment="1">
      <alignment horizontal="center" vertical="center" wrapText="1"/>
    </xf>
    <xf numFmtId="0" fontId="2" fillId="0" borderId="0" xfId="0" applyFont="1" applyAlignment="1">
      <alignment horizontal="center" vertical="center" wrapText="1"/>
    </xf>
    <xf numFmtId="2" fontId="0" fillId="0" borderId="0" xfId="0" applyNumberFormat="1" applyAlignment="1">
      <alignment horizontal="center" vertical="center" wrapText="1"/>
    </xf>
    <xf numFmtId="2" fontId="6" fillId="0" borderId="0" xfId="0" applyNumberFormat="1" applyFont="1" applyAlignment="1">
      <alignment horizontal="center" vertical="center"/>
    </xf>
    <xf numFmtId="10" fontId="6" fillId="0" borderId="0" xfId="1" applyNumberFormat="1" applyFont="1" applyBorder="1" applyAlignment="1">
      <alignment horizontal="center" vertical="center" wrapText="1"/>
    </xf>
    <xf numFmtId="10" fontId="6" fillId="0" borderId="14" xfId="1" applyNumberFormat="1" applyFont="1" applyBorder="1" applyAlignment="1">
      <alignment horizontal="center" vertical="center" wrapText="1"/>
    </xf>
    <xf numFmtId="2" fontId="6" fillId="0" borderId="0" xfId="0" applyNumberFormat="1" applyFont="1" applyAlignment="1">
      <alignment horizontal="center" vertical="center" wrapText="1"/>
    </xf>
    <xf numFmtId="2" fontId="0" fillId="0" borderId="0" xfId="0" applyNumberFormat="1" applyAlignment="1">
      <alignment horizontal="center" vertical="center"/>
    </xf>
    <xf numFmtId="0" fontId="0" fillId="0" borderId="0" xfId="0" applyAlignment="1">
      <alignment horizontal="left" vertical="center" wrapText="1"/>
    </xf>
    <xf numFmtId="0" fontId="2" fillId="0" borderId="0" xfId="0" applyFont="1">
      <alignment vertical="center"/>
    </xf>
    <xf numFmtId="0" fontId="2" fillId="0" borderId="0" xfId="0" applyFont="1" applyAlignment="1">
      <alignment horizontal="left" vertical="center"/>
    </xf>
    <xf numFmtId="0" fontId="10" fillId="0" borderId="0" xfId="0" applyFont="1" applyAlignment="1">
      <alignment horizontal="center" vertical="center"/>
    </xf>
    <xf numFmtId="0" fontId="4" fillId="0" borderId="0" xfId="0" applyFont="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center" vertical="center"/>
    </xf>
    <xf numFmtId="0" fontId="6" fillId="0" borderId="12" xfId="0" applyFont="1" applyBorder="1" applyAlignment="1">
      <alignment horizontal="center" vertical="center" wrapText="1"/>
    </xf>
    <xf numFmtId="0" fontId="0" fillId="0" borderId="12" xfId="0" applyBorder="1" applyAlignment="1">
      <alignment horizontal="center" vertical="center" wrapText="1"/>
    </xf>
    <xf numFmtId="0" fontId="2" fillId="0" borderId="12" xfId="0" applyFont="1" applyBorder="1" applyAlignment="1">
      <alignment horizontal="center" vertical="center" wrapText="1"/>
    </xf>
    <xf numFmtId="0" fontId="0" fillId="0" borderId="0" xfId="0" applyAlignment="1">
      <alignment horizontal="left" vertical="center" indent="1"/>
    </xf>
    <xf numFmtId="10" fontId="0" fillId="0" borderId="0" xfId="0" applyNumberFormat="1">
      <alignment vertical="center"/>
    </xf>
    <xf numFmtId="167" fontId="0" fillId="0" borderId="0" xfId="0" applyNumberFormat="1" applyAlignment="1">
      <alignment vertical="center" wrapText="1"/>
    </xf>
    <xf numFmtId="169" fontId="3" fillId="0" borderId="0" xfId="0" applyNumberFormat="1" applyFont="1" applyAlignment="1">
      <alignment vertical="center" wrapText="1"/>
    </xf>
    <xf numFmtId="167" fontId="3" fillId="0" borderId="0" xfId="0" applyNumberFormat="1" applyFont="1" applyAlignment="1">
      <alignment vertical="center" wrapText="1"/>
    </xf>
    <xf numFmtId="169" fontId="10" fillId="0" borderId="0" xfId="0" applyNumberFormat="1" applyFont="1">
      <alignment vertical="center"/>
    </xf>
    <xf numFmtId="167" fontId="10" fillId="0" borderId="0" xfId="0" applyNumberFormat="1" applyFont="1" applyAlignment="1">
      <alignment vertical="center" wrapText="1"/>
    </xf>
    <xf numFmtId="2" fontId="0" fillId="0" borderId="0" xfId="0" applyNumberFormat="1">
      <alignment vertical="center"/>
    </xf>
    <xf numFmtId="0" fontId="1" fillId="0" borderId="0" xfId="0" applyFont="1" applyAlignment="1">
      <alignment horizontal="center" vertical="center"/>
    </xf>
    <xf numFmtId="169" fontId="0" fillId="0" borderId="0" xfId="0" applyNumberFormat="1" applyAlignment="1">
      <alignment horizontal="left" vertical="center"/>
    </xf>
    <xf numFmtId="0" fontId="1" fillId="0" borderId="0" xfId="0" applyFont="1" applyAlignment="1">
      <alignment horizontal="left" vertical="center"/>
    </xf>
    <xf numFmtId="0" fontId="6" fillId="0" borderId="0" xfId="1" applyNumberFormat="1" applyFont="1" applyFill="1" applyAlignment="1">
      <alignment horizontal="center" vertical="center" wrapText="1"/>
    </xf>
    <xf numFmtId="2" fontId="0" fillId="0" borderId="0" xfId="0" applyNumberFormat="1" applyAlignment="1">
      <alignment horizontal="left" vertical="center"/>
    </xf>
    <xf numFmtId="2" fontId="12" fillId="0" borderId="0" xfId="0" applyNumberFormat="1" applyFont="1" applyAlignment="1">
      <alignment horizontal="center" vertical="center" wrapText="1"/>
    </xf>
    <xf numFmtId="0" fontId="1" fillId="0" borderId="0" xfId="0" applyFont="1">
      <alignment vertical="center"/>
    </xf>
    <xf numFmtId="169" fontId="1" fillId="0" borderId="0" xfId="0" applyNumberFormat="1" applyFont="1" applyAlignment="1">
      <alignment horizontal="left" vertical="center"/>
    </xf>
    <xf numFmtId="169" fontId="1" fillId="0" borderId="0" xfId="0" applyNumberFormat="1" applyFont="1" applyAlignment="1">
      <alignment vertical="center" wrapText="1"/>
    </xf>
    <xf numFmtId="167" fontId="1" fillId="0" borderId="0" xfId="0" applyNumberFormat="1" applyFont="1" applyAlignment="1">
      <alignment vertical="center" wrapText="1"/>
    </xf>
    <xf numFmtId="10" fontId="0" fillId="0" borderId="0" xfId="1" applyNumberFormat="1" applyFont="1">
      <alignment vertical="center"/>
    </xf>
  </cellXfs>
  <cellStyles count="2">
    <cellStyle name="Normal" xfId="0" builtinId="0"/>
    <cellStyle name="Percent" xfId="1" builtinId="5"/>
  </cellStyles>
  <dxfs count="154">
    <dxf>
      <numFmt numFmtId="170" formatCode="0.0%"/>
    </dxf>
    <dxf>
      <numFmt numFmtId="14" formatCode="0.00%"/>
    </dxf>
    <dxf>
      <numFmt numFmtId="170" formatCode="0.0%"/>
    </dxf>
    <dxf>
      <numFmt numFmtId="14" formatCode="0.00%"/>
    </dxf>
    <dxf>
      <numFmt numFmtId="14" formatCode="0.00%"/>
    </dxf>
    <dxf>
      <numFmt numFmtId="2" formatCode="0.00"/>
    </dxf>
    <dxf>
      <numFmt numFmtId="2" formatCode="0.00"/>
    </dxf>
    <dxf>
      <numFmt numFmtId="14" formatCode="0.00%"/>
    </dxf>
    <dxf>
      <numFmt numFmtId="14" formatCode="0.00%"/>
    </dxf>
    <dxf>
      <numFmt numFmtId="170" formatCode="0.0%"/>
    </dxf>
    <dxf>
      <numFmt numFmtId="170" formatCode="0.0%"/>
    </dxf>
    <dxf>
      <numFmt numFmtId="14" formatCode="0.00%"/>
    </dxf>
    <dxf>
      <numFmt numFmtId="2" formatCode="0.00"/>
    </dxf>
    <dxf>
      <numFmt numFmtId="2" formatCode="0.00"/>
    </dxf>
    <dxf>
      <numFmt numFmtId="14" formatCode="0.00%"/>
    </dxf>
    <dxf>
      <numFmt numFmtId="14" formatCode="0.00%"/>
    </dxf>
    <dxf>
      <numFmt numFmtId="14" formatCode="0.00%"/>
    </dxf>
    <dxf>
      <numFmt numFmtId="2" formatCode="0.00"/>
    </dxf>
    <dxf>
      <numFmt numFmtId="2" formatCode="0.00"/>
    </dxf>
    <dxf>
      <numFmt numFmtId="14" formatCode="0.00%"/>
    </dxf>
    <dxf>
      <numFmt numFmtId="14" formatCode="0.00%"/>
    </dxf>
    <dxf>
      <numFmt numFmtId="14" formatCode="0.00%"/>
    </dxf>
    <dxf>
      <numFmt numFmtId="2" formatCode="0.00"/>
    </dxf>
    <dxf>
      <numFmt numFmtId="2" formatCode="0.00"/>
    </dxf>
    <dxf>
      <numFmt numFmtId="14" formatCode="0.00%"/>
    </dxf>
    <dxf>
      <numFmt numFmtId="14" formatCode="0.00%"/>
    </dxf>
    <dxf>
      <numFmt numFmtId="14" formatCode="0.00%"/>
    </dxf>
    <dxf>
      <numFmt numFmtId="2" formatCode="0.00"/>
    </dxf>
    <dxf>
      <numFmt numFmtId="2" formatCode="0.00"/>
    </dxf>
    <dxf>
      <numFmt numFmtId="14" formatCode="0.00%"/>
    </dxf>
    <dxf>
      <numFmt numFmtId="14" formatCode="0.00%"/>
    </dxf>
    <dxf>
      <alignment horizontal="center"/>
    </dxf>
    <dxf>
      <numFmt numFmtId="169" formatCode="0.00000000_ "/>
    </dxf>
    <dxf>
      <numFmt numFmtId="171" formatCode="0.0000000_ "/>
    </dxf>
    <dxf>
      <numFmt numFmtId="172" formatCode="0.000000_ "/>
    </dxf>
    <dxf>
      <numFmt numFmtId="173" formatCode="0.00000_ "/>
    </dxf>
    <dxf>
      <numFmt numFmtId="174" formatCode="0.0000_ "/>
    </dxf>
    <dxf>
      <numFmt numFmtId="175" formatCode="0.000_ "/>
    </dxf>
    <dxf>
      <numFmt numFmtId="167" formatCode="0.00_ "/>
    </dxf>
    <dxf>
      <font>
        <b/>
        <i val="0"/>
        <strike val="0"/>
        <condense val="0"/>
        <extend val="0"/>
        <outline val="0"/>
        <shadow val="0"/>
        <u val="none"/>
        <vertAlign val="baseline"/>
        <sz val="11"/>
        <color theme="1"/>
        <name val="Calibri"/>
        <family val="2"/>
        <scheme val="minor"/>
      </font>
      <numFmt numFmtId="14" formatCode="0.00%"/>
      <alignment horizontal="center" vertical="center" textRotation="0" wrapText="1" indent="0" justifyLastLine="0" shrinkToFit="0" readingOrder="0"/>
    </dxf>
    <dxf>
      <font>
        <b/>
      </font>
    </dxf>
    <dxf>
      <font>
        <b/>
      </font>
    </dxf>
    <dxf>
      <font>
        <b/>
      </font>
    </dxf>
    <dxf>
      <font>
        <b/>
      </font>
    </dxf>
    <dxf>
      <font>
        <b/>
      </font>
    </dxf>
    <dxf>
      <font>
        <b/>
      </font>
    </dxf>
    <dxf>
      <numFmt numFmtId="14" formatCode="0.00%"/>
    </dxf>
    <dxf>
      <numFmt numFmtId="14" formatCode="0.00%"/>
    </dxf>
    <dxf>
      <numFmt numFmtId="2" formatCode="0.00"/>
    </dxf>
    <dxf>
      <numFmt numFmtId="2" formatCode="0.00"/>
    </dxf>
    <dxf>
      <numFmt numFmtId="14" formatCode="0.00%"/>
    </dxf>
    <dxf>
      <numFmt numFmtId="167" formatCode="0.00_ "/>
    </dxf>
    <dxf>
      <numFmt numFmtId="175" formatCode="0.000_ "/>
    </dxf>
    <dxf>
      <numFmt numFmtId="174" formatCode="0.0000_ "/>
    </dxf>
    <dxf>
      <numFmt numFmtId="173" formatCode="0.00000_ "/>
    </dxf>
    <dxf>
      <numFmt numFmtId="172" formatCode="0.000000_ "/>
    </dxf>
    <dxf>
      <numFmt numFmtId="171" formatCode="0.0000000_ "/>
    </dxf>
    <dxf>
      <numFmt numFmtId="169" formatCode="0.00000000_ "/>
    </dxf>
    <dxf>
      <alignment horizontal="center"/>
    </dxf>
    <dxf>
      <numFmt numFmtId="0" formatCode="General"/>
      <alignment horizontal="left" vertical="center" textRotation="0" indent="0" justifyLastLine="0" shrinkToFit="0" readingOrder="0"/>
    </dxf>
    <dxf>
      <font>
        <b/>
      </font>
      <numFmt numFmtId="0" formatCode="General"/>
      <alignment horizontal="center"/>
    </dxf>
    <dxf>
      <font>
        <b val="0"/>
      </font>
      <numFmt numFmtId="0" formatCode="General"/>
      <alignment horizontal="general" vertical="center" textRotation="0" indent="0" justifyLastLine="0" shrinkToFit="0" readingOrder="0"/>
    </dxf>
    <dxf>
      <font>
        <b/>
      </font>
      <numFmt numFmtId="0" formatCode="General"/>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i val="0"/>
        <strike val="0"/>
        <condense val="0"/>
        <extend val="0"/>
        <outline val="0"/>
        <shadow val="0"/>
        <u val="none"/>
        <vertAlign val="baseline"/>
        <sz val="11"/>
        <color theme="1"/>
        <name val="Calibri"/>
        <family val="2"/>
        <scheme val="minor"/>
      </font>
      <numFmt numFmtId="14" formatCode="0.00%"/>
      <alignment horizontal="center" vertical="center" textRotation="0" wrapText="1" indent="0" justifyLastLine="0" shrinkToFit="0" readingOrder="0"/>
      <border diagonalUp="0" diagonalDown="0">
        <left/>
        <right style="thin">
          <color indexed="64"/>
        </right>
        <top/>
        <bottom/>
        <vertical/>
        <horizontal/>
      </border>
    </dxf>
    <dxf>
      <font>
        <b/>
        <family val="2"/>
      </font>
      <numFmt numFmtId="14" formatCode="0.00%"/>
      <alignment horizontal="center" vertical="center" textRotation="0" wrapText="1" indent="0" justifyLastLine="0" shrinkToFit="0" readingOrder="0"/>
    </dxf>
    <dxf>
      <font>
        <b/>
        <family val="2"/>
      </font>
      <numFmt numFmtId="14"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65"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font>
        <b val="0"/>
        <i val="0"/>
        <strike val="0"/>
        <u val="none"/>
        <sz val="11"/>
        <color theme="1"/>
        <name val="ＭＳ Ｐゴシック"/>
        <charset val="134"/>
        <scheme val="none"/>
      </font>
      <numFmt numFmtId="2" formatCode="0.00"/>
      <fill>
        <patternFill patternType="none"/>
      </fill>
      <alignment horizontal="center" wrapText="1"/>
    </dxf>
    <dxf>
      <numFmt numFmtId="2" formatCode="0.00"/>
    </dxf>
    <dxf>
      <numFmt numFmtId="2" formatCode="0.00"/>
    </dxf>
    <dxf>
      <numFmt numFmtId="2" formatCode="0.00"/>
      <alignment horizontal="left"/>
    </dxf>
    <dxf>
      <numFmt numFmtId="2" formatCode="0.00"/>
    </dxf>
    <dxf>
      <numFmt numFmtId="14" formatCode="0.00%"/>
      <fill>
        <patternFill patternType="none">
          <fgColor indexed="64"/>
          <bgColor indexed="65"/>
        </patternFill>
      </fill>
      <alignment horizontal="center" vertical="center" textRotation="0" wrapText="0" indent="0" justifyLastLine="0" shrinkToFit="0" readingOrder="0"/>
    </dxf>
    <dxf>
      <font>
        <b/>
      </font>
      <numFmt numFmtId="165" formatCode="\+0;\-0;0"/>
      <alignment horizontal="center" vertical="center" textRotation="0" wrapText="1" indent="0" justifyLastLine="0" shrinkToFit="0" readingOrder="0"/>
    </dxf>
    <dxf>
      <font>
        <b/>
      </font>
      <numFmt numFmtId="0" formatCode="General"/>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0"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66" formatCode="\+#,###.??;\-#,###.??;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indent="0" justifyLastLine="0" shrinkToFit="0" readingOrder="0"/>
      <border diagonalUp="0" diagonalDown="0">
        <left/>
        <right style="thick">
          <color indexed="64"/>
        </right>
        <top/>
        <bottom/>
        <vertical/>
        <horizontal/>
      </border>
    </dxf>
    <dxf>
      <font>
        <b val="0"/>
        <i val="0"/>
        <strike val="0"/>
        <condense val="0"/>
        <extend val="0"/>
        <outline val="0"/>
        <shadow val="0"/>
        <u val="none"/>
        <vertAlign val="baseline"/>
        <sz val="11"/>
        <color theme="1"/>
        <name val="Calibri"/>
        <family val="2"/>
        <charset val="134"/>
        <scheme val="minor"/>
      </font>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numFmt numFmtId="165"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5" formatCode="\+0;\-0;0"/>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alignment horizontal="center"/>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alignment horizontal="center"/>
    </dxf>
    <dxf>
      <numFmt numFmtId="167" formatCode="0.00_ "/>
      <alignment horizontal="general" vertical="center" textRotation="0" wrapText="1" indent="0" justifyLastLine="0" shrinkToFit="0" readingOrder="0"/>
    </dxf>
    <dxf>
      <numFmt numFmtId="169" formatCode="0.00000000_ "/>
      <alignment horizontal="general" vertical="center" textRotation="0" indent="0" justifyLastLine="0" shrinkToFit="0" readingOrder="0"/>
    </dxf>
    <dxf>
      <font>
        <b val="0"/>
        <family val="2"/>
      </font>
      <numFmt numFmtId="0" formatCode="General"/>
    </dxf>
    <dxf>
      <numFmt numFmtId="169" formatCode="0.00000000_ "/>
      <alignment horizontal="left"/>
    </dxf>
    <dxf>
      <font>
        <b val="0"/>
        <family val="2"/>
      </font>
      <numFmt numFmtId="0" formatCode="General"/>
    </dxf>
  </dxfs>
  <tableStyles count="0" defaultTableStyle="TableStyleMedium2" defaultPivotStyle="PivotStyleLight16"/>
  <colors>
    <mruColors>
      <color rgb="FFE5D5EE"/>
      <color rgb="FFD0B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ire Puppylove" refreshedDate="45113.93820300926" createdVersion="5" refreshedVersion="8" minRefreshableVersion="3" recordCount="28" xr:uid="{00000000-000A-0000-FFFF-FFFF00000000}">
  <cacheSource type="worksheet">
    <worksheetSource name="DPRTacticsCalculator"/>
  </cacheSource>
  <cacheFields count="96">
    <cacheField name="Row" numFmtId="0">
      <sharedItems containsSemiMixedTypes="0" containsString="0" containsNumber="1" containsInteger="1" minValue="1" maxValue="28"/>
    </cacheField>
    <cacheField name="Tactic ID" numFmtId="0">
      <sharedItems containsBlank="1" count="15">
        <s v="Ex1.Fighter (LV5) R1:bow, R2:adv sword x2"/>
        <s v="Ex2.Fighter (LV5) R1: sword x2, R2: adv same"/>
        <s v="Ex3. Fighter (LV5) GWF PAM"/>
        <s v="Ex4. Wizard (LV9) Fireball 5"/>
        <s v="Ex5. Wizard (LV9) Fireball 5 (EA)"/>
        <s v="Ex6. Wizard (LV9) Firebal tgt restr"/>
        <s v="Ex7. Wizard (LV5) TtDd12"/>
        <s v="Ex8. Wizard (LV5) Bestow Curse WIS 3xTtDd12"/>
        <s v="Ex9. Wizard (LV9) Fireball 5 (legendary resistance)"/>
        <s v="Ex.10 Fighter (LV5) GWM crit bonus attack"/>
        <s v="Ex.11 Fighter (LV5) GWM -5hit +10dmg crit bonus attack"/>
        <s v="Ex.12 Wizard (LV1) Magic Missile (auto hit)"/>
        <s v="Ex.13 Cleric (LV9) Mass Cure Wounds"/>
        <s v="Ex.14 Warlock (LV5) Vampiric Touch attack and heal"/>
        <m/>
      </sharedItems>
    </cacheField>
    <cacheField name="Character ID" numFmtId="0">
      <sharedItems count="10">
        <s v="fighter_1_lv5"/>
        <s v="fighter_2_lv5"/>
        <s v="wizard_1_LV9"/>
        <s v="wizard_2_LV9"/>
        <s v="wizard_3_LV5"/>
        <s v="fighter_3_lv5"/>
        <s v="wizard_4_lv1"/>
        <s v="cleric_1_lv9"/>
        <s v="warlock_1_lv5"/>
        <s v="-"/>
      </sharedItems>
    </cacheField>
    <cacheField name="Description" numFmtId="0">
      <sharedItems/>
    </cacheField>
    <cacheField name="Notes" numFmtId="167">
      <sharedItems/>
    </cacheField>
    <cacheField name="Player or Enemy" numFmtId="0">
      <sharedItems/>
    </cacheField>
    <cacheField name="LV or CR" numFmtId="0">
      <sharedItems containsSemiMixedTypes="0" containsString="0" containsNumber="1" containsInteger="1" minValue="1" maxValue="9"/>
    </cacheField>
    <cacheField name="Round" numFmtId="0">
      <sharedItems containsSemiMixedTypes="0" containsString="0" containsNumber="1" containsInteger="1" minValue="1" maxValue="6" count="6">
        <n v="1"/>
        <n v="2"/>
        <n v="3"/>
        <n v="4"/>
        <n v="5"/>
        <n v="6"/>
      </sharedItems>
    </cacheField>
    <cacheField name="Repeat Attack Times" numFmtId="0">
      <sharedItems containsSemiMixedTypes="0" containsString="0" containsNumber="1" containsInteger="1" minValue="1" maxValue="4"/>
    </cacheField>
    <cacheField name="Halfling" numFmtId="0">
      <sharedItems/>
    </cacheField>
    <cacheField name="Lucky feat" numFmtId="0">
      <sharedItems/>
    </cacheField>
    <cacheField name="Current Attack is GWM Crit Bonus Attack" numFmtId="0">
      <sharedItems/>
    </cacheField>
    <cacheField name="Great Weapon Master -5 to hit for +10 dmg" numFmtId="0">
      <sharedItems/>
    </cacheField>
    <cacheField name="War Cleric Channel Divinity +10 to hit" numFmtId="0">
      <sharedItems/>
    </cacheField>
    <cacheField name="Dice added to attack roll" numFmtId="0">
      <sharedItems/>
    </cacheField>
    <cacheField name="More dice added to attack roll" numFmtId="0">
      <sharedItems/>
    </cacheField>
    <cacheField name="Add Relative Modifier to Hit" numFmtId="0">
      <sharedItems containsMixedTypes="1" containsNumber="1" containsInteger="1" minValue="-1" maxValue="-1"/>
    </cacheField>
    <cacheField name="Min to Crit" numFmtId="0">
      <sharedItems containsSemiMixedTypes="0" containsString="0" containsNumber="1" containsInteger="1" minValue="20" maxValue="20"/>
    </cacheField>
    <cacheField name="Accuracy" numFmtId="0">
      <sharedItems/>
    </cacheField>
    <cacheField name="Enemy Paralyzed close-range auto-crit on hit" numFmtId="0">
      <sharedItems/>
    </cacheField>
    <cacheField name="Area of Effect" numFmtId="0">
      <sharedItems/>
    </cacheField>
    <cacheField name="AOE size, length or radius" numFmtId="0">
      <sharedItems containsMixedTypes="1" containsNumber="1" containsInteger="1" minValue="20" maxValue="30"/>
    </cacheField>
    <cacheField name="Great Weapon Fighting Style" numFmtId="0">
      <sharedItems/>
    </cacheField>
    <cacheField name="Damage Dice" numFmtId="0">
      <sharedItems/>
    </cacheField>
    <cacheField name="Bonus Dmg Dice" numFmtId="0">
      <sharedItems/>
    </cacheField>
    <cacheField name="More Bonus Dmg Dice" numFmtId="0">
      <sharedItems/>
    </cacheField>
    <cacheField name="Crit-only Mult Dmg Dice" numFmtId="0">
      <sharedItems/>
    </cacheField>
    <cacheField name="Crit-only Flat Dmg Dice" numFmtId="0">
      <sharedItems/>
    </cacheField>
    <cacheField name="Non-crit Dmg Dice" numFmtId="0">
      <sharedItems/>
    </cacheField>
    <cacheField name="Bonus Flat Dmg" numFmtId="0">
      <sharedItems containsMixedTypes="1" containsNumber="1" containsInteger="1" minValue="1" maxValue="4"/>
    </cacheField>
    <cacheField name="Retaliation Dmg Dice on Enemy Hit" numFmtId="0">
      <sharedItems/>
    </cacheField>
    <cacheField name="Retaliation Flat Dmg on Enemy Hit" numFmtId="165">
      <sharedItems/>
    </cacheField>
    <cacheField name="Healing Dice" numFmtId="0">
      <sharedItems/>
    </cacheField>
    <cacheField name="Healing Flat Bonus" numFmtId="165">
      <sharedItems containsMixedTypes="1" containsNumber="1" containsInteger="1" minValue="5" maxValue="5"/>
    </cacheField>
    <cacheField name="Feat: Elemental Adept Element" numFmtId="0">
      <sharedItems/>
    </cacheField>
    <cacheField name="Damage Type" numFmtId="0">
      <sharedItems/>
    </cacheField>
    <cacheField name="Bonus Dmg Type" numFmtId="0">
      <sharedItems/>
    </cacheField>
    <cacheField name="More Bonus Dmg Type" numFmtId="0">
      <sharedItems/>
    </cacheField>
    <cacheField name="Crit Mult Dmg Type" numFmtId="0">
      <sharedItems/>
    </cacheField>
    <cacheField name="Crit-only Flat Dmg Type" numFmtId="0">
      <sharedItems/>
    </cacheField>
    <cacheField name="Non-crit Dmg Type" numFmtId="0">
      <sharedItems/>
    </cacheField>
    <cacheField name="Retaliatory Dmg Type" numFmtId="0">
      <sharedItems/>
    </cacheField>
    <cacheField name="Armor Class (for Retaliatory Dmg)" numFmtId="0">
      <sharedItems/>
    </cacheField>
    <cacheField name="Enemy Accuracy" numFmtId="0">
      <sharedItems/>
    </cacheField>
    <cacheField name="Character HP Max" numFmtId="0">
      <sharedItems containsMixedTypes="1" containsNumber="1" containsInteger="1" minValue="36" maxValue="36"/>
    </cacheField>
    <cacheField name="Legendary Resistances Left" numFmtId="0">
      <sharedItems containsMixedTypes="1" containsNumber="1" containsInteger="1" minValue="0" maxValue="3"/>
    </cacheField>
    <cacheField name="Dice to attack roll average result" numFmtId="2">
      <sharedItems containsSemiMixedTypes="0" containsString="0" containsNumber="1" containsInteger="1" minValue="0" maxValue="0"/>
    </cacheField>
    <cacheField name="More dice to attack roll average result" numFmtId="2">
      <sharedItems containsSemiMixedTypes="0" containsString="0" containsNumber="1" containsInteger="1" minValue="0" maxValue="0"/>
    </cacheField>
    <cacheField name="Assumed Relative Modifier to Hit" numFmtId="166">
      <sharedItems containsSemiMixedTypes="0" containsString="0" containsNumber="1" containsInteger="1" minValue="-5" maxValue="1"/>
    </cacheField>
    <cacheField name="Min to Hit" numFmtId="0">
      <sharedItems containsSemiMixedTypes="0" containsString="0" containsNumber="1" containsInteger="1" minValue="7" maxValue="13"/>
    </cacheField>
    <cacheField name="Crit % Chance" numFmtId="10">
      <sharedItems containsSemiMixedTypes="0" containsString="0" containsNumber="1" minValue="0" maxValue="9.7500000000000031E-2"/>
    </cacheField>
    <cacheField name="Hit % Chance" numFmtId="10">
      <sharedItems containsSemiMixedTypes="0" containsString="0" containsNumber="1" minValue="0" maxValue="1"/>
    </cacheField>
    <cacheField name="Non-crit Hit % Chance" numFmtId="10">
      <sharedItems containsSemiMixedTypes="0" containsString="0" containsNumber="1" minValue="0" maxValue="1"/>
    </cacheField>
    <cacheField name="Miss % Chance" numFmtId="10">
      <sharedItems containsSemiMixedTypes="0" containsString="0" containsNumber="1" minValue="0" maxValue="1"/>
    </cacheField>
    <cacheField name="Area of Effect Expected Targets" numFmtId="0">
      <sharedItems containsMixedTypes="1" containsNumber="1" containsInteger="1" minValue="4" maxValue="6"/>
    </cacheField>
    <cacheField name="Great Weapon Master Bonus Dmg" numFmtId="165">
      <sharedItems containsMixedTypes="1" containsNumber="1" containsInteger="1" minValue="10" maxValue="10"/>
    </cacheField>
    <cacheField name="Enemy Hit % Chance" numFmtId="10">
      <sharedItems containsSemiMixedTypes="0" containsString="0" containsNumber="1" containsInteger="1" minValue="0" maxValue="0"/>
    </cacheField>
    <cacheField name="Base Dice Dmg Avg" numFmtId="2">
      <sharedItems containsSemiMixedTypes="0" containsString="0" containsNumber="1" minValue="0" maxValue="36.666666666666664"/>
    </cacheField>
    <cacheField name="Bonus Dice Dmg Avg" numFmtId="2">
      <sharedItems containsSemiMixedTypes="0" containsString="0" containsNumber="1" containsInteger="1" minValue="0" maxValue="0"/>
    </cacheField>
    <cacheField name="More Bonus Dice Dmg Avg" numFmtId="2">
      <sharedItems containsSemiMixedTypes="0" containsString="0" containsNumber="1" containsInteger="1" minValue="0" maxValue="0"/>
    </cacheField>
    <cacheField name="Crit-only Mult Dice Dmg Avg" numFmtId="2">
      <sharedItems containsSemiMixedTypes="0" containsString="0" containsNumber="1" containsInteger="1" minValue="0" maxValue="0"/>
    </cacheField>
    <cacheField name="Crit-only Flat Dice Dmg Avg" numFmtId="2">
      <sharedItems containsSemiMixedTypes="0" containsString="0" containsNumber="1" containsInteger="1" minValue="0" maxValue="0"/>
    </cacheField>
    <cacheField name="Non-crit Dice Dmg Avg" numFmtId="2">
      <sharedItems containsSemiMixedTypes="0" containsString="0" containsNumber="1" containsInteger="1" minValue="0" maxValue="0"/>
    </cacheField>
    <cacheField name="Average Damage Added on Crit" numFmtId="2">
      <sharedItems containsSemiMixedTypes="0" containsString="0" containsNumber="1" minValue="0" maxValue="36.666666666666664"/>
    </cacheField>
    <cacheField name="Average Dice Damage on Hit" numFmtId="2">
      <sharedItems containsSemiMixedTypes="0" containsString="0" containsNumber="1" minValue="0" maxValue="36.666666666666664"/>
    </cacheField>
    <cacheField name="Average Resulting Crit Dice Damage" numFmtId="2">
      <sharedItems containsSemiMixedTypes="0" containsString="0" containsNumber="1" minValue="0" maxValue="73.333333333333329"/>
    </cacheField>
    <cacheField name="Average Damage on Miss" numFmtId="2">
      <sharedItems containsSemiMixedTypes="0" containsString="0" containsNumber="1" minValue="0" maxValue="18.333333333333332"/>
    </cacheField>
    <cacheField name="Average Damage on Retaliatory Dice" numFmtId="2">
      <sharedItems containsSemiMixedTypes="0" containsString="0" containsNumber="1" containsInteger="1" minValue="0" maxValue="0"/>
    </cacheField>
    <cacheField name="Max Expected Enemy Hit Modifier" numFmtId="165">
      <sharedItems containsSemiMixedTypes="0" containsString="0" containsNumber="1" containsInteger="1" minValue="3" maxValue="7"/>
    </cacheField>
    <cacheField name="Max Expected Player HP at LV" numFmtId="0">
      <sharedItems containsSemiMixedTypes="0" containsString="0" containsNumber="1" containsInteger="1" minValue="9" maxValue="97"/>
    </cacheField>
    <cacheField name="Max Expected Enemy HP at CR or LV" numFmtId="0">
      <sharedItems containsSemiMixedTypes="0" containsString="0" containsNumber="1" containsInteger="1" minValue="85" maxValue="205"/>
    </cacheField>
    <cacheField name="Average Resulting Heal per Target" numFmtId="2">
      <sharedItems containsSemiMixedTypes="0" containsString="0" containsNumber="1" minValue="0" maxValue="18.5"/>
    </cacheField>
    <cacheField name="Average Resulting Heal Total" numFmtId="2">
      <sharedItems containsSemiMixedTypes="0" containsString="0" containsNumber="1" minValue="0" maxValue="111"/>
    </cacheField>
    <cacheField name="Average Round Heal per Target" numFmtId="2">
      <sharedItems containsMixedTypes="1" containsNumber="1" minValue="0" maxValue="18.5"/>
    </cacheField>
    <cacheField name="Average Round Heal Total" numFmtId="2">
      <sharedItems containsMixedTypes="1" containsNumber="1" minValue="0" maxValue="111"/>
    </cacheField>
    <cacheField name="Average Tactic Heal per Target" numFmtId="2">
      <sharedItems containsMixedTypes="1" containsNumber="1" minValue="0" maxValue="18.5"/>
    </cacheField>
    <cacheField name="Average Tactic Heal Total" numFmtId="2">
      <sharedItems containsMixedTypes="1" containsNumber="1" minValue="0" maxValue="111"/>
    </cacheField>
    <cacheField name="Heal per Round per Target" numFmtId="2">
      <sharedItems containsMixedTypes="1" containsNumber="1" minValue="0" maxValue="18.5"/>
    </cacheField>
    <cacheField name="Total Heal per Round" numFmtId="2">
      <sharedItems containsMixedTypes="1" containsNumber="1" minValue="0" maxValue="111"/>
    </cacheField>
    <cacheField name="HPR HP% per Target" numFmtId="10">
      <sharedItems containsMixedTypes="1" containsNumber="1" minValue="0" maxValue="0.19072164948453607"/>
    </cacheField>
    <cacheField name="Total HPR HP%" numFmtId="10">
      <sharedItems containsMixedTypes="1" containsNumber="1" minValue="0" maxValue="1.1443298969072164" count="4">
        <s v="-"/>
        <n v="0"/>
        <n v="1.1443298969072164"/>
        <n v="6.9339622641509432E-2"/>
      </sharedItems>
    </cacheField>
    <cacheField name="Self Heal Action HP%" numFmtId="10">
      <sharedItems containsMixedTypes="1" containsNumber="1" minValue="0.10208333333333335" maxValue="0.10208333333333335"/>
    </cacheField>
    <cacheField name="HPR Self HP%" numFmtId="10">
      <sharedItems containsMixedTypes="1" containsNumber="1" minValue="0.10208333333333335" maxValue="0.10208333333333335"/>
    </cacheField>
    <cacheField name="Damage per Attack" numFmtId="2">
      <sharedItems containsSemiMixedTypes="0" containsString="0" containsNumber="1" minValue="0" maxValue="33.424999999999997"/>
    </cacheField>
    <cacheField name="Average Resulting Damage per Target" numFmtId="2">
      <sharedItems containsSemiMixedTypes="0" containsString="0" containsNumber="1" minValue="0" maxValue="33.424999999999997"/>
    </cacheField>
    <cacheField name="Average Resulting Damage Total" numFmtId="2">
      <sharedItems containsSemiMixedTypes="0" containsString="0" containsNumber="1" minValue="0" maxValue="133.69999999999999"/>
    </cacheField>
    <cacheField name="Average Round Damage per Target" numFmtId="2">
      <sharedItems containsMixedTypes="1" containsNumber="1" minValue="0" maxValue="45.317500000000003"/>
    </cacheField>
    <cacheField name="Average Round Damage Total" numFmtId="2">
      <sharedItems containsMixedTypes="1" containsNumber="1" minValue="0" maxValue="133.69999999999999"/>
    </cacheField>
    <cacheField name="Average Tactic Damage per Target" numFmtId="2">
      <sharedItems containsMixedTypes="1" containsNumber="1" minValue="0" maxValue="124.77500000000001"/>
    </cacheField>
    <cacheField name="Average Tactic Damage Total" numFmtId="2">
      <sharedItems containsMixedTypes="1" containsNumber="1" minValue="0" maxValue="499.1"/>
    </cacheField>
    <cacheField name="Damage per Round per Target" numFmtId="2">
      <sharedItems containsMixedTypes="1" containsNumber="1" minValue="0" maxValue="45.317500000000003"/>
    </cacheField>
    <cacheField name="Total Damage per Round" numFmtId="2">
      <sharedItems containsMixedTypes="1" containsNumber="1" minValue="0" maxValue="133.69999999999999"/>
    </cacheField>
    <cacheField name="DPR per Target Rating" numFmtId="0">
      <sharedItems containsMixedTypes="1" containsNumber="1" containsInteger="1" minValue="0" maxValue="4"/>
    </cacheField>
    <cacheField name="DPR Rating per Target Description" numFmtId="0">
      <sharedItems/>
    </cacheField>
    <cacheField name="Total DPR Rating" numFmtId="0">
      <sharedItems containsMixedTypes="1" containsNumber="1" containsInteger="1" minValue="0" maxValue="5"/>
    </cacheField>
    <cacheField name="Total DPR Rating Descript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n v="1"/>
    <x v="0"/>
    <x v="0"/>
    <s v="Human Fighter(LV5) STR+4 DEX+3_x000a_Longbow attack, get closer"/>
    <s v="-"/>
    <s v="PC"/>
    <n v="5"/>
    <x v="0"/>
    <n v="1"/>
    <s v="NO"/>
    <s v="NO"/>
    <s v="NO"/>
    <s v="NO"/>
    <s v="NO"/>
    <s v="-"/>
    <s v="-"/>
    <n v="-1"/>
    <n v="20"/>
    <s v="STANDARD"/>
    <s v="NO"/>
    <s v="-"/>
    <s v="-"/>
    <s v="NO"/>
    <s v="1d8"/>
    <s v="-"/>
    <s v="-"/>
    <s v="-"/>
    <s v="-"/>
    <s v="-"/>
    <n v="3"/>
    <s v="-"/>
    <s v="-"/>
    <s v="-"/>
    <s v="-"/>
    <s v="NONE"/>
    <s v="-"/>
    <s v="-"/>
    <s v="-"/>
    <s v="-"/>
    <s v="-"/>
    <s v="-"/>
    <s v="-"/>
    <s v="-"/>
    <s v="-"/>
    <s v="-"/>
    <s v="-"/>
    <n v="0"/>
    <n v="0"/>
    <n v="0"/>
    <n v="9"/>
    <n v="5.0000000000000044E-2"/>
    <n v="0.6"/>
    <n v="0.54999999999999993"/>
    <n v="0.4"/>
    <s v="-"/>
    <s v="-"/>
    <n v="0"/>
    <n v="4.5"/>
    <n v="0"/>
    <n v="0"/>
    <n v="0"/>
    <n v="0"/>
    <n v="0"/>
    <n v="4.5"/>
    <n v="4.5"/>
    <n v="9"/>
    <n v="0"/>
    <n v="0"/>
    <n v="6"/>
    <n v="53"/>
    <n v="145"/>
    <n v="0"/>
    <n v="0"/>
    <n v="0"/>
    <n v="0"/>
    <s v="-"/>
    <s v="-"/>
    <s v="-"/>
    <s v="-"/>
    <s v="-"/>
    <x v="0"/>
    <s v="-"/>
    <s v="-"/>
    <n v="4.7250000000000005"/>
    <n v="4.7250000000000005"/>
    <n v="4.7250000000000005"/>
    <n v="4.7250000000000005"/>
    <n v="4.7250000000000005"/>
    <s v="-"/>
    <s v="-"/>
    <s v="-"/>
    <s v="-"/>
    <s v="-"/>
    <s v="-"/>
    <s v="-"/>
    <s v="-"/>
  </r>
  <r>
    <n v="2"/>
    <x v="0"/>
    <x v="0"/>
    <s v="two sword attacks at adv"/>
    <s v="-"/>
    <s v="PC"/>
    <n v="5"/>
    <x v="1"/>
    <n v="2"/>
    <s v="NO"/>
    <s v="NO"/>
    <s v="NO"/>
    <s v="NO"/>
    <s v="NO"/>
    <s v="-"/>
    <s v="-"/>
    <s v="-"/>
    <n v="20"/>
    <s v="ADVANTAGE"/>
    <s v="NO"/>
    <s v="-"/>
    <s v="-"/>
    <s v="NO"/>
    <s v="1d8"/>
    <s v="-"/>
    <s v="-"/>
    <s v="-"/>
    <s v="-"/>
    <s v="-"/>
    <n v="4"/>
    <s v="-"/>
    <s v="-"/>
    <s v="-"/>
    <s v="-"/>
    <s v="NONE"/>
    <s v="-"/>
    <s v="-"/>
    <s v="-"/>
    <s v="-"/>
    <s v="-"/>
    <s v="-"/>
    <s v="-"/>
    <s v="-"/>
    <s v="-"/>
    <s v="-"/>
    <s v="-"/>
    <n v="0"/>
    <n v="0"/>
    <n v="0"/>
    <n v="8"/>
    <n v="9.7500000000000031E-2"/>
    <n v="0.87750000000000006"/>
    <n v="0.78"/>
    <n v="0.12249999999999994"/>
    <s v="-"/>
    <s v="-"/>
    <n v="0"/>
    <n v="4.5"/>
    <n v="0"/>
    <n v="0"/>
    <n v="0"/>
    <n v="0"/>
    <n v="0"/>
    <n v="4.5"/>
    <n v="4.5"/>
    <n v="9"/>
    <n v="0"/>
    <n v="0"/>
    <n v="6"/>
    <n v="53"/>
    <n v="145"/>
    <n v="0"/>
    <n v="0"/>
    <n v="0"/>
    <n v="0"/>
    <n v="0"/>
    <n v="0"/>
    <n v="0"/>
    <n v="0"/>
    <n v="0"/>
    <x v="1"/>
    <s v="-"/>
    <s v="-"/>
    <n v="7.8975"/>
    <n v="15.795"/>
    <n v="15.795"/>
    <n v="15.795"/>
    <n v="15.795"/>
    <n v="20.52"/>
    <n v="20.52"/>
    <n v="10.26"/>
    <n v="10.26"/>
    <n v="2"/>
    <s v="★★☆☆  Low (support, control, debuff)"/>
    <n v="2"/>
    <s v="★★☆☆  Low (support, control, debuff)"/>
  </r>
  <r>
    <n v="3"/>
    <x v="1"/>
    <x v="0"/>
    <s v="Same character,_x000a_two longsword attacks std"/>
    <s v="-"/>
    <s v="PC"/>
    <n v="5"/>
    <x v="0"/>
    <n v="2"/>
    <s v="NO"/>
    <s v="NO"/>
    <s v="NO"/>
    <s v="NO"/>
    <s v="NO"/>
    <s v="-"/>
    <s v="-"/>
    <s v="-"/>
    <n v="20"/>
    <s v="STANDARD"/>
    <s v="NO"/>
    <s v="-"/>
    <s v="-"/>
    <s v="NO"/>
    <s v="1d8"/>
    <s v="-"/>
    <s v="-"/>
    <s v="-"/>
    <s v="-"/>
    <s v="-"/>
    <n v="4"/>
    <s v="-"/>
    <s v="-"/>
    <s v="-"/>
    <s v="-"/>
    <s v="NONE"/>
    <s v="-"/>
    <s v="-"/>
    <s v="-"/>
    <s v="-"/>
    <s v="-"/>
    <s v="-"/>
    <s v="-"/>
    <s v="-"/>
    <s v="-"/>
    <s v="-"/>
    <s v="-"/>
    <n v="0"/>
    <n v="0"/>
    <n v="0"/>
    <n v="8"/>
    <n v="5.0000000000000044E-2"/>
    <n v="0.65"/>
    <n v="0.6"/>
    <n v="0.35"/>
    <s v="-"/>
    <s v="-"/>
    <n v="0"/>
    <n v="4.5"/>
    <n v="0"/>
    <n v="0"/>
    <n v="0"/>
    <n v="0"/>
    <n v="0"/>
    <n v="4.5"/>
    <n v="4.5"/>
    <n v="9"/>
    <n v="0"/>
    <n v="0"/>
    <n v="6"/>
    <n v="53"/>
    <n v="145"/>
    <n v="0"/>
    <n v="0"/>
    <n v="0"/>
    <n v="0"/>
    <s v="-"/>
    <s v="-"/>
    <s v="-"/>
    <s v="-"/>
    <s v="-"/>
    <x v="0"/>
    <s v="-"/>
    <s v="-"/>
    <n v="5.7500000000000009"/>
    <n v="11.500000000000002"/>
    <n v="11.500000000000002"/>
    <n v="11.500000000000002"/>
    <n v="11.500000000000002"/>
    <s v="-"/>
    <s v="-"/>
    <s v="-"/>
    <s v="-"/>
    <s v="-"/>
    <s v="-"/>
    <s v="-"/>
    <s v="-"/>
  </r>
  <r>
    <n v="4"/>
    <x v="1"/>
    <x v="0"/>
    <s v="two longsword attacks adv"/>
    <s v="-"/>
    <s v="PC"/>
    <n v="5"/>
    <x v="1"/>
    <n v="2"/>
    <s v="NO"/>
    <s v="NO"/>
    <s v="NO"/>
    <s v="NO"/>
    <s v="NO"/>
    <s v="-"/>
    <s v="-"/>
    <s v="-"/>
    <n v="20"/>
    <s v="ADVANTAGE"/>
    <s v="NO"/>
    <s v="-"/>
    <s v="-"/>
    <s v="NO"/>
    <s v="1d8"/>
    <s v="-"/>
    <s v="-"/>
    <s v="-"/>
    <s v="-"/>
    <s v="-"/>
    <n v="4"/>
    <s v="-"/>
    <s v="-"/>
    <s v="-"/>
    <s v="-"/>
    <s v="NONE"/>
    <s v="-"/>
    <s v="-"/>
    <s v="-"/>
    <s v="-"/>
    <s v="-"/>
    <s v="-"/>
    <s v="-"/>
    <s v="-"/>
    <s v="-"/>
    <s v="-"/>
    <s v="-"/>
    <n v="0"/>
    <n v="0"/>
    <n v="0"/>
    <n v="8"/>
    <n v="9.7500000000000031E-2"/>
    <n v="0.87750000000000006"/>
    <n v="0.78"/>
    <n v="0.12249999999999994"/>
    <s v="-"/>
    <s v="-"/>
    <n v="0"/>
    <n v="4.5"/>
    <n v="0"/>
    <n v="0"/>
    <n v="0"/>
    <n v="0"/>
    <n v="0"/>
    <n v="4.5"/>
    <n v="4.5"/>
    <n v="9"/>
    <n v="0"/>
    <n v="0"/>
    <n v="6"/>
    <n v="53"/>
    <n v="145"/>
    <n v="0"/>
    <n v="0"/>
    <n v="0"/>
    <n v="0"/>
    <n v="0"/>
    <n v="0"/>
    <n v="0"/>
    <n v="0"/>
    <n v="0"/>
    <x v="1"/>
    <s v="-"/>
    <s v="-"/>
    <n v="7.8975"/>
    <n v="15.795"/>
    <n v="15.795"/>
    <n v="15.795"/>
    <n v="15.795"/>
    <n v="27.295000000000002"/>
    <n v="27.295000000000002"/>
    <n v="13.647500000000001"/>
    <n v="13.647500000000001"/>
    <n v="3"/>
    <s v="★★★☆  Target (expected)"/>
    <n v="3"/>
    <s v="★★★☆  Target (expected)"/>
  </r>
  <r>
    <n v="5"/>
    <x v="2"/>
    <x v="1"/>
    <s v="Same stats, Great Weapon Fighter style, advantage_x000a_Action: Polearm master glaive twice"/>
    <s v="-"/>
    <s v="PC"/>
    <n v="5"/>
    <x v="0"/>
    <n v="2"/>
    <s v="NO"/>
    <s v="NO"/>
    <s v="NO"/>
    <s v="NO"/>
    <s v="NO"/>
    <s v="-"/>
    <s v="-"/>
    <s v="-"/>
    <n v="20"/>
    <s v="ADVANTAGE"/>
    <s v="NO"/>
    <s v="-"/>
    <s v="-"/>
    <s v="YES"/>
    <s v="1d10"/>
    <s v="-"/>
    <s v="-"/>
    <s v="-"/>
    <s v="-"/>
    <s v="-"/>
    <n v="4"/>
    <s v="-"/>
    <s v="-"/>
    <s v="-"/>
    <s v="-"/>
    <s v="NONE"/>
    <s v="-"/>
    <s v="-"/>
    <s v="-"/>
    <s v="-"/>
    <s v="-"/>
    <s v="-"/>
    <s v="-"/>
    <s v="-"/>
    <s v="-"/>
    <s v="-"/>
    <s v="-"/>
    <n v="0"/>
    <n v="0"/>
    <n v="0"/>
    <n v="8"/>
    <n v="9.7500000000000031E-2"/>
    <n v="0.87750000000000006"/>
    <n v="0.78"/>
    <n v="0.12249999999999994"/>
    <s v="-"/>
    <s v="-"/>
    <n v="0"/>
    <n v="6.3"/>
    <n v="0"/>
    <n v="0"/>
    <n v="0"/>
    <n v="0"/>
    <n v="0"/>
    <n v="6.3"/>
    <n v="6.3"/>
    <n v="12.6"/>
    <n v="0"/>
    <n v="0"/>
    <n v="6"/>
    <n v="53"/>
    <n v="145"/>
    <n v="0"/>
    <n v="0"/>
    <s v="-"/>
    <s v="-"/>
    <s v="-"/>
    <s v="-"/>
    <s v="-"/>
    <s v="-"/>
    <s v="-"/>
    <x v="0"/>
    <s v="-"/>
    <s v="-"/>
    <n v="9.6525000000000016"/>
    <n v="19.305000000000003"/>
    <n v="19.305000000000003"/>
    <s v="-"/>
    <s v="-"/>
    <s v="-"/>
    <s v="-"/>
    <s v="-"/>
    <s v="-"/>
    <s v="-"/>
    <s v="-"/>
    <s v="-"/>
    <s v="-"/>
  </r>
  <r>
    <n v="6"/>
    <x v="2"/>
    <x v="1"/>
    <s v="Bonus action: Polearm back end"/>
    <s v="-"/>
    <s v="PC"/>
    <n v="5"/>
    <x v="0"/>
    <n v="1"/>
    <s v="NO"/>
    <s v="NO"/>
    <s v="NO"/>
    <s v="NO"/>
    <s v="NO"/>
    <s v="-"/>
    <s v="-"/>
    <s v="-"/>
    <n v="20"/>
    <s v="ADVANTAGE"/>
    <s v="NO"/>
    <s v="-"/>
    <s v="-"/>
    <s v="YES"/>
    <s v="1d4"/>
    <s v="-"/>
    <s v="-"/>
    <s v="-"/>
    <s v="-"/>
    <s v="-"/>
    <n v="4"/>
    <s v="-"/>
    <s v="-"/>
    <s v="-"/>
    <s v="-"/>
    <s v="NONE"/>
    <s v="-"/>
    <s v="-"/>
    <s v="-"/>
    <s v="-"/>
    <s v="-"/>
    <s v="-"/>
    <s v="-"/>
    <s v="-"/>
    <s v="-"/>
    <s v="-"/>
    <s v="-"/>
    <n v="0"/>
    <n v="0"/>
    <n v="0"/>
    <n v="8"/>
    <n v="9.7500000000000031E-2"/>
    <n v="0.87750000000000006"/>
    <n v="0.78"/>
    <n v="0.12249999999999994"/>
    <s v="-"/>
    <s v="-"/>
    <n v="0"/>
    <n v="3"/>
    <n v="0"/>
    <n v="0"/>
    <n v="0"/>
    <n v="0"/>
    <n v="0"/>
    <n v="3"/>
    <n v="3"/>
    <n v="6"/>
    <n v="0"/>
    <n v="0"/>
    <n v="6"/>
    <n v="53"/>
    <n v="145"/>
    <n v="0"/>
    <n v="0"/>
    <n v="0"/>
    <n v="0"/>
    <n v="0"/>
    <n v="0"/>
    <n v="0"/>
    <n v="0"/>
    <n v="0"/>
    <x v="1"/>
    <s v="-"/>
    <s v="-"/>
    <n v="6.4350000000000005"/>
    <n v="6.4350000000000005"/>
    <n v="6.4350000000000005"/>
    <n v="25.740000000000002"/>
    <n v="25.740000000000002"/>
    <n v="25.740000000000002"/>
    <n v="25.740000000000002"/>
    <n v="25.740000000000002"/>
    <n v="25.740000000000002"/>
    <n v="4"/>
    <s v="★★★★  High (heavy hitter)"/>
    <n v="4"/>
    <s v="★★★★  High (heavy hitter)"/>
  </r>
  <r>
    <n v="7"/>
    <x v="3"/>
    <x v="2"/>
    <s v="Wizard LV9: INT+5 Fireball 5th SL"/>
    <s v="-"/>
    <s v="PC"/>
    <n v="9"/>
    <x v="0"/>
    <n v="1"/>
    <s v="NO"/>
    <s v="NO"/>
    <s v="NO"/>
    <s v="NO"/>
    <s v="NO"/>
    <s v="-"/>
    <s v="-"/>
    <s v="-"/>
    <n v="20"/>
    <s v="SP DC MISS 1/2 DMG"/>
    <s v="NO"/>
    <s v="SPHERE"/>
    <n v="20"/>
    <s v="NO"/>
    <s v="10d6"/>
    <s v="-"/>
    <s v="-"/>
    <s v="-"/>
    <s v="-"/>
    <s v="-"/>
    <s v="-"/>
    <s v="-"/>
    <s v="-"/>
    <s v="-"/>
    <s v="-"/>
    <s v="NONE"/>
    <s v="FIRE"/>
    <s v="-"/>
    <s v="-"/>
    <s v="-"/>
    <s v="-"/>
    <s v="-"/>
    <s v="-"/>
    <s v="-"/>
    <s v="-"/>
    <s v="-"/>
    <s v="-"/>
    <n v="0"/>
    <n v="0"/>
    <n v="1"/>
    <n v="7"/>
    <n v="0"/>
    <n v="0.7"/>
    <n v="0.7"/>
    <n v="0.30000000000000004"/>
    <n v="4"/>
    <s v="-"/>
    <n v="0"/>
    <n v="35"/>
    <n v="0"/>
    <n v="0"/>
    <n v="0"/>
    <n v="0"/>
    <n v="0"/>
    <n v="35"/>
    <n v="35"/>
    <n v="70"/>
    <n v="17.5"/>
    <n v="0"/>
    <n v="7"/>
    <n v="97"/>
    <n v="205"/>
    <n v="0"/>
    <n v="0"/>
    <n v="0"/>
    <n v="0"/>
    <n v="0"/>
    <n v="0"/>
    <n v="0"/>
    <n v="0"/>
    <n v="0"/>
    <x v="1"/>
    <s v="-"/>
    <s v="-"/>
    <n v="29.75"/>
    <n v="29.75"/>
    <n v="119"/>
    <n v="29.75"/>
    <n v="119"/>
    <n v="29.75"/>
    <n v="119"/>
    <n v="29.75"/>
    <n v="119"/>
    <n v="3"/>
    <s v="★★★☆  Target (expected)"/>
    <n v="5"/>
    <s v="🕱🕱🕱🕱🕱  Deadly"/>
  </r>
  <r>
    <n v="8"/>
    <x v="4"/>
    <x v="3"/>
    <s v="Wizard LV9: INT+5 Fireball 5th SL_x000a_(Elemental Adept : Fire)"/>
    <s v="-"/>
    <s v="PC"/>
    <n v="9"/>
    <x v="0"/>
    <n v="1"/>
    <s v="NO"/>
    <s v="NO"/>
    <s v="NO"/>
    <s v="NO"/>
    <s v="NO"/>
    <s v="-"/>
    <s v="-"/>
    <s v="-"/>
    <n v="20"/>
    <s v="SP DC MISS 1/2 DMG"/>
    <s v="NO"/>
    <s v="SPHERE"/>
    <n v="20"/>
    <s v="NO"/>
    <s v="10d6"/>
    <s v="-"/>
    <s v="-"/>
    <s v="-"/>
    <s v="-"/>
    <s v="-"/>
    <s v="-"/>
    <s v="-"/>
    <s v="-"/>
    <s v="-"/>
    <s v="-"/>
    <s v="FIRE"/>
    <s v="FIRE"/>
    <s v="-"/>
    <s v="-"/>
    <s v="-"/>
    <s v="-"/>
    <s v="-"/>
    <s v="-"/>
    <s v="-"/>
    <s v="-"/>
    <s v="-"/>
    <s v="-"/>
    <n v="0"/>
    <n v="0"/>
    <n v="1"/>
    <n v="7"/>
    <n v="0"/>
    <n v="0.7"/>
    <n v="0.7"/>
    <n v="0.30000000000000004"/>
    <n v="4"/>
    <s v="-"/>
    <n v="0"/>
    <n v="36.666666666666664"/>
    <n v="0"/>
    <n v="0"/>
    <n v="0"/>
    <n v="0"/>
    <n v="0"/>
    <n v="36.666666666666664"/>
    <n v="36.666666666666664"/>
    <n v="73.333333333333329"/>
    <n v="18.333333333333332"/>
    <n v="0"/>
    <n v="7"/>
    <n v="97"/>
    <n v="205"/>
    <n v="0"/>
    <n v="0"/>
    <n v="0"/>
    <n v="0"/>
    <n v="0"/>
    <n v="0"/>
    <n v="0"/>
    <n v="0"/>
    <n v="0"/>
    <x v="1"/>
    <s v="-"/>
    <s v="-"/>
    <n v="31.166666666666664"/>
    <n v="31.166666666666664"/>
    <n v="124.66666666666666"/>
    <n v="31.166666666666664"/>
    <n v="124.66666666666666"/>
    <n v="31.166666666666664"/>
    <n v="124.66666666666666"/>
    <n v="31.166666666666664"/>
    <n v="124.66666666666666"/>
    <n v="3"/>
    <s v="★★★☆  Target (expected)"/>
    <n v="5"/>
    <s v="🕱🕱🕱🕱🕱  Deadly"/>
  </r>
  <r>
    <n v="9"/>
    <x v="5"/>
    <x v="2"/>
    <s v="Wizard LV9: INT+5 Fireball 5th SL_x000a_Enemy is restrained,_x000a_disadvantage on DEX saves"/>
    <s v="-"/>
    <s v="PC"/>
    <n v="9"/>
    <x v="0"/>
    <n v="1"/>
    <s v="NO"/>
    <s v="NO"/>
    <s v="NO"/>
    <s v="NO"/>
    <s v="NO"/>
    <s v="-"/>
    <s v="-"/>
    <s v="-"/>
    <n v="20"/>
    <s v="SP DC M 1/2 ENEMY DVG"/>
    <s v="NO"/>
    <s v="SPHERE"/>
    <n v="20"/>
    <s v="NO"/>
    <s v="10d6"/>
    <s v="-"/>
    <s v="-"/>
    <s v="-"/>
    <s v="-"/>
    <s v="-"/>
    <s v="-"/>
    <s v="-"/>
    <s v="-"/>
    <s v="-"/>
    <s v="-"/>
    <s v="NONE"/>
    <s v="FIRE"/>
    <s v="-"/>
    <s v="-"/>
    <s v="-"/>
    <s v="-"/>
    <s v="-"/>
    <s v="-"/>
    <s v="-"/>
    <s v="-"/>
    <s v="-"/>
    <s v="-"/>
    <n v="0"/>
    <n v="0"/>
    <n v="1"/>
    <n v="7"/>
    <n v="0"/>
    <n v="0.90999999999999992"/>
    <n v="0.90999999999999992"/>
    <n v="9.000000000000008E-2"/>
    <n v="4"/>
    <s v="-"/>
    <n v="0"/>
    <n v="35"/>
    <n v="0"/>
    <n v="0"/>
    <n v="0"/>
    <n v="0"/>
    <n v="0"/>
    <n v="35"/>
    <n v="35"/>
    <n v="70"/>
    <n v="17.5"/>
    <n v="0"/>
    <n v="7"/>
    <n v="97"/>
    <n v="205"/>
    <n v="0"/>
    <n v="0"/>
    <n v="0"/>
    <n v="0"/>
    <n v="0"/>
    <n v="0"/>
    <n v="0"/>
    <n v="0"/>
    <n v="0"/>
    <x v="1"/>
    <s v="-"/>
    <s v="-"/>
    <n v="33.424999999999997"/>
    <n v="33.424999999999997"/>
    <n v="133.69999999999999"/>
    <n v="33.424999999999997"/>
    <n v="133.69999999999999"/>
    <n v="33.424999999999997"/>
    <n v="133.69999999999999"/>
    <n v="33.424999999999997"/>
    <n v="133.69999999999999"/>
    <n v="3"/>
    <s v="★★★☆  Target (expected)"/>
    <n v="5"/>
    <s v="🕱🕱🕱🕱🕱  Deadly"/>
  </r>
  <r>
    <n v="10"/>
    <x v="6"/>
    <x v="4"/>
    <s v="Wizard LV5: INT+4 Toll the Dead_x000a_on damaged enemy"/>
    <s v="Let's compare Toll the Dead DPR vs Bestow Curse and Toll the Dead at disadvantage."/>
    <s v="PC"/>
    <n v="5"/>
    <x v="0"/>
    <n v="1"/>
    <s v="NO"/>
    <s v="NO"/>
    <s v="NO"/>
    <s v="NO"/>
    <s v="NO"/>
    <s v="-"/>
    <s v="-"/>
    <s v="-"/>
    <n v="20"/>
    <s v="SPELL (SAVE DC)"/>
    <s v="NO"/>
    <s v="-"/>
    <s v="-"/>
    <s v="NO"/>
    <s v="2d12"/>
    <s v="-"/>
    <s v="-"/>
    <s v="-"/>
    <s v="-"/>
    <s v="-"/>
    <s v="-"/>
    <s v="-"/>
    <s v="-"/>
    <s v="-"/>
    <s v="-"/>
    <s v="NONE"/>
    <s v="NECROTIC"/>
    <s v="-"/>
    <s v="-"/>
    <s v="-"/>
    <s v="-"/>
    <s v="-"/>
    <s v="-"/>
    <s v="-"/>
    <s v="-"/>
    <s v="-"/>
    <s v="-"/>
    <n v="0"/>
    <n v="0"/>
    <n v="0"/>
    <n v="8"/>
    <n v="0"/>
    <n v="0.65"/>
    <n v="0.65"/>
    <n v="0.35"/>
    <s v="-"/>
    <s v="-"/>
    <n v="0"/>
    <n v="13"/>
    <n v="0"/>
    <n v="0"/>
    <n v="0"/>
    <n v="0"/>
    <n v="0"/>
    <n v="13"/>
    <n v="13"/>
    <n v="26"/>
    <n v="0"/>
    <n v="0"/>
    <n v="6"/>
    <n v="53"/>
    <n v="145"/>
    <n v="0"/>
    <n v="0"/>
    <n v="0"/>
    <n v="0"/>
    <n v="0"/>
    <n v="0"/>
    <n v="0"/>
    <n v="0"/>
    <n v="0"/>
    <x v="1"/>
    <s v="-"/>
    <s v="-"/>
    <n v="8.4500000000000011"/>
    <n v="8.4500000000000011"/>
    <n v="8.4500000000000011"/>
    <n v="8.4500000000000011"/>
    <n v="8.4500000000000011"/>
    <n v="8.4500000000000011"/>
    <n v="8.4500000000000011"/>
    <n v="8.4500000000000011"/>
    <n v="8.4500000000000011"/>
    <n v="2"/>
    <s v="★★☆☆  Low (support, control, debuff)"/>
    <n v="2"/>
    <s v="★★☆☆  Low (support, control, debuff)"/>
  </r>
  <r>
    <n v="11"/>
    <x v="7"/>
    <x v="4"/>
    <s v="Wizard LV5: INT+4. Cast Bestow Curse (no dmg), enemy has disadvantage on WIS saves from Bestow Curse"/>
    <s v="-"/>
    <s v="PC"/>
    <n v="5"/>
    <x v="0"/>
    <n v="1"/>
    <s v="NO"/>
    <s v="NO"/>
    <s v="NO"/>
    <s v="NO"/>
    <s v="NO"/>
    <s v="-"/>
    <s v="-"/>
    <s v="-"/>
    <n v="20"/>
    <s v="SPELL (SAVE DC)"/>
    <s v="NO"/>
    <s v="-"/>
    <s v="-"/>
    <s v="NO"/>
    <s v="-"/>
    <s v="-"/>
    <s v="-"/>
    <s v="-"/>
    <s v="-"/>
    <s v="-"/>
    <s v="-"/>
    <s v="-"/>
    <s v="-"/>
    <s v="-"/>
    <s v="-"/>
    <s v="NONE"/>
    <s v="-"/>
    <s v="-"/>
    <s v="-"/>
    <s v="-"/>
    <s v="-"/>
    <s v="-"/>
    <s v="-"/>
    <s v="-"/>
    <s v="-"/>
    <s v="-"/>
    <s v="-"/>
    <n v="0"/>
    <n v="0"/>
    <n v="0"/>
    <n v="8"/>
    <n v="0"/>
    <n v="0.65"/>
    <n v="0.65"/>
    <n v="0.35"/>
    <s v="-"/>
    <s v="-"/>
    <n v="0"/>
    <n v="0"/>
    <n v="0"/>
    <n v="0"/>
    <n v="0"/>
    <n v="0"/>
    <n v="0"/>
    <n v="0"/>
    <n v="0"/>
    <n v="0"/>
    <n v="0"/>
    <n v="0"/>
    <n v="6"/>
    <n v="53"/>
    <n v="145"/>
    <n v="0"/>
    <n v="0"/>
    <n v="0"/>
    <n v="0"/>
    <s v="-"/>
    <s v="-"/>
    <s v="-"/>
    <s v="-"/>
    <s v="-"/>
    <x v="0"/>
    <s v="-"/>
    <s v="-"/>
    <n v="0"/>
    <n v="0"/>
    <n v="0"/>
    <n v="0"/>
    <n v="0"/>
    <s v="-"/>
    <s v="-"/>
    <s v="-"/>
    <s v="-"/>
    <s v="-"/>
    <s v="-"/>
    <s v="-"/>
    <s v="-"/>
  </r>
  <r>
    <n v="12"/>
    <x v="7"/>
    <x v="4"/>
    <s v="Toll the Dead"/>
    <s v="-"/>
    <s v="PC"/>
    <n v="5"/>
    <x v="1"/>
    <n v="1"/>
    <s v="NO"/>
    <s v="NO"/>
    <s v="NO"/>
    <s v="NO"/>
    <s v="NO"/>
    <s v="-"/>
    <s v="-"/>
    <s v="-"/>
    <n v="20"/>
    <s v="SP DC ENEMY DVG"/>
    <s v="NO"/>
    <s v="-"/>
    <s v="-"/>
    <s v="NO"/>
    <s v="2d12"/>
    <s v="-"/>
    <s v="-"/>
    <s v="-"/>
    <s v="-"/>
    <s v="-"/>
    <s v="-"/>
    <s v="-"/>
    <s v="-"/>
    <s v="-"/>
    <s v="-"/>
    <s v="NONE"/>
    <s v="NECROTIC"/>
    <s v="-"/>
    <s v="-"/>
    <s v="-"/>
    <s v="-"/>
    <s v="-"/>
    <s v="-"/>
    <s v="-"/>
    <s v="-"/>
    <s v="-"/>
    <s v="-"/>
    <n v="0"/>
    <n v="0"/>
    <n v="0"/>
    <n v="8"/>
    <n v="0"/>
    <n v="0.87750000000000006"/>
    <n v="0.87750000000000006"/>
    <n v="0.12249999999999994"/>
    <s v="-"/>
    <s v="-"/>
    <n v="0"/>
    <n v="13"/>
    <n v="0"/>
    <n v="0"/>
    <n v="0"/>
    <n v="0"/>
    <n v="0"/>
    <n v="13"/>
    <n v="13"/>
    <n v="26"/>
    <n v="0"/>
    <n v="0"/>
    <n v="6"/>
    <n v="53"/>
    <n v="145"/>
    <n v="0"/>
    <n v="0"/>
    <n v="0"/>
    <n v="0"/>
    <s v="-"/>
    <s v="-"/>
    <s v="-"/>
    <s v="-"/>
    <s v="-"/>
    <x v="0"/>
    <s v="-"/>
    <s v="-"/>
    <n v="11.407500000000001"/>
    <n v="11.407500000000001"/>
    <n v="11.407500000000001"/>
    <n v="11.407500000000001"/>
    <n v="11.407500000000001"/>
    <s v="-"/>
    <s v="-"/>
    <s v="-"/>
    <s v="-"/>
    <s v="-"/>
    <s v="-"/>
    <s v="-"/>
    <s v="-"/>
  </r>
  <r>
    <n v="13"/>
    <x v="7"/>
    <x v="4"/>
    <s v="Toll the Dead"/>
    <s v="-"/>
    <s v="PC"/>
    <n v="5"/>
    <x v="2"/>
    <n v="1"/>
    <s v="NO"/>
    <s v="NO"/>
    <s v="NO"/>
    <s v="NO"/>
    <s v="NO"/>
    <s v="-"/>
    <s v="-"/>
    <s v="-"/>
    <n v="20"/>
    <s v="SP DC ENEMY DVG"/>
    <s v="NO"/>
    <s v="-"/>
    <s v="-"/>
    <s v="NO"/>
    <s v="2d12"/>
    <s v="-"/>
    <s v="-"/>
    <s v="-"/>
    <s v="-"/>
    <s v="-"/>
    <s v="-"/>
    <s v="-"/>
    <s v="-"/>
    <s v="-"/>
    <s v="-"/>
    <s v="NONE"/>
    <s v="NECROTIC"/>
    <s v="-"/>
    <s v="-"/>
    <s v="-"/>
    <s v="-"/>
    <s v="-"/>
    <s v="-"/>
    <s v="-"/>
    <s v="-"/>
    <s v="-"/>
    <s v="-"/>
    <n v="0"/>
    <n v="0"/>
    <n v="0"/>
    <n v="8"/>
    <n v="0"/>
    <n v="0.87750000000000006"/>
    <n v="0.87750000000000006"/>
    <n v="0.12249999999999994"/>
    <s v="-"/>
    <s v="-"/>
    <n v="0"/>
    <n v="13"/>
    <n v="0"/>
    <n v="0"/>
    <n v="0"/>
    <n v="0"/>
    <n v="0"/>
    <n v="13"/>
    <n v="13"/>
    <n v="26"/>
    <n v="0"/>
    <n v="0"/>
    <n v="6"/>
    <n v="53"/>
    <n v="145"/>
    <n v="0"/>
    <n v="0"/>
    <n v="0"/>
    <n v="0"/>
    <s v="-"/>
    <s v="-"/>
    <s v="-"/>
    <s v="-"/>
    <s v="-"/>
    <x v="0"/>
    <s v="-"/>
    <s v="-"/>
    <n v="11.407500000000001"/>
    <n v="11.407500000000001"/>
    <n v="11.407500000000001"/>
    <n v="11.407500000000001"/>
    <n v="11.407500000000001"/>
    <s v="-"/>
    <s v="-"/>
    <s v="-"/>
    <s v="-"/>
    <s v="-"/>
    <s v="-"/>
    <s v="-"/>
    <s v="-"/>
  </r>
  <r>
    <n v="14"/>
    <x v="7"/>
    <x v="4"/>
    <s v="Toll the Dead."/>
    <s v="Only after 4 rounds does the WIS disadvantage increase DPR against just 4 Toll the Deads."/>
    <s v="PC"/>
    <n v="5"/>
    <x v="3"/>
    <n v="1"/>
    <s v="NO"/>
    <s v="NO"/>
    <s v="NO"/>
    <s v="NO"/>
    <s v="NO"/>
    <s v="-"/>
    <s v="-"/>
    <s v="-"/>
    <n v="20"/>
    <s v="SP DC ENEMY DVG"/>
    <s v="NO"/>
    <s v="-"/>
    <s v="-"/>
    <s v="NO"/>
    <s v="2d12"/>
    <s v="-"/>
    <s v="-"/>
    <s v="-"/>
    <s v="-"/>
    <s v="-"/>
    <s v="-"/>
    <s v="-"/>
    <s v="-"/>
    <s v="-"/>
    <s v="-"/>
    <s v="NONE"/>
    <s v="NECROTIC"/>
    <s v="-"/>
    <s v="-"/>
    <s v="-"/>
    <s v="-"/>
    <s v="-"/>
    <s v="-"/>
    <s v="-"/>
    <s v="-"/>
    <s v="-"/>
    <s v="-"/>
    <n v="0"/>
    <n v="0"/>
    <n v="0"/>
    <n v="8"/>
    <n v="0"/>
    <n v="0.87750000000000006"/>
    <n v="0.87750000000000006"/>
    <n v="0.12249999999999994"/>
    <s v="-"/>
    <s v="-"/>
    <n v="0"/>
    <n v="13"/>
    <n v="0"/>
    <n v="0"/>
    <n v="0"/>
    <n v="0"/>
    <n v="0"/>
    <n v="13"/>
    <n v="13"/>
    <n v="26"/>
    <n v="0"/>
    <n v="0"/>
    <n v="6"/>
    <n v="53"/>
    <n v="145"/>
    <n v="0"/>
    <n v="0"/>
    <n v="0"/>
    <n v="0"/>
    <n v="0"/>
    <n v="0"/>
    <n v="0"/>
    <n v="0"/>
    <n v="0"/>
    <x v="1"/>
    <s v="-"/>
    <s v="-"/>
    <n v="11.407500000000001"/>
    <n v="11.407500000000001"/>
    <n v="11.407500000000001"/>
    <n v="11.407500000000001"/>
    <n v="11.407500000000001"/>
    <n v="34.222500000000004"/>
    <n v="34.222500000000004"/>
    <n v="8.5556250000000009"/>
    <n v="8.5556250000000009"/>
    <n v="2"/>
    <s v="★★☆☆  Low (support, control, debuff)"/>
    <n v="2"/>
    <s v="★★☆☆  Low (support, control, debuff)"/>
  </r>
  <r>
    <n v="15"/>
    <x v="8"/>
    <x v="2"/>
    <s v="Wizard LV9: INT+5 Fireball 4th SL. But the enemy has 3 legendary resistances."/>
    <s v=" Let's attack 4 times to get one without resistance."/>
    <s v="PC"/>
    <n v="9"/>
    <x v="0"/>
    <n v="1"/>
    <s v="NO"/>
    <s v="NO"/>
    <s v="NO"/>
    <s v="NO"/>
    <s v="NO"/>
    <s v="-"/>
    <s v="-"/>
    <s v="-"/>
    <n v="20"/>
    <s v="SP DC M 1/2 LEG RESIST"/>
    <s v="NO"/>
    <s v="SPHERE"/>
    <n v="20"/>
    <s v="NO"/>
    <s v="9d6"/>
    <s v="-"/>
    <s v="-"/>
    <s v="-"/>
    <s v="-"/>
    <s v="-"/>
    <s v="-"/>
    <s v="-"/>
    <s v="-"/>
    <s v="-"/>
    <s v="-"/>
    <s v="NONE"/>
    <s v="FIRE"/>
    <s v="-"/>
    <s v="-"/>
    <s v="-"/>
    <s v="-"/>
    <s v="-"/>
    <s v="-"/>
    <s v="-"/>
    <s v="-"/>
    <s v="-"/>
    <n v="3"/>
    <n v="0"/>
    <n v="0"/>
    <n v="1"/>
    <n v="7"/>
    <n v="0"/>
    <n v="0"/>
    <n v="0"/>
    <n v="1"/>
    <n v="4"/>
    <s v="-"/>
    <n v="0"/>
    <n v="31.5"/>
    <n v="0"/>
    <n v="0"/>
    <n v="0"/>
    <n v="0"/>
    <n v="0"/>
    <n v="31.5"/>
    <n v="31.5"/>
    <n v="63"/>
    <n v="15.75"/>
    <n v="0"/>
    <n v="7"/>
    <n v="97"/>
    <n v="205"/>
    <n v="0"/>
    <n v="0"/>
    <n v="0"/>
    <n v="0"/>
    <s v="-"/>
    <s v="-"/>
    <s v="-"/>
    <s v="-"/>
    <s v="-"/>
    <x v="0"/>
    <s v="-"/>
    <s v="-"/>
    <n v="15.75"/>
    <n v="15.75"/>
    <n v="63"/>
    <n v="15.75"/>
    <n v="63"/>
    <s v="-"/>
    <s v="-"/>
    <s v="-"/>
    <s v="-"/>
    <s v="-"/>
    <s v="-"/>
    <s v="-"/>
    <s v="-"/>
  </r>
  <r>
    <n v="16"/>
    <x v="8"/>
    <x v="2"/>
    <s v="more fireball, but SL4"/>
    <s v="-"/>
    <s v="PC"/>
    <n v="9"/>
    <x v="1"/>
    <n v="1"/>
    <s v="NO"/>
    <s v="NO"/>
    <s v="NO"/>
    <s v="NO"/>
    <s v="NO"/>
    <s v="-"/>
    <s v="-"/>
    <s v="-"/>
    <n v="20"/>
    <s v="SP DC M 1/2 LEG RESIST"/>
    <s v="NO"/>
    <s v="SPHERE"/>
    <n v="20"/>
    <s v="NO"/>
    <s v="9d6"/>
    <s v="-"/>
    <s v="-"/>
    <s v="-"/>
    <s v="-"/>
    <s v="-"/>
    <s v="-"/>
    <s v="-"/>
    <s v="-"/>
    <s v="-"/>
    <s v="-"/>
    <s v="NONE"/>
    <s v="FIRE"/>
    <s v="-"/>
    <s v="-"/>
    <s v="-"/>
    <s v="-"/>
    <s v="-"/>
    <s v="-"/>
    <s v="-"/>
    <s v="-"/>
    <s v="-"/>
    <n v="2"/>
    <n v="0"/>
    <n v="0"/>
    <n v="1"/>
    <n v="7"/>
    <n v="0"/>
    <n v="0"/>
    <n v="0"/>
    <n v="1"/>
    <n v="4"/>
    <s v="-"/>
    <n v="0"/>
    <n v="31.5"/>
    <n v="0"/>
    <n v="0"/>
    <n v="0"/>
    <n v="0"/>
    <n v="0"/>
    <n v="31.5"/>
    <n v="31.5"/>
    <n v="63"/>
    <n v="15.75"/>
    <n v="0"/>
    <n v="7"/>
    <n v="97"/>
    <n v="205"/>
    <n v="0"/>
    <n v="0"/>
    <n v="0"/>
    <n v="0"/>
    <s v="-"/>
    <s v="-"/>
    <s v="-"/>
    <s v="-"/>
    <s v="-"/>
    <x v="0"/>
    <s v="-"/>
    <s v="-"/>
    <n v="15.75"/>
    <n v="15.75"/>
    <n v="63"/>
    <n v="15.75"/>
    <n v="63"/>
    <s v="-"/>
    <s v="-"/>
    <s v="-"/>
    <s v="-"/>
    <s v="-"/>
    <s v="-"/>
    <s v="-"/>
    <s v="-"/>
  </r>
  <r>
    <n v="17"/>
    <x v="8"/>
    <x v="2"/>
    <s v="more fireball, but SL4"/>
    <s v="-"/>
    <s v="PC"/>
    <n v="9"/>
    <x v="2"/>
    <n v="1"/>
    <s v="NO"/>
    <s v="NO"/>
    <s v="NO"/>
    <s v="NO"/>
    <s v="NO"/>
    <s v="-"/>
    <s v="-"/>
    <s v="-"/>
    <n v="20"/>
    <s v="SP DC M 1/2 LEG RESIST"/>
    <s v="NO"/>
    <s v="SPHERE"/>
    <n v="20"/>
    <s v="NO"/>
    <s v="9d6"/>
    <s v="-"/>
    <s v="-"/>
    <s v="-"/>
    <s v="-"/>
    <s v="-"/>
    <s v="-"/>
    <s v="-"/>
    <s v="-"/>
    <s v="-"/>
    <s v="-"/>
    <s v="NONE"/>
    <s v="FIRE"/>
    <s v="-"/>
    <s v="-"/>
    <s v="-"/>
    <s v="-"/>
    <s v="-"/>
    <s v="-"/>
    <s v="-"/>
    <s v="-"/>
    <s v="-"/>
    <n v="1"/>
    <n v="0"/>
    <n v="0"/>
    <n v="1"/>
    <n v="7"/>
    <n v="0"/>
    <n v="0"/>
    <n v="0"/>
    <n v="1"/>
    <n v="4"/>
    <s v="-"/>
    <n v="0"/>
    <n v="31.5"/>
    <n v="0"/>
    <n v="0"/>
    <n v="0"/>
    <n v="0"/>
    <n v="0"/>
    <n v="31.5"/>
    <n v="31.5"/>
    <n v="63"/>
    <n v="15.75"/>
    <n v="0"/>
    <n v="7"/>
    <n v="97"/>
    <n v="205"/>
    <n v="0"/>
    <n v="0"/>
    <n v="0"/>
    <n v="0"/>
    <s v="-"/>
    <s v="-"/>
    <s v="-"/>
    <s v="-"/>
    <s v="-"/>
    <x v="0"/>
    <s v="-"/>
    <s v="-"/>
    <n v="15.75"/>
    <n v="15.75"/>
    <n v="63"/>
    <n v="15.75"/>
    <n v="63"/>
    <s v="-"/>
    <s v="-"/>
    <s v="-"/>
    <s v="-"/>
    <s v="-"/>
    <s v="-"/>
    <s v="-"/>
    <s v="-"/>
  </r>
  <r>
    <n v="18"/>
    <x v="8"/>
    <x v="2"/>
    <s v="more fireball, but now that it's weak, SL 5!"/>
    <s v="-"/>
    <s v="PC"/>
    <n v="9"/>
    <x v="3"/>
    <n v="1"/>
    <s v="NO"/>
    <s v="NO"/>
    <s v="NO"/>
    <s v="NO"/>
    <s v="NO"/>
    <s v="-"/>
    <s v="-"/>
    <s v="-"/>
    <n v="20"/>
    <s v="SP DC M 1/2 LEG RESIST"/>
    <s v="NO"/>
    <s v="SPHERE"/>
    <n v="20"/>
    <s v="NO"/>
    <s v="10d6"/>
    <s v="-"/>
    <s v="-"/>
    <s v="-"/>
    <s v="-"/>
    <s v="-"/>
    <s v="-"/>
    <s v="-"/>
    <s v="-"/>
    <s v="-"/>
    <s v="-"/>
    <s v="NONE"/>
    <s v="FIRE"/>
    <s v="-"/>
    <s v="-"/>
    <s v="-"/>
    <s v="-"/>
    <s v="-"/>
    <s v="-"/>
    <s v="-"/>
    <s v="-"/>
    <s v="-"/>
    <n v="0"/>
    <n v="0"/>
    <n v="0"/>
    <n v="1"/>
    <n v="7"/>
    <n v="0"/>
    <n v="0.7"/>
    <n v="0.7"/>
    <n v="0.30000000000000004"/>
    <n v="4"/>
    <s v="-"/>
    <n v="0"/>
    <n v="35"/>
    <n v="0"/>
    <n v="0"/>
    <n v="0"/>
    <n v="0"/>
    <n v="0"/>
    <n v="35"/>
    <n v="35"/>
    <n v="70"/>
    <n v="17.5"/>
    <n v="0"/>
    <n v="7"/>
    <n v="97"/>
    <n v="205"/>
    <n v="0"/>
    <n v="0"/>
    <n v="0"/>
    <n v="0"/>
    <s v="-"/>
    <s v="-"/>
    <s v="-"/>
    <s v="-"/>
    <s v="-"/>
    <x v="0"/>
    <s v="-"/>
    <s v="-"/>
    <n v="29.75"/>
    <n v="29.75"/>
    <n v="119"/>
    <n v="29.75"/>
    <n v="119"/>
    <s v="-"/>
    <s v="-"/>
    <s v="-"/>
    <s v="-"/>
    <s v="-"/>
    <s v="-"/>
    <s v="-"/>
    <s v="-"/>
  </r>
  <r>
    <n v="19"/>
    <x v="8"/>
    <x v="2"/>
    <s v="and then a Scorching Ray at SL3"/>
    <s v="-"/>
    <s v="PC"/>
    <n v="9"/>
    <x v="4"/>
    <n v="4"/>
    <s v="NO"/>
    <s v="NO"/>
    <s v="NO"/>
    <s v="NO"/>
    <s v="NO"/>
    <s v="-"/>
    <s v="-"/>
    <s v="-"/>
    <n v="20"/>
    <s v="STANDARD"/>
    <s v="NO"/>
    <s v="SPHERE"/>
    <n v="20"/>
    <s v="NO"/>
    <s v="2d6"/>
    <s v="-"/>
    <s v="-"/>
    <s v="-"/>
    <s v="-"/>
    <s v="-"/>
    <s v="-"/>
    <s v="-"/>
    <s v="-"/>
    <s v="-"/>
    <s v="-"/>
    <s v="NONE"/>
    <s v="FIRE"/>
    <s v="-"/>
    <s v="-"/>
    <s v="-"/>
    <s v="-"/>
    <s v="-"/>
    <s v="-"/>
    <s v="-"/>
    <s v="-"/>
    <s v="-"/>
    <s v="-"/>
    <n v="0"/>
    <n v="0"/>
    <n v="1"/>
    <n v="7"/>
    <n v="5.0000000000000044E-2"/>
    <n v="0.7"/>
    <n v="0.64999999999999991"/>
    <n v="0.30000000000000004"/>
    <n v="4"/>
    <s v="-"/>
    <n v="0"/>
    <n v="7"/>
    <n v="0"/>
    <n v="0"/>
    <n v="0"/>
    <n v="0"/>
    <n v="0"/>
    <n v="7"/>
    <n v="7"/>
    <n v="14"/>
    <n v="0"/>
    <n v="0"/>
    <n v="7"/>
    <n v="97"/>
    <n v="205"/>
    <n v="0"/>
    <n v="0"/>
    <n v="0"/>
    <n v="0"/>
    <s v="-"/>
    <s v="-"/>
    <s v="-"/>
    <s v="-"/>
    <s v="-"/>
    <x v="0"/>
    <s v="-"/>
    <s v="-"/>
    <n v="5.25"/>
    <n v="21"/>
    <n v="84"/>
    <n v="21"/>
    <n v="84"/>
    <s v="-"/>
    <s v="-"/>
    <s v="-"/>
    <s v="-"/>
    <s v="-"/>
    <s v="-"/>
    <s v="-"/>
    <s v="-"/>
  </r>
  <r>
    <n v="20"/>
    <x v="8"/>
    <x v="2"/>
    <s v="more fireball, SL4! "/>
    <s v="This is just to test my legendary resistance counter works if interrupted"/>
    <s v="PC"/>
    <n v="9"/>
    <x v="5"/>
    <n v="1"/>
    <s v="NO"/>
    <s v="NO"/>
    <s v="NO"/>
    <s v="NO"/>
    <s v="NO"/>
    <s v="-"/>
    <s v="-"/>
    <s v="-"/>
    <n v="20"/>
    <s v="SP DC M 1/2 LEG RESIST"/>
    <s v="NO"/>
    <s v="SPHERE"/>
    <n v="20"/>
    <s v="NO"/>
    <s v="9d6"/>
    <s v="-"/>
    <s v="-"/>
    <s v="-"/>
    <s v="-"/>
    <s v="-"/>
    <s v="-"/>
    <s v="-"/>
    <s v="-"/>
    <s v="-"/>
    <s v="-"/>
    <s v="NONE"/>
    <s v="FIRE"/>
    <s v="-"/>
    <s v="-"/>
    <s v="-"/>
    <s v="-"/>
    <s v="-"/>
    <s v="-"/>
    <s v="-"/>
    <s v="-"/>
    <s v="-"/>
    <n v="0"/>
    <n v="0"/>
    <n v="0"/>
    <n v="1"/>
    <n v="7"/>
    <n v="0"/>
    <n v="0.7"/>
    <n v="0.7"/>
    <n v="0.30000000000000004"/>
    <n v="4"/>
    <s v="-"/>
    <n v="0"/>
    <n v="31.5"/>
    <n v="0"/>
    <n v="0"/>
    <n v="0"/>
    <n v="0"/>
    <n v="0"/>
    <n v="31.5"/>
    <n v="31.5"/>
    <n v="63"/>
    <n v="15.75"/>
    <n v="0"/>
    <n v="7"/>
    <n v="97"/>
    <n v="205"/>
    <n v="0"/>
    <n v="0"/>
    <n v="0"/>
    <n v="0"/>
    <n v="0"/>
    <n v="0"/>
    <n v="0"/>
    <n v="0"/>
    <n v="0"/>
    <x v="1"/>
    <s v="-"/>
    <s v="-"/>
    <n v="26.774999999999999"/>
    <n v="26.774999999999999"/>
    <n v="107.1"/>
    <n v="26.774999999999999"/>
    <n v="107.1"/>
    <n v="124.77500000000001"/>
    <n v="499.1"/>
    <n v="20.795833333333334"/>
    <n v="83.183333333333337"/>
    <n v="3"/>
    <s v="★★★☆  Target (expected)"/>
    <n v="5"/>
    <s v="🕱🕱🕱🕱🕱  Deadly"/>
  </r>
  <r>
    <n v="21"/>
    <x v="9"/>
    <x v="5"/>
    <s v="STR+4, Great Weapon Master Feat_x000a_Action: Great sword twice adv"/>
    <s v="-"/>
    <s v="PC"/>
    <n v="5"/>
    <x v="0"/>
    <n v="2"/>
    <s v="NO"/>
    <s v="NO"/>
    <s v="NO"/>
    <s v="NO"/>
    <s v="NO"/>
    <s v="-"/>
    <s v="-"/>
    <s v="-"/>
    <n v="20"/>
    <s v="ADVANTAGE"/>
    <s v="NO"/>
    <s v="-"/>
    <s v="-"/>
    <s v="YES"/>
    <s v="2d6"/>
    <s v="-"/>
    <s v="-"/>
    <s v="-"/>
    <s v="-"/>
    <s v="-"/>
    <n v="4"/>
    <s v="-"/>
    <s v="-"/>
    <s v="-"/>
    <s v="-"/>
    <s v="NONE"/>
    <s v="-"/>
    <s v="-"/>
    <s v="-"/>
    <s v="-"/>
    <s v="-"/>
    <s v="-"/>
    <s v="-"/>
    <s v="-"/>
    <s v="-"/>
    <s v="-"/>
    <s v="-"/>
    <n v="0"/>
    <n v="0"/>
    <n v="0"/>
    <n v="8"/>
    <n v="9.7500000000000031E-2"/>
    <n v="0.87750000000000006"/>
    <n v="0.78"/>
    <n v="0.12249999999999994"/>
    <s v="-"/>
    <s v="-"/>
    <n v="0"/>
    <n v="8.3333333333333339"/>
    <n v="0"/>
    <n v="0"/>
    <n v="0"/>
    <n v="0"/>
    <n v="0"/>
    <n v="8.3333333333333339"/>
    <n v="8.3333333333333339"/>
    <n v="16.666666666666668"/>
    <n v="0"/>
    <n v="0"/>
    <n v="6"/>
    <n v="53"/>
    <n v="145"/>
    <n v="0"/>
    <n v="0"/>
    <s v="-"/>
    <s v="-"/>
    <s v="-"/>
    <s v="-"/>
    <s v="-"/>
    <s v="-"/>
    <s v="-"/>
    <x v="0"/>
    <s v="-"/>
    <s v="-"/>
    <n v="11.635000000000002"/>
    <n v="23.270000000000003"/>
    <n v="23.270000000000003"/>
    <s v="-"/>
    <s v="-"/>
    <s v="-"/>
    <s v="-"/>
    <s v="-"/>
    <s v="-"/>
    <s v="-"/>
    <s v="-"/>
    <s v="-"/>
    <s v="-"/>
  </r>
  <r>
    <n v="22"/>
    <x v="9"/>
    <x v="5"/>
    <s v="Bonus action: extra sword attack if crit"/>
    <s v="-"/>
    <s v="PC"/>
    <n v="5"/>
    <x v="0"/>
    <n v="1"/>
    <s v="NO"/>
    <s v="NO"/>
    <s v="YES"/>
    <s v="NO"/>
    <s v="NO"/>
    <s v="-"/>
    <s v="-"/>
    <s v="-"/>
    <n v="20"/>
    <s v="ADVANTAGE"/>
    <s v="NO"/>
    <s v="-"/>
    <s v="-"/>
    <s v="YES"/>
    <s v="2d6"/>
    <s v="-"/>
    <s v="-"/>
    <s v="-"/>
    <s v="-"/>
    <s v="-"/>
    <n v="4"/>
    <s v="-"/>
    <s v="-"/>
    <s v="-"/>
    <s v="-"/>
    <s v="NONE"/>
    <s v="-"/>
    <s v="-"/>
    <s v="-"/>
    <s v="-"/>
    <s v="-"/>
    <s v="-"/>
    <s v="-"/>
    <s v="-"/>
    <s v="-"/>
    <s v="-"/>
    <s v="-"/>
    <n v="0"/>
    <n v="0"/>
    <n v="0"/>
    <n v="8"/>
    <n v="9.7500000000000031E-2"/>
    <n v="0.87750000000000006"/>
    <n v="0.78"/>
    <n v="0.12249999999999994"/>
    <s v="-"/>
    <s v="-"/>
    <n v="0"/>
    <n v="8.3333333333333339"/>
    <n v="0"/>
    <n v="0"/>
    <n v="0"/>
    <n v="0"/>
    <n v="0"/>
    <n v="8.3333333333333339"/>
    <n v="8.3333333333333339"/>
    <n v="16.666666666666668"/>
    <n v="0"/>
    <n v="0"/>
    <n v="6"/>
    <n v="53"/>
    <n v="145"/>
    <n v="0"/>
    <n v="0"/>
    <n v="0"/>
    <n v="0"/>
    <n v="0"/>
    <n v="0"/>
    <n v="0"/>
    <n v="0"/>
    <n v="0"/>
    <x v="1"/>
    <s v="-"/>
    <s v="-"/>
    <n v="11.635000000000002"/>
    <n v="11.635000000000002"/>
    <n v="11.635000000000002"/>
    <n v="34.905000000000001"/>
    <n v="34.905000000000001"/>
    <n v="34.905000000000001"/>
    <n v="34.905000000000001"/>
    <n v="34.905000000000001"/>
    <n v="34.905000000000001"/>
    <n v="4"/>
    <s v="★★★★  High (heavy hitter)"/>
    <n v="4"/>
    <s v="★★★★  High (heavy hitter)"/>
  </r>
  <r>
    <n v="23"/>
    <x v="10"/>
    <x v="5"/>
    <s v="STR+4, Great Weapon Master Feat_x000a_Action: Great sword twice adv -5 to hit +10dmg"/>
    <s v="-"/>
    <s v="PC"/>
    <n v="5"/>
    <x v="0"/>
    <n v="2"/>
    <s v="NO"/>
    <s v="NO"/>
    <s v="NO"/>
    <s v="YES"/>
    <s v="NO"/>
    <s v="-"/>
    <s v="-"/>
    <s v="-"/>
    <n v="20"/>
    <s v="ADVANTAGE"/>
    <s v="NO"/>
    <s v="-"/>
    <s v="-"/>
    <s v="YES"/>
    <s v="2d6"/>
    <s v="-"/>
    <s v="-"/>
    <s v="-"/>
    <s v="-"/>
    <s v="-"/>
    <n v="4"/>
    <s v="-"/>
    <s v="-"/>
    <s v="-"/>
    <s v="-"/>
    <s v="NONE"/>
    <s v="-"/>
    <s v="-"/>
    <s v="-"/>
    <s v="-"/>
    <s v="-"/>
    <s v="-"/>
    <s v="-"/>
    <s v="-"/>
    <s v="-"/>
    <s v="-"/>
    <s v="-"/>
    <n v="0"/>
    <n v="0"/>
    <n v="-5"/>
    <n v="13"/>
    <n v="9.7500000000000031E-2"/>
    <n v="0.64"/>
    <n v="0.54249999999999998"/>
    <n v="0.36"/>
    <s v="-"/>
    <n v="10"/>
    <n v="0"/>
    <n v="8.3333333333333339"/>
    <n v="0"/>
    <n v="0"/>
    <n v="0"/>
    <n v="0"/>
    <n v="0"/>
    <n v="8.3333333333333339"/>
    <n v="8.3333333333333339"/>
    <n v="16.666666666666668"/>
    <n v="0"/>
    <n v="0"/>
    <n v="6"/>
    <n v="53"/>
    <n v="145"/>
    <n v="0"/>
    <n v="0"/>
    <s v="-"/>
    <s v="-"/>
    <s v="-"/>
    <s v="-"/>
    <s v="-"/>
    <s v="-"/>
    <s v="-"/>
    <x v="0"/>
    <s v="-"/>
    <s v="-"/>
    <n v="15.105833333333335"/>
    <n v="30.21166666666667"/>
    <n v="30.21166666666667"/>
    <s v="-"/>
    <s v="-"/>
    <s v="-"/>
    <s v="-"/>
    <s v="-"/>
    <s v="-"/>
    <s v="-"/>
    <s v="-"/>
    <s v="-"/>
    <s v="-"/>
  </r>
  <r>
    <n v="24"/>
    <x v="10"/>
    <x v="5"/>
    <s v="Bonus action: extra sword attack if crit, samge stats"/>
    <s v="Notice how the Bonus attack on crit adds about +1 to DPR but the -5 to hit and +10 dmg adds about +5 to DPR and gets you a new rating."/>
    <s v="PC"/>
    <n v="5"/>
    <x v="0"/>
    <n v="1"/>
    <s v="NO"/>
    <s v="NO"/>
    <s v="YES"/>
    <s v="YES"/>
    <s v="NO"/>
    <s v="-"/>
    <s v="-"/>
    <s v="-"/>
    <n v="20"/>
    <s v="ADVANTAGE"/>
    <s v="NO"/>
    <s v="-"/>
    <s v="-"/>
    <s v="YES"/>
    <s v="2d6"/>
    <s v="-"/>
    <s v="-"/>
    <s v="-"/>
    <s v="-"/>
    <s v="-"/>
    <n v="4"/>
    <s v="-"/>
    <s v="-"/>
    <s v="-"/>
    <s v="-"/>
    <s v="NONE"/>
    <s v="-"/>
    <s v="-"/>
    <s v="-"/>
    <s v="-"/>
    <s v="-"/>
    <s v="-"/>
    <s v="-"/>
    <s v="-"/>
    <s v="-"/>
    <s v="-"/>
    <s v="-"/>
    <n v="0"/>
    <n v="0"/>
    <n v="-5"/>
    <n v="13"/>
    <n v="9.7500000000000031E-2"/>
    <n v="0.64"/>
    <n v="0.54249999999999998"/>
    <n v="0.36"/>
    <s v="-"/>
    <n v="10"/>
    <n v="0"/>
    <n v="8.3333333333333339"/>
    <n v="0"/>
    <n v="0"/>
    <n v="0"/>
    <n v="0"/>
    <n v="0"/>
    <n v="8.3333333333333339"/>
    <n v="8.3333333333333339"/>
    <n v="16.666666666666668"/>
    <n v="0"/>
    <n v="0"/>
    <n v="6"/>
    <n v="53"/>
    <n v="145"/>
    <n v="0"/>
    <n v="0"/>
    <n v="0"/>
    <n v="0"/>
    <n v="0"/>
    <n v="0"/>
    <n v="0"/>
    <n v="0"/>
    <n v="0"/>
    <x v="1"/>
    <s v="-"/>
    <s v="-"/>
    <n v="15.105833333333335"/>
    <n v="15.105833333333335"/>
    <n v="15.105833333333335"/>
    <n v="45.317500000000003"/>
    <n v="45.317500000000003"/>
    <n v="45.317500000000003"/>
    <n v="45.317500000000003"/>
    <n v="45.317500000000003"/>
    <n v="45.317500000000003"/>
    <n v="4"/>
    <s v="★★★★  High (heavy hitter)"/>
    <n v="4"/>
    <s v="★★★★  High (heavy hitter)"/>
  </r>
  <r>
    <n v="25"/>
    <x v="11"/>
    <x v="6"/>
    <s v="Magic Missile always hits!"/>
    <s v="-"/>
    <s v="PC"/>
    <n v="1"/>
    <x v="0"/>
    <n v="3"/>
    <s v="NO"/>
    <s v="NO"/>
    <s v="NO"/>
    <s v="NO"/>
    <s v="NO"/>
    <s v="-"/>
    <s v="-"/>
    <s v="-"/>
    <n v="20"/>
    <s v="SPELL (NO ROLL)"/>
    <s v="NO"/>
    <s v="-"/>
    <s v="-"/>
    <s v="NO"/>
    <s v="1d4"/>
    <s v="-"/>
    <s v="-"/>
    <s v="-"/>
    <s v="-"/>
    <s v="-"/>
    <n v="1"/>
    <s v="-"/>
    <s v="-"/>
    <s v="-"/>
    <s v="-"/>
    <s v="NONE"/>
    <s v="FORCE"/>
    <s v="-"/>
    <s v="-"/>
    <s v="-"/>
    <s v="-"/>
    <s v="-"/>
    <s v="-"/>
    <s v="-"/>
    <s v="-"/>
    <s v="-"/>
    <s v="-"/>
    <n v="0"/>
    <n v="0"/>
    <n v="0"/>
    <n v="8"/>
    <n v="0"/>
    <n v="1"/>
    <n v="1"/>
    <n v="0"/>
    <s v="-"/>
    <s v="-"/>
    <n v="0"/>
    <n v="2.5"/>
    <n v="0"/>
    <n v="0"/>
    <n v="0"/>
    <n v="0"/>
    <n v="0"/>
    <n v="2.5"/>
    <n v="2.5"/>
    <n v="5"/>
    <n v="0"/>
    <n v="0"/>
    <n v="3"/>
    <n v="9"/>
    <n v="85"/>
    <n v="0"/>
    <n v="0"/>
    <n v="0"/>
    <n v="0"/>
    <n v="0"/>
    <n v="0"/>
    <n v="0"/>
    <n v="0"/>
    <n v="0"/>
    <x v="1"/>
    <s v="-"/>
    <s v="-"/>
    <n v="3.5"/>
    <n v="10.5"/>
    <n v="10.5"/>
    <n v="10.5"/>
    <n v="10.5"/>
    <n v="10.5"/>
    <n v="10.5"/>
    <n v="10.5"/>
    <n v="10.5"/>
    <n v="3"/>
    <s v="★★★☆  Target (expected)"/>
    <n v="3"/>
    <s v="★★★☆  Target (expected)"/>
  </r>
  <r>
    <n v="26"/>
    <x v="12"/>
    <x v="7"/>
    <s v="Mass Cure Wounds (AOE Heal, no roll)"/>
    <s v="-"/>
    <s v="PC"/>
    <n v="9"/>
    <x v="0"/>
    <n v="1"/>
    <s v="NO"/>
    <s v="NO"/>
    <s v="NO"/>
    <s v="NO"/>
    <s v="NO"/>
    <s v="-"/>
    <s v="-"/>
    <s v="-"/>
    <n v="20"/>
    <s v="SPELL (NO ROLL)"/>
    <s v="NO"/>
    <s v="SPHERE"/>
    <n v="30"/>
    <s v="NO"/>
    <s v="-"/>
    <s v="-"/>
    <s v="-"/>
    <s v="-"/>
    <s v="-"/>
    <s v="-"/>
    <s v="-"/>
    <s v="-"/>
    <s v="-"/>
    <s v="3d8"/>
    <n v="5"/>
    <s v="NONE"/>
    <s v="-"/>
    <s v="-"/>
    <s v="-"/>
    <s v="-"/>
    <s v="-"/>
    <s v="-"/>
    <s v="-"/>
    <s v="-"/>
    <s v="-"/>
    <s v="-"/>
    <s v="-"/>
    <n v="0"/>
    <n v="0"/>
    <n v="1"/>
    <n v="7"/>
    <n v="0"/>
    <n v="1"/>
    <n v="1"/>
    <n v="0"/>
    <n v="6"/>
    <s v="-"/>
    <n v="0"/>
    <n v="0"/>
    <n v="0"/>
    <n v="0"/>
    <n v="0"/>
    <n v="0"/>
    <n v="0"/>
    <n v="0"/>
    <n v="0"/>
    <n v="0"/>
    <n v="0"/>
    <n v="0"/>
    <n v="7"/>
    <n v="97"/>
    <n v="205"/>
    <n v="18.5"/>
    <n v="111"/>
    <n v="18.5"/>
    <n v="111"/>
    <n v="18.5"/>
    <n v="111"/>
    <n v="18.5"/>
    <n v="111"/>
    <n v="0.19072164948453607"/>
    <x v="2"/>
    <s v="-"/>
    <s v="-"/>
    <n v="0"/>
    <n v="0"/>
    <n v="0"/>
    <n v="0"/>
    <n v="0"/>
    <n v="0"/>
    <n v="0"/>
    <n v="0"/>
    <n v="0"/>
    <n v="0"/>
    <s v="☆☆☆☆  No damage"/>
    <n v="0"/>
    <s v="☆☆☆☆  No damage"/>
  </r>
  <r>
    <n v="27"/>
    <x v="13"/>
    <x v="8"/>
    <s v="-"/>
    <s v="Deals 7.35 (low) , heals 3.68 (6.9%)"/>
    <s v="PC"/>
    <n v="5"/>
    <x v="0"/>
    <n v="1"/>
    <s v="NO"/>
    <s v="NO"/>
    <s v="NO"/>
    <s v="NO"/>
    <s v="NO"/>
    <s v="-"/>
    <s v="-"/>
    <s v="-"/>
    <n v="20"/>
    <s v="STANDARD"/>
    <s v="NO"/>
    <s v="-"/>
    <s v="-"/>
    <s v="NO"/>
    <s v="3d6"/>
    <s v="-"/>
    <s v="-"/>
    <s v="-"/>
    <s v="-"/>
    <s v="-"/>
    <s v="-"/>
    <s v="-"/>
    <s v="-"/>
    <s v="1.5d6"/>
    <s v="-"/>
    <s v="NONE"/>
    <s v="NECROTIC"/>
    <s v="-"/>
    <s v="-"/>
    <s v="-"/>
    <s v="-"/>
    <s v="-"/>
    <s v="-"/>
    <s v="-"/>
    <s v="-"/>
    <n v="36"/>
    <s v="-"/>
    <n v="0"/>
    <n v="0"/>
    <n v="0"/>
    <n v="8"/>
    <n v="5.0000000000000044E-2"/>
    <n v="0.65"/>
    <n v="0.6"/>
    <n v="0.35"/>
    <s v="-"/>
    <s v="-"/>
    <n v="0"/>
    <n v="10.5"/>
    <n v="0"/>
    <n v="0"/>
    <n v="0"/>
    <n v="0"/>
    <n v="0"/>
    <n v="10.5"/>
    <n v="10.5"/>
    <n v="21"/>
    <n v="0"/>
    <n v="0"/>
    <n v="6"/>
    <n v="53"/>
    <n v="145"/>
    <n v="3.6750000000000003"/>
    <n v="3.6750000000000003"/>
    <n v="3.6750000000000003"/>
    <n v="3.6750000000000003"/>
    <n v="3.6750000000000003"/>
    <n v="3.6750000000000003"/>
    <n v="3.6750000000000003"/>
    <n v="3.6750000000000003"/>
    <n v="6.9339622641509432E-2"/>
    <x v="3"/>
    <n v="0.10208333333333335"/>
    <n v="0.10208333333333335"/>
    <n v="7.3500000000000005"/>
    <n v="7.3500000000000005"/>
    <n v="7.3500000000000005"/>
    <n v="7.3500000000000005"/>
    <n v="7.3500000000000005"/>
    <n v="7.3500000000000005"/>
    <n v="7.3500000000000005"/>
    <n v="7.3500000000000005"/>
    <n v="7.3500000000000005"/>
    <n v="2"/>
    <s v="★★☆☆  Low (support, control, debuff)"/>
    <n v="2"/>
    <s v="★★☆☆  Low (support, control, debuff)"/>
  </r>
  <r>
    <n v="28"/>
    <x v="14"/>
    <x v="9"/>
    <s v="-"/>
    <s v="-"/>
    <s v="PC"/>
    <n v="1"/>
    <x v="0"/>
    <n v="1"/>
    <s v="NO"/>
    <s v="NO"/>
    <s v="NO"/>
    <s v="NO"/>
    <s v="NO"/>
    <s v="-"/>
    <s v="-"/>
    <s v="-"/>
    <n v="20"/>
    <s v="STANDARD"/>
    <s v="NO"/>
    <s v="-"/>
    <s v="-"/>
    <s v="NO"/>
    <s v="-"/>
    <s v="-"/>
    <s v="-"/>
    <s v="-"/>
    <s v="-"/>
    <s v="-"/>
    <s v="-"/>
    <s v="-"/>
    <s v="-"/>
    <s v="-"/>
    <s v="-"/>
    <s v="NONE"/>
    <s v="-"/>
    <s v="-"/>
    <s v="-"/>
    <s v="-"/>
    <s v="-"/>
    <s v="-"/>
    <s v="-"/>
    <s v="-"/>
    <s v="-"/>
    <s v="-"/>
    <s v="-"/>
    <n v="0"/>
    <n v="0"/>
    <n v="0"/>
    <n v="8"/>
    <n v="5.0000000000000044E-2"/>
    <n v="0.65"/>
    <n v="0.6"/>
    <n v="0.35"/>
    <s v="-"/>
    <s v="-"/>
    <n v="0"/>
    <n v="0"/>
    <n v="0"/>
    <n v="0"/>
    <n v="0"/>
    <n v="0"/>
    <n v="0"/>
    <n v="0"/>
    <n v="0"/>
    <n v="0"/>
    <n v="0"/>
    <n v="0"/>
    <n v="3"/>
    <n v="9"/>
    <n v="85"/>
    <n v="0"/>
    <n v="0"/>
    <s v="-"/>
    <s v="-"/>
    <s v="-"/>
    <s v="-"/>
    <s v="-"/>
    <s v="-"/>
    <s v="-"/>
    <x v="0"/>
    <s v="-"/>
    <s v="-"/>
    <n v="0"/>
    <n v="0"/>
    <n v="0"/>
    <s v="-"/>
    <s v="-"/>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DPRSummary" cacheId="6" applyNumberFormats="0" applyBorderFormats="0" applyFontFormats="0" applyPatternFormats="0" applyAlignmentFormats="0" applyWidthHeightFormats="1" dataCaption="値" grandTotalCaption="Average" errorCaption="-" showError="1" updatedVersion="8" minRefreshableVersion="3" useAutoFormatting="1" createdVersion="5" indent="0" compact="0" outline="1" outlineData="1" compactData="0" multipleFieldFilters="0">
  <location ref="A3:M44" firstHeaderRow="0" firstDataRow="1" firstDataCol="2" rowPageCount="1" colPageCount="1"/>
  <pivotFields count="96">
    <pivotField compact="0" showAll="0"/>
    <pivotField axis="axisRow" compact="0" showAll="0" sortType="descending">
      <items count="16">
        <item x="9"/>
        <item x="10"/>
        <item x="0"/>
        <item x="1"/>
        <item x="2"/>
        <item x="3"/>
        <item x="4"/>
        <item x="5"/>
        <item x="6"/>
        <item x="7"/>
        <item x="8"/>
        <item x="11"/>
        <item x="12"/>
        <item x="13"/>
        <item x="14"/>
        <item t="default"/>
      </items>
      <autoSortScope>
        <pivotArea dataOnly="0" outline="0" fieldPosition="0">
          <references count="1">
            <reference field="4294967294" count="1" selected="0">
              <x v="10"/>
            </reference>
          </references>
        </pivotArea>
      </autoSortScope>
    </pivotField>
    <pivotField axis="axisPage" compact="0" showAll="0">
      <items count="11">
        <item x="0"/>
        <item x="1"/>
        <item x="5"/>
        <item x="2"/>
        <item x="3"/>
        <item x="4"/>
        <item x="6"/>
        <item x="7"/>
        <item x="8"/>
        <item x="9"/>
        <item t="default"/>
      </items>
    </pivotField>
    <pivotField compact="0" showAll="0"/>
    <pivotField compact="0" showAll="0"/>
    <pivotField compact="0" showAll="0"/>
    <pivotField compact="0" showAll="0"/>
    <pivotField axis="axisRow" compact="0" showAll="0">
      <items count="7">
        <item x="0"/>
        <item x="1"/>
        <item x="2"/>
        <item x="3"/>
        <item x="4"/>
        <item x="5"/>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66" showAll="0"/>
    <pivotField compact="0" showAll="0"/>
    <pivotField compact="0" numFmtId="10" showAll="0"/>
    <pivotField compact="0" numFmtId="10" showAll="0"/>
    <pivotField compact="0" numFmtId="10" showAll="0"/>
    <pivotField compact="0" numFmtId="10" showAll="0"/>
    <pivotField compact="0" showAll="0"/>
    <pivotField compact="0" showAll="0"/>
    <pivotField compact="0" numFmtId="10"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5" showAll="0"/>
    <pivotField compact="0" showAll="0"/>
    <pivotField compact="0" numFmtId="168" showAll="0"/>
    <pivotField compact="0" numFmtId="2" showAll="0"/>
    <pivotField compact="0" numFmtId="2"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numFmtId="167" showAll="0"/>
    <pivotField dataField="1" compact="0" numFmtId="167" showAll="0"/>
    <pivotField dataField="1" compact="0" numFmtId="167"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compact="0" showAll="0"/>
    <pivotField dataField="1" compact="0" showAll="0"/>
    <pivotField compact="0" showAll="0"/>
  </pivotFields>
  <rowFields count="2">
    <field x="1"/>
    <field x="7"/>
  </rowFields>
  <rowItems count="41">
    <i>
      <x v="10"/>
    </i>
    <i r="1">
      <x/>
    </i>
    <i r="1">
      <x v="1"/>
    </i>
    <i r="1">
      <x v="2"/>
    </i>
    <i r="1">
      <x v="3"/>
    </i>
    <i r="1">
      <x v="4"/>
    </i>
    <i r="1">
      <x v="5"/>
    </i>
    <i>
      <x v="6"/>
    </i>
    <i r="1">
      <x/>
    </i>
    <i>
      <x v="5"/>
    </i>
    <i r="1">
      <x/>
    </i>
    <i>
      <x v="7"/>
    </i>
    <i r="1">
      <x/>
    </i>
    <i>
      <x v="1"/>
    </i>
    <i r="1">
      <x/>
    </i>
    <i>
      <x v="4"/>
    </i>
    <i r="1">
      <x/>
    </i>
    <i>
      <x/>
    </i>
    <i r="1">
      <x/>
    </i>
    <i>
      <x v="3"/>
    </i>
    <i r="1">
      <x/>
    </i>
    <i r="1">
      <x v="1"/>
    </i>
    <i>
      <x v="11"/>
    </i>
    <i r="1">
      <x/>
    </i>
    <i>
      <x v="13"/>
    </i>
    <i r="1">
      <x/>
    </i>
    <i>
      <x v="8"/>
    </i>
    <i r="1">
      <x/>
    </i>
    <i>
      <x v="2"/>
    </i>
    <i r="1">
      <x/>
    </i>
    <i r="1">
      <x v="1"/>
    </i>
    <i>
      <x v="9"/>
    </i>
    <i r="1">
      <x/>
    </i>
    <i r="1">
      <x v="1"/>
    </i>
    <i r="1">
      <x v="2"/>
    </i>
    <i r="1">
      <x v="3"/>
    </i>
    <i>
      <x v="12"/>
    </i>
    <i r="1">
      <x/>
    </i>
    <i>
      <x v="14"/>
    </i>
    <i r="1">
      <x/>
    </i>
    <i t="grand">
      <x/>
    </i>
  </rowItems>
  <colFields count="1">
    <field x="-2"/>
  </colFields>
  <colItems count="11">
    <i>
      <x/>
    </i>
    <i i="1">
      <x v="1"/>
    </i>
    <i i="2">
      <x v="2"/>
    </i>
    <i i="3">
      <x v="3"/>
    </i>
    <i i="4">
      <x v="4"/>
    </i>
    <i i="5">
      <x v="5"/>
    </i>
    <i i="6">
      <x v="6"/>
    </i>
    <i i="7">
      <x v="7"/>
    </i>
    <i i="8">
      <x v="8"/>
    </i>
    <i i="9">
      <x v="9"/>
    </i>
    <i i="10">
      <x v="10"/>
    </i>
  </colItems>
  <pageFields count="1">
    <pageField fld="2" hier="0"/>
  </pageFields>
  <dataFields count="11">
    <dataField name="Dmg per Attack" fld="83" subtotal="average" baseField="0" baseItem="0"/>
    <dataField name="Dmg per Target" fld="84" subtotal="average" baseField="0" baseItem="0"/>
    <dataField name="Dmg total" fld="85" subtotal="average" baseField="0" baseItem="0"/>
    <dataField name="Round DPT" fld="86" subtotal="average" baseField="0" baseItem="0"/>
    <dataField name="Round Dmg Total" fld="87" subtotal="average" baseField="0" baseItem="0"/>
    <dataField name="Tactic DPT" fld="88" subtotal="average" baseField="0" baseItem="0"/>
    <dataField name="Tactic Dmg Total" fld="89" subtotal="average" baseField="0" baseItem="0"/>
    <dataField name="DPR per Target" fld="90" subtotal="average" baseField="0" baseItem="0"/>
    <dataField name="Total DPR" fld="91" subtotal="average" baseField="0" baseItem="0"/>
    <dataField name="DPR (pT) Rating" fld="92" subtotal="average" baseField="0" baseItem="0"/>
    <dataField name="DPR Total Rating" fld="94" subtotal="average" baseField="0" baseItem="0"/>
  </dataFields>
  <formats count="8">
    <format dxfId="58">
      <pivotArea collapsedLevelsAreSubtotals="1" fieldPosition="0"/>
    </format>
    <format dxfId="57">
      <pivotArea collapsedLevelsAreSubtotals="1" fieldPosition="0"/>
    </format>
    <format dxfId="56">
      <pivotArea collapsedLevelsAreSubtotals="1" fieldPosition="0"/>
    </format>
    <format dxfId="55">
      <pivotArea collapsedLevelsAreSubtotals="1" fieldPosition="0"/>
    </format>
    <format dxfId="54">
      <pivotArea collapsedLevelsAreSubtotals="1" fieldPosition="0"/>
    </format>
    <format dxfId="53">
      <pivotArea collapsedLevelsAreSubtotals="1" fieldPosition="0"/>
    </format>
    <format dxfId="52">
      <pivotArea collapsedLevelsAreSubtotals="1" fieldPosition="0"/>
    </format>
    <format dxfId="51">
      <pivotArea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8FBE1D-2103-4FB2-94C5-0119D2E2432C}" name="PivotTable2" cacheId="6" applyNumberFormats="0" applyBorderFormats="0" applyFontFormats="0" applyPatternFormats="0" applyAlignmentFormats="0" applyWidthHeightFormats="1" dataCaption="Values" errorCaption="-" showError="1" updatedVersion="8" minRefreshableVersion="3" useAutoFormatting="1" itemPrintTitles="1" createdVersion="5" indent="0" outline="1" outlineData="1" multipleFieldFilters="0">
  <location ref="A4:M9" firstHeaderRow="0" firstDataRow="1" firstDataCol="1" rowPageCount="2" colPageCount="1"/>
  <pivotFields count="96">
    <pivotField showAll="0"/>
    <pivotField axis="axisRow" showAll="0" sortType="descending">
      <items count="16">
        <item x="9"/>
        <item x="10"/>
        <item x="11"/>
        <item x="12"/>
        <item x="0"/>
        <item x="1"/>
        <item x="2"/>
        <item x="3"/>
        <item x="4"/>
        <item x="5"/>
        <item x="6"/>
        <item x="7"/>
        <item x="8"/>
        <item x="13"/>
        <item x="14"/>
        <item t="default"/>
      </items>
      <autoSortScope>
        <pivotArea dataOnly="0" outline="0" fieldPosition="0">
          <references count="1">
            <reference field="4294967294" count="1" selected="0">
              <x v="9"/>
            </reference>
          </references>
        </pivotArea>
      </autoSortScope>
    </pivotField>
    <pivotField axis="axisPage" showAll="0">
      <items count="11">
        <item x="7"/>
        <item x="0"/>
        <item x="1"/>
        <item x="5"/>
        <item x="2"/>
        <item x="3"/>
        <item x="4"/>
        <item x="6"/>
        <item x="8"/>
        <item x="9"/>
        <item t="default"/>
      </items>
    </pivotField>
    <pivotField showAll="0"/>
    <pivotField showAll="0"/>
    <pivotField showAll="0"/>
    <pivotField showAll="0"/>
    <pivotField axis="axisRow"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numFmtId="2" showAll="0"/>
    <pivotField numFmtId="166" showAll="0"/>
    <pivotField showAll="0"/>
    <pivotField numFmtId="10" showAll="0"/>
    <pivotField numFmtId="10" showAll="0"/>
    <pivotField numFmtId="10" showAll="0"/>
    <pivotField numFmtId="10" showAll="0"/>
    <pivotField showAll="0"/>
    <pivotField showAll="0"/>
    <pivotField numFmtId="10"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165" showAll="0"/>
    <pivotField showAll="0"/>
    <pivotField showAll="0"/>
    <pivotField dataField="1" numFmtId="2" showAll="0"/>
    <pivotField dataField="1" numFmtId="2" showAll="0"/>
    <pivotField dataField="1" showAll="0"/>
    <pivotField dataField="1" showAll="0"/>
    <pivotField dataField="1" showAll="0"/>
    <pivotField dataField="1" showAll="0"/>
    <pivotField dataField="1" showAll="0"/>
    <pivotField dataField="1" showAll="0"/>
    <pivotField dataField="1" showAll="0"/>
    <pivotField axis="axisPage" dataField="1" multipleItemSelectionAllowed="1" showAll="0">
      <items count="5">
        <item h="1" x="1"/>
        <item x="2"/>
        <item h="1" x="0"/>
        <item x="3"/>
        <item t="default"/>
      </items>
    </pivotField>
    <pivotField dataField="1" showAll="0"/>
    <pivotField dataField="1" showAll="0"/>
    <pivotField numFmtId="2"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s>
  <rowFields count="2">
    <field x="1"/>
    <field x="7"/>
  </rowFields>
  <rowItems count="5">
    <i>
      <x v="3"/>
    </i>
    <i r="1">
      <x/>
    </i>
    <i>
      <x v="13"/>
    </i>
    <i r="1">
      <x/>
    </i>
    <i t="grand">
      <x/>
    </i>
  </rowItems>
  <colFields count="1">
    <field x="-2"/>
  </colFields>
  <colItems count="12">
    <i>
      <x/>
    </i>
    <i i="1">
      <x v="1"/>
    </i>
    <i i="2">
      <x v="2"/>
    </i>
    <i i="3">
      <x v="3"/>
    </i>
    <i i="4">
      <x v="4"/>
    </i>
    <i i="5">
      <x v="5"/>
    </i>
    <i i="6">
      <x v="6"/>
    </i>
    <i i="7">
      <x v="7"/>
    </i>
    <i i="8">
      <x v="8"/>
    </i>
    <i i="9">
      <x v="9"/>
    </i>
    <i i="10">
      <x v="10"/>
    </i>
    <i i="11">
      <x v="11"/>
    </i>
  </colItems>
  <pageFields count="2">
    <pageField fld="2" hier="-1"/>
    <pageField fld="80" hier="-1"/>
  </pageFields>
  <dataFields count="12">
    <dataField name="Heal per Target" fld="71" subtotal="average" baseField="1" baseItem="0" numFmtId="2"/>
    <dataField name="Heal Total" fld="72" subtotal="average" baseField="1" baseItem="0" numFmtId="2"/>
    <dataField name="Round Heal per Target" fld="73" subtotal="average" baseField="1" baseItem="0" numFmtId="2"/>
    <dataField name="Round Heal Total" fld="74" subtotal="average" baseField="1" baseItem="0" numFmtId="2"/>
    <dataField name="Tactic Heal per Target" fld="75" subtotal="average" baseField="1" baseItem="0" numFmtId="2"/>
    <dataField name="Tactic Heal Total" fld="76" subtotal="average" baseField="1" baseItem="0" numFmtId="2"/>
    <dataField name="HPR per Target" fld="77" subtotal="average" baseField="1" baseItem="0" numFmtId="2"/>
    <dataField name="Total HPR" fld="78" subtotal="average" baseField="1" baseItem="0" numFmtId="2"/>
    <dataField name="HPR per Target HP%" fld="79" subtotal="average" baseField="1" baseItem="0" numFmtId="10"/>
    <dataField name="Total HPR Result HP%" fld="80" subtotal="average" baseField="1" baseItem="0" numFmtId="10"/>
    <dataField name="Self Heal HP%" fld="81" subtotal="average" baseField="1" baseItem="3" numFmtId="10"/>
    <dataField name="Average HPR Self HP%" fld="82" subtotal="average" baseField="7" baseItem="0" numFmtId="10"/>
  </dataFields>
  <formats count="7">
    <format dxfId="50">
      <pivotArea outline="0" collapsedLevelsAreSubtotals="1" fieldPosition="0">
        <references count="1">
          <reference field="4294967294" count="2" selected="0">
            <x v="8"/>
            <x v="9"/>
          </reference>
        </references>
      </pivotArea>
    </format>
    <format dxfId="49">
      <pivotArea outline="0" collapsedLevelsAreSubtotals="1" fieldPosition="0">
        <references count="1">
          <reference field="4294967294" count="8" selected="0">
            <x v="0"/>
            <x v="1"/>
            <x v="2"/>
            <x v="3"/>
            <x v="4"/>
            <x v="5"/>
            <x v="6"/>
            <x v="7"/>
          </reference>
        </references>
      </pivotArea>
    </format>
    <format dxfId="48">
      <pivotArea dataOnly="0" labelOnly="1" outline="0" fieldPosition="0">
        <references count="1">
          <reference field="4294967294" count="8">
            <x v="0"/>
            <x v="1"/>
            <x v="2"/>
            <x v="3"/>
            <x v="4"/>
            <x v="5"/>
            <x v="6"/>
            <x v="7"/>
          </reference>
        </references>
      </pivotArea>
    </format>
    <format dxfId="47">
      <pivotArea outline="0" collapsedLevelsAreSubtotals="1" fieldPosition="0">
        <references count="1">
          <reference field="4294967294" count="1" selected="0">
            <x v="11"/>
          </reference>
        </references>
      </pivotArea>
    </format>
    <format dxfId="46">
      <pivotArea dataOnly="0" labelOnly="1" outline="0" fieldPosition="0">
        <references count="1">
          <reference field="4294967294" count="1">
            <x v="11"/>
          </reference>
        </references>
      </pivotArea>
    </format>
    <format dxfId="3">
      <pivotArea outline="0" collapsedLevelsAreSubtotals="1" fieldPosition="0">
        <references count="1">
          <reference field="4294967294" count="1" selected="0">
            <x v="10"/>
          </reference>
        </references>
      </pivotArea>
    </format>
    <format dxfId="1">
      <pivotArea dataOnly="0" labelOnly="1" outline="0" fieldPosition="0">
        <references count="1">
          <reference field="4294967294" count="1">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PRTacticsCalculator" displayName="DPRTacticsCalculator" ref="A1:CR29" totalsRowShown="0">
  <autoFilter ref="A1:CR29" xr:uid="{00000000-0009-0000-0100-000001000000}"/>
  <tableColumns count="96">
    <tableColumn id="17" xr3:uid="{00000000-0010-0000-0000-000011000000}" name="Row" dataDxfId="153"/>
    <tableColumn id="1" xr3:uid="{00000000-0010-0000-0000-000001000000}" name="Tactic ID" dataDxfId="152"/>
    <tableColumn id="43" xr3:uid="{00000000-0010-0000-0000-00002B000000}" name="Character ID" dataDxfId="151"/>
    <tableColumn id="2" xr3:uid="{00000000-0010-0000-0000-000002000000}" name="Description" dataDxfId="150"/>
    <tableColumn id="51" xr3:uid="{00000000-0010-0000-0000-000033000000}" name="Notes" dataDxfId="149"/>
    <tableColumn id="21" xr3:uid="{00000000-0010-0000-0000-000015000000}" name="Player or Enemy" dataDxfId="148"/>
    <tableColumn id="3" xr3:uid="{00000000-0010-0000-0000-000003000000}" name="LV or CR" dataDxfId="147"/>
    <tableColumn id="4" xr3:uid="{00000000-0010-0000-0000-000004000000}" name="Round" dataDxfId="146"/>
    <tableColumn id="5" xr3:uid="{00000000-0010-0000-0000-000005000000}" name="Repeat Attack Times" dataDxfId="145"/>
    <tableColumn id="9" xr3:uid="{00000000-0010-0000-0000-000009000000}" name="Halfling" dataDxfId="144"/>
    <tableColumn id="14" xr3:uid="{00000000-0010-0000-0000-00000E000000}" name="Lucky feat" dataDxfId="143"/>
    <tableColumn id="50" xr3:uid="{00000000-0010-0000-0000-000032000000}" name="Current Attack is GWM Crit Bonus Attack" dataDxfId="142"/>
    <tableColumn id="55" xr3:uid="{00000000-0010-0000-0000-000037000000}" name="Great Weapon Master -5 to hit for +10 dmg" dataDxfId="141"/>
    <tableColumn id="56" xr3:uid="{00000000-0010-0000-0000-000038000000}" name="War Cleric Channel Divinity +10 to hit" dataDxfId="140"/>
    <tableColumn id="15" xr3:uid="{00000000-0010-0000-0000-00000F000000}" name="Dice added to attack roll" dataDxfId="139"/>
    <tableColumn id="67" xr3:uid="{00000000-0010-0000-0000-000043000000}" name="More dice added to attack roll" dataDxfId="138"/>
    <tableColumn id="19" xr3:uid="{00000000-0010-0000-0000-000013000000}" name="Add Relative Modifier to Hit" dataDxfId="137"/>
    <tableColumn id="7" xr3:uid="{00000000-0010-0000-0000-000007000000}" name="Min to Crit" dataDxfId="136"/>
    <tableColumn id="8" xr3:uid="{00000000-0010-0000-0000-000008000000}" name="Accuracy" dataDxfId="135"/>
    <tableColumn id="72" xr3:uid="{00000000-0010-0000-0000-000048000000}" name="Enemy Paralyzed close-range auto-crit on hit" dataDxfId="134"/>
    <tableColumn id="57" xr3:uid="{00000000-0010-0000-0000-000039000000}" name="Area of Effect" dataDxfId="133"/>
    <tableColumn id="58" xr3:uid="{00000000-0010-0000-0000-00003A000000}" name="AOE size, length or radius" dataDxfId="132"/>
    <tableColumn id="60" xr3:uid="{00000000-0010-0000-0000-00003C000000}" name="Great Weapon Fighting Style" dataDxfId="131"/>
    <tableColumn id="16" xr3:uid="{00000000-0010-0000-0000-000010000000}" name="Damage Dice" dataDxfId="130"/>
    <tableColumn id="18" xr3:uid="{00000000-0010-0000-0000-000012000000}" name="Bonus Dmg Dice" dataDxfId="129"/>
    <tableColumn id="20" xr3:uid="{00000000-0010-0000-0000-000014000000}" name="More Bonus Dmg Dice" dataDxfId="128"/>
    <tableColumn id="22" xr3:uid="{00000000-0010-0000-0000-000016000000}" name="Crit-only Mult Dmg Dice" dataDxfId="127"/>
    <tableColumn id="24" xr3:uid="{00000000-0010-0000-0000-000018000000}" name="Crit-only Flat Dmg Dice" dataDxfId="126"/>
    <tableColumn id="26" xr3:uid="{00000000-0010-0000-0000-00001A000000}" name="Non-crit Dmg Dice" dataDxfId="125"/>
    <tableColumn id="28" xr3:uid="{00000000-0010-0000-0000-00001C000000}" name="Bonus Flat Dmg" dataDxfId="124"/>
    <tableColumn id="73" xr3:uid="{D7D7B157-1742-4148-BC22-A92EC425242C}" name="Retaliation Dmg Dice on Enemy Hit" dataDxfId="123"/>
    <tableColumn id="80" xr3:uid="{0A2EDFC0-00B4-4780-A242-72BF1B9CF955}" name="Retaliation Flat Dmg on Enemy Hit" dataDxfId="122"/>
    <tableColumn id="82" xr3:uid="{4E75C149-B3A5-4146-8D15-FB9B68879487}" name="Healing Dice" dataDxfId="121"/>
    <tableColumn id="81" xr3:uid="{D0AA3DC1-D328-4E84-8173-0B2E6D437638}" name="Healing Flat Bonus" dataDxfId="120"/>
    <tableColumn id="61" xr3:uid="{00000000-0010-0000-0000-00003D000000}" name="Feat: Elemental Adept Element" dataDxfId="119"/>
    <tableColumn id="37" xr3:uid="{00000000-0010-0000-0000-000025000000}" name="Damage Type" dataDxfId="118"/>
    <tableColumn id="39" xr3:uid="{00000000-0010-0000-0000-000027000000}" name="Bonus Dmg Type" dataDxfId="117"/>
    <tableColumn id="41" xr3:uid="{00000000-0010-0000-0000-000029000000}" name="More Bonus Dmg Type" dataDxfId="116"/>
    <tableColumn id="23" xr3:uid="{00000000-0010-0000-0000-000017000000}" name="Crit Mult Dmg Type" dataDxfId="115"/>
    <tableColumn id="25" xr3:uid="{00000000-0010-0000-0000-000019000000}" name="Crit-only Flat Dmg Type" dataDxfId="114"/>
    <tableColumn id="27" xr3:uid="{00000000-0010-0000-0000-00001B000000}" name="Non-crit Dmg Type" dataDxfId="113"/>
    <tableColumn id="76" xr3:uid="{2D3DBAAD-136B-4F16-8C32-5E397B5B6FCA}" name="Retaliatory Dmg Type" dataDxfId="112"/>
    <tableColumn id="75" xr3:uid="{B92863AE-E5AF-4C83-95DD-4AD8B02F8902}" name="Armor Class (for Retaliatory Dmg)" dataDxfId="111"/>
    <tableColumn id="84" xr3:uid="{1F86F7D6-231E-4525-9EF8-EC3143FD5FA0}" name="Enemy Accuracy" dataDxfId="110"/>
    <tableColumn id="74" xr3:uid="{C86F86A7-32D7-48B0-8184-313CB31A9374}" name="Character HP Max" dataDxfId="109"/>
    <tableColumn id="53" xr3:uid="{00000000-0010-0000-0000-000035000000}" name="Legendary Resistances Left" dataDxfId="108">
      <calculatedColumnFormula>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calculatedColumnFormula>
    </tableColumn>
    <tableColumn id="69" xr3:uid="{00000000-0010-0000-0000-000045000000}" name="Dice to attack roll average result" dataDxfId="107">
      <calculatedColumnFormula>(N("Average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calculatedColumnFormula>
    </tableColumn>
    <tableColumn id="68" xr3:uid="{00000000-0010-0000-0000-000044000000}" name="More dice to attack roll average result" dataDxfId="106">
      <calculatedColumnFormula>(N("Average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calculatedColumnFormula>
    </tableColumn>
    <tableColumn id="35" xr3:uid="{00000000-0010-0000-0000-000023000000}" name="Assumed Relative Modifier to Hit" dataDxfId="105">
      <calculatedColumnFormula>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calculatedColumnFormula>
    </tableColumn>
    <tableColumn id="6" xr3:uid="{00000000-0010-0000-0000-000006000000}" name="Min to Hit" dataDxfId="104">
      <calculatedColumnFormula>N("Assuming a balanced value of 8, and subtract relative modifiers.")+(8-DPRTacticsCalculator[[#This Row],[Assumed Relative Modifier to Hit]]-IF(ISNUMBER(DPRTacticsCalculator[[#This Row],[Add Relative Modifier to Hit]]),DPRTacticsCalculator[[#This Row],[Add Relative Modifier to Hit]],0))</calculatedColumnFormula>
    </tableColumn>
    <tableColumn id="10" xr3:uid="{00000000-0010-0000-0000-00000A000000}" name="Crit % Chance" dataDxfId="103" dataCellStyle="Percent">
      <calculatedColumnFormula array="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calculatedColumnFormula>
    </tableColumn>
    <tableColumn id="11" xr3:uid="{00000000-0010-0000-0000-00000B000000}" name="Hit % Chance" dataDxfId="102" dataCellStyle="Percent">
      <calculatedColumnFormula array="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calculatedColumnFormula>
    </tableColumn>
    <tableColumn id="12" xr3:uid="{00000000-0010-0000-0000-00000C000000}" name="Non-crit Hit % Chance" dataDxfId="101" dataCellStyle="Percent">
      <calculatedColumnFormula>N("Hit percentage (not including crit)")+(DPRTacticsCalculator[[#This Row],[Hit % Chance]]-DPRTacticsCalculator[[#This Row],[Crit % Chance]])</calculatedColumnFormula>
    </tableColumn>
    <tableColumn id="13" xr3:uid="{00000000-0010-0000-0000-00000D000000}" name="Miss % Chance" dataDxfId="100" dataCellStyle="Percent">
      <calculatedColumnFormula>N("Miss percentage")+(1-DPRTacticsCalculator[[#This Row],[Hit % Chance]])</calculatedColumnFormula>
    </tableColumn>
    <tableColumn id="59" xr3:uid="{00000000-0010-0000-0000-00003B000000}" name="Area of Effect Expected Targets" dataDxfId="99" dataCellStyle="Percent">
      <calculatedColumnFormula>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calculatedColumnFormula>
    </tableColumn>
    <tableColumn id="45" xr3:uid="{00000000-0010-0000-0000-00002D000000}" name="Great Weapon Master Bonus Dmg" dataDxfId="98">
      <calculatedColumnFormula>IF(DPRTacticsCalculator[[#This Row],[Great Weapon Master -5 to hit for +10 dmg]]="YES",10,"-")</calculatedColumnFormula>
    </tableColumn>
    <tableColumn id="77" xr3:uid="{C1821226-9CDB-482A-9C1D-0FE816BFA80D}" name="Enemy Hit % Chance" dataDxfId="97" dataCellStyle="Percent">
      <calculatedColumnFormula array="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calculatedColumnFormula>
    </tableColumn>
    <tableColumn id="52" xr3:uid="{00000000-0010-0000-0000-000034000000}" name="Base Dice Dmg Avg" dataDxfId="96">
      <calculatedColumnFormula>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calculatedColumnFormula>
    </tableColumn>
    <tableColumn id="33" xr3:uid="{00000000-0010-0000-0000-000021000000}" name="Bonus Dice Dmg Avg" dataDxfId="95">
      <calculatedColumnFormula>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type.")+IF((AJ2=DPRTacticsCalculator[[#This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calculatedColumnFormula>
    </tableColumn>
    <tableColumn id="34" xr3:uid="{00000000-0010-0000-0000-000022000000}" name="More Bonus Dice Dmg Avg" dataDxfId="94">
      <calculatedColumnFormula>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type.")+IF((AK2=DPRTacticsCalculator[[#This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calculatedColumnFormula>
    </tableColumn>
    <tableColumn id="29" xr3:uid="{00000000-0010-0000-0000-00001D000000}" name="Crit-only Mult Dice Dmg Avg" dataDxfId="93">
      <calculatedColumnFormula>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type.")+IF((AL2=DPRTacticsCalculator[[#This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calculatedColumnFormula>
    </tableColumn>
    <tableColumn id="30" xr3:uid="{00000000-0010-0000-0000-00001E000000}" name="Crit-only Flat Dice Dmg Avg" dataDxfId="92">
      <calculatedColumnFormula>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type.")+IF((AM2=DPRTacticsCalculator[[#This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calculatedColumnFormula>
    </tableColumn>
    <tableColumn id="31" xr3:uid="{00000000-0010-0000-0000-00001F000000}" name="Non-crit Dice Dmg Avg" dataDxfId="91">
      <calculatedColumnFormula>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type.")+IF((AN2=DPRTacticsCalculator[[#This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calculatedColumnFormula>
    </tableColumn>
    <tableColumn id="32" xr3:uid="{00000000-0010-0000-0000-000020000000}" name="Average Damage Added on Crit" dataDxfId="90">
      <calculatedColumnFormula>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calculatedColumnFormula>
    </tableColumn>
    <tableColumn id="36" xr3:uid="{00000000-0010-0000-0000-000024000000}" name="Average Dice Damage on Hit" dataDxfId="89">
      <calculatedColumnFormula>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calculatedColumnFormula>
    </tableColumn>
    <tableColumn id="38" xr3:uid="{00000000-0010-0000-0000-000026000000}" name="Average Resulting Crit Dice Damage" dataDxfId="88">
      <calculatedColumnFormula>N("Damage result in case of a crit")+(N("D: Average damage on hit")+DPRTacticsCalculator[[#This Row],[Average Dice Damage on Hit]]+N("Dc: Average damage added on crit")+DPRTacticsCalculator[[#This Row],[Average Damage Added on Crit]])</calculatedColumnFormula>
    </tableColumn>
    <tableColumn id="40" xr3:uid="{00000000-0010-0000-0000-000028000000}" name="Average Damage on Miss" dataDxfId="87">
      <calculatedColumnFormula>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calculatedColumnFormula>
    </tableColumn>
    <tableColumn id="79" xr3:uid="{A9C2B6E4-0BDF-4673-8C70-25533A3DCC1B}" name="Average Damage on Retaliatory Dice" dataDxfId="86">
      <calculatedColumnFormula>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calculatedColumnFormula>
    </tableColumn>
    <tableColumn id="78" xr3:uid="{A86CD0F7-9731-470A-BE7B-AD9F8329BB67}" name="Max Expected Enemy Hit Modifier" dataDxfId="85">
      <calculatedColumnFormula array="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calculatedColumnFormula>
    </tableColumn>
    <tableColumn id="83" xr3:uid="{A5788242-B89A-4FAA-8D30-AF774A2A5673}" name="Max Expected Player HP at LV" dataDxfId="84">
      <calculatedColumnFormula array="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calculatedColumnFormula>
    </tableColumn>
    <tableColumn id="62" xr3:uid="{00000000-0010-0000-0000-00003E000000}" name="Max Expected Enemy HP at CR or LV" dataDxfId="83">
      <calculatedColumnFormula>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calculatedColumnFormula>
    </tableColumn>
    <tableColumn id="104" xr3:uid="{30FDFA9D-951D-430E-94DB-C38D00C9B586}" name="Average Resulting Heal per Target" dataDxfId="82">
      <calculatedColumnFormula>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calculatedColumnFormula>
    </tableColumn>
    <tableColumn id="103" xr3:uid="{4F849B52-1C7C-4058-BDF3-A7FC0FF091E1}" name="Average Resulting Heal Total" dataDxfId="81">
      <calculatedColumnFormula>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calculatedColumnFormula>
    </tableColumn>
    <tableColumn id="102" xr3:uid="{EA6F9589-C30E-405A-8396-7548F782ACBB}" name="Average Round Heal per Target" dataDxfId="80">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calculatedColumnFormula>
    </tableColumn>
    <tableColumn id="101" xr3:uid="{D9E2DA5A-7039-4CDE-A992-4E91F0AF4031}" name="Average Round Heal Total" dataDxfId="79">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calculatedColumnFormula>
    </tableColumn>
    <tableColumn id="100" xr3:uid="{2FD6615C-9DAE-4545-8B99-D73E737061B2}" name="Average Tactic Heal per Target" dataDxfId="78">
      <calculatedColumnFormula>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calculatedColumnFormula>
    </tableColumn>
    <tableColumn id="99" xr3:uid="{CEECE830-6A7F-4913-919F-28BF2DECD7D1}" name="Average Tactic Heal Total" dataDxfId="77">
      <calculatedColumnFormula>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calculatedColumnFormula>
    </tableColumn>
    <tableColumn id="98" xr3:uid="{FD109D3C-E4D3-4808-BC2A-B8DD4ECB8A08}" name="Heal per Round per Target" dataDxfId="76">
      <calculatedColumnFormula>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calculatedColumnFormula>
    </tableColumn>
    <tableColumn id="97" xr3:uid="{6626169B-CF4B-4481-AEC1-886B23267079}" name="Total Heal per Round" dataDxfId="75">
      <calculatedColumnFormula>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calculatedColumnFormula>
    </tableColumn>
    <tableColumn id="96" xr3:uid="{E6AE5712-E2B6-4C69-85C8-5EC86F55F7E2}" name="HPR HP% per Target" dataDxfId="74" dataCellStyle="Percent">
      <calculatedColumnFormula>IF(
    ISNUMBER(DPRTacticsCalculator[[#This Row],[Heal per Round per Target]]),
    (
        DPRTacticsCalculator[[#This Row],[Heal per Round per Target]]
        /
        DPRTacticsCalculator[[#This Row],[Max Expected Player HP at LV]]
    ),
    "-"
)</calculatedColumnFormula>
    </tableColumn>
    <tableColumn id="95" xr3:uid="{530B2201-D49A-4FD8-B606-C3F0DD038E52}" name="Total HPR HP%" dataDxfId="73" dataCellStyle="Percent">
      <calculatedColumnFormula>IF(
    ISNUMBER(DPRTacticsCalculator[[#This Row],[Total Heal per Round]]),
    (
        DPRTacticsCalculator[[#This Row],[Total Heal per Round]]
        /
        DPRTacticsCalculator[[#This Row],[Max Expected Player HP at LV]]
    ),
    "-"
)</calculatedColumnFormula>
    </tableColumn>
    <tableColumn id="86" xr3:uid="{291BC13F-1A87-463F-A123-B771378171CE}" name="Self Heal Action HP%" dataDxfId="39" dataCellStyle="Percent">
      <calculatedColumnFormula>IF(
    ISNUMBER(DPRTacticsCalculator[[#This Row],[Character HP Max]]),
    (
        DPRTacticsCalculator[[#This Row],[Average Resulting Heal per Target]]
        /
        DPRTacticsCalculator[[#This Row],[Character HP Max]]
    ),
    "-"
)</calculatedColumnFormula>
    </tableColumn>
    <tableColumn id="85" xr3:uid="{D277CD9E-46FC-4BDC-8125-7E8E930EA2EB}" name="HPR Self HP%" dataDxfId="72" dataCellStyle="Percent">
      <calculatedColumnFormula>IF(
    AND(
        ISNUMBER(DPRTacticsCalculator[[#This Row],[Heal per Round per Target]]),
        ISNUMBER(DPRTacticsCalculator[[#This Row],[Character HP Max]])
    ),
    (
        DPRTacticsCalculator[[#This Row],[Heal per Round per Target]]
        /
        DPRTacticsCalculator[[#This Row],[Character HP Max]]
    ),
    "-"
)</calculatedColumnFormula>
    </tableColumn>
    <tableColumn id="54" xr3:uid="{00000000-0010-0000-0000-000036000000}" name="Damage per Attack" dataDxfId="71">
      <calculatedColumnFormula>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calculatedColumnFormula>
    </tableColumn>
    <tableColumn id="42" xr3:uid="{00000000-0010-0000-0000-00002A000000}" name="Average Resulting Damage per Target" dataDxfId="70">
      <calculatedColumnFormula>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calculatedColumnFormula>
    </tableColumn>
    <tableColumn id="63" xr3:uid="{00000000-0010-0000-0000-00003F000000}" name="Average Resulting Damage Total" dataDxfId="69">
      <calculatedColumnFormula>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calculatedColumnFormula>
    </tableColumn>
    <tableColumn id="44" xr3:uid="{00000000-0010-0000-0000-00002C000000}" name="Average Round Damage per Target" dataDxfId="68">
      <calculatedColumnFormula>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calculatedColumnFormula>
    </tableColumn>
    <tableColumn id="64" xr3:uid="{00000000-0010-0000-0000-000040000000}" name="Average Round Damage Total" dataDxfId="67">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calculatedColumnFormula>
    </tableColumn>
    <tableColumn id="46" xr3:uid="{00000000-0010-0000-0000-00002E000000}" name="Average Tactic Damage per Target" dataDxfId="66">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calculatedColumnFormula>
    </tableColumn>
    <tableColumn id="65" xr3:uid="{00000000-0010-0000-0000-000041000000}" name="Average Tactic Damage Total" dataDxfId="65">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calculatedColumnFormula>
    </tableColumn>
    <tableColumn id="47" xr3:uid="{00000000-0010-0000-0000-00002F000000}" name="Damage per Round per Target" dataDxfId="64">
      <calculatedColumnFormula>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calculatedColumnFormula>
    </tableColumn>
    <tableColumn id="66" xr3:uid="{00000000-0010-0000-0000-000042000000}" name="Total Damage per Round" dataDxfId="63">
      <calculatedColumnFormula>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calculatedColumnFormula>
    </tableColumn>
    <tableColumn id="48" xr3:uid="{00000000-0010-0000-0000-000030000000}" name="DPR per Target Rating" dataDxfId="62">
      <calculatedColumnFormula array="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calculatedColumnFormula>
    </tableColumn>
    <tableColumn id="49" xr3:uid="{00000000-0010-0000-0000-000031000000}" name="DPR Rating per Target Description" dataDxfId="61">
      <calculatedColumnFormula array="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calculatedColumnFormula>
    </tableColumn>
    <tableColumn id="71" xr3:uid="{00000000-0010-0000-0000-000047000000}" name="Total DPR Rating" dataDxfId="60">
      <calculatedColumnFormula array="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calculatedColumnFormula>
    </tableColumn>
    <tableColumn id="70" xr3:uid="{00000000-0010-0000-0000-000046000000}" name="Total DPR Rating Description" dataDxfId="59">
      <calculatedColumnFormula array="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calculatedColumnFormula>
    </tableColumn>
  </tableColumns>
  <tableStyleInfo name="TableStyleLight13"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PRRatingExplanation" displayName="DPRRatingExplanation" ref="A1:F21" totalsRowShown="0">
  <autoFilter ref="A1:F21" xr:uid="{00000000-0009-0000-0100-000002000000}"/>
  <tableColumns count="6">
    <tableColumn id="1" xr3:uid="{00000000-0010-0000-0100-000001000000}" name="CR or LV" dataDxfId="45"/>
    <tableColumn id="2" xr3:uid="{00000000-0010-0000-0100-000002000000}" name="Max Expected _x000a_Enemy HP" dataDxfId="44"/>
    <tableColumn id="3" xr3:uid="{00000000-0010-0000-0100-000003000000}" name="Low DPR _x000a_Threshold" dataDxfId="43">
      <calculatedColumnFormula>$B2/I$2</calculatedColumnFormula>
    </tableColumn>
    <tableColumn id="4" xr3:uid="{00000000-0010-0000-0100-000004000000}" name="Target DPR _x000a_Threshold" dataDxfId="42">
      <calculatedColumnFormula>$B2/J$2</calculatedColumnFormula>
    </tableColumn>
    <tableColumn id="5" xr3:uid="{00000000-0010-0000-0100-000005000000}" name="High DPR _x000a_Threshold" dataDxfId="41">
      <calculatedColumnFormula>$B2/K$2</calculatedColumnFormula>
    </tableColumn>
    <tableColumn id="6" xr3:uid="{00000000-0010-0000-0100-000006000000}" name="OP DPR _x000a_Threshold" dataDxfId="40">
      <calculatedColumnFormula>$B2/L$2</calculatedColumnFormula>
    </tableColumn>
  </tableColumns>
  <tableStyleInfo name="TableStyleLight13"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9"/>
  <sheetViews>
    <sheetView tabSelected="1" zoomScale="85" zoomScaleNormal="85" workbookViewId="0">
      <selection activeCell="A2" sqref="A2"/>
    </sheetView>
  </sheetViews>
  <sheetFormatPr defaultColWidth="8.88671875" defaultRowHeight="14.4"/>
  <cols>
    <col min="1" max="1" width="4.6640625" customWidth="1"/>
    <col min="2" max="2" width="49.33203125" bestFit="1" customWidth="1"/>
    <col min="3" max="3" width="15.77734375" bestFit="1" customWidth="1"/>
    <col min="4" max="4" width="35.21875" bestFit="1" customWidth="1"/>
    <col min="5" max="5" width="39.109375" customWidth="1"/>
    <col min="6" max="6" width="6.77734375" customWidth="1"/>
    <col min="7" max="7" width="5.33203125" customWidth="1"/>
    <col min="8" max="8" width="7" customWidth="1"/>
    <col min="9" max="9" width="9.33203125" customWidth="1"/>
    <col min="10" max="10" width="9" customWidth="1"/>
    <col min="11" max="11" width="9.88671875" customWidth="1"/>
    <col min="12" max="13" width="9.77734375" customWidth="1"/>
    <col min="14" max="14" width="9.33203125" customWidth="1"/>
    <col min="15" max="15" width="9.6640625" customWidth="1"/>
    <col min="16" max="16" width="8.6640625" customWidth="1"/>
    <col min="17" max="17" width="8.5546875" customWidth="1"/>
    <col min="18" max="18" width="6.6640625" customWidth="1"/>
    <col min="19" max="19" width="21.77734375" bestFit="1" customWidth="1"/>
    <col min="20" max="20" width="10.88671875" customWidth="1"/>
    <col min="21" max="21" width="9.88671875" bestFit="1" customWidth="1"/>
    <col min="22" max="22" width="8.44140625" customWidth="1"/>
    <col min="23" max="23" width="9.44140625" customWidth="1"/>
    <col min="24" max="24" width="7.44140625" customWidth="1"/>
    <col min="25" max="25" width="6.6640625" customWidth="1"/>
    <col min="26" max="26" width="6.5546875" customWidth="1"/>
    <col min="27" max="27" width="6.88671875" customWidth="1"/>
    <col min="28" max="28" width="6.44140625" customWidth="1"/>
    <col min="29" max="29" width="6.33203125" customWidth="1"/>
    <col min="30" max="30" width="7.109375" customWidth="1"/>
    <col min="31" max="34" width="10.33203125" customWidth="1"/>
    <col min="35" max="35" width="9.77734375" customWidth="1"/>
    <col min="36" max="36" width="7.77734375" customWidth="1"/>
    <col min="37" max="37" width="9.77734375" customWidth="1"/>
    <col min="38" max="38" width="7.44140625" customWidth="1"/>
    <col min="39" max="39" width="6.44140625" customWidth="1"/>
    <col min="40" max="40" width="6.33203125" customWidth="1"/>
    <col min="41" max="41" width="7.77734375" customWidth="1"/>
    <col min="42" max="42" width="10.21875" customWidth="1"/>
    <col min="43" max="44" width="11.109375" customWidth="1"/>
    <col min="45" max="45" width="9.21875" customWidth="1"/>
    <col min="46" max="46" width="12.6640625" bestFit="1" customWidth="1"/>
    <col min="47" max="47" width="10.6640625" bestFit="1" customWidth="1"/>
    <col min="48" max="48" width="11.77734375" customWidth="1"/>
    <col min="49" max="49" width="8.77734375" customWidth="1"/>
    <col min="50" max="50" width="7.109375" customWidth="1"/>
    <col min="51" max="51" width="10.6640625" bestFit="1" customWidth="1"/>
    <col min="52" max="52" width="12.88671875" bestFit="1" customWidth="1"/>
    <col min="53" max="53" width="11.77734375" bestFit="1" customWidth="1"/>
    <col min="54" max="54" width="9.88671875" customWidth="1"/>
    <col min="55" max="55" width="10.6640625" bestFit="1" customWidth="1"/>
    <col min="56" max="57" width="8.6640625" customWidth="1"/>
    <col min="58" max="58" width="6.6640625" customWidth="1"/>
    <col min="59" max="60" width="6.5546875" customWidth="1"/>
    <col min="61" max="61" width="5.6640625" customWidth="1"/>
    <col min="62" max="62" width="9.44140625" customWidth="1"/>
    <col min="63" max="63" width="8.33203125" customWidth="1"/>
    <col min="64" max="64" width="9" customWidth="1"/>
    <col min="65" max="65" width="10.21875" customWidth="1"/>
    <col min="66" max="66" width="9.21875" customWidth="1"/>
    <col min="67" max="67" width="9.5546875" customWidth="1"/>
    <col min="68" max="68" width="10.109375" customWidth="1"/>
    <col min="69" max="83" width="9.5546875" customWidth="1"/>
    <col min="84" max="84" width="10.5546875" customWidth="1"/>
    <col min="85" max="85" width="9.5546875" customWidth="1"/>
    <col min="86" max="86" width="9.44140625" customWidth="1"/>
    <col min="87" max="87" width="8.77734375" customWidth="1"/>
    <col min="88" max="88" width="8.33203125" customWidth="1"/>
    <col min="89" max="91" width="10.21875" customWidth="1"/>
    <col min="92" max="92" width="7.6640625" customWidth="1"/>
    <col min="93" max="93" width="7.33203125" customWidth="1"/>
    <col min="94" max="94" width="34.109375" bestFit="1" customWidth="1"/>
    <col min="95" max="95" width="6.44140625" customWidth="1"/>
    <col min="96" max="96" width="33.77734375" bestFit="1" customWidth="1"/>
  </cols>
  <sheetData>
    <row r="1" spans="1:96" s="11" customFormat="1" ht="86.4">
      <c r="A1" s="42" t="s">
        <v>0</v>
      </c>
      <c r="B1" s="4" t="s">
        <v>1</v>
      </c>
      <c r="C1" s="42" t="s">
        <v>2</v>
      </c>
      <c r="D1" s="4" t="s">
        <v>3</v>
      </c>
      <c r="E1" s="4" t="s">
        <v>71</v>
      </c>
      <c r="F1" s="42" t="s">
        <v>4</v>
      </c>
      <c r="G1" s="42" t="s">
        <v>5</v>
      </c>
      <c r="H1" s="42" t="s">
        <v>6</v>
      </c>
      <c r="I1" s="42" t="s">
        <v>7</v>
      </c>
      <c r="J1" s="42" t="s">
        <v>8</v>
      </c>
      <c r="K1" s="42" t="s">
        <v>9</v>
      </c>
      <c r="L1" s="42" t="s">
        <v>10</v>
      </c>
      <c r="M1" s="42" t="s">
        <v>11</v>
      </c>
      <c r="N1" s="42" t="s">
        <v>12</v>
      </c>
      <c r="O1" s="42" t="s">
        <v>13</v>
      </c>
      <c r="P1" s="42" t="s">
        <v>14</v>
      </c>
      <c r="Q1" s="42" t="s">
        <v>18</v>
      </c>
      <c r="R1" s="42" t="s">
        <v>20</v>
      </c>
      <c r="S1" s="42" t="s">
        <v>21</v>
      </c>
      <c r="T1" s="42" t="s">
        <v>22</v>
      </c>
      <c r="U1" s="42" t="s">
        <v>28</v>
      </c>
      <c r="V1" s="42" t="s">
        <v>29</v>
      </c>
      <c r="W1" s="42" t="s">
        <v>31</v>
      </c>
      <c r="X1" s="42" t="s">
        <v>32</v>
      </c>
      <c r="Y1" s="42" t="s">
        <v>33</v>
      </c>
      <c r="Z1" s="42" t="s">
        <v>34</v>
      </c>
      <c r="AA1" s="42" t="s">
        <v>35</v>
      </c>
      <c r="AB1" s="42" t="s">
        <v>36</v>
      </c>
      <c r="AC1" s="42" t="s">
        <v>37</v>
      </c>
      <c r="AD1" s="4" t="s">
        <v>38</v>
      </c>
      <c r="AE1" s="4" t="s">
        <v>168</v>
      </c>
      <c r="AF1" s="4" t="s">
        <v>180</v>
      </c>
      <c r="AG1" s="4" t="s">
        <v>181</v>
      </c>
      <c r="AH1" s="4" t="s">
        <v>182</v>
      </c>
      <c r="AI1" s="4" t="s">
        <v>40</v>
      </c>
      <c r="AJ1" s="4" t="s">
        <v>41</v>
      </c>
      <c r="AK1" s="4" t="s">
        <v>42</v>
      </c>
      <c r="AL1" s="4" t="s">
        <v>43</v>
      </c>
      <c r="AM1" s="4" t="s">
        <v>44</v>
      </c>
      <c r="AN1" s="4" t="s">
        <v>45</v>
      </c>
      <c r="AO1" s="4" t="s">
        <v>46</v>
      </c>
      <c r="AP1" s="29" t="s">
        <v>169</v>
      </c>
      <c r="AQ1" s="29" t="s">
        <v>170</v>
      </c>
      <c r="AR1" s="4" t="s">
        <v>171</v>
      </c>
      <c r="AS1" s="54" t="s">
        <v>217</v>
      </c>
      <c r="AT1" s="4" t="s">
        <v>23</v>
      </c>
      <c r="AU1" s="4" t="s">
        <v>15</v>
      </c>
      <c r="AV1" s="4" t="s">
        <v>16</v>
      </c>
      <c r="AW1" s="4" t="s">
        <v>17</v>
      </c>
      <c r="AX1" s="4" t="s">
        <v>19</v>
      </c>
      <c r="AY1" s="4" t="s">
        <v>24</v>
      </c>
      <c r="AZ1" s="4" t="s">
        <v>25</v>
      </c>
      <c r="BA1" s="4" t="s">
        <v>26</v>
      </c>
      <c r="BB1" s="4" t="s">
        <v>27</v>
      </c>
      <c r="BC1" s="4" t="s">
        <v>30</v>
      </c>
      <c r="BD1" s="4" t="s">
        <v>39</v>
      </c>
      <c r="BE1" s="4" t="s">
        <v>172</v>
      </c>
      <c r="BF1" s="4" t="s">
        <v>47</v>
      </c>
      <c r="BG1" s="4" t="s">
        <v>48</v>
      </c>
      <c r="BH1" s="4" t="s">
        <v>49</v>
      </c>
      <c r="BI1" s="4" t="s">
        <v>50</v>
      </c>
      <c r="BJ1" s="4" t="s">
        <v>51</v>
      </c>
      <c r="BK1" s="4" t="s">
        <v>52</v>
      </c>
      <c r="BL1" s="4" t="s">
        <v>53</v>
      </c>
      <c r="BM1" s="4" t="s">
        <v>54</v>
      </c>
      <c r="BN1" s="4" t="s">
        <v>55</v>
      </c>
      <c r="BO1" s="4" t="s">
        <v>56</v>
      </c>
      <c r="BP1" s="29" t="s">
        <v>173</v>
      </c>
      <c r="BQ1" s="29" t="s">
        <v>174</v>
      </c>
      <c r="BR1" s="29" t="s">
        <v>183</v>
      </c>
      <c r="BS1" s="56" t="s">
        <v>57</v>
      </c>
      <c r="BT1" s="21" t="s">
        <v>184</v>
      </c>
      <c r="BU1" s="21" t="s">
        <v>185</v>
      </c>
      <c r="BV1" s="21" t="s">
        <v>186</v>
      </c>
      <c r="BW1" s="21" t="s">
        <v>187</v>
      </c>
      <c r="BX1" s="21" t="s">
        <v>188</v>
      </c>
      <c r="BY1" s="21" t="s">
        <v>189</v>
      </c>
      <c r="BZ1" s="21" t="s">
        <v>190</v>
      </c>
      <c r="CA1" s="21" t="s">
        <v>191</v>
      </c>
      <c r="CB1" s="21" t="s">
        <v>192</v>
      </c>
      <c r="CC1" s="21" t="s">
        <v>193</v>
      </c>
      <c r="CD1" s="21" t="s">
        <v>220</v>
      </c>
      <c r="CE1" s="32" t="s">
        <v>218</v>
      </c>
      <c r="CF1" s="21" t="s">
        <v>58</v>
      </c>
      <c r="CG1" s="21" t="s">
        <v>59</v>
      </c>
      <c r="CH1" s="21" t="s">
        <v>60</v>
      </c>
      <c r="CI1" s="21" t="s">
        <v>61</v>
      </c>
      <c r="CJ1" s="21" t="s">
        <v>62</v>
      </c>
      <c r="CK1" s="21" t="s">
        <v>63</v>
      </c>
      <c r="CL1" s="21" t="s">
        <v>64</v>
      </c>
      <c r="CM1" s="21" t="s">
        <v>65</v>
      </c>
      <c r="CN1" s="21" t="s">
        <v>66</v>
      </c>
      <c r="CO1" s="21" t="s">
        <v>67</v>
      </c>
      <c r="CP1" s="4" t="s">
        <v>68</v>
      </c>
      <c r="CQ1" s="4" t="s">
        <v>69</v>
      </c>
      <c r="CR1" s="4" t="s">
        <v>70</v>
      </c>
    </row>
    <row r="2" spans="1:96" s="10" customFormat="1" ht="28.8">
      <c r="A2" s="37">
        <v>1</v>
      </c>
      <c r="B2" s="15" t="s">
        <v>72</v>
      </c>
      <c r="C2" s="51" t="s">
        <v>73</v>
      </c>
      <c r="D2" s="6" t="s">
        <v>74</v>
      </c>
      <c r="E2" s="61" t="s">
        <v>77</v>
      </c>
      <c r="F2" s="42" t="s">
        <v>75</v>
      </c>
      <c r="G2" s="42">
        <v>5</v>
      </c>
      <c r="H2" s="37">
        <v>1</v>
      </c>
      <c r="I2" s="37">
        <v>1</v>
      </c>
      <c r="J2" s="37" t="s">
        <v>76</v>
      </c>
      <c r="K2" s="37" t="s">
        <v>76</v>
      </c>
      <c r="L2" s="37" t="s">
        <v>76</v>
      </c>
      <c r="M2" s="37" t="s">
        <v>76</v>
      </c>
      <c r="N2" s="37" t="s">
        <v>76</v>
      </c>
      <c r="O2" s="37" t="s">
        <v>77</v>
      </c>
      <c r="P2" s="37" t="s">
        <v>77</v>
      </c>
      <c r="Q2" s="37">
        <v>-1</v>
      </c>
      <c r="R2" s="37">
        <v>20</v>
      </c>
      <c r="S2" s="37" t="s">
        <v>78</v>
      </c>
      <c r="T2" s="37" t="s">
        <v>76</v>
      </c>
      <c r="U2" s="37" t="s">
        <v>77</v>
      </c>
      <c r="V2" s="37" t="s">
        <v>77</v>
      </c>
      <c r="W2" s="37" t="s">
        <v>76</v>
      </c>
      <c r="X2" s="37" t="s">
        <v>79</v>
      </c>
      <c r="Y2" s="37" t="s">
        <v>77</v>
      </c>
      <c r="Z2" s="37" t="s">
        <v>77</v>
      </c>
      <c r="AA2" s="37" t="s">
        <v>77</v>
      </c>
      <c r="AB2" s="37" t="s">
        <v>77</v>
      </c>
      <c r="AC2" s="37" t="s">
        <v>77</v>
      </c>
      <c r="AD2" s="19">
        <v>3</v>
      </c>
      <c r="AE2" s="53" t="s">
        <v>77</v>
      </c>
      <c r="AF2" s="30" t="s">
        <v>77</v>
      </c>
      <c r="AG2" s="53" t="s">
        <v>77</v>
      </c>
      <c r="AH2" s="30" t="s">
        <v>77</v>
      </c>
      <c r="AI2" s="10" t="s">
        <v>80</v>
      </c>
      <c r="AJ2" s="10" t="s">
        <v>77</v>
      </c>
      <c r="AK2" s="10" t="s">
        <v>77</v>
      </c>
      <c r="AL2" s="10" t="s">
        <v>77</v>
      </c>
      <c r="AM2" s="10" t="s">
        <v>77</v>
      </c>
      <c r="AN2" s="10" t="s">
        <v>77</v>
      </c>
      <c r="AO2" s="10" t="s">
        <v>77</v>
      </c>
      <c r="AP2" s="10" t="s">
        <v>77</v>
      </c>
      <c r="AQ2" s="52" t="s">
        <v>77</v>
      </c>
      <c r="AR2" s="10" t="s">
        <v>77</v>
      </c>
      <c r="AS2" s="55" t="s">
        <v>77</v>
      </c>
      <c r="AT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 s="4">
        <f>N("Assuming a balanced value of 8, and subtract relative modifiers.")+(8-DPRTacticsCalculator[[#This Row],[Assumed Relative Modifier to Hit]]-IF(ISNUMBER(DPRTacticsCalculator[[#This Row],[Add Relative Modifier to Hit]]),DPRTacticsCalculator[[#This Row],[Add Relative Modifier to Hit]],0))</f>
        <v>9</v>
      </c>
      <c r="AY2" s="17" cm="1">
        <f t="array" ref="AY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2" s="17" cm="1">
        <f t="array" ref="AZ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v>
      </c>
      <c r="BA2" s="17">
        <f>N("Hit percentage (not including crit)")+(DPRTacticsCalculator[[#This Row],[Hit % Chance]]-DPRTacticsCalculator[[#This Row],[Crit % Chance]])</f>
        <v>0.54999999999999993</v>
      </c>
      <c r="BB2" s="18">
        <f>N("Miss percentage")+(1-DPRTacticsCalculator[[#This Row],[Hit % Chance]])</f>
        <v>0.4</v>
      </c>
      <c r="BC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 s="20" t="str">
        <f>IF(DPRTacticsCalculator[[#This Row],[Great Weapon Master -5 to hit for +10 dmg]]="YES",10,"-")</f>
        <v>-</v>
      </c>
      <c r="BE2" s="18" cm="1">
        <f t="array" ref="BE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G2" s="43">
        <f>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type.")+IF((AJ2=DPRTacticsCalculator[[#This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f>
        <v>0</v>
      </c>
      <c r="BH2" s="43">
        <f>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type.")+IF((AK2=DPRTacticsCalculator[[#This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f>
        <v>0</v>
      </c>
      <c r="BI2" s="43">
        <f>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type.")+IF((AL2=DPRTacticsCalculator[[#This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f>
        <v>0</v>
      </c>
      <c r="BJ2" s="43">
        <f>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type.")+IF((AM2=DPRTacticsCalculator[[#This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f>
        <v>0</v>
      </c>
      <c r="BK2" s="43">
        <f>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type.")+IF((AN2=DPRTacticsCalculator[[#This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f>
        <v>0</v>
      </c>
      <c r="BL2"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M2"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N2" s="43">
        <f>N("Damage result in case of a crit")+(N("D: Average damage on hit")+DPRTacticsCalculator[[#This Row],[Average Dice Damage on Hit]]+N("Dc: Average damage added on crit")+DPRTacticsCalculator[[#This Row],[Average Damage Added on Crit]])</f>
        <v>9</v>
      </c>
      <c r="BO2"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 s="20" cm="1">
        <f t="array" ref="BQ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 s="4" cm="1">
        <f t="array" ref="BR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 s="45" t="str">
        <f>IF(
    ISNUMBER(DPRTacticsCalculator[[#This Row],[Heal per Round per Target]]),
    (
        DPRTacticsCalculator[[#This Row],[Heal per Round per Target]]
        /
        DPRTacticsCalculator[[#This Row],[Max Expected Player HP at LV]]
    ),
    "-"
)</f>
        <v>-</v>
      </c>
      <c r="CC2" s="45" t="str">
        <f>IF(
    ISNUMBER(DPRTacticsCalculator[[#This Row],[Total Heal per Round]]),
    (
        DPRTacticsCalculator[[#This Row],[Total Heal per Round]]
        /
        DPRTacticsCalculator[[#This Row],[Max Expected Player HP at LV]]
    ),
    "-"
)</f>
        <v>-</v>
      </c>
      <c r="CD2" s="45" t="str">
        <f>IF(
    ISNUMBER(DPRTacticsCalculator[[#This Row],[Character HP Max]]),
    (
        DPRTacticsCalculator[[#This Row],[Average Resulting Heal per Target]]
        /
        DPRTacticsCalculator[[#This Row],[Character HP Max]]
    ),
    "-"
)</f>
        <v>-</v>
      </c>
      <c r="CE2" s="46" t="str">
        <f>IF(
    AND(
        ISNUMBER(DPRTacticsCalculator[[#This Row],[Heal per Round per Target]]),
        ISNUMBER(DPRTacticsCalculator[[#This Row],[Character HP Max]])
    ),
    (
        DPRTacticsCalculator[[#This Row],[Heal per Round per Target]]
        /
        DPRTacticsCalculator[[#This Row],[Character HP Max]]
    ),
    "-"
)</f>
        <v>-</v>
      </c>
      <c r="CF2"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4.7250000000000005</v>
      </c>
      <c r="CG2"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4.7250000000000005</v>
      </c>
      <c r="CH2"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4.7250000000000005</v>
      </c>
      <c r="CI2"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4.7250000000000005</v>
      </c>
      <c r="CJ2"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4.7250000000000005</v>
      </c>
      <c r="CK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2"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2"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2" s="21" t="str" cm="1">
        <f t="array" ref="CO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2" s="6" t="str" cm="1">
        <f t="array" ref="CP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2" s="21" t="str" cm="1">
        <f t="array" ref="CQ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2" s="49" t="str" cm="1">
        <f t="array" ref="CR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3" spans="1:96" s="10" customFormat="1">
      <c r="A3" s="37">
        <v>2</v>
      </c>
      <c r="B3" s="15" t="s">
        <v>72</v>
      </c>
      <c r="C3" s="51" t="s">
        <v>73</v>
      </c>
      <c r="D3" t="s">
        <v>81</v>
      </c>
      <c r="E3" s="61" t="s">
        <v>77</v>
      </c>
      <c r="F3" s="42" t="s">
        <v>75</v>
      </c>
      <c r="G3" s="42">
        <v>5</v>
      </c>
      <c r="H3" s="37">
        <v>2</v>
      </c>
      <c r="I3" s="37">
        <v>2</v>
      </c>
      <c r="J3" s="37" t="s">
        <v>76</v>
      </c>
      <c r="K3" s="37" t="s">
        <v>76</v>
      </c>
      <c r="L3" s="37" t="s">
        <v>76</v>
      </c>
      <c r="M3" s="37" t="s">
        <v>76</v>
      </c>
      <c r="N3" s="37" t="s">
        <v>76</v>
      </c>
      <c r="O3" s="37" t="s">
        <v>77</v>
      </c>
      <c r="P3" s="37" t="s">
        <v>77</v>
      </c>
      <c r="Q3" s="37" t="s">
        <v>77</v>
      </c>
      <c r="R3" s="37">
        <v>20</v>
      </c>
      <c r="S3" s="37" t="s">
        <v>82</v>
      </c>
      <c r="T3" s="37" t="s">
        <v>76</v>
      </c>
      <c r="U3" s="37" t="s">
        <v>77</v>
      </c>
      <c r="V3" s="37" t="s">
        <v>77</v>
      </c>
      <c r="W3" s="37" t="s">
        <v>76</v>
      </c>
      <c r="X3" s="37" t="s">
        <v>79</v>
      </c>
      <c r="Y3" s="37" t="s">
        <v>77</v>
      </c>
      <c r="Z3" s="37" t="s">
        <v>77</v>
      </c>
      <c r="AA3" s="37" t="s">
        <v>77</v>
      </c>
      <c r="AB3" s="37" t="s">
        <v>77</v>
      </c>
      <c r="AC3" s="37" t="s">
        <v>77</v>
      </c>
      <c r="AD3" s="19">
        <v>4</v>
      </c>
      <c r="AE3" s="10" t="s">
        <v>77</v>
      </c>
      <c r="AF3" s="30" t="s">
        <v>77</v>
      </c>
      <c r="AG3" s="53" t="s">
        <v>77</v>
      </c>
      <c r="AH3" s="30" t="s">
        <v>77</v>
      </c>
      <c r="AI3" s="10" t="s">
        <v>80</v>
      </c>
      <c r="AJ3" s="10" t="s">
        <v>77</v>
      </c>
      <c r="AK3" s="10" t="s">
        <v>77</v>
      </c>
      <c r="AL3" s="10" t="s">
        <v>77</v>
      </c>
      <c r="AM3" s="10" t="s">
        <v>77</v>
      </c>
      <c r="AN3" s="10" t="s">
        <v>77</v>
      </c>
      <c r="AO3" s="10" t="s">
        <v>77</v>
      </c>
      <c r="AP3" s="10" t="s">
        <v>77</v>
      </c>
      <c r="AQ3" s="52" t="s">
        <v>77</v>
      </c>
      <c r="AR3" s="10" t="s">
        <v>77</v>
      </c>
      <c r="AS3" s="55" t="s">
        <v>77</v>
      </c>
      <c r="AT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3"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3"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3" s="4">
        <f>N("Assuming a balanced value of 8, and subtract relative modifiers.")+(8-DPRTacticsCalculator[[#This Row],[Assumed Relative Modifier to Hit]]-IF(ISNUMBER(DPRTacticsCalculator[[#This Row],[Add Relative Modifier to Hit]]),DPRTacticsCalculator[[#This Row],[Add Relative Modifier to Hit]],0))</f>
        <v>8</v>
      </c>
      <c r="AY3" s="17" cm="1">
        <f t="array" ref="AY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3" s="17" cm="1">
        <f t="array" ref="AZ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3" s="17">
        <f>N("Hit percentage (not including crit)")+(DPRTacticsCalculator[[#This Row],[Hit % Chance]]-DPRTacticsCalculator[[#This Row],[Crit % Chance]])</f>
        <v>0.78</v>
      </c>
      <c r="BB3" s="18">
        <f>N("Miss percentage")+(1-DPRTacticsCalculator[[#This Row],[Hit % Chance]])</f>
        <v>0.12249999999999994</v>
      </c>
      <c r="BC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3" s="20" t="str">
        <f>IF(DPRTacticsCalculator[[#This Row],[Great Weapon Master -5 to hit for +10 dmg]]="YES",10,"-")</f>
        <v>-</v>
      </c>
      <c r="BE3" s="18" cm="1">
        <f t="array" ref="BE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3"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G3" s="43">
        <f>N("Average damage")+IF((N("Condition: has to have dice notation")+COUNT(SEARCH("d",Y3))&gt;0),(N("Base damage of the dice")+((N("Number of Dice")+N("Left of cell from position of 'd' in the string")+LEFT(Y3,(SEARCH("d",Y3)-1)))*(N("Average roll for the die size")+AVERAGE(N("Lowest roll possible")+1,N("Die size")+N("Right of cell from position x in the string.")+RIGHT(Y3,(LEN(Y3)-SEARCH("d",Y3))))))+N("Elemental Adept turn 1s into 2s.")+N("Average increases by 1/DieSize per die")+N("Condition: damage type matches EA type.")+IF((AJ3=DPRTacticsCalculator[[#This Row],[Feat: Elemental Adept Element]]),N("Add 1/DieSize per die")+((N("Number of Dice")+N("Left of cell from position of 'd' in the string")+LEFT(Y3,(SEARCH("d",Y3)-1)))*(1/(N("Die size")+N("Right of cell from position x in the string.")+RIGHT(Y3,(LEN(Y3)-SEARCH("d",Y3)))))),(N("0 if no Elemental Adept applies.")+0))),(N("0 if no dice found.")+0))</f>
        <v>0</v>
      </c>
      <c r="BH3" s="43">
        <f>N("Average damage")+IF((N("Condition: has to have dice notation")+COUNT(SEARCH("d",Z3))&gt;0),(N("Base damage of the dice")+((N("Number of Dice")+N("Left of cell from position of 'd' in the string")+LEFT(Z3,(SEARCH("d",Z3)-1)))*(N("Average roll for the die size")+AVERAGE(N("Lowest roll possible")+1,N("Die size")+N("Right of cell from position x in the string.")+RIGHT(Z3,(LEN(Z3)-SEARCH("d",Z3))))))+N("Elemental Adept turn 1s into 2s.")+N("Average increases by 1/DieSize per die")+N("Condition: damage type matches EA type.")+IF((AK3=DPRTacticsCalculator[[#This Row],[Feat: Elemental Adept Element]]),N("Add 1/DieSize per die")+((N("Number of Dice")+N("Left of cell from position of 'd' in the string")+LEFT(Z3,(SEARCH("d",Z3)-1)))*(1/(N("Die size")+N("Right of cell from position x in the string.")+RIGHT(Z3,(LEN(Z3)-SEARCH("d",Z3)))))),(N("0 if no Elemental Adept applies.")+0))),(N("0 if no dice found.")+0))</f>
        <v>0</v>
      </c>
      <c r="BI3" s="43">
        <f>N("Average damage")+IF((N("Condition: has to have dice notation")+COUNT(SEARCH("d",AA3))&gt;0),(N("Base damage of the dice")+((N("Number of Dice")+N("Left of cell from position of 'd' in the string")+LEFT(AA3,(SEARCH("d",AA3)-1)))*(N("Average roll for the die size")+AVERAGE(N("Lowest roll possible")+1,N("Die size")+N("Right of cell from position x in the string.")+RIGHT(AA3,(LEN(AA3)-SEARCH("d",AA3))))))+N("Elemental Adept turn 1s into 2s.")+N("Average increases by 1/DieSize per die")+N("Condition: damage type matches EA type.")+IF((AL3=DPRTacticsCalculator[[#This Row],[Feat: Elemental Adept Element]]),N("Add 1/DieSize per die")+((N("Number of Dice")+N("Left of cell from position of 'd' in the string")+LEFT(AA3,(SEARCH("d",AA3)-1)))*(1/(N("Die size")+N("Right of cell from position x in the string.")+RIGHT(AA3,(LEN(AA3)-SEARCH("d",AA3)))))),(N("0 if no Elemental Adept applies.")+0))),(N("0 if no dice found.")+0))</f>
        <v>0</v>
      </c>
      <c r="BJ3" s="43">
        <f>N("Average damage")+IF((N("Condition: has to have dice notation")+COUNT(SEARCH("d",AB3))&gt;0),(N("Base damage of the dice")+((N("Number of Dice")+N("Left of cell from position of 'd' in the string")+LEFT(AB3,(SEARCH("d",AB3)-1)))*(N("Average roll for the die size")+AVERAGE(N("Lowest roll possible")+1,N("Die size")+N("Right of cell from position x in the string.")+RIGHT(AB3,(LEN(AB3)-SEARCH("d",AB3))))))+N("Elemental Adept turn 1s into 2s.")+N("Average increases by 1/DieSize per die")+N("Condition: damage type matches EA type.")+IF((AM3=DPRTacticsCalculator[[#This Row],[Feat: Elemental Adept Element]]),N("Add 1/DieSize per die")+((N("Number of Dice")+N("Left of cell from position of 'd' in the string")+LEFT(AB3,(SEARCH("d",AB3)-1)))*(1/(N("Die size")+N("Right of cell from position x in the string.")+RIGHT(AB3,(LEN(AB3)-SEARCH("d",AB3)))))),(N("0 if no Elemental Adept applies.")+0))),(N("0 if no dice found.")+0))</f>
        <v>0</v>
      </c>
      <c r="BK3" s="43">
        <f>N("Average damage")+IF((N("Condition: has to have dice notation")+COUNT(SEARCH("d",AC3))&gt;0),(N("Base damage of the dice")+((N("Number of Dice")+N("Left of cell from position of 'd' in the string")+LEFT(AC3,(SEARCH("d",AC3)-1)))*(N("Average roll for the die size")+AVERAGE(N("Lowest roll possible")+1,N("Die size")+N("Right of cell from position x in the string.")+RIGHT(AC3,(LEN(AC3)-SEARCH("d",AC3))))))+N("Elemental Adept turn 1s into 2s.")+N("Average increases by 1/DieSize per die")+N("Condition: damage type matches EA type.")+IF((AN3=DPRTacticsCalculator[[#This Row],[Feat: Elemental Adept Element]]),N("Add 1/DieSize per die")+((N("Number of Dice")+N("Left of cell from position of 'd' in the string")+LEFT(AC3,(SEARCH("d",AC3)-1)))*(1/(N("Die size")+N("Right of cell from position x in the string.")+RIGHT(AC3,(LEN(AC3)-SEARCH("d",AC3)))))),(N("0 if no Elemental Adept applies.")+0))),(N("0 if no dice found.")+0))</f>
        <v>0</v>
      </c>
      <c r="BL3"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M3"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N3" s="43">
        <f>N("Damage result in case of a crit")+(N("D: Average damage on hit")+DPRTacticsCalculator[[#This Row],[Average Dice Damage on Hit]]+N("Dc: Average damage added on crit")+DPRTacticsCalculator[[#This Row],[Average Damage Added on Crit]])</f>
        <v>9</v>
      </c>
      <c r="BO3"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3"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3" s="20" cm="1">
        <f t="array" ref="BQ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3" s="4" cm="1">
        <f t="array" ref="BR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3"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3"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3"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3"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3"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3"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3"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3" s="45">
        <f>IF(
    ISNUMBER(DPRTacticsCalculator[[#This Row],[Heal per Round per Target]]),
    (
        DPRTacticsCalculator[[#This Row],[Heal per Round per Target]]
        /
        DPRTacticsCalculator[[#This Row],[Max Expected Player HP at LV]]
    ),
    "-"
)</f>
        <v>0</v>
      </c>
      <c r="CC3" s="45">
        <f>IF(
    ISNUMBER(DPRTacticsCalculator[[#This Row],[Total Heal per Round]]),
    (
        DPRTacticsCalculator[[#This Row],[Total Heal per Round]]
        /
        DPRTacticsCalculator[[#This Row],[Max Expected Player HP at LV]]
    ),
    "-"
)</f>
        <v>0</v>
      </c>
      <c r="CD3" s="45" t="str">
        <f>IF(
    ISNUMBER(DPRTacticsCalculator[[#This Row],[Character HP Max]]),
    (
        DPRTacticsCalculator[[#This Row],[Average Resulting Heal per Target]]
        /
        DPRTacticsCalculator[[#This Row],[Character HP Max]]
    ),
    "-"
)</f>
        <v>-</v>
      </c>
      <c r="CE3" s="46" t="str">
        <f>IF(
    AND(
        ISNUMBER(DPRTacticsCalculator[[#This Row],[Heal per Round per Target]]),
        ISNUMBER(DPRTacticsCalculator[[#This Row],[Character HP Max]])
    ),
    (
        DPRTacticsCalculator[[#This Row],[Heal per Round per Target]]
        /
        DPRTacticsCalculator[[#This Row],[Character HP Max]]
    ),
    "-"
)</f>
        <v>-</v>
      </c>
      <c r="CF3"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CG3"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15.795</v>
      </c>
      <c r="CH3"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15.795</v>
      </c>
      <c r="CI3"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CJ3"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15.795</v>
      </c>
      <c r="CK3"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20.52</v>
      </c>
      <c r="CL3"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20.52</v>
      </c>
      <c r="CM3"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10.26</v>
      </c>
      <c r="CN3"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10.26</v>
      </c>
      <c r="CO3" s="21" cm="1">
        <f t="array" ref="CO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P3" s="6" t="str" cm="1">
        <f t="array" ref="CP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Q3" s="21" cm="1">
        <f t="array" ref="CQ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R3" s="49" t="str" cm="1">
        <f t="array" ref="CR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4" spans="1:96" s="10" customFormat="1" ht="28.8">
      <c r="A4" s="37">
        <v>3</v>
      </c>
      <c r="B4" s="15" t="s">
        <v>83</v>
      </c>
      <c r="C4" s="51" t="s">
        <v>73</v>
      </c>
      <c r="D4" s="6" t="s">
        <v>84</v>
      </c>
      <c r="E4" s="61" t="s">
        <v>77</v>
      </c>
      <c r="F4" s="42" t="s">
        <v>75</v>
      </c>
      <c r="G4" s="42">
        <v>5</v>
      </c>
      <c r="H4" s="37">
        <v>1</v>
      </c>
      <c r="I4" s="37">
        <v>2</v>
      </c>
      <c r="J4" s="37" t="s">
        <v>76</v>
      </c>
      <c r="K4" s="37" t="s">
        <v>76</v>
      </c>
      <c r="L4" s="37" t="s">
        <v>76</v>
      </c>
      <c r="M4" s="37" t="s">
        <v>76</v>
      </c>
      <c r="N4" s="37" t="s">
        <v>76</v>
      </c>
      <c r="O4" s="37" t="s">
        <v>77</v>
      </c>
      <c r="P4" s="37" t="s">
        <v>77</v>
      </c>
      <c r="Q4" s="37" t="s">
        <v>77</v>
      </c>
      <c r="R4" s="37">
        <v>20</v>
      </c>
      <c r="S4" s="37" t="s">
        <v>78</v>
      </c>
      <c r="T4" s="37" t="s">
        <v>76</v>
      </c>
      <c r="U4" s="37" t="s">
        <v>77</v>
      </c>
      <c r="V4" s="37" t="s">
        <v>77</v>
      </c>
      <c r="W4" s="37" t="s">
        <v>76</v>
      </c>
      <c r="X4" s="37" t="s">
        <v>79</v>
      </c>
      <c r="Y4" s="37" t="s">
        <v>77</v>
      </c>
      <c r="Z4" s="37" t="s">
        <v>77</v>
      </c>
      <c r="AA4" s="37" t="s">
        <v>77</v>
      </c>
      <c r="AB4" s="37" t="s">
        <v>77</v>
      </c>
      <c r="AC4" s="37" t="s">
        <v>77</v>
      </c>
      <c r="AD4" s="19">
        <v>4</v>
      </c>
      <c r="AE4" s="10" t="s">
        <v>77</v>
      </c>
      <c r="AF4" s="30" t="s">
        <v>77</v>
      </c>
      <c r="AG4" s="53" t="s">
        <v>77</v>
      </c>
      <c r="AH4" s="30" t="s">
        <v>77</v>
      </c>
      <c r="AI4" s="10" t="s">
        <v>80</v>
      </c>
      <c r="AJ4" s="10" t="s">
        <v>77</v>
      </c>
      <c r="AK4" s="10" t="s">
        <v>77</v>
      </c>
      <c r="AL4" s="10" t="s">
        <v>77</v>
      </c>
      <c r="AM4" s="10" t="s">
        <v>77</v>
      </c>
      <c r="AN4" s="10" t="s">
        <v>77</v>
      </c>
      <c r="AO4" s="10" t="s">
        <v>77</v>
      </c>
      <c r="AP4" s="10" t="s">
        <v>77</v>
      </c>
      <c r="AQ4" s="52" t="s">
        <v>77</v>
      </c>
      <c r="AR4" s="10" t="s">
        <v>77</v>
      </c>
      <c r="AS4" s="55" t="s">
        <v>77</v>
      </c>
      <c r="AT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4"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4"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4" s="4">
        <f>N("Assuming a balanced value of 8, and subtract relative modifiers.")+(8-DPRTacticsCalculator[[#This Row],[Assumed Relative Modifier to Hit]]-IF(ISNUMBER(DPRTacticsCalculator[[#This Row],[Add Relative Modifier to Hit]]),DPRTacticsCalculator[[#This Row],[Add Relative Modifier to Hit]],0))</f>
        <v>8</v>
      </c>
      <c r="AY4" s="17" cm="1">
        <f t="array" ref="AY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4" s="17" cm="1">
        <f t="array" ref="AZ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4" s="17">
        <f>N("Hit percentage (not including crit)")+(DPRTacticsCalculator[[#This Row],[Hit % Chance]]-DPRTacticsCalculator[[#This Row],[Crit % Chance]])</f>
        <v>0.6</v>
      </c>
      <c r="BB4" s="18">
        <f>N("Miss percentage")+(1-DPRTacticsCalculator[[#This Row],[Hit % Chance]])</f>
        <v>0.35</v>
      </c>
      <c r="BC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4" s="20" t="str">
        <f>IF(DPRTacticsCalculator[[#This Row],[Great Weapon Master -5 to hit for +10 dmg]]="YES",10,"-")</f>
        <v>-</v>
      </c>
      <c r="BE4" s="18" cm="1">
        <f t="array" ref="BE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4"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G4" s="43">
        <f>N("Average damage")+IF((N("Condition: has to have dice notation")+COUNT(SEARCH("d",Y4))&gt;0),(N("Base damage of the dice")+((N("Number of Dice")+N("Left of cell from position of 'd' in the string")+LEFT(Y4,(SEARCH("d",Y4)-1)))*(N("Average roll for the die size")+AVERAGE(N("Lowest roll possible")+1,N("Die size")+N("Right of cell from position x in the string.")+RIGHT(Y4,(LEN(Y4)-SEARCH("d",Y4))))))+N("Elemental Adept turn 1s into 2s.")+N("Average increases by 1/DieSize per die")+N("Condition: damage type matches EA type.")+IF((AJ4=DPRTacticsCalculator[[#This Row],[Feat: Elemental Adept Element]]),N("Add 1/DieSize per die")+((N("Number of Dice")+N("Left of cell from position of 'd' in the string")+LEFT(Y4,(SEARCH("d",Y4)-1)))*(1/(N("Die size")+N("Right of cell from position x in the string.")+RIGHT(Y4,(LEN(Y4)-SEARCH("d",Y4)))))),(N("0 if no Elemental Adept applies.")+0))),(N("0 if no dice found.")+0))</f>
        <v>0</v>
      </c>
      <c r="BH4" s="43">
        <f>N("Average damage")+IF((N("Condition: has to have dice notation")+COUNT(SEARCH("d",Z4))&gt;0),(N("Base damage of the dice")+((N("Number of Dice")+N("Left of cell from position of 'd' in the string")+LEFT(Z4,(SEARCH("d",Z4)-1)))*(N("Average roll for the die size")+AVERAGE(N("Lowest roll possible")+1,N("Die size")+N("Right of cell from position x in the string.")+RIGHT(Z4,(LEN(Z4)-SEARCH("d",Z4))))))+N("Elemental Adept turn 1s into 2s.")+N("Average increases by 1/DieSize per die")+N("Condition: damage type matches EA type.")+IF((AK4=DPRTacticsCalculator[[#This Row],[Feat: Elemental Adept Element]]),N("Add 1/DieSize per die")+((N("Number of Dice")+N("Left of cell from position of 'd' in the string")+LEFT(Z4,(SEARCH("d",Z4)-1)))*(1/(N("Die size")+N("Right of cell from position x in the string.")+RIGHT(Z4,(LEN(Z4)-SEARCH("d",Z4)))))),(N("0 if no Elemental Adept applies.")+0))),(N("0 if no dice found.")+0))</f>
        <v>0</v>
      </c>
      <c r="BI4" s="43">
        <f>N("Average damage")+IF((N("Condition: has to have dice notation")+COUNT(SEARCH("d",AA4))&gt;0),(N("Base damage of the dice")+((N("Number of Dice")+N("Left of cell from position of 'd' in the string")+LEFT(AA4,(SEARCH("d",AA4)-1)))*(N("Average roll for the die size")+AVERAGE(N("Lowest roll possible")+1,N("Die size")+N("Right of cell from position x in the string.")+RIGHT(AA4,(LEN(AA4)-SEARCH("d",AA4))))))+N("Elemental Adept turn 1s into 2s.")+N("Average increases by 1/DieSize per die")+N("Condition: damage type matches EA type.")+IF((AL4=DPRTacticsCalculator[[#This Row],[Feat: Elemental Adept Element]]),N("Add 1/DieSize per die")+((N("Number of Dice")+N("Left of cell from position of 'd' in the string")+LEFT(AA4,(SEARCH("d",AA4)-1)))*(1/(N("Die size")+N("Right of cell from position x in the string.")+RIGHT(AA4,(LEN(AA4)-SEARCH("d",AA4)))))),(N("0 if no Elemental Adept applies.")+0))),(N("0 if no dice found.")+0))</f>
        <v>0</v>
      </c>
      <c r="BJ4" s="43">
        <f>N("Average damage")+IF((N("Condition: has to have dice notation")+COUNT(SEARCH("d",AB4))&gt;0),(N("Base damage of the dice")+((N("Number of Dice")+N("Left of cell from position of 'd' in the string")+LEFT(AB4,(SEARCH("d",AB4)-1)))*(N("Average roll for the die size")+AVERAGE(N("Lowest roll possible")+1,N("Die size")+N("Right of cell from position x in the string.")+RIGHT(AB4,(LEN(AB4)-SEARCH("d",AB4))))))+N("Elemental Adept turn 1s into 2s.")+N("Average increases by 1/DieSize per die")+N("Condition: damage type matches EA type.")+IF((AM4=DPRTacticsCalculator[[#This Row],[Feat: Elemental Adept Element]]),N("Add 1/DieSize per die")+((N("Number of Dice")+N("Left of cell from position of 'd' in the string")+LEFT(AB4,(SEARCH("d",AB4)-1)))*(1/(N("Die size")+N("Right of cell from position x in the string.")+RIGHT(AB4,(LEN(AB4)-SEARCH("d",AB4)))))),(N("0 if no Elemental Adept applies.")+0))),(N("0 if no dice found.")+0))</f>
        <v>0</v>
      </c>
      <c r="BK4" s="43">
        <f>N("Average damage")+IF((N("Condition: has to have dice notation")+COUNT(SEARCH("d",AC4))&gt;0),(N("Base damage of the dice")+((N("Number of Dice")+N("Left of cell from position of 'd' in the string")+LEFT(AC4,(SEARCH("d",AC4)-1)))*(N("Average roll for the die size")+AVERAGE(N("Lowest roll possible")+1,N("Die size")+N("Right of cell from position x in the string.")+RIGHT(AC4,(LEN(AC4)-SEARCH("d",AC4))))))+N("Elemental Adept turn 1s into 2s.")+N("Average increases by 1/DieSize per die")+N("Condition: damage type matches EA type.")+IF((AN4=DPRTacticsCalculator[[#This Row],[Feat: Elemental Adept Element]]),N("Add 1/DieSize per die")+((N("Number of Dice")+N("Left of cell from position of 'd' in the string")+LEFT(AC4,(SEARCH("d",AC4)-1)))*(1/(N("Die size")+N("Right of cell from position x in the string.")+RIGHT(AC4,(LEN(AC4)-SEARCH("d",AC4)))))),(N("0 if no Elemental Adept applies.")+0))),(N("0 if no dice found.")+0))</f>
        <v>0</v>
      </c>
      <c r="BL4"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M4"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N4" s="43">
        <f>N("Damage result in case of a crit")+(N("D: Average damage on hit")+DPRTacticsCalculator[[#This Row],[Average Dice Damage on Hit]]+N("Dc: Average damage added on crit")+DPRTacticsCalculator[[#This Row],[Average Damage Added on Crit]])</f>
        <v>9</v>
      </c>
      <c r="BO4"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4"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4" s="20" cm="1">
        <f t="array" ref="BQ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4" s="4" cm="1">
        <f t="array" ref="BR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4"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4"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4"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4"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4"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4"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4"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4" s="45" t="str">
        <f>IF(
    ISNUMBER(DPRTacticsCalculator[[#This Row],[Heal per Round per Target]]),
    (
        DPRTacticsCalculator[[#This Row],[Heal per Round per Target]]
        /
        DPRTacticsCalculator[[#This Row],[Max Expected Player HP at LV]]
    ),
    "-"
)</f>
        <v>-</v>
      </c>
      <c r="CC4" s="45" t="str">
        <f>IF(
    ISNUMBER(DPRTacticsCalculator[[#This Row],[Total Heal per Round]]),
    (
        DPRTacticsCalculator[[#This Row],[Total Heal per Round]]
        /
        DPRTacticsCalculator[[#This Row],[Max Expected Player HP at LV]]
    ),
    "-"
)</f>
        <v>-</v>
      </c>
      <c r="CD4" s="45" t="str">
        <f>IF(
    ISNUMBER(DPRTacticsCalculator[[#This Row],[Character HP Max]]),
    (
        DPRTacticsCalculator[[#This Row],[Average Resulting Heal per Target]]
        /
        DPRTacticsCalculator[[#This Row],[Character HP Max]]
    ),
    "-"
)</f>
        <v>-</v>
      </c>
      <c r="CE4" s="46" t="str">
        <f>IF(
    AND(
        ISNUMBER(DPRTacticsCalculator[[#This Row],[Heal per Round per Target]]),
        ISNUMBER(DPRTacticsCalculator[[#This Row],[Character HP Max]])
    ),
    (
        DPRTacticsCalculator[[#This Row],[Heal per Round per Target]]
        /
        DPRTacticsCalculator[[#This Row],[Character HP Max]]
    ),
    "-"
)</f>
        <v>-</v>
      </c>
      <c r="CF4"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5.7500000000000009</v>
      </c>
      <c r="CG4"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11.500000000000002</v>
      </c>
      <c r="CH4"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11.500000000000002</v>
      </c>
      <c r="CI4"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11.500000000000002</v>
      </c>
      <c r="CJ4"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11.500000000000002</v>
      </c>
      <c r="CK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4"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4"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4" s="21" t="str" cm="1">
        <f t="array" ref="CO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4" s="6" t="str" cm="1">
        <f t="array" ref="CP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4" s="21" t="str" cm="1">
        <f t="array" ref="CQ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4" s="49" t="str" cm="1">
        <f t="array" ref="CR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5" spans="1:96" s="10" customFormat="1">
      <c r="A5" s="37">
        <v>4</v>
      </c>
      <c r="B5" s="15" t="s">
        <v>83</v>
      </c>
      <c r="C5" s="51" t="s">
        <v>73</v>
      </c>
      <c r="D5" s="6" t="s">
        <v>85</v>
      </c>
      <c r="E5" s="61" t="s">
        <v>77</v>
      </c>
      <c r="F5" s="42" t="s">
        <v>75</v>
      </c>
      <c r="G5" s="42">
        <v>5</v>
      </c>
      <c r="H5" s="37">
        <v>2</v>
      </c>
      <c r="I5" s="37">
        <v>2</v>
      </c>
      <c r="J5" s="37" t="s">
        <v>76</v>
      </c>
      <c r="K5" s="37" t="s">
        <v>76</v>
      </c>
      <c r="L5" s="37" t="s">
        <v>76</v>
      </c>
      <c r="M5" s="37" t="s">
        <v>76</v>
      </c>
      <c r="N5" s="37" t="s">
        <v>76</v>
      </c>
      <c r="O5" s="37" t="s">
        <v>77</v>
      </c>
      <c r="P5" s="37" t="s">
        <v>77</v>
      </c>
      <c r="Q5" s="37" t="s">
        <v>77</v>
      </c>
      <c r="R5" s="37">
        <v>20</v>
      </c>
      <c r="S5" s="37" t="s">
        <v>82</v>
      </c>
      <c r="T5" s="37" t="s">
        <v>76</v>
      </c>
      <c r="U5" s="37" t="s">
        <v>77</v>
      </c>
      <c r="V5" s="37" t="s">
        <v>77</v>
      </c>
      <c r="W5" s="37" t="s">
        <v>76</v>
      </c>
      <c r="X5" s="37" t="s">
        <v>79</v>
      </c>
      <c r="Y5" s="37" t="s">
        <v>77</v>
      </c>
      <c r="Z5" s="37" t="s">
        <v>77</v>
      </c>
      <c r="AA5" s="37" t="s">
        <v>77</v>
      </c>
      <c r="AB5" s="37" t="s">
        <v>77</v>
      </c>
      <c r="AC5" s="37" t="s">
        <v>77</v>
      </c>
      <c r="AD5" s="19">
        <v>4</v>
      </c>
      <c r="AE5" s="10" t="s">
        <v>77</v>
      </c>
      <c r="AF5" s="30" t="s">
        <v>77</v>
      </c>
      <c r="AG5" s="53" t="s">
        <v>77</v>
      </c>
      <c r="AH5" s="30" t="s">
        <v>77</v>
      </c>
      <c r="AI5" s="10" t="s">
        <v>80</v>
      </c>
      <c r="AJ5" s="10" t="s">
        <v>77</v>
      </c>
      <c r="AK5" s="10" t="s">
        <v>77</v>
      </c>
      <c r="AL5" s="10" t="s">
        <v>77</v>
      </c>
      <c r="AM5" s="10" t="s">
        <v>77</v>
      </c>
      <c r="AN5" s="10" t="s">
        <v>77</v>
      </c>
      <c r="AO5" s="10" t="s">
        <v>77</v>
      </c>
      <c r="AP5" s="10" t="s">
        <v>77</v>
      </c>
      <c r="AQ5" s="52" t="s">
        <v>77</v>
      </c>
      <c r="AR5" s="10" t="s">
        <v>77</v>
      </c>
      <c r="AS5" s="55" t="s">
        <v>77</v>
      </c>
      <c r="AT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5"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5"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5" s="4">
        <f>N("Assuming a balanced value of 8, and subtract relative modifiers.")+(8-DPRTacticsCalculator[[#This Row],[Assumed Relative Modifier to Hit]]-IF(ISNUMBER(DPRTacticsCalculator[[#This Row],[Add Relative Modifier to Hit]]),DPRTacticsCalculator[[#This Row],[Add Relative Modifier to Hit]],0))</f>
        <v>8</v>
      </c>
      <c r="AY5" s="17" cm="1">
        <f t="array" ref="AY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5" s="17" cm="1">
        <f t="array" ref="AZ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5" s="17">
        <f>N("Hit percentage (not including crit)")+(DPRTacticsCalculator[[#This Row],[Hit % Chance]]-DPRTacticsCalculator[[#This Row],[Crit % Chance]])</f>
        <v>0.78</v>
      </c>
      <c r="BB5" s="18">
        <f>N("Miss percentage")+(1-DPRTacticsCalculator[[#This Row],[Hit % Chance]])</f>
        <v>0.12249999999999994</v>
      </c>
      <c r="BC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5" s="20" t="str">
        <f>IF(DPRTacticsCalculator[[#This Row],[Great Weapon Master -5 to hit for +10 dmg]]="YES",10,"-")</f>
        <v>-</v>
      </c>
      <c r="BE5" s="18" cm="1">
        <f t="array" ref="BE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5"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G5" s="43">
        <f>N("Average damage")+IF((N("Condition: has to have dice notation")+COUNT(SEARCH("d",Y5))&gt;0),(N("Base damage of the dice")+((N("Number of Dice")+N("Left of cell from position of 'd' in the string")+LEFT(Y5,(SEARCH("d",Y5)-1)))*(N("Average roll for the die size")+AVERAGE(N("Lowest roll possible")+1,N("Die size")+N("Right of cell from position x in the string.")+RIGHT(Y5,(LEN(Y5)-SEARCH("d",Y5))))))+N("Elemental Adept turn 1s into 2s.")+N("Average increases by 1/DieSize per die")+N("Condition: damage type matches EA type.")+IF((AJ5=DPRTacticsCalculator[[#This Row],[Feat: Elemental Adept Element]]),N("Add 1/DieSize per die")+((N("Number of Dice")+N("Left of cell from position of 'd' in the string")+LEFT(Y5,(SEARCH("d",Y5)-1)))*(1/(N("Die size")+N("Right of cell from position x in the string.")+RIGHT(Y5,(LEN(Y5)-SEARCH("d",Y5)))))),(N("0 if no Elemental Adept applies.")+0))),(N("0 if no dice found.")+0))</f>
        <v>0</v>
      </c>
      <c r="BH5" s="43">
        <f>N("Average damage")+IF((N("Condition: has to have dice notation")+COUNT(SEARCH("d",Z5))&gt;0),(N("Base damage of the dice")+((N("Number of Dice")+N("Left of cell from position of 'd' in the string")+LEFT(Z5,(SEARCH("d",Z5)-1)))*(N("Average roll for the die size")+AVERAGE(N("Lowest roll possible")+1,N("Die size")+N("Right of cell from position x in the string.")+RIGHT(Z5,(LEN(Z5)-SEARCH("d",Z5))))))+N("Elemental Adept turn 1s into 2s.")+N("Average increases by 1/DieSize per die")+N("Condition: damage type matches EA type.")+IF((AK5=DPRTacticsCalculator[[#This Row],[Feat: Elemental Adept Element]]),N("Add 1/DieSize per die")+((N("Number of Dice")+N("Left of cell from position of 'd' in the string")+LEFT(Z5,(SEARCH("d",Z5)-1)))*(1/(N("Die size")+N("Right of cell from position x in the string.")+RIGHT(Z5,(LEN(Z5)-SEARCH("d",Z5)))))),(N("0 if no Elemental Adept applies.")+0))),(N("0 if no dice found.")+0))</f>
        <v>0</v>
      </c>
      <c r="BI5" s="43">
        <f>N("Average damage")+IF((N("Condition: has to have dice notation")+COUNT(SEARCH("d",AA5))&gt;0),(N("Base damage of the dice")+((N("Number of Dice")+N("Left of cell from position of 'd' in the string")+LEFT(AA5,(SEARCH("d",AA5)-1)))*(N("Average roll for the die size")+AVERAGE(N("Lowest roll possible")+1,N("Die size")+N("Right of cell from position x in the string.")+RIGHT(AA5,(LEN(AA5)-SEARCH("d",AA5))))))+N("Elemental Adept turn 1s into 2s.")+N("Average increases by 1/DieSize per die")+N("Condition: damage type matches EA type.")+IF((AL5=DPRTacticsCalculator[[#This Row],[Feat: Elemental Adept Element]]),N("Add 1/DieSize per die")+((N("Number of Dice")+N("Left of cell from position of 'd' in the string")+LEFT(AA5,(SEARCH("d",AA5)-1)))*(1/(N("Die size")+N("Right of cell from position x in the string.")+RIGHT(AA5,(LEN(AA5)-SEARCH("d",AA5)))))),(N("0 if no Elemental Adept applies.")+0))),(N("0 if no dice found.")+0))</f>
        <v>0</v>
      </c>
      <c r="BJ5" s="43">
        <f>N("Average damage")+IF((N("Condition: has to have dice notation")+COUNT(SEARCH("d",AB5))&gt;0),(N("Base damage of the dice")+((N("Number of Dice")+N("Left of cell from position of 'd' in the string")+LEFT(AB5,(SEARCH("d",AB5)-1)))*(N("Average roll for the die size")+AVERAGE(N("Lowest roll possible")+1,N("Die size")+N("Right of cell from position x in the string.")+RIGHT(AB5,(LEN(AB5)-SEARCH("d",AB5))))))+N("Elemental Adept turn 1s into 2s.")+N("Average increases by 1/DieSize per die")+N("Condition: damage type matches EA type.")+IF((AM5=DPRTacticsCalculator[[#This Row],[Feat: Elemental Adept Element]]),N("Add 1/DieSize per die")+((N("Number of Dice")+N("Left of cell from position of 'd' in the string")+LEFT(AB5,(SEARCH("d",AB5)-1)))*(1/(N("Die size")+N("Right of cell from position x in the string.")+RIGHT(AB5,(LEN(AB5)-SEARCH("d",AB5)))))),(N("0 if no Elemental Adept applies.")+0))),(N("0 if no dice found.")+0))</f>
        <v>0</v>
      </c>
      <c r="BK5" s="43">
        <f>N("Average damage")+IF((N("Condition: has to have dice notation")+COUNT(SEARCH("d",AC5))&gt;0),(N("Base damage of the dice")+((N("Number of Dice")+N("Left of cell from position of 'd' in the string")+LEFT(AC5,(SEARCH("d",AC5)-1)))*(N("Average roll for the die size")+AVERAGE(N("Lowest roll possible")+1,N("Die size")+N("Right of cell from position x in the string.")+RIGHT(AC5,(LEN(AC5)-SEARCH("d",AC5))))))+N("Elemental Adept turn 1s into 2s.")+N("Average increases by 1/DieSize per die")+N("Condition: damage type matches EA type.")+IF((AN5=DPRTacticsCalculator[[#This Row],[Feat: Elemental Adept Element]]),N("Add 1/DieSize per die")+((N("Number of Dice")+N("Left of cell from position of 'd' in the string")+LEFT(AC5,(SEARCH("d",AC5)-1)))*(1/(N("Die size")+N("Right of cell from position x in the string.")+RIGHT(AC5,(LEN(AC5)-SEARCH("d",AC5)))))),(N("0 if no Elemental Adept applies.")+0))),(N("0 if no dice found.")+0))</f>
        <v>0</v>
      </c>
      <c r="BL5"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M5"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N5" s="43">
        <f>N("Damage result in case of a crit")+(N("D: Average damage on hit")+DPRTacticsCalculator[[#This Row],[Average Dice Damage on Hit]]+N("Dc: Average damage added on crit")+DPRTacticsCalculator[[#This Row],[Average Damage Added on Crit]])</f>
        <v>9</v>
      </c>
      <c r="BO5"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5"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5" s="20" cm="1">
        <f t="array" ref="BQ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5" s="4" cm="1">
        <f t="array" ref="BR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5"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5"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5"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5"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5"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5" s="45">
        <f>IF(
    ISNUMBER(DPRTacticsCalculator[[#This Row],[Heal per Round per Target]]),
    (
        DPRTacticsCalculator[[#This Row],[Heal per Round per Target]]
        /
        DPRTacticsCalculator[[#This Row],[Max Expected Player HP at LV]]
    ),
    "-"
)</f>
        <v>0</v>
      </c>
      <c r="CC5" s="45">
        <f>IF(
    ISNUMBER(DPRTacticsCalculator[[#This Row],[Total Heal per Round]]),
    (
        DPRTacticsCalculator[[#This Row],[Total Heal per Round]]
        /
        DPRTacticsCalculator[[#This Row],[Max Expected Player HP at LV]]
    ),
    "-"
)</f>
        <v>0</v>
      </c>
      <c r="CD5" s="45" t="str">
        <f>IF(
    ISNUMBER(DPRTacticsCalculator[[#This Row],[Character HP Max]]),
    (
        DPRTacticsCalculator[[#This Row],[Average Resulting Heal per Target]]
        /
        DPRTacticsCalculator[[#This Row],[Character HP Max]]
    ),
    "-"
)</f>
        <v>-</v>
      </c>
      <c r="CE5" s="46" t="str">
        <f>IF(
    AND(
        ISNUMBER(DPRTacticsCalculator[[#This Row],[Heal per Round per Target]]),
        ISNUMBER(DPRTacticsCalculator[[#This Row],[Character HP Max]])
    ),
    (
        DPRTacticsCalculator[[#This Row],[Heal per Round per Target]]
        /
        DPRTacticsCalculator[[#This Row],[Character HP Max]]
    ),
    "-"
)</f>
        <v>-</v>
      </c>
      <c r="CF5"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CG5"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15.795</v>
      </c>
      <c r="CH5"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15.795</v>
      </c>
      <c r="CI5"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CJ5"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15.795</v>
      </c>
      <c r="CK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27.295000000000002</v>
      </c>
      <c r="CL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27.295000000000002</v>
      </c>
      <c r="CM5"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13.647500000000001</v>
      </c>
      <c r="CN5"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13.647500000000001</v>
      </c>
      <c r="CO5" s="21" cm="1">
        <f t="array" ref="CO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P5" s="6" t="str" cm="1">
        <f t="array" ref="CP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Q5" s="21" cm="1">
        <f t="array" ref="CQ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CR5" s="49" t="str" cm="1">
        <f t="array" ref="CR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row>
    <row r="6" spans="1:96" s="10" customFormat="1" ht="43.2">
      <c r="A6" s="37">
        <v>5</v>
      </c>
      <c r="B6" s="15" t="s">
        <v>86</v>
      </c>
      <c r="C6" s="51" t="s">
        <v>87</v>
      </c>
      <c r="D6" s="6" t="s">
        <v>88</v>
      </c>
      <c r="E6" s="61" t="s">
        <v>77</v>
      </c>
      <c r="F6" s="42" t="s">
        <v>75</v>
      </c>
      <c r="G6" s="42">
        <v>5</v>
      </c>
      <c r="H6" s="37">
        <v>1</v>
      </c>
      <c r="I6" s="37">
        <v>2</v>
      </c>
      <c r="J6" s="37" t="s">
        <v>76</v>
      </c>
      <c r="K6" s="37" t="s">
        <v>76</v>
      </c>
      <c r="L6" s="37" t="s">
        <v>76</v>
      </c>
      <c r="M6" s="37" t="s">
        <v>76</v>
      </c>
      <c r="N6" s="37" t="s">
        <v>76</v>
      </c>
      <c r="O6" s="37" t="s">
        <v>77</v>
      </c>
      <c r="P6" s="37" t="s">
        <v>77</v>
      </c>
      <c r="Q6" s="37" t="s">
        <v>77</v>
      </c>
      <c r="R6" s="37">
        <v>20</v>
      </c>
      <c r="S6" s="37" t="s">
        <v>82</v>
      </c>
      <c r="T6" s="37" t="s">
        <v>76</v>
      </c>
      <c r="U6" s="37" t="s">
        <v>77</v>
      </c>
      <c r="V6" s="37" t="s">
        <v>77</v>
      </c>
      <c r="W6" s="37" t="s">
        <v>89</v>
      </c>
      <c r="X6" s="37" t="s">
        <v>90</v>
      </c>
      <c r="Y6" s="37" t="s">
        <v>77</v>
      </c>
      <c r="Z6" s="37" t="s">
        <v>77</v>
      </c>
      <c r="AA6" s="37" t="s">
        <v>77</v>
      </c>
      <c r="AB6" s="37" t="s">
        <v>77</v>
      </c>
      <c r="AC6" s="37" t="s">
        <v>77</v>
      </c>
      <c r="AD6" s="19">
        <v>4</v>
      </c>
      <c r="AE6" s="10" t="s">
        <v>77</v>
      </c>
      <c r="AF6" s="30" t="s">
        <v>77</v>
      </c>
      <c r="AG6" s="53" t="s">
        <v>77</v>
      </c>
      <c r="AH6" s="30" t="s">
        <v>77</v>
      </c>
      <c r="AI6" s="10" t="s">
        <v>80</v>
      </c>
      <c r="AJ6" s="10" t="s">
        <v>77</v>
      </c>
      <c r="AK6" s="10" t="s">
        <v>77</v>
      </c>
      <c r="AL6" s="10" t="s">
        <v>77</v>
      </c>
      <c r="AM6" s="10" t="s">
        <v>77</v>
      </c>
      <c r="AN6" s="10" t="s">
        <v>77</v>
      </c>
      <c r="AO6" s="10" t="s">
        <v>77</v>
      </c>
      <c r="AP6" s="10" t="s">
        <v>77</v>
      </c>
      <c r="AQ6" s="52" t="s">
        <v>77</v>
      </c>
      <c r="AR6" s="10" t="s">
        <v>77</v>
      </c>
      <c r="AS6" s="55" t="s">
        <v>77</v>
      </c>
      <c r="AT6"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6"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6"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6" s="4">
        <f>N("Assuming a balanced value of 8, and subtract relative modifiers.")+(8-DPRTacticsCalculator[[#This Row],[Assumed Relative Modifier to Hit]]-IF(ISNUMBER(DPRTacticsCalculator[[#This Row],[Add Relative Modifier to Hit]]),DPRTacticsCalculator[[#This Row],[Add Relative Modifier to Hit]],0))</f>
        <v>8</v>
      </c>
      <c r="AY6" s="17" cm="1">
        <f t="array" ref="AY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6" s="17" cm="1">
        <f t="array" ref="AZ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6" s="17">
        <f>N("Hit percentage (not including crit)")+(DPRTacticsCalculator[[#This Row],[Hit % Chance]]-DPRTacticsCalculator[[#This Row],[Crit % Chance]])</f>
        <v>0.78</v>
      </c>
      <c r="BB6" s="18">
        <f>N("Miss percentage")+(1-DPRTacticsCalculator[[#This Row],[Hit % Chance]])</f>
        <v>0.12249999999999994</v>
      </c>
      <c r="BC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6" s="20" t="str">
        <f>IF(DPRTacticsCalculator[[#This Row],[Great Weapon Master -5 to hit for +10 dmg]]="YES",10,"-")</f>
        <v>-</v>
      </c>
      <c r="BE6" s="18" cm="1">
        <f t="array" ref="BE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6"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6.3</v>
      </c>
      <c r="BG6" s="43">
        <f>N("Average damage")+IF((N("Condition: has to have dice notation")+COUNT(SEARCH("d",Y6))&gt;0),(N("Base damage of the dice")+((N("Number of Dice")+N("Left of cell from position of 'd' in the string")+LEFT(Y6,(SEARCH("d",Y6)-1)))*(N("Average roll for the die size")+AVERAGE(N("Lowest roll possible")+1,N("Die size")+N("Right of cell from position x in the string.")+RIGHT(Y6,(LEN(Y6)-SEARCH("d",Y6))))))+N("Elemental Adept turn 1s into 2s.")+N("Average increases by 1/DieSize per die")+N("Condition: damage type matches EA type.")+IF((AJ6=DPRTacticsCalculator[[#This Row],[Feat: Elemental Adept Element]]),N("Add 1/DieSize per die")+((N("Number of Dice")+N("Left of cell from position of 'd' in the string")+LEFT(Y6,(SEARCH("d",Y6)-1)))*(1/(N("Die size")+N("Right of cell from position x in the string.")+RIGHT(Y6,(LEN(Y6)-SEARCH("d",Y6)))))),(N("0 if no Elemental Adept applies.")+0))),(N("0 if no dice found.")+0))</f>
        <v>0</v>
      </c>
      <c r="BH6" s="43">
        <f>N("Average damage")+IF((N("Condition: has to have dice notation")+COUNT(SEARCH("d",Z6))&gt;0),(N("Base damage of the dice")+((N("Number of Dice")+N("Left of cell from position of 'd' in the string")+LEFT(Z6,(SEARCH("d",Z6)-1)))*(N("Average roll for the die size")+AVERAGE(N("Lowest roll possible")+1,N("Die size")+N("Right of cell from position x in the string.")+RIGHT(Z6,(LEN(Z6)-SEARCH("d",Z6))))))+N("Elemental Adept turn 1s into 2s.")+N("Average increases by 1/DieSize per die")+N("Condition: damage type matches EA type.")+IF((AK6=DPRTacticsCalculator[[#This Row],[Feat: Elemental Adept Element]]),N("Add 1/DieSize per die")+((N("Number of Dice")+N("Left of cell from position of 'd' in the string")+LEFT(Z6,(SEARCH("d",Z6)-1)))*(1/(N("Die size")+N("Right of cell from position x in the string.")+RIGHT(Z6,(LEN(Z6)-SEARCH("d",Z6)))))),(N("0 if no Elemental Adept applies.")+0))),(N("0 if no dice found.")+0))</f>
        <v>0</v>
      </c>
      <c r="BI6" s="43">
        <f>N("Average damage")+IF((N("Condition: has to have dice notation")+COUNT(SEARCH("d",AA6))&gt;0),(N("Base damage of the dice")+((N("Number of Dice")+N("Left of cell from position of 'd' in the string")+LEFT(AA6,(SEARCH("d",AA6)-1)))*(N("Average roll for the die size")+AVERAGE(N("Lowest roll possible")+1,N("Die size")+N("Right of cell from position x in the string.")+RIGHT(AA6,(LEN(AA6)-SEARCH("d",AA6))))))+N("Elemental Adept turn 1s into 2s.")+N("Average increases by 1/DieSize per die")+N("Condition: damage type matches EA type.")+IF((AL6=DPRTacticsCalculator[[#This Row],[Feat: Elemental Adept Element]]),N("Add 1/DieSize per die")+((N("Number of Dice")+N("Left of cell from position of 'd' in the string")+LEFT(AA6,(SEARCH("d",AA6)-1)))*(1/(N("Die size")+N("Right of cell from position x in the string.")+RIGHT(AA6,(LEN(AA6)-SEARCH("d",AA6)))))),(N("0 if no Elemental Adept applies.")+0))),(N("0 if no dice found.")+0))</f>
        <v>0</v>
      </c>
      <c r="BJ6" s="43">
        <f>N("Average damage")+IF((N("Condition: has to have dice notation")+COUNT(SEARCH("d",AB6))&gt;0),(N("Base damage of the dice")+((N("Number of Dice")+N("Left of cell from position of 'd' in the string")+LEFT(AB6,(SEARCH("d",AB6)-1)))*(N("Average roll for the die size")+AVERAGE(N("Lowest roll possible")+1,N("Die size")+N("Right of cell from position x in the string.")+RIGHT(AB6,(LEN(AB6)-SEARCH("d",AB6))))))+N("Elemental Adept turn 1s into 2s.")+N("Average increases by 1/DieSize per die")+N("Condition: damage type matches EA type.")+IF((AM6=DPRTacticsCalculator[[#This Row],[Feat: Elemental Adept Element]]),N("Add 1/DieSize per die")+((N("Number of Dice")+N("Left of cell from position of 'd' in the string")+LEFT(AB6,(SEARCH("d",AB6)-1)))*(1/(N("Die size")+N("Right of cell from position x in the string.")+RIGHT(AB6,(LEN(AB6)-SEARCH("d",AB6)))))),(N("0 if no Elemental Adept applies.")+0))),(N("0 if no dice found.")+0))</f>
        <v>0</v>
      </c>
      <c r="BK6" s="43">
        <f>N("Average damage")+IF((N("Condition: has to have dice notation")+COUNT(SEARCH("d",AC6))&gt;0),(N("Base damage of the dice")+((N("Number of Dice")+N("Left of cell from position of 'd' in the string")+LEFT(AC6,(SEARCH("d",AC6)-1)))*(N("Average roll for the die size")+AVERAGE(N("Lowest roll possible")+1,N("Die size")+N("Right of cell from position x in the string.")+RIGHT(AC6,(LEN(AC6)-SEARCH("d",AC6))))))+N("Elemental Adept turn 1s into 2s.")+N("Average increases by 1/DieSize per die")+N("Condition: damage type matches EA type.")+IF((AN6=DPRTacticsCalculator[[#This Row],[Feat: Elemental Adept Element]]),N("Add 1/DieSize per die")+((N("Number of Dice")+N("Left of cell from position of 'd' in the string")+LEFT(AC6,(SEARCH("d",AC6)-1)))*(1/(N("Die size")+N("Right of cell from position x in the string.")+RIGHT(AC6,(LEN(AC6)-SEARCH("d",AC6)))))),(N("0 if no Elemental Adept applies.")+0))),(N("0 if no dice found.")+0))</f>
        <v>0</v>
      </c>
      <c r="BL6"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6.3</v>
      </c>
      <c r="BM6"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6.3</v>
      </c>
      <c r="BN6" s="43">
        <f>N("Damage result in case of a crit")+(N("D: Average damage on hit")+DPRTacticsCalculator[[#This Row],[Average Dice Damage on Hit]]+N("Dc: Average damage added on crit")+DPRTacticsCalculator[[#This Row],[Average Damage Added on Crit]])</f>
        <v>12.6</v>
      </c>
      <c r="BO6"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6"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6" s="20" cm="1">
        <f t="array" ref="BQ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6" s="4" cm="1">
        <f t="array" ref="BR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6"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6"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6"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6"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W6"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X6"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6"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6"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6"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6" s="45" t="str">
        <f>IF(
    ISNUMBER(DPRTacticsCalculator[[#This Row],[Heal per Round per Target]]),
    (
        DPRTacticsCalculator[[#This Row],[Heal per Round per Target]]
        /
        DPRTacticsCalculator[[#This Row],[Max Expected Player HP at LV]]
    ),
    "-"
)</f>
        <v>-</v>
      </c>
      <c r="CC6" s="45" t="str">
        <f>IF(
    ISNUMBER(DPRTacticsCalculator[[#This Row],[Total Heal per Round]]),
    (
        DPRTacticsCalculator[[#This Row],[Total Heal per Round]]
        /
        DPRTacticsCalculator[[#This Row],[Max Expected Player HP at LV]]
    ),
    "-"
)</f>
        <v>-</v>
      </c>
      <c r="CD6" s="45" t="str">
        <f>IF(
    ISNUMBER(DPRTacticsCalculator[[#This Row],[Character HP Max]]),
    (
        DPRTacticsCalculator[[#This Row],[Average Resulting Heal per Target]]
        /
        DPRTacticsCalculator[[#This Row],[Character HP Max]]
    ),
    "-"
)</f>
        <v>-</v>
      </c>
      <c r="CE6" s="46" t="str">
        <f>IF(
    AND(
        ISNUMBER(DPRTacticsCalculator[[#This Row],[Heal per Round per Target]]),
        ISNUMBER(DPRTacticsCalculator[[#This Row],[Character HP Max]])
    ),
    (
        DPRTacticsCalculator[[#This Row],[Heal per Round per Target]]
        /
        DPRTacticsCalculator[[#This Row],[Character HP Max]]
    ),
    "-"
)</f>
        <v>-</v>
      </c>
      <c r="CF6"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9.6525000000000016</v>
      </c>
      <c r="CG6"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19.305000000000003</v>
      </c>
      <c r="CH6"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19.305000000000003</v>
      </c>
      <c r="CI6" s="47"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J6" s="47"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K6"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6"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6"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6"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6" s="21" t="str" cm="1">
        <f t="array" ref="CO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6" s="6" t="str" cm="1">
        <f t="array" ref="CP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6" s="21" t="str" cm="1">
        <f t="array" ref="CQ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6" s="49" t="str" cm="1">
        <f t="array" ref="CR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7" spans="1:96" s="10" customFormat="1">
      <c r="A7" s="37">
        <v>6</v>
      </c>
      <c r="B7" s="15" t="s">
        <v>86</v>
      </c>
      <c r="C7" s="51" t="s">
        <v>87</v>
      </c>
      <c r="D7" s="6" t="s">
        <v>91</v>
      </c>
      <c r="E7" s="61" t="s">
        <v>77</v>
      </c>
      <c r="F7" s="42" t="s">
        <v>75</v>
      </c>
      <c r="G7" s="42">
        <v>5</v>
      </c>
      <c r="H7" s="37">
        <v>1</v>
      </c>
      <c r="I7" s="37">
        <v>1</v>
      </c>
      <c r="J7" s="37" t="s">
        <v>76</v>
      </c>
      <c r="K7" s="37" t="s">
        <v>76</v>
      </c>
      <c r="L7" s="37" t="s">
        <v>76</v>
      </c>
      <c r="M7" s="37" t="s">
        <v>76</v>
      </c>
      <c r="N7" s="37" t="s">
        <v>76</v>
      </c>
      <c r="O7" s="37" t="s">
        <v>77</v>
      </c>
      <c r="P7" s="37" t="s">
        <v>77</v>
      </c>
      <c r="Q7" s="37" t="s">
        <v>77</v>
      </c>
      <c r="R7" s="37">
        <v>20</v>
      </c>
      <c r="S7" s="37" t="s">
        <v>82</v>
      </c>
      <c r="T7" s="37" t="s">
        <v>76</v>
      </c>
      <c r="U7" s="37" t="s">
        <v>77</v>
      </c>
      <c r="V7" s="37" t="s">
        <v>77</v>
      </c>
      <c r="W7" s="37" t="s">
        <v>89</v>
      </c>
      <c r="X7" s="37" t="s">
        <v>92</v>
      </c>
      <c r="Y7" s="37" t="s">
        <v>77</v>
      </c>
      <c r="Z7" s="37" t="s">
        <v>77</v>
      </c>
      <c r="AA7" s="37" t="s">
        <v>77</v>
      </c>
      <c r="AB7" s="37" t="s">
        <v>77</v>
      </c>
      <c r="AC7" s="37" t="s">
        <v>77</v>
      </c>
      <c r="AD7" s="19">
        <v>4</v>
      </c>
      <c r="AE7" s="10" t="s">
        <v>77</v>
      </c>
      <c r="AF7" s="30" t="s">
        <v>77</v>
      </c>
      <c r="AG7" s="53" t="s">
        <v>77</v>
      </c>
      <c r="AH7" s="30" t="s">
        <v>77</v>
      </c>
      <c r="AI7" s="10" t="s">
        <v>80</v>
      </c>
      <c r="AJ7" s="10" t="s">
        <v>77</v>
      </c>
      <c r="AK7" s="10" t="s">
        <v>77</v>
      </c>
      <c r="AL7" s="10" t="s">
        <v>77</v>
      </c>
      <c r="AM7" s="10" t="s">
        <v>77</v>
      </c>
      <c r="AN7" s="10" t="s">
        <v>77</v>
      </c>
      <c r="AO7" s="10" t="s">
        <v>77</v>
      </c>
      <c r="AP7" s="10" t="s">
        <v>77</v>
      </c>
      <c r="AQ7" s="52" t="s">
        <v>77</v>
      </c>
      <c r="AR7" s="10" t="s">
        <v>77</v>
      </c>
      <c r="AS7" s="55" t="s">
        <v>77</v>
      </c>
      <c r="AT7"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7"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7"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7" s="4">
        <f>N("Assuming a balanced value of 8, and subtract relative modifiers.")+(8-DPRTacticsCalculator[[#This Row],[Assumed Relative Modifier to Hit]]-IF(ISNUMBER(DPRTacticsCalculator[[#This Row],[Add Relative Modifier to Hit]]),DPRTacticsCalculator[[#This Row],[Add Relative Modifier to Hit]],0))</f>
        <v>8</v>
      </c>
      <c r="AY7" s="17" cm="1">
        <f t="array" ref="AY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7" s="17" cm="1">
        <f t="array" ref="AZ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7" s="17">
        <f>N("Hit percentage (not including crit)")+(DPRTacticsCalculator[[#This Row],[Hit % Chance]]-DPRTacticsCalculator[[#This Row],[Crit % Chance]])</f>
        <v>0.78</v>
      </c>
      <c r="BB7" s="18">
        <f>N("Miss percentage")+(1-DPRTacticsCalculator[[#This Row],[Hit % Chance]])</f>
        <v>0.12249999999999994</v>
      </c>
      <c r="BC7"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7" s="20" t="str">
        <f>IF(DPRTacticsCalculator[[#This Row],[Great Weapon Master -5 to hit for +10 dmg]]="YES",10,"-")</f>
        <v>-</v>
      </c>
      <c r="BE7" s="18" cm="1">
        <f t="array" ref="BE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7"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v>
      </c>
      <c r="BG7" s="43">
        <f>N("Average damage")+IF((N("Condition: has to have dice notation")+COUNT(SEARCH("d",Y7))&gt;0),(N("Base damage of the dice")+((N("Number of Dice")+N("Left of cell from position of 'd' in the string")+LEFT(Y7,(SEARCH("d",Y7)-1)))*(N("Average roll for the die size")+AVERAGE(N("Lowest roll possible")+1,N("Die size")+N("Right of cell from position x in the string.")+RIGHT(Y7,(LEN(Y7)-SEARCH("d",Y7))))))+N("Elemental Adept turn 1s into 2s.")+N("Average increases by 1/DieSize per die")+N("Condition: damage type matches EA type.")+IF((AJ7=DPRTacticsCalculator[[#This Row],[Feat: Elemental Adept Element]]),N("Add 1/DieSize per die")+((N("Number of Dice")+N("Left of cell from position of 'd' in the string")+LEFT(Y7,(SEARCH("d",Y7)-1)))*(1/(N("Die size")+N("Right of cell from position x in the string.")+RIGHT(Y7,(LEN(Y7)-SEARCH("d",Y7)))))),(N("0 if no Elemental Adept applies.")+0))),(N("0 if no dice found.")+0))</f>
        <v>0</v>
      </c>
      <c r="BH7" s="43">
        <f>N("Average damage")+IF((N("Condition: has to have dice notation")+COUNT(SEARCH("d",Z7))&gt;0),(N("Base damage of the dice")+((N("Number of Dice")+N("Left of cell from position of 'd' in the string")+LEFT(Z7,(SEARCH("d",Z7)-1)))*(N("Average roll for the die size")+AVERAGE(N("Lowest roll possible")+1,N("Die size")+N("Right of cell from position x in the string.")+RIGHT(Z7,(LEN(Z7)-SEARCH("d",Z7))))))+N("Elemental Adept turn 1s into 2s.")+N("Average increases by 1/DieSize per die")+N("Condition: damage type matches EA type.")+IF((AK7=DPRTacticsCalculator[[#This Row],[Feat: Elemental Adept Element]]),N("Add 1/DieSize per die")+((N("Number of Dice")+N("Left of cell from position of 'd' in the string")+LEFT(Z7,(SEARCH("d",Z7)-1)))*(1/(N("Die size")+N("Right of cell from position x in the string.")+RIGHT(Z7,(LEN(Z7)-SEARCH("d",Z7)))))),(N("0 if no Elemental Adept applies.")+0))),(N("0 if no dice found.")+0))</f>
        <v>0</v>
      </c>
      <c r="BI7" s="43">
        <f>N("Average damage")+IF((N("Condition: has to have dice notation")+COUNT(SEARCH("d",AA7))&gt;0),(N("Base damage of the dice")+((N("Number of Dice")+N("Left of cell from position of 'd' in the string")+LEFT(AA7,(SEARCH("d",AA7)-1)))*(N("Average roll for the die size")+AVERAGE(N("Lowest roll possible")+1,N("Die size")+N("Right of cell from position x in the string.")+RIGHT(AA7,(LEN(AA7)-SEARCH("d",AA7))))))+N("Elemental Adept turn 1s into 2s.")+N("Average increases by 1/DieSize per die")+N("Condition: damage type matches EA type.")+IF((AL7=DPRTacticsCalculator[[#This Row],[Feat: Elemental Adept Element]]),N("Add 1/DieSize per die")+((N("Number of Dice")+N("Left of cell from position of 'd' in the string")+LEFT(AA7,(SEARCH("d",AA7)-1)))*(1/(N("Die size")+N("Right of cell from position x in the string.")+RIGHT(AA7,(LEN(AA7)-SEARCH("d",AA7)))))),(N("0 if no Elemental Adept applies.")+0))),(N("0 if no dice found.")+0))</f>
        <v>0</v>
      </c>
      <c r="BJ7" s="43">
        <f>N("Average damage")+IF((N("Condition: has to have dice notation")+COUNT(SEARCH("d",AB7))&gt;0),(N("Base damage of the dice")+((N("Number of Dice")+N("Left of cell from position of 'd' in the string")+LEFT(AB7,(SEARCH("d",AB7)-1)))*(N("Average roll for the die size")+AVERAGE(N("Lowest roll possible")+1,N("Die size")+N("Right of cell from position x in the string.")+RIGHT(AB7,(LEN(AB7)-SEARCH("d",AB7))))))+N("Elemental Adept turn 1s into 2s.")+N("Average increases by 1/DieSize per die")+N("Condition: damage type matches EA type.")+IF((AM7=DPRTacticsCalculator[[#This Row],[Feat: Elemental Adept Element]]),N("Add 1/DieSize per die")+((N("Number of Dice")+N("Left of cell from position of 'd' in the string")+LEFT(AB7,(SEARCH("d",AB7)-1)))*(1/(N("Die size")+N("Right of cell from position x in the string.")+RIGHT(AB7,(LEN(AB7)-SEARCH("d",AB7)))))),(N("0 if no Elemental Adept applies.")+0))),(N("0 if no dice found.")+0))</f>
        <v>0</v>
      </c>
      <c r="BK7" s="43">
        <f>N("Average damage")+IF((N("Condition: has to have dice notation")+COUNT(SEARCH("d",AC7))&gt;0),(N("Base damage of the dice")+((N("Number of Dice")+N("Left of cell from position of 'd' in the string")+LEFT(AC7,(SEARCH("d",AC7)-1)))*(N("Average roll for the die size")+AVERAGE(N("Lowest roll possible")+1,N("Die size")+N("Right of cell from position x in the string.")+RIGHT(AC7,(LEN(AC7)-SEARCH("d",AC7))))))+N("Elemental Adept turn 1s into 2s.")+N("Average increases by 1/DieSize per die")+N("Condition: damage type matches EA type.")+IF((AN7=DPRTacticsCalculator[[#This Row],[Feat: Elemental Adept Element]]),N("Add 1/DieSize per die")+((N("Number of Dice")+N("Left of cell from position of 'd' in the string")+LEFT(AC7,(SEARCH("d",AC7)-1)))*(1/(N("Die size")+N("Right of cell from position x in the string.")+RIGHT(AC7,(LEN(AC7)-SEARCH("d",AC7)))))),(N("0 if no Elemental Adept applies.")+0))),(N("0 if no dice found.")+0))</f>
        <v>0</v>
      </c>
      <c r="BL7"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v>
      </c>
      <c r="BM7"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v>
      </c>
      <c r="BN7" s="43">
        <f>N("Damage result in case of a crit")+(N("D: Average damage on hit")+DPRTacticsCalculator[[#This Row],[Average Dice Damage on Hit]]+N("Dc: Average damage added on crit")+DPRTacticsCalculator[[#This Row],[Average Damage Added on Crit]])</f>
        <v>6</v>
      </c>
      <c r="BO7"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7"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7" s="20" cm="1">
        <f t="array" ref="BQ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7" s="4" cm="1">
        <f t="array" ref="BR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7"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7"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7"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7"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7"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7"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7"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7" s="45">
        <f>IF(
    ISNUMBER(DPRTacticsCalculator[[#This Row],[Heal per Round per Target]]),
    (
        DPRTacticsCalculator[[#This Row],[Heal per Round per Target]]
        /
        DPRTacticsCalculator[[#This Row],[Max Expected Player HP at LV]]
    ),
    "-"
)</f>
        <v>0</v>
      </c>
      <c r="CC7" s="45">
        <f>IF(
    ISNUMBER(DPRTacticsCalculator[[#This Row],[Total Heal per Round]]),
    (
        DPRTacticsCalculator[[#This Row],[Total Heal per Round]]
        /
        DPRTacticsCalculator[[#This Row],[Max Expected Player HP at LV]]
    ),
    "-"
)</f>
        <v>0</v>
      </c>
      <c r="CD7" s="45" t="str">
        <f>IF(
    ISNUMBER(DPRTacticsCalculator[[#This Row],[Character HP Max]]),
    (
        DPRTacticsCalculator[[#This Row],[Average Resulting Heal per Target]]
        /
        DPRTacticsCalculator[[#This Row],[Character HP Max]]
    ),
    "-"
)</f>
        <v>-</v>
      </c>
      <c r="CE7" s="46" t="str">
        <f>IF(
    AND(
        ISNUMBER(DPRTacticsCalculator[[#This Row],[Heal per Round per Target]]),
        ISNUMBER(DPRTacticsCalculator[[#This Row],[Character HP Max]])
    ),
    (
        DPRTacticsCalculator[[#This Row],[Heal per Round per Target]]
        /
        DPRTacticsCalculator[[#This Row],[Character HP Max]]
    ),
    "-"
)</f>
        <v>-</v>
      </c>
      <c r="CF7"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6.4350000000000005</v>
      </c>
      <c r="CG7"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6.4350000000000005</v>
      </c>
      <c r="CH7"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6.4350000000000005</v>
      </c>
      <c r="CI7"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25.740000000000002</v>
      </c>
      <c r="CJ7"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25.740000000000002</v>
      </c>
      <c r="CK7"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25.740000000000002</v>
      </c>
      <c r="CL7"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25.740000000000002</v>
      </c>
      <c r="CM7"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25.740000000000002</v>
      </c>
      <c r="CN7"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25.740000000000002</v>
      </c>
      <c r="CO7" s="21" cm="1">
        <f t="array" ref="CO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P7" s="6" t="str" cm="1">
        <f t="array" ref="CP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Q7" s="21" cm="1">
        <f t="array" ref="CQ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R7" s="49" t="str" cm="1">
        <f t="array" ref="CR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8" spans="1:96" s="10" customFormat="1">
      <c r="A8" s="37">
        <v>7</v>
      </c>
      <c r="B8" s="15" t="s">
        <v>93</v>
      </c>
      <c r="C8" s="51" t="s">
        <v>94</v>
      </c>
      <c r="D8" s="6" t="s">
        <v>95</v>
      </c>
      <c r="E8" s="61" t="s">
        <v>77</v>
      </c>
      <c r="F8" s="42" t="s">
        <v>75</v>
      </c>
      <c r="G8" s="42">
        <v>9</v>
      </c>
      <c r="H8" s="37">
        <v>1</v>
      </c>
      <c r="I8" s="37">
        <v>1</v>
      </c>
      <c r="J8" s="37" t="s">
        <v>76</v>
      </c>
      <c r="K8" s="37" t="s">
        <v>76</v>
      </c>
      <c r="L8" s="37" t="s">
        <v>76</v>
      </c>
      <c r="M8" s="37" t="s">
        <v>76</v>
      </c>
      <c r="N8" s="37" t="s">
        <v>76</v>
      </c>
      <c r="O8" s="37" t="s">
        <v>77</v>
      </c>
      <c r="P8" s="37" t="s">
        <v>77</v>
      </c>
      <c r="Q8" s="37" t="s">
        <v>77</v>
      </c>
      <c r="R8" s="37">
        <v>20</v>
      </c>
      <c r="S8" s="37" t="s">
        <v>96</v>
      </c>
      <c r="T8" s="37" t="s">
        <v>76</v>
      </c>
      <c r="U8" s="37" t="s">
        <v>97</v>
      </c>
      <c r="V8" s="37">
        <v>20</v>
      </c>
      <c r="W8" s="37" t="s">
        <v>76</v>
      </c>
      <c r="X8" s="37" t="s">
        <v>98</v>
      </c>
      <c r="Y8" s="37" t="s">
        <v>77</v>
      </c>
      <c r="Z8" s="37" t="s">
        <v>77</v>
      </c>
      <c r="AA8" s="37" t="s">
        <v>77</v>
      </c>
      <c r="AB8" s="37" t="s">
        <v>77</v>
      </c>
      <c r="AC8" s="37" t="s">
        <v>77</v>
      </c>
      <c r="AD8" s="19" t="s">
        <v>77</v>
      </c>
      <c r="AE8" s="10" t="s">
        <v>77</v>
      </c>
      <c r="AF8" s="30" t="s">
        <v>77</v>
      </c>
      <c r="AG8" s="53" t="s">
        <v>77</v>
      </c>
      <c r="AH8" s="30" t="s">
        <v>77</v>
      </c>
      <c r="AI8" s="10" t="s">
        <v>80</v>
      </c>
      <c r="AJ8" s="10" t="s">
        <v>99</v>
      </c>
      <c r="AK8" s="10" t="s">
        <v>77</v>
      </c>
      <c r="AL8" s="10" t="s">
        <v>77</v>
      </c>
      <c r="AM8" s="10" t="s">
        <v>77</v>
      </c>
      <c r="AN8" s="10" t="s">
        <v>77</v>
      </c>
      <c r="AO8" s="10" t="s">
        <v>77</v>
      </c>
      <c r="AP8" s="10" t="s">
        <v>77</v>
      </c>
      <c r="AQ8" s="52" t="s">
        <v>77</v>
      </c>
      <c r="AR8" s="10" t="s">
        <v>77</v>
      </c>
      <c r="AS8" s="55" t="s">
        <v>77</v>
      </c>
      <c r="AT8"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8"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8"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8" s="4">
        <f>N("Assuming a balanced value of 8, and subtract relative modifiers.")+(8-DPRTacticsCalculator[[#This Row],[Assumed Relative Modifier to Hit]]-IF(ISNUMBER(DPRTacticsCalculator[[#This Row],[Add Relative Modifier to Hit]]),DPRTacticsCalculator[[#This Row],[Add Relative Modifier to Hit]],0))</f>
        <v>7</v>
      </c>
      <c r="AY8" s="17" cm="1">
        <f t="array" ref="AY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8" s="17" cm="1">
        <f t="array" ref="AZ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8" s="17">
        <f>N("Hit percentage (not including crit)")+(DPRTacticsCalculator[[#This Row],[Hit % Chance]]-DPRTacticsCalculator[[#This Row],[Crit % Chance]])</f>
        <v>0.7</v>
      </c>
      <c r="BB8" s="18">
        <f>N("Miss percentage")+(1-DPRTacticsCalculator[[#This Row],[Hit % Chance]])</f>
        <v>0.30000000000000004</v>
      </c>
      <c r="BC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8" s="20" t="str">
        <f>IF(DPRTacticsCalculator[[#This Row],[Great Weapon Master -5 to hit for +10 dmg]]="YES",10,"-")</f>
        <v>-</v>
      </c>
      <c r="BE8" s="18" cm="1">
        <f t="array" ref="BE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8"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G8" s="43">
        <f>N("Average damage")+IF((N("Condition: has to have dice notation")+COUNT(SEARCH("d",Y8))&gt;0),(N("Base damage of the dice")+((N("Number of Dice")+N("Left of cell from position of 'd' in the string")+LEFT(Y8,(SEARCH("d",Y8)-1)))*(N("Average roll for the die size")+AVERAGE(N("Lowest roll possible")+1,N("Die size")+N("Right of cell from position x in the string.")+RIGHT(Y8,(LEN(Y8)-SEARCH("d",Y8))))))+N("Elemental Adept turn 1s into 2s.")+N("Average increases by 1/DieSize per die")+N("Condition: damage type matches EA type.")+IF((AJ8=DPRTacticsCalculator[[#This Row],[Feat: Elemental Adept Element]]),N("Add 1/DieSize per die")+((N("Number of Dice")+N("Left of cell from position of 'd' in the string")+LEFT(Y8,(SEARCH("d",Y8)-1)))*(1/(N("Die size")+N("Right of cell from position x in the string.")+RIGHT(Y8,(LEN(Y8)-SEARCH("d",Y8)))))),(N("0 if no Elemental Adept applies.")+0))),(N("0 if no dice found.")+0))</f>
        <v>0</v>
      </c>
      <c r="BH8" s="43">
        <f>N("Average damage")+IF((N("Condition: has to have dice notation")+COUNT(SEARCH("d",Z8))&gt;0),(N("Base damage of the dice")+((N("Number of Dice")+N("Left of cell from position of 'd' in the string")+LEFT(Z8,(SEARCH("d",Z8)-1)))*(N("Average roll for the die size")+AVERAGE(N("Lowest roll possible")+1,N("Die size")+N("Right of cell from position x in the string.")+RIGHT(Z8,(LEN(Z8)-SEARCH("d",Z8))))))+N("Elemental Adept turn 1s into 2s.")+N("Average increases by 1/DieSize per die")+N("Condition: damage type matches EA type.")+IF((AK8=DPRTacticsCalculator[[#This Row],[Feat: Elemental Adept Element]]),N("Add 1/DieSize per die")+((N("Number of Dice")+N("Left of cell from position of 'd' in the string")+LEFT(Z8,(SEARCH("d",Z8)-1)))*(1/(N("Die size")+N("Right of cell from position x in the string.")+RIGHT(Z8,(LEN(Z8)-SEARCH("d",Z8)))))),(N("0 if no Elemental Adept applies.")+0))),(N("0 if no dice found.")+0))</f>
        <v>0</v>
      </c>
      <c r="BI8" s="43">
        <f>N("Average damage")+IF((N("Condition: has to have dice notation")+COUNT(SEARCH("d",AA8))&gt;0),(N("Base damage of the dice")+((N("Number of Dice")+N("Left of cell from position of 'd' in the string")+LEFT(AA8,(SEARCH("d",AA8)-1)))*(N("Average roll for the die size")+AVERAGE(N("Lowest roll possible")+1,N("Die size")+N("Right of cell from position x in the string.")+RIGHT(AA8,(LEN(AA8)-SEARCH("d",AA8))))))+N("Elemental Adept turn 1s into 2s.")+N("Average increases by 1/DieSize per die")+N("Condition: damage type matches EA type.")+IF((AL8=DPRTacticsCalculator[[#This Row],[Feat: Elemental Adept Element]]),N("Add 1/DieSize per die")+((N("Number of Dice")+N("Left of cell from position of 'd' in the string")+LEFT(AA8,(SEARCH("d",AA8)-1)))*(1/(N("Die size")+N("Right of cell from position x in the string.")+RIGHT(AA8,(LEN(AA8)-SEARCH("d",AA8)))))),(N("0 if no Elemental Adept applies.")+0))),(N("0 if no dice found.")+0))</f>
        <v>0</v>
      </c>
      <c r="BJ8" s="43">
        <f>N("Average damage")+IF((N("Condition: has to have dice notation")+COUNT(SEARCH("d",AB8))&gt;0),(N("Base damage of the dice")+((N("Number of Dice")+N("Left of cell from position of 'd' in the string")+LEFT(AB8,(SEARCH("d",AB8)-1)))*(N("Average roll for the die size")+AVERAGE(N("Lowest roll possible")+1,N("Die size")+N("Right of cell from position x in the string.")+RIGHT(AB8,(LEN(AB8)-SEARCH("d",AB8))))))+N("Elemental Adept turn 1s into 2s.")+N("Average increases by 1/DieSize per die")+N("Condition: damage type matches EA type.")+IF((AM8=DPRTacticsCalculator[[#This Row],[Feat: Elemental Adept Element]]),N("Add 1/DieSize per die")+((N("Number of Dice")+N("Left of cell from position of 'd' in the string")+LEFT(AB8,(SEARCH("d",AB8)-1)))*(1/(N("Die size")+N("Right of cell from position x in the string.")+RIGHT(AB8,(LEN(AB8)-SEARCH("d",AB8)))))),(N("0 if no Elemental Adept applies.")+0))),(N("0 if no dice found.")+0))</f>
        <v>0</v>
      </c>
      <c r="BK8" s="43">
        <f>N("Average damage")+IF((N("Condition: has to have dice notation")+COUNT(SEARCH("d",AC8))&gt;0),(N("Base damage of the dice")+((N("Number of Dice")+N("Left of cell from position of 'd' in the string")+LEFT(AC8,(SEARCH("d",AC8)-1)))*(N("Average roll for the die size")+AVERAGE(N("Lowest roll possible")+1,N("Die size")+N("Right of cell from position x in the string.")+RIGHT(AC8,(LEN(AC8)-SEARCH("d",AC8))))))+N("Elemental Adept turn 1s into 2s.")+N("Average increases by 1/DieSize per die")+N("Condition: damage type matches EA type.")+IF((AN8=DPRTacticsCalculator[[#This Row],[Feat: Elemental Adept Element]]),N("Add 1/DieSize per die")+((N("Number of Dice")+N("Left of cell from position of 'd' in the string")+LEFT(AC8,(SEARCH("d",AC8)-1)))*(1/(N("Die size")+N("Right of cell from position x in the string.")+RIGHT(AC8,(LEN(AC8)-SEARCH("d",AC8)))))),(N("0 if no Elemental Adept applies.")+0))),(N("0 if no dice found.")+0))</f>
        <v>0</v>
      </c>
      <c r="BL8"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M8"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N8" s="43">
        <f>N("Damage result in case of a crit")+(N("D: Average damage on hit")+DPRTacticsCalculator[[#This Row],[Average Dice Damage on Hit]]+N("Dc: Average damage added on crit")+DPRTacticsCalculator[[#This Row],[Average Damage Added on Crit]])</f>
        <v>70</v>
      </c>
      <c r="BO8"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P8"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8" s="20" cm="1">
        <f t="array" ref="BQ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8" s="4" cm="1">
        <f t="array" ref="BR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8"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8"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8"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8"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8"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8"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8"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8" s="45">
        <f>IF(
    ISNUMBER(DPRTacticsCalculator[[#This Row],[Heal per Round per Target]]),
    (
        DPRTacticsCalculator[[#This Row],[Heal per Round per Target]]
        /
        DPRTacticsCalculator[[#This Row],[Max Expected Player HP at LV]]
    ),
    "-"
)</f>
        <v>0</v>
      </c>
      <c r="CC8" s="45">
        <f>IF(
    ISNUMBER(DPRTacticsCalculator[[#This Row],[Total Heal per Round]]),
    (
        DPRTacticsCalculator[[#This Row],[Total Heal per Round]]
        /
        DPRTacticsCalculator[[#This Row],[Max Expected Player HP at LV]]
    ),
    "-"
)</f>
        <v>0</v>
      </c>
      <c r="CD8" s="45" t="str">
        <f>IF(
    ISNUMBER(DPRTacticsCalculator[[#This Row],[Character HP Max]]),
    (
        DPRTacticsCalculator[[#This Row],[Average Resulting Heal per Target]]
        /
        DPRTacticsCalculator[[#This Row],[Character HP Max]]
    ),
    "-"
)</f>
        <v>-</v>
      </c>
      <c r="CE8" s="46" t="str">
        <f>IF(
    AND(
        ISNUMBER(DPRTacticsCalculator[[#This Row],[Heal per Round per Target]]),
        ISNUMBER(DPRTacticsCalculator[[#This Row],[Character HP Max]])
    ),
    (
        DPRTacticsCalculator[[#This Row],[Heal per Round per Target]]
        /
        DPRTacticsCalculator[[#This Row],[Character HP Max]]
    ),
    "-"
)</f>
        <v>-</v>
      </c>
      <c r="CF8"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CG8"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29.75</v>
      </c>
      <c r="CH8"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119</v>
      </c>
      <c r="CI8"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CJ8"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119</v>
      </c>
      <c r="CK8"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29.75</v>
      </c>
      <c r="CL8"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119</v>
      </c>
      <c r="CM8"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29.75</v>
      </c>
      <c r="CN8"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119</v>
      </c>
      <c r="CO8" s="21" cm="1">
        <f t="array" ref="CO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P8" s="6" t="str" cm="1">
        <f t="array" ref="CP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Q8" s="21" cm="1">
        <f t="array" ref="CQ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R8" s="49" t="str" cm="1">
        <f t="array" ref="CR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9" spans="1:96" s="10" customFormat="1" ht="28.8">
      <c r="A9" s="37">
        <v>8</v>
      </c>
      <c r="B9" s="15" t="s">
        <v>100</v>
      </c>
      <c r="C9" s="51" t="s">
        <v>101</v>
      </c>
      <c r="D9" s="6" t="s">
        <v>102</v>
      </c>
      <c r="E9" s="61" t="s">
        <v>77</v>
      </c>
      <c r="F9" s="42" t="s">
        <v>75</v>
      </c>
      <c r="G9" s="42">
        <v>9</v>
      </c>
      <c r="H9" s="37">
        <v>1</v>
      </c>
      <c r="I9" s="37">
        <v>1</v>
      </c>
      <c r="J9" s="37" t="s">
        <v>76</v>
      </c>
      <c r="K9" s="37" t="s">
        <v>76</v>
      </c>
      <c r="L9" s="37" t="s">
        <v>76</v>
      </c>
      <c r="M9" s="37" t="s">
        <v>76</v>
      </c>
      <c r="N9" s="37" t="s">
        <v>76</v>
      </c>
      <c r="O9" s="37" t="s">
        <v>77</v>
      </c>
      <c r="P9" s="37" t="s">
        <v>77</v>
      </c>
      <c r="Q9" s="37" t="s">
        <v>77</v>
      </c>
      <c r="R9" s="37">
        <v>20</v>
      </c>
      <c r="S9" s="37" t="s">
        <v>96</v>
      </c>
      <c r="T9" s="37" t="s">
        <v>76</v>
      </c>
      <c r="U9" s="37" t="s">
        <v>97</v>
      </c>
      <c r="V9" s="37">
        <v>20</v>
      </c>
      <c r="W9" s="37" t="s">
        <v>76</v>
      </c>
      <c r="X9" s="37" t="s">
        <v>98</v>
      </c>
      <c r="Y9" s="37" t="s">
        <v>77</v>
      </c>
      <c r="Z9" s="37" t="s">
        <v>77</v>
      </c>
      <c r="AA9" s="37" t="s">
        <v>77</v>
      </c>
      <c r="AB9" s="37" t="s">
        <v>77</v>
      </c>
      <c r="AC9" s="37" t="s">
        <v>77</v>
      </c>
      <c r="AD9" s="19" t="s">
        <v>77</v>
      </c>
      <c r="AE9" s="10" t="s">
        <v>77</v>
      </c>
      <c r="AF9" s="30" t="s">
        <v>77</v>
      </c>
      <c r="AG9" s="53" t="s">
        <v>77</v>
      </c>
      <c r="AH9" s="30" t="s">
        <v>77</v>
      </c>
      <c r="AI9" s="10" t="s">
        <v>99</v>
      </c>
      <c r="AJ9" s="10" t="s">
        <v>99</v>
      </c>
      <c r="AK9" s="10" t="s">
        <v>77</v>
      </c>
      <c r="AL9" s="10" t="s">
        <v>77</v>
      </c>
      <c r="AM9" s="10" t="s">
        <v>77</v>
      </c>
      <c r="AN9" s="10" t="s">
        <v>77</v>
      </c>
      <c r="AO9" s="10" t="s">
        <v>77</v>
      </c>
      <c r="AP9" s="10" t="s">
        <v>77</v>
      </c>
      <c r="AQ9" s="52" t="s">
        <v>77</v>
      </c>
      <c r="AR9" s="10" t="s">
        <v>77</v>
      </c>
      <c r="AS9" s="55" t="s">
        <v>77</v>
      </c>
      <c r="AT9"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9"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9"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9" s="4">
        <f>N("Assuming a balanced value of 8, and subtract relative modifiers.")+(8-DPRTacticsCalculator[[#This Row],[Assumed Relative Modifier to Hit]]-IF(ISNUMBER(DPRTacticsCalculator[[#This Row],[Add Relative Modifier to Hit]]),DPRTacticsCalculator[[#This Row],[Add Relative Modifier to Hit]],0))</f>
        <v>7</v>
      </c>
      <c r="AY9" s="17" cm="1">
        <f t="array" ref="AY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9" s="17" cm="1">
        <f t="array" ref="AZ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9" s="17">
        <f>N("Hit percentage (not including crit)")+(DPRTacticsCalculator[[#This Row],[Hit % Chance]]-DPRTacticsCalculator[[#This Row],[Crit % Chance]])</f>
        <v>0.7</v>
      </c>
      <c r="BB9" s="18">
        <f>N("Miss percentage")+(1-DPRTacticsCalculator[[#This Row],[Hit % Chance]])</f>
        <v>0.30000000000000004</v>
      </c>
      <c r="BC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9" s="20" t="str">
        <f>IF(DPRTacticsCalculator[[#This Row],[Great Weapon Master -5 to hit for +10 dmg]]="YES",10,"-")</f>
        <v>-</v>
      </c>
      <c r="BE9" s="18" cm="1">
        <f t="array" ref="BE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9"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36.666666666666664</v>
      </c>
      <c r="BG9" s="43">
        <f>N("Average damage")+IF((N("Condition: has to have dice notation")+COUNT(SEARCH("d",Y9))&gt;0),(N("Base damage of the dice")+((N("Number of Dice")+N("Left of cell from position of 'd' in the string")+LEFT(Y9,(SEARCH("d",Y9)-1)))*(N("Average roll for the die size")+AVERAGE(N("Lowest roll possible")+1,N("Die size")+N("Right of cell from position x in the string.")+RIGHT(Y9,(LEN(Y9)-SEARCH("d",Y9))))))+N("Elemental Adept turn 1s into 2s.")+N("Average increases by 1/DieSize per die")+N("Condition: damage type matches EA type.")+IF((AJ9=DPRTacticsCalculator[[#This Row],[Feat: Elemental Adept Element]]),N("Add 1/DieSize per die")+((N("Number of Dice")+N("Left of cell from position of 'd' in the string")+LEFT(Y9,(SEARCH("d",Y9)-1)))*(1/(N("Die size")+N("Right of cell from position x in the string.")+RIGHT(Y9,(LEN(Y9)-SEARCH("d",Y9)))))),(N("0 if no Elemental Adept applies.")+0))),(N("0 if no dice found.")+0))</f>
        <v>0</v>
      </c>
      <c r="BH9" s="43">
        <f>N("Average damage")+IF((N("Condition: has to have dice notation")+COUNT(SEARCH("d",Z9))&gt;0),(N("Base damage of the dice")+((N("Number of Dice")+N("Left of cell from position of 'd' in the string")+LEFT(Z9,(SEARCH("d",Z9)-1)))*(N("Average roll for the die size")+AVERAGE(N("Lowest roll possible")+1,N("Die size")+N("Right of cell from position x in the string.")+RIGHT(Z9,(LEN(Z9)-SEARCH("d",Z9))))))+N("Elemental Adept turn 1s into 2s.")+N("Average increases by 1/DieSize per die")+N("Condition: damage type matches EA type.")+IF((AK9=DPRTacticsCalculator[[#This Row],[Feat: Elemental Adept Element]]),N("Add 1/DieSize per die")+((N("Number of Dice")+N("Left of cell from position of 'd' in the string")+LEFT(Z9,(SEARCH("d",Z9)-1)))*(1/(N("Die size")+N("Right of cell from position x in the string.")+RIGHT(Z9,(LEN(Z9)-SEARCH("d",Z9)))))),(N("0 if no Elemental Adept applies.")+0))),(N("0 if no dice found.")+0))</f>
        <v>0</v>
      </c>
      <c r="BI9" s="43">
        <f>N("Average damage")+IF((N("Condition: has to have dice notation")+COUNT(SEARCH("d",AA9))&gt;0),(N("Base damage of the dice")+((N("Number of Dice")+N("Left of cell from position of 'd' in the string")+LEFT(AA9,(SEARCH("d",AA9)-1)))*(N("Average roll for the die size")+AVERAGE(N("Lowest roll possible")+1,N("Die size")+N("Right of cell from position x in the string.")+RIGHT(AA9,(LEN(AA9)-SEARCH("d",AA9))))))+N("Elemental Adept turn 1s into 2s.")+N("Average increases by 1/DieSize per die")+N("Condition: damage type matches EA type.")+IF((AL9=DPRTacticsCalculator[[#This Row],[Feat: Elemental Adept Element]]),N("Add 1/DieSize per die")+((N("Number of Dice")+N("Left of cell from position of 'd' in the string")+LEFT(AA9,(SEARCH("d",AA9)-1)))*(1/(N("Die size")+N("Right of cell from position x in the string.")+RIGHT(AA9,(LEN(AA9)-SEARCH("d",AA9)))))),(N("0 if no Elemental Adept applies.")+0))),(N("0 if no dice found.")+0))</f>
        <v>0</v>
      </c>
      <c r="BJ9" s="43">
        <f>N("Average damage")+IF((N("Condition: has to have dice notation")+COUNT(SEARCH("d",AB9))&gt;0),(N("Base damage of the dice")+((N("Number of Dice")+N("Left of cell from position of 'd' in the string")+LEFT(AB9,(SEARCH("d",AB9)-1)))*(N("Average roll for the die size")+AVERAGE(N("Lowest roll possible")+1,N("Die size")+N("Right of cell from position x in the string.")+RIGHT(AB9,(LEN(AB9)-SEARCH("d",AB9))))))+N("Elemental Adept turn 1s into 2s.")+N("Average increases by 1/DieSize per die")+N("Condition: damage type matches EA type.")+IF((AM9=DPRTacticsCalculator[[#This Row],[Feat: Elemental Adept Element]]),N("Add 1/DieSize per die")+((N("Number of Dice")+N("Left of cell from position of 'd' in the string")+LEFT(AB9,(SEARCH("d",AB9)-1)))*(1/(N("Die size")+N("Right of cell from position x in the string.")+RIGHT(AB9,(LEN(AB9)-SEARCH("d",AB9)))))),(N("0 if no Elemental Adept applies.")+0))),(N("0 if no dice found.")+0))</f>
        <v>0</v>
      </c>
      <c r="BK9" s="43">
        <f>N("Average damage")+IF((N("Condition: has to have dice notation")+COUNT(SEARCH("d",AC9))&gt;0),(N("Base damage of the dice")+((N("Number of Dice")+N("Left of cell from position of 'd' in the string")+LEFT(AC9,(SEARCH("d",AC9)-1)))*(N("Average roll for the die size")+AVERAGE(N("Lowest roll possible")+1,N("Die size")+N("Right of cell from position x in the string.")+RIGHT(AC9,(LEN(AC9)-SEARCH("d",AC9))))))+N("Elemental Adept turn 1s into 2s.")+N("Average increases by 1/DieSize per die")+N("Condition: damage type matches EA type.")+IF((AN9=DPRTacticsCalculator[[#This Row],[Feat: Elemental Adept Element]]),N("Add 1/DieSize per die")+((N("Number of Dice")+N("Left of cell from position of 'd' in the string")+LEFT(AC9,(SEARCH("d",AC9)-1)))*(1/(N("Die size")+N("Right of cell from position x in the string.")+RIGHT(AC9,(LEN(AC9)-SEARCH("d",AC9)))))),(N("0 if no Elemental Adept applies.")+0))),(N("0 if no dice found.")+0))</f>
        <v>0</v>
      </c>
      <c r="BL9"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36.666666666666664</v>
      </c>
      <c r="BM9"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36.666666666666664</v>
      </c>
      <c r="BN9" s="43">
        <f>N("Damage result in case of a crit")+(N("D: Average damage on hit")+DPRTacticsCalculator[[#This Row],[Average Dice Damage on Hit]]+N("Dc: Average damage added on crit")+DPRTacticsCalculator[[#This Row],[Average Damage Added on Crit]])</f>
        <v>73.333333333333329</v>
      </c>
      <c r="BO9"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18.333333333333332</v>
      </c>
      <c r="BP9"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9" s="20" cm="1">
        <f t="array" ref="BQ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9" s="4" cm="1">
        <f t="array" ref="BR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9"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9"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9"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9"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9"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9"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9"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9"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9"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9" s="45">
        <f>IF(
    ISNUMBER(DPRTacticsCalculator[[#This Row],[Heal per Round per Target]]),
    (
        DPRTacticsCalculator[[#This Row],[Heal per Round per Target]]
        /
        DPRTacticsCalculator[[#This Row],[Max Expected Player HP at LV]]
    ),
    "-"
)</f>
        <v>0</v>
      </c>
      <c r="CC9" s="45">
        <f>IF(
    ISNUMBER(DPRTacticsCalculator[[#This Row],[Total Heal per Round]]),
    (
        DPRTacticsCalculator[[#This Row],[Total Heal per Round]]
        /
        DPRTacticsCalculator[[#This Row],[Max Expected Player HP at LV]]
    ),
    "-"
)</f>
        <v>0</v>
      </c>
      <c r="CD9" s="45" t="str">
        <f>IF(
    ISNUMBER(DPRTacticsCalculator[[#This Row],[Character HP Max]]),
    (
        DPRTacticsCalculator[[#This Row],[Average Resulting Heal per Target]]
        /
        DPRTacticsCalculator[[#This Row],[Character HP Max]]
    ),
    "-"
)</f>
        <v>-</v>
      </c>
      <c r="CE9" s="46" t="str">
        <f>IF(
    AND(
        ISNUMBER(DPRTacticsCalculator[[#This Row],[Heal per Round per Target]]),
        ISNUMBER(DPRTacticsCalculator[[#This Row],[Character HP Max]])
    ),
    (
        DPRTacticsCalculator[[#This Row],[Heal per Round per Target]]
        /
        DPRTacticsCalculator[[#This Row],[Character HP Max]]
    ),
    "-"
)</f>
        <v>-</v>
      </c>
      <c r="CF9"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31.166666666666664</v>
      </c>
      <c r="CG9"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31.166666666666664</v>
      </c>
      <c r="CH9"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124.66666666666666</v>
      </c>
      <c r="CI9"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31.166666666666664</v>
      </c>
      <c r="CJ9"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124.66666666666666</v>
      </c>
      <c r="CK9"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31.166666666666664</v>
      </c>
      <c r="CL9"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124.66666666666666</v>
      </c>
      <c r="CM9"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31.166666666666664</v>
      </c>
      <c r="CN9"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124.66666666666666</v>
      </c>
      <c r="CO9" s="21" cm="1">
        <f t="array" ref="CO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P9" s="6" t="str" cm="1">
        <f t="array" ref="CP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Q9" s="21" cm="1">
        <f t="array" ref="CQ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R9" s="49" t="str" cm="1">
        <f t="array" ref="CR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10" spans="1:96" s="10" customFormat="1" ht="43.2">
      <c r="A10" s="37">
        <v>9</v>
      </c>
      <c r="B10" s="15" t="s">
        <v>103</v>
      </c>
      <c r="C10" s="51" t="s">
        <v>94</v>
      </c>
      <c r="D10" s="6" t="s">
        <v>104</v>
      </c>
      <c r="E10" s="61" t="s">
        <v>77</v>
      </c>
      <c r="F10" s="42" t="s">
        <v>75</v>
      </c>
      <c r="G10" s="42">
        <v>9</v>
      </c>
      <c r="H10" s="37">
        <v>1</v>
      </c>
      <c r="I10" s="37">
        <v>1</v>
      </c>
      <c r="J10" s="37" t="s">
        <v>76</v>
      </c>
      <c r="K10" s="37" t="s">
        <v>76</v>
      </c>
      <c r="L10" s="37" t="s">
        <v>76</v>
      </c>
      <c r="M10" s="37" t="s">
        <v>76</v>
      </c>
      <c r="N10" s="37" t="s">
        <v>76</v>
      </c>
      <c r="O10" s="37" t="s">
        <v>77</v>
      </c>
      <c r="P10" s="37" t="s">
        <v>77</v>
      </c>
      <c r="Q10" s="37" t="s">
        <v>77</v>
      </c>
      <c r="R10" s="37">
        <v>20</v>
      </c>
      <c r="S10" s="37" t="s">
        <v>105</v>
      </c>
      <c r="T10" s="37" t="s">
        <v>76</v>
      </c>
      <c r="U10" s="37" t="s">
        <v>97</v>
      </c>
      <c r="V10" s="37">
        <v>20</v>
      </c>
      <c r="W10" s="37" t="s">
        <v>76</v>
      </c>
      <c r="X10" s="37" t="s">
        <v>98</v>
      </c>
      <c r="Y10" s="37" t="s">
        <v>77</v>
      </c>
      <c r="Z10" s="37" t="s">
        <v>77</v>
      </c>
      <c r="AA10" s="37" t="s">
        <v>77</v>
      </c>
      <c r="AB10" s="37" t="s">
        <v>77</v>
      </c>
      <c r="AC10" s="37" t="s">
        <v>77</v>
      </c>
      <c r="AD10" s="19" t="s">
        <v>77</v>
      </c>
      <c r="AE10" s="10" t="s">
        <v>77</v>
      </c>
      <c r="AF10" s="30" t="s">
        <v>77</v>
      </c>
      <c r="AG10" s="53" t="s">
        <v>77</v>
      </c>
      <c r="AH10" s="30" t="s">
        <v>77</v>
      </c>
      <c r="AI10" s="10" t="s">
        <v>80</v>
      </c>
      <c r="AJ10" s="10" t="s">
        <v>99</v>
      </c>
      <c r="AK10" s="10" t="s">
        <v>77</v>
      </c>
      <c r="AL10" s="10" t="s">
        <v>77</v>
      </c>
      <c r="AM10" s="10" t="s">
        <v>77</v>
      </c>
      <c r="AN10" s="10" t="s">
        <v>77</v>
      </c>
      <c r="AO10" s="10" t="s">
        <v>77</v>
      </c>
      <c r="AP10" s="10" t="s">
        <v>77</v>
      </c>
      <c r="AQ10" s="52" t="s">
        <v>77</v>
      </c>
      <c r="AR10" s="10" t="s">
        <v>77</v>
      </c>
      <c r="AS10" s="55" t="s">
        <v>77</v>
      </c>
      <c r="AT10"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0"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0"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0"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0" s="4">
        <f>N("Assuming a balanced value of 8, and subtract relative modifiers.")+(8-DPRTacticsCalculator[[#This Row],[Assumed Relative Modifier to Hit]]-IF(ISNUMBER(DPRTacticsCalculator[[#This Row],[Add Relative Modifier to Hit]]),DPRTacticsCalculator[[#This Row],[Add Relative Modifier to Hit]],0))</f>
        <v>7</v>
      </c>
      <c r="AY10" s="17" cm="1">
        <f t="array" ref="AY10">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0" s="17" cm="1">
        <f t="array" ref="AZ10">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0.90999999999999992</v>
      </c>
      <c r="BA10" s="17">
        <f>N("Hit percentage (not including crit)")+(DPRTacticsCalculator[[#This Row],[Hit % Chance]]-DPRTacticsCalculator[[#This Row],[Crit % Chance]])</f>
        <v>0.90999999999999992</v>
      </c>
      <c r="BB10" s="18">
        <f>N("Miss percentage")+(1-DPRTacticsCalculator[[#This Row],[Hit % Chance]])</f>
        <v>9.000000000000008E-2</v>
      </c>
      <c r="BC1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0" s="20" t="str">
        <f>IF(DPRTacticsCalculator[[#This Row],[Great Weapon Master -5 to hit for +10 dmg]]="YES",10,"-")</f>
        <v>-</v>
      </c>
      <c r="BE10" s="18" cm="1">
        <f t="array" ref="BE1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0"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G10" s="43">
        <f>N("Average damage")+IF((N("Condition: has to have dice notation")+COUNT(SEARCH("d",Y10))&gt;0),(N("Base damage of the dice")+((N("Number of Dice")+N("Left of cell from position of 'd' in the string")+LEFT(Y10,(SEARCH("d",Y10)-1)))*(N("Average roll for the die size")+AVERAGE(N("Lowest roll possible")+1,N("Die size")+N("Right of cell from position x in the string.")+RIGHT(Y10,(LEN(Y10)-SEARCH("d",Y10))))))+N("Elemental Adept turn 1s into 2s.")+N("Average increases by 1/DieSize per die")+N("Condition: damage type matches EA type.")+IF((AJ10=DPRTacticsCalculator[[#This Row],[Feat: Elemental Adept Element]]),N("Add 1/DieSize per die")+((N("Number of Dice")+N("Left of cell from position of 'd' in the string")+LEFT(Y10,(SEARCH("d",Y10)-1)))*(1/(N("Die size")+N("Right of cell from position x in the string.")+RIGHT(Y10,(LEN(Y10)-SEARCH("d",Y10)))))),(N("0 if no Elemental Adept applies.")+0))),(N("0 if no dice found.")+0))</f>
        <v>0</v>
      </c>
      <c r="BH10" s="43">
        <f>N("Average damage")+IF((N("Condition: has to have dice notation")+COUNT(SEARCH("d",Z10))&gt;0),(N("Base damage of the dice")+((N("Number of Dice")+N("Left of cell from position of 'd' in the string")+LEFT(Z10,(SEARCH("d",Z10)-1)))*(N("Average roll for the die size")+AVERAGE(N("Lowest roll possible")+1,N("Die size")+N("Right of cell from position x in the string.")+RIGHT(Z10,(LEN(Z10)-SEARCH("d",Z10))))))+N("Elemental Adept turn 1s into 2s.")+N("Average increases by 1/DieSize per die")+N("Condition: damage type matches EA type.")+IF((AK10=DPRTacticsCalculator[[#This Row],[Feat: Elemental Adept Element]]),N("Add 1/DieSize per die")+((N("Number of Dice")+N("Left of cell from position of 'd' in the string")+LEFT(Z10,(SEARCH("d",Z10)-1)))*(1/(N("Die size")+N("Right of cell from position x in the string.")+RIGHT(Z10,(LEN(Z10)-SEARCH("d",Z10)))))),(N("0 if no Elemental Adept applies.")+0))),(N("0 if no dice found.")+0))</f>
        <v>0</v>
      </c>
      <c r="BI10" s="43">
        <f>N("Average damage")+IF((N("Condition: has to have dice notation")+COUNT(SEARCH("d",AA10))&gt;0),(N("Base damage of the dice")+((N("Number of Dice")+N("Left of cell from position of 'd' in the string")+LEFT(AA10,(SEARCH("d",AA10)-1)))*(N("Average roll for the die size")+AVERAGE(N("Lowest roll possible")+1,N("Die size")+N("Right of cell from position x in the string.")+RIGHT(AA10,(LEN(AA10)-SEARCH("d",AA10))))))+N("Elemental Adept turn 1s into 2s.")+N("Average increases by 1/DieSize per die")+N("Condition: damage type matches EA type.")+IF((AL10=DPRTacticsCalculator[[#This Row],[Feat: Elemental Adept Element]]),N("Add 1/DieSize per die")+((N("Number of Dice")+N("Left of cell from position of 'd' in the string")+LEFT(AA10,(SEARCH("d",AA10)-1)))*(1/(N("Die size")+N("Right of cell from position x in the string.")+RIGHT(AA10,(LEN(AA10)-SEARCH("d",AA10)))))),(N("0 if no Elemental Adept applies.")+0))),(N("0 if no dice found.")+0))</f>
        <v>0</v>
      </c>
      <c r="BJ10" s="43">
        <f>N("Average damage")+IF((N("Condition: has to have dice notation")+COUNT(SEARCH("d",AB10))&gt;0),(N("Base damage of the dice")+((N("Number of Dice")+N("Left of cell from position of 'd' in the string")+LEFT(AB10,(SEARCH("d",AB10)-1)))*(N("Average roll for the die size")+AVERAGE(N("Lowest roll possible")+1,N("Die size")+N("Right of cell from position x in the string.")+RIGHT(AB10,(LEN(AB10)-SEARCH("d",AB10))))))+N("Elemental Adept turn 1s into 2s.")+N("Average increases by 1/DieSize per die")+N("Condition: damage type matches EA type.")+IF((AM10=DPRTacticsCalculator[[#This Row],[Feat: Elemental Adept Element]]),N("Add 1/DieSize per die")+((N("Number of Dice")+N("Left of cell from position of 'd' in the string")+LEFT(AB10,(SEARCH("d",AB10)-1)))*(1/(N("Die size")+N("Right of cell from position x in the string.")+RIGHT(AB10,(LEN(AB10)-SEARCH("d",AB10)))))),(N("0 if no Elemental Adept applies.")+0))),(N("0 if no dice found.")+0))</f>
        <v>0</v>
      </c>
      <c r="BK10" s="43">
        <f>N("Average damage")+IF((N("Condition: has to have dice notation")+COUNT(SEARCH("d",AC10))&gt;0),(N("Base damage of the dice")+((N("Number of Dice")+N("Left of cell from position of 'd' in the string")+LEFT(AC10,(SEARCH("d",AC10)-1)))*(N("Average roll for the die size")+AVERAGE(N("Lowest roll possible")+1,N("Die size")+N("Right of cell from position x in the string.")+RIGHT(AC10,(LEN(AC10)-SEARCH("d",AC10))))))+N("Elemental Adept turn 1s into 2s.")+N("Average increases by 1/DieSize per die")+N("Condition: damage type matches EA type.")+IF((AN10=DPRTacticsCalculator[[#This Row],[Feat: Elemental Adept Element]]),N("Add 1/DieSize per die")+((N("Number of Dice")+N("Left of cell from position of 'd' in the string")+LEFT(AC10,(SEARCH("d",AC10)-1)))*(1/(N("Die size")+N("Right of cell from position x in the string.")+RIGHT(AC10,(LEN(AC10)-SEARCH("d",AC10)))))),(N("0 if no Elemental Adept applies.")+0))),(N("0 if no dice found.")+0))</f>
        <v>0</v>
      </c>
      <c r="BL10"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M10"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N10" s="43">
        <f>N("Damage result in case of a crit")+(N("D: Average damage on hit")+DPRTacticsCalculator[[#This Row],[Average Dice Damage on Hit]]+N("Dc: Average damage added on crit")+DPRTacticsCalculator[[#This Row],[Average Damage Added on Crit]])</f>
        <v>70</v>
      </c>
      <c r="BO10"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P10"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0" s="20" cm="1">
        <f t="array" ref="BQ1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0" s="4" cm="1">
        <f t="array" ref="BR10">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0"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0"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0"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0"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0"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0"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10"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10"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10"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10" s="45">
        <f>IF(
    ISNUMBER(DPRTacticsCalculator[[#This Row],[Heal per Round per Target]]),
    (
        DPRTacticsCalculator[[#This Row],[Heal per Round per Target]]
        /
        DPRTacticsCalculator[[#This Row],[Max Expected Player HP at LV]]
    ),
    "-"
)</f>
        <v>0</v>
      </c>
      <c r="CC10" s="45">
        <f>IF(
    ISNUMBER(DPRTacticsCalculator[[#This Row],[Total Heal per Round]]),
    (
        DPRTacticsCalculator[[#This Row],[Total Heal per Round]]
        /
        DPRTacticsCalculator[[#This Row],[Max Expected Player HP at LV]]
    ),
    "-"
)</f>
        <v>0</v>
      </c>
      <c r="CD10" s="45" t="str">
        <f>IF(
    ISNUMBER(DPRTacticsCalculator[[#This Row],[Character HP Max]]),
    (
        DPRTacticsCalculator[[#This Row],[Average Resulting Heal per Target]]
        /
        DPRTacticsCalculator[[#This Row],[Character HP Max]]
    ),
    "-"
)</f>
        <v>-</v>
      </c>
      <c r="CE10" s="46" t="str">
        <f>IF(
    AND(
        ISNUMBER(DPRTacticsCalculator[[#This Row],[Heal per Round per Target]]),
        ISNUMBER(DPRTacticsCalculator[[#This Row],[Character HP Max]])
    ),
    (
        DPRTacticsCalculator[[#This Row],[Heal per Round per Target]]
        /
        DPRTacticsCalculator[[#This Row],[Character HP Max]]
    ),
    "-"
)</f>
        <v>-</v>
      </c>
      <c r="CF10"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33.424999999999997</v>
      </c>
      <c r="CG10"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33.424999999999997</v>
      </c>
      <c r="CH10"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133.69999999999999</v>
      </c>
      <c r="CI10"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33.424999999999997</v>
      </c>
      <c r="CJ10"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133.69999999999999</v>
      </c>
      <c r="CK10"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33.424999999999997</v>
      </c>
      <c r="CL10"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133.69999999999999</v>
      </c>
      <c r="CM10"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33.424999999999997</v>
      </c>
      <c r="CN10"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133.69999999999999</v>
      </c>
      <c r="CO10" s="21" cm="1">
        <f t="array" ref="CO1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P10" s="6" t="str" cm="1">
        <f t="array" ref="CP1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Q10" s="21" cm="1">
        <f t="array" ref="CQ1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R10" s="49" t="str" cm="1">
        <f t="array" ref="CR1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11" spans="1:96" s="10" customFormat="1" ht="28.8">
      <c r="A11" s="37">
        <v>10</v>
      </c>
      <c r="B11" s="15" t="s">
        <v>106</v>
      </c>
      <c r="C11" s="51" t="s">
        <v>107</v>
      </c>
      <c r="D11" s="6" t="s">
        <v>108</v>
      </c>
      <c r="E11" s="61" t="s">
        <v>112</v>
      </c>
      <c r="F11" s="42" t="s">
        <v>75</v>
      </c>
      <c r="G11" s="42">
        <v>5</v>
      </c>
      <c r="H11" s="37">
        <v>1</v>
      </c>
      <c r="I11" s="37">
        <v>1</v>
      </c>
      <c r="J11" s="37" t="s">
        <v>76</v>
      </c>
      <c r="K11" s="37" t="s">
        <v>76</v>
      </c>
      <c r="L11" s="37" t="s">
        <v>76</v>
      </c>
      <c r="M11" s="37" t="s">
        <v>76</v>
      </c>
      <c r="N11" s="37" t="s">
        <v>76</v>
      </c>
      <c r="O11" s="37" t="s">
        <v>77</v>
      </c>
      <c r="P11" s="37" t="s">
        <v>77</v>
      </c>
      <c r="Q11" s="37" t="s">
        <v>77</v>
      </c>
      <c r="R11" s="37">
        <v>20</v>
      </c>
      <c r="S11" s="37" t="s">
        <v>109</v>
      </c>
      <c r="T11" s="37" t="s">
        <v>76</v>
      </c>
      <c r="U11" s="37" t="s">
        <v>77</v>
      </c>
      <c r="V11" s="37" t="s">
        <v>77</v>
      </c>
      <c r="W11" s="37" t="s">
        <v>76</v>
      </c>
      <c r="X11" s="37" t="s">
        <v>110</v>
      </c>
      <c r="Y11" s="37" t="s">
        <v>77</v>
      </c>
      <c r="Z11" s="37" t="s">
        <v>77</v>
      </c>
      <c r="AA11" s="37" t="s">
        <v>77</v>
      </c>
      <c r="AB11" s="37" t="s">
        <v>77</v>
      </c>
      <c r="AC11" s="37" t="s">
        <v>77</v>
      </c>
      <c r="AD11" s="19" t="s">
        <v>77</v>
      </c>
      <c r="AE11" s="10" t="s">
        <v>77</v>
      </c>
      <c r="AF11" s="30" t="s">
        <v>77</v>
      </c>
      <c r="AG11" s="53" t="s">
        <v>77</v>
      </c>
      <c r="AH11" s="30" t="s">
        <v>77</v>
      </c>
      <c r="AI11" s="10" t="s">
        <v>80</v>
      </c>
      <c r="AJ11" s="10" t="s">
        <v>111</v>
      </c>
      <c r="AK11" s="10" t="s">
        <v>77</v>
      </c>
      <c r="AL11" s="10" t="s">
        <v>77</v>
      </c>
      <c r="AM11" s="10" t="s">
        <v>77</v>
      </c>
      <c r="AN11" s="10" t="s">
        <v>77</v>
      </c>
      <c r="AO11" s="10" t="s">
        <v>77</v>
      </c>
      <c r="AP11" s="10" t="s">
        <v>77</v>
      </c>
      <c r="AQ11" s="52" t="s">
        <v>77</v>
      </c>
      <c r="AR11" s="10" t="s">
        <v>77</v>
      </c>
      <c r="AS11" s="55" t="s">
        <v>77</v>
      </c>
      <c r="AT11"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1"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1"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1"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1" s="4">
        <f>N("Assuming a balanced value of 8, and subtract relative modifiers.")+(8-DPRTacticsCalculator[[#This Row],[Assumed Relative Modifier to Hit]]-IF(ISNUMBER(DPRTacticsCalculator[[#This Row],[Add Relative Modifier to Hit]]),DPRTacticsCalculator[[#This Row],[Add Relative Modifier to Hit]],0))</f>
        <v>8</v>
      </c>
      <c r="AY11" s="17" cm="1">
        <f t="array" ref="AY1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1" s="17" cm="1">
        <f t="array" ref="AZ1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11" s="17">
        <f>N("Hit percentage (not including crit)")+(DPRTacticsCalculator[[#This Row],[Hit % Chance]]-DPRTacticsCalculator[[#This Row],[Crit % Chance]])</f>
        <v>0.65</v>
      </c>
      <c r="BB11" s="18">
        <f>N("Miss percentage")+(1-DPRTacticsCalculator[[#This Row],[Hit % Chance]])</f>
        <v>0.35</v>
      </c>
      <c r="BC11"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1" s="20" t="str">
        <f>IF(DPRTacticsCalculator[[#This Row],[Great Weapon Master -5 to hit for +10 dmg]]="YES",10,"-")</f>
        <v>-</v>
      </c>
      <c r="BE11" s="18" cm="1">
        <f t="array" ref="BE1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1"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G11" s="43">
        <f>N("Average damage")+IF((N("Condition: has to have dice notation")+COUNT(SEARCH("d",Y11))&gt;0),(N("Base damage of the dice")+((N("Number of Dice")+N("Left of cell from position of 'd' in the string")+LEFT(Y11,(SEARCH("d",Y11)-1)))*(N("Average roll for the die size")+AVERAGE(N("Lowest roll possible")+1,N("Die size")+N("Right of cell from position x in the string.")+RIGHT(Y11,(LEN(Y11)-SEARCH("d",Y11))))))+N("Elemental Adept turn 1s into 2s.")+N("Average increases by 1/DieSize per die")+N("Condition: damage type matches EA type.")+IF((AJ11=DPRTacticsCalculator[[#This Row],[Feat: Elemental Adept Element]]),N("Add 1/DieSize per die")+((N("Number of Dice")+N("Left of cell from position of 'd' in the string")+LEFT(Y11,(SEARCH("d",Y11)-1)))*(1/(N("Die size")+N("Right of cell from position x in the string.")+RIGHT(Y11,(LEN(Y11)-SEARCH("d",Y11)))))),(N("0 if no Elemental Adept applies.")+0))),(N("0 if no dice found.")+0))</f>
        <v>0</v>
      </c>
      <c r="BH11" s="43">
        <f>N("Average damage")+IF((N("Condition: has to have dice notation")+COUNT(SEARCH("d",Z11))&gt;0),(N("Base damage of the dice")+((N("Number of Dice")+N("Left of cell from position of 'd' in the string")+LEFT(Z11,(SEARCH("d",Z11)-1)))*(N("Average roll for the die size")+AVERAGE(N("Lowest roll possible")+1,N("Die size")+N("Right of cell from position x in the string.")+RIGHT(Z11,(LEN(Z11)-SEARCH("d",Z11))))))+N("Elemental Adept turn 1s into 2s.")+N("Average increases by 1/DieSize per die")+N("Condition: damage type matches EA type.")+IF((AK11=DPRTacticsCalculator[[#This Row],[Feat: Elemental Adept Element]]),N("Add 1/DieSize per die")+((N("Number of Dice")+N("Left of cell from position of 'd' in the string")+LEFT(Z11,(SEARCH("d",Z11)-1)))*(1/(N("Die size")+N("Right of cell from position x in the string.")+RIGHT(Z11,(LEN(Z11)-SEARCH("d",Z11)))))),(N("0 if no Elemental Adept applies.")+0))),(N("0 if no dice found.")+0))</f>
        <v>0</v>
      </c>
      <c r="BI11" s="43">
        <f>N("Average damage")+IF((N("Condition: has to have dice notation")+COUNT(SEARCH("d",AA11))&gt;0),(N("Base damage of the dice")+((N("Number of Dice")+N("Left of cell from position of 'd' in the string")+LEFT(AA11,(SEARCH("d",AA11)-1)))*(N("Average roll for the die size")+AVERAGE(N("Lowest roll possible")+1,N("Die size")+N("Right of cell from position x in the string.")+RIGHT(AA11,(LEN(AA11)-SEARCH("d",AA11))))))+N("Elemental Adept turn 1s into 2s.")+N("Average increases by 1/DieSize per die")+N("Condition: damage type matches EA type.")+IF((AL11=DPRTacticsCalculator[[#This Row],[Feat: Elemental Adept Element]]),N("Add 1/DieSize per die")+((N("Number of Dice")+N("Left of cell from position of 'd' in the string")+LEFT(AA11,(SEARCH("d",AA11)-1)))*(1/(N("Die size")+N("Right of cell from position x in the string.")+RIGHT(AA11,(LEN(AA11)-SEARCH("d",AA11)))))),(N("0 if no Elemental Adept applies.")+0))),(N("0 if no dice found.")+0))</f>
        <v>0</v>
      </c>
      <c r="BJ11" s="43">
        <f>N("Average damage")+IF((N("Condition: has to have dice notation")+COUNT(SEARCH("d",AB11))&gt;0),(N("Base damage of the dice")+((N("Number of Dice")+N("Left of cell from position of 'd' in the string")+LEFT(AB11,(SEARCH("d",AB11)-1)))*(N("Average roll for the die size")+AVERAGE(N("Lowest roll possible")+1,N("Die size")+N("Right of cell from position x in the string.")+RIGHT(AB11,(LEN(AB11)-SEARCH("d",AB11))))))+N("Elemental Adept turn 1s into 2s.")+N("Average increases by 1/DieSize per die")+N("Condition: damage type matches EA type.")+IF((AM11=DPRTacticsCalculator[[#This Row],[Feat: Elemental Adept Element]]),N("Add 1/DieSize per die")+((N("Number of Dice")+N("Left of cell from position of 'd' in the string")+LEFT(AB11,(SEARCH("d",AB11)-1)))*(1/(N("Die size")+N("Right of cell from position x in the string.")+RIGHT(AB11,(LEN(AB11)-SEARCH("d",AB11)))))),(N("0 if no Elemental Adept applies.")+0))),(N("0 if no dice found.")+0))</f>
        <v>0</v>
      </c>
      <c r="BK11" s="43">
        <f>N("Average damage")+IF((N("Condition: has to have dice notation")+COUNT(SEARCH("d",AC11))&gt;0),(N("Base damage of the dice")+((N("Number of Dice")+N("Left of cell from position of 'd' in the string")+LEFT(AC11,(SEARCH("d",AC11)-1)))*(N("Average roll for the die size")+AVERAGE(N("Lowest roll possible")+1,N("Die size")+N("Right of cell from position x in the string.")+RIGHT(AC11,(LEN(AC11)-SEARCH("d",AC11))))))+N("Elemental Adept turn 1s into 2s.")+N("Average increases by 1/DieSize per die")+N("Condition: damage type matches EA type.")+IF((AN11=DPRTacticsCalculator[[#This Row],[Feat: Elemental Adept Element]]),N("Add 1/DieSize per die")+((N("Number of Dice")+N("Left of cell from position of 'd' in the string")+LEFT(AC11,(SEARCH("d",AC11)-1)))*(1/(N("Die size")+N("Right of cell from position x in the string.")+RIGHT(AC11,(LEN(AC11)-SEARCH("d",AC11)))))),(N("0 if no Elemental Adept applies.")+0))),(N("0 if no dice found.")+0))</f>
        <v>0</v>
      </c>
      <c r="BL11"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M11"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N11" s="43">
        <f>N("Damage result in case of a crit")+(N("D: Average damage on hit")+DPRTacticsCalculator[[#This Row],[Average Dice Damage on Hit]]+N("Dc: Average damage added on crit")+DPRTacticsCalculator[[#This Row],[Average Damage Added on Crit]])</f>
        <v>26</v>
      </c>
      <c r="BO11"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1"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1" s="20" cm="1">
        <f t="array" ref="BQ1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1" s="4" cm="1">
        <f t="array" ref="BR1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1"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1"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1"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1"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1"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1"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11"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11"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11"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11" s="45">
        <f>IF(
    ISNUMBER(DPRTacticsCalculator[[#This Row],[Heal per Round per Target]]),
    (
        DPRTacticsCalculator[[#This Row],[Heal per Round per Target]]
        /
        DPRTacticsCalculator[[#This Row],[Max Expected Player HP at LV]]
    ),
    "-"
)</f>
        <v>0</v>
      </c>
      <c r="CC11" s="45">
        <f>IF(
    ISNUMBER(DPRTacticsCalculator[[#This Row],[Total Heal per Round]]),
    (
        DPRTacticsCalculator[[#This Row],[Total Heal per Round]]
        /
        DPRTacticsCalculator[[#This Row],[Max Expected Player HP at LV]]
    ),
    "-"
)</f>
        <v>0</v>
      </c>
      <c r="CD11" s="45" t="str">
        <f>IF(
    ISNUMBER(DPRTacticsCalculator[[#This Row],[Character HP Max]]),
    (
        DPRTacticsCalculator[[#This Row],[Average Resulting Heal per Target]]
        /
        DPRTacticsCalculator[[#This Row],[Character HP Max]]
    ),
    "-"
)</f>
        <v>-</v>
      </c>
      <c r="CE11" s="46" t="str">
        <f>IF(
    AND(
        ISNUMBER(DPRTacticsCalculator[[#This Row],[Heal per Round per Target]]),
        ISNUMBER(DPRTacticsCalculator[[#This Row],[Character HP Max]])
    ),
    (
        DPRTacticsCalculator[[#This Row],[Heal per Round per Target]]
        /
        DPRTacticsCalculator[[#This Row],[Character HP Max]]
    ),
    "-"
)</f>
        <v>-</v>
      </c>
      <c r="CF11"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8.4500000000000011</v>
      </c>
      <c r="CG11"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8.4500000000000011</v>
      </c>
      <c r="CH11"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8.4500000000000011</v>
      </c>
      <c r="CI11"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8.4500000000000011</v>
      </c>
      <c r="CJ11"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8.4500000000000011</v>
      </c>
      <c r="CK11"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8.4500000000000011</v>
      </c>
      <c r="CL11"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8.4500000000000011</v>
      </c>
      <c r="CM11"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8.4500000000000011</v>
      </c>
      <c r="CN11"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8.4500000000000011</v>
      </c>
      <c r="CO11" s="21" cm="1">
        <f t="array" ref="CO1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P11" s="6" t="str" cm="1">
        <f t="array" ref="CP1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Q11" s="21" cm="1">
        <f t="array" ref="CQ1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R11" s="49" t="str" cm="1">
        <f t="array" ref="CR1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12" spans="1:96" s="10" customFormat="1" ht="43.2">
      <c r="A12" s="37">
        <v>11</v>
      </c>
      <c r="B12" s="15" t="s">
        <v>113</v>
      </c>
      <c r="C12" s="51" t="s">
        <v>107</v>
      </c>
      <c r="D12" s="6" t="s">
        <v>114</v>
      </c>
      <c r="E12" s="61" t="s">
        <v>77</v>
      </c>
      <c r="F12" s="42" t="s">
        <v>75</v>
      </c>
      <c r="G12" s="42">
        <v>5</v>
      </c>
      <c r="H12" s="37">
        <v>1</v>
      </c>
      <c r="I12" s="37">
        <v>1</v>
      </c>
      <c r="J12" s="37" t="s">
        <v>76</v>
      </c>
      <c r="K12" s="37" t="s">
        <v>76</v>
      </c>
      <c r="L12" s="37" t="s">
        <v>76</v>
      </c>
      <c r="M12" s="37" t="s">
        <v>76</v>
      </c>
      <c r="N12" s="37" t="s">
        <v>76</v>
      </c>
      <c r="O12" s="37" t="s">
        <v>77</v>
      </c>
      <c r="P12" s="37" t="s">
        <v>77</v>
      </c>
      <c r="Q12" s="37" t="s">
        <v>77</v>
      </c>
      <c r="R12" s="37">
        <v>20</v>
      </c>
      <c r="S12" s="37" t="s">
        <v>109</v>
      </c>
      <c r="T12" s="37" t="s">
        <v>76</v>
      </c>
      <c r="U12" s="37" t="s">
        <v>77</v>
      </c>
      <c r="V12" s="37" t="s">
        <v>77</v>
      </c>
      <c r="W12" s="37" t="s">
        <v>76</v>
      </c>
      <c r="X12" s="37" t="s">
        <v>77</v>
      </c>
      <c r="Y12" s="37" t="s">
        <v>77</v>
      </c>
      <c r="Z12" s="37" t="s">
        <v>77</v>
      </c>
      <c r="AA12" s="37" t="s">
        <v>77</v>
      </c>
      <c r="AB12" s="37" t="s">
        <v>77</v>
      </c>
      <c r="AC12" s="37" t="s">
        <v>77</v>
      </c>
      <c r="AD12" s="19" t="s">
        <v>77</v>
      </c>
      <c r="AE12" s="10" t="s">
        <v>77</v>
      </c>
      <c r="AF12" s="30" t="s">
        <v>77</v>
      </c>
      <c r="AG12" s="53" t="s">
        <v>77</v>
      </c>
      <c r="AH12" s="30" t="s">
        <v>77</v>
      </c>
      <c r="AI12" s="10" t="s">
        <v>80</v>
      </c>
      <c r="AJ12" s="10" t="s">
        <v>77</v>
      </c>
      <c r="AK12" s="10" t="s">
        <v>77</v>
      </c>
      <c r="AL12" s="10" t="s">
        <v>77</v>
      </c>
      <c r="AM12" s="10" t="s">
        <v>77</v>
      </c>
      <c r="AN12" s="10" t="s">
        <v>77</v>
      </c>
      <c r="AO12" s="10" t="s">
        <v>77</v>
      </c>
      <c r="AP12" s="10" t="s">
        <v>77</v>
      </c>
      <c r="AQ12" s="52" t="s">
        <v>77</v>
      </c>
      <c r="AR12" s="10" t="s">
        <v>77</v>
      </c>
      <c r="AS12" s="55" t="s">
        <v>77</v>
      </c>
      <c r="AT1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2"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2"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2" s="4">
        <f>N("Assuming a balanced value of 8, and subtract relative modifiers.")+(8-DPRTacticsCalculator[[#This Row],[Assumed Relative Modifier to Hit]]-IF(ISNUMBER(DPRTacticsCalculator[[#This Row],[Add Relative Modifier to Hit]]),DPRTacticsCalculator[[#This Row],[Add Relative Modifier to Hit]],0))</f>
        <v>8</v>
      </c>
      <c r="AY12" s="17" cm="1">
        <f t="array" ref="AY1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2" s="17" cm="1">
        <f t="array" ref="AZ1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12" s="17">
        <f>N("Hit percentage (not including crit)")+(DPRTacticsCalculator[[#This Row],[Hit % Chance]]-DPRTacticsCalculator[[#This Row],[Crit % Chance]])</f>
        <v>0.65</v>
      </c>
      <c r="BB12" s="18">
        <f>N("Miss percentage")+(1-DPRTacticsCalculator[[#This Row],[Hit % Chance]])</f>
        <v>0.35</v>
      </c>
      <c r="BC1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2" s="20" t="str">
        <f>IF(DPRTacticsCalculator[[#This Row],[Great Weapon Master -5 to hit for +10 dmg]]="YES",10,"-")</f>
        <v>-</v>
      </c>
      <c r="BE12" s="18" cm="1">
        <f t="array" ref="BE1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2"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G12" s="43">
        <f>N("Average damage")+IF((N("Condition: has to have dice notation")+COUNT(SEARCH("d",Y12))&gt;0),(N("Base damage of the dice")+((N("Number of Dice")+N("Left of cell from position of 'd' in the string")+LEFT(Y12,(SEARCH("d",Y12)-1)))*(N("Average roll for the die size")+AVERAGE(N("Lowest roll possible")+1,N("Die size")+N("Right of cell from position x in the string.")+RIGHT(Y12,(LEN(Y12)-SEARCH("d",Y12))))))+N("Elemental Adept turn 1s into 2s.")+N("Average increases by 1/DieSize per die")+N("Condition: damage type matches EA type.")+IF((AJ12=DPRTacticsCalculator[[#This Row],[Feat: Elemental Adept Element]]),N("Add 1/DieSize per die")+((N("Number of Dice")+N("Left of cell from position of 'd' in the string")+LEFT(Y12,(SEARCH("d",Y12)-1)))*(1/(N("Die size")+N("Right of cell from position x in the string.")+RIGHT(Y12,(LEN(Y12)-SEARCH("d",Y12)))))),(N("0 if no Elemental Adept applies.")+0))),(N("0 if no dice found.")+0))</f>
        <v>0</v>
      </c>
      <c r="BH12" s="43">
        <f>N("Average damage")+IF((N("Condition: has to have dice notation")+COUNT(SEARCH("d",Z12))&gt;0),(N("Base damage of the dice")+((N("Number of Dice")+N("Left of cell from position of 'd' in the string")+LEFT(Z12,(SEARCH("d",Z12)-1)))*(N("Average roll for the die size")+AVERAGE(N("Lowest roll possible")+1,N("Die size")+N("Right of cell from position x in the string.")+RIGHT(Z12,(LEN(Z12)-SEARCH("d",Z12))))))+N("Elemental Adept turn 1s into 2s.")+N("Average increases by 1/DieSize per die")+N("Condition: damage type matches EA type.")+IF((AK12=DPRTacticsCalculator[[#This Row],[Feat: Elemental Adept Element]]),N("Add 1/DieSize per die")+((N("Number of Dice")+N("Left of cell from position of 'd' in the string")+LEFT(Z12,(SEARCH("d",Z12)-1)))*(1/(N("Die size")+N("Right of cell from position x in the string.")+RIGHT(Z12,(LEN(Z12)-SEARCH("d",Z12)))))),(N("0 if no Elemental Adept applies.")+0))),(N("0 if no dice found.")+0))</f>
        <v>0</v>
      </c>
      <c r="BI12" s="43">
        <f>N("Average damage")+IF((N("Condition: has to have dice notation")+COUNT(SEARCH("d",AA12))&gt;0),(N("Base damage of the dice")+((N("Number of Dice")+N("Left of cell from position of 'd' in the string")+LEFT(AA12,(SEARCH("d",AA12)-1)))*(N("Average roll for the die size")+AVERAGE(N("Lowest roll possible")+1,N("Die size")+N("Right of cell from position x in the string.")+RIGHT(AA12,(LEN(AA12)-SEARCH("d",AA12))))))+N("Elemental Adept turn 1s into 2s.")+N("Average increases by 1/DieSize per die")+N("Condition: damage type matches EA type.")+IF((AL12=DPRTacticsCalculator[[#This Row],[Feat: Elemental Adept Element]]),N("Add 1/DieSize per die")+((N("Number of Dice")+N("Left of cell from position of 'd' in the string")+LEFT(AA12,(SEARCH("d",AA12)-1)))*(1/(N("Die size")+N("Right of cell from position x in the string.")+RIGHT(AA12,(LEN(AA12)-SEARCH("d",AA12)))))),(N("0 if no Elemental Adept applies.")+0))),(N("0 if no dice found.")+0))</f>
        <v>0</v>
      </c>
      <c r="BJ12" s="43">
        <f>N("Average damage")+IF((N("Condition: has to have dice notation")+COUNT(SEARCH("d",AB12))&gt;0),(N("Base damage of the dice")+((N("Number of Dice")+N("Left of cell from position of 'd' in the string")+LEFT(AB12,(SEARCH("d",AB12)-1)))*(N("Average roll for the die size")+AVERAGE(N("Lowest roll possible")+1,N("Die size")+N("Right of cell from position x in the string.")+RIGHT(AB12,(LEN(AB12)-SEARCH("d",AB12))))))+N("Elemental Adept turn 1s into 2s.")+N("Average increases by 1/DieSize per die")+N("Condition: damage type matches EA type.")+IF((AM12=DPRTacticsCalculator[[#This Row],[Feat: Elemental Adept Element]]),N("Add 1/DieSize per die")+((N("Number of Dice")+N("Left of cell from position of 'd' in the string")+LEFT(AB12,(SEARCH("d",AB12)-1)))*(1/(N("Die size")+N("Right of cell from position x in the string.")+RIGHT(AB12,(LEN(AB12)-SEARCH("d",AB12)))))),(N("0 if no Elemental Adept applies.")+0))),(N("0 if no dice found.")+0))</f>
        <v>0</v>
      </c>
      <c r="BK12" s="43">
        <f>N("Average damage")+IF((N("Condition: has to have dice notation")+COUNT(SEARCH("d",AC12))&gt;0),(N("Base damage of the dice")+((N("Number of Dice")+N("Left of cell from position of 'd' in the string")+LEFT(AC12,(SEARCH("d",AC12)-1)))*(N("Average roll for the die size")+AVERAGE(N("Lowest roll possible")+1,N("Die size")+N("Right of cell from position x in the string.")+RIGHT(AC12,(LEN(AC12)-SEARCH("d",AC12))))))+N("Elemental Adept turn 1s into 2s.")+N("Average increases by 1/DieSize per die")+N("Condition: damage type matches EA type.")+IF((AN12=DPRTacticsCalculator[[#This Row],[Feat: Elemental Adept Element]]),N("Add 1/DieSize per die")+((N("Number of Dice")+N("Left of cell from position of 'd' in the string")+LEFT(AC12,(SEARCH("d",AC12)-1)))*(1/(N("Die size")+N("Right of cell from position x in the string.")+RIGHT(AC12,(LEN(AC12)-SEARCH("d",AC12)))))),(N("0 if no Elemental Adept applies.")+0))),(N("0 if no dice found.")+0))</f>
        <v>0</v>
      </c>
      <c r="BL12"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M12"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N12" s="43">
        <f>N("Damage result in case of a crit")+(N("D: Average damage on hit")+DPRTacticsCalculator[[#This Row],[Average Dice Damage on Hit]]+N("Dc: Average damage added on crit")+DPRTacticsCalculator[[#This Row],[Average Damage Added on Crit]])</f>
        <v>0</v>
      </c>
      <c r="BO12"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2"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2" s="20" cm="1">
        <f t="array" ref="BQ1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2" s="4" cm="1">
        <f t="array" ref="BR1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2"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2"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2"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2"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2"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2"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2"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2" s="45" t="str">
        <f>IF(
    ISNUMBER(DPRTacticsCalculator[[#This Row],[Heal per Round per Target]]),
    (
        DPRTacticsCalculator[[#This Row],[Heal per Round per Target]]
        /
        DPRTacticsCalculator[[#This Row],[Max Expected Player HP at LV]]
    ),
    "-"
)</f>
        <v>-</v>
      </c>
      <c r="CC12" s="45" t="str">
        <f>IF(
    ISNUMBER(DPRTacticsCalculator[[#This Row],[Total Heal per Round]]),
    (
        DPRTacticsCalculator[[#This Row],[Total Heal per Round]]
        /
        DPRTacticsCalculator[[#This Row],[Max Expected Player HP at LV]]
    ),
    "-"
)</f>
        <v>-</v>
      </c>
      <c r="CD12" s="45" t="str">
        <f>IF(
    ISNUMBER(DPRTacticsCalculator[[#This Row],[Character HP Max]]),
    (
        DPRTacticsCalculator[[#This Row],[Average Resulting Heal per Target]]
        /
        DPRTacticsCalculator[[#This Row],[Character HP Max]]
    ),
    "-"
)</f>
        <v>-</v>
      </c>
      <c r="CE12" s="46" t="str">
        <f>IF(
    AND(
        ISNUMBER(DPRTacticsCalculator[[#This Row],[Heal per Round per Target]]),
        ISNUMBER(DPRTacticsCalculator[[#This Row],[Character HP Max]])
    ),
    (
        DPRTacticsCalculator[[#This Row],[Heal per Round per Target]]
        /
        DPRTacticsCalculator[[#This Row],[Character HP Max]]
    ),
    "-"
)</f>
        <v>-</v>
      </c>
      <c r="CF12"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G12"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H12"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I12"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CJ12"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0</v>
      </c>
      <c r="CK1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1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12"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12"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12" s="21" t="str" cm="1">
        <f t="array" ref="CO1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12" s="6" t="str" cm="1">
        <f t="array" ref="CP1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12" s="21" t="str" cm="1">
        <f t="array" ref="CQ1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12" s="49" t="str" cm="1">
        <f t="array" ref="CR1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3" spans="1:96" s="10" customFormat="1">
      <c r="A13" s="37">
        <v>12</v>
      </c>
      <c r="B13" s="15" t="s">
        <v>113</v>
      </c>
      <c r="C13" s="51" t="s">
        <v>107</v>
      </c>
      <c r="D13" s="6" t="s">
        <v>115</v>
      </c>
      <c r="E13" s="61" t="s">
        <v>77</v>
      </c>
      <c r="F13" s="42" t="s">
        <v>75</v>
      </c>
      <c r="G13" s="42">
        <v>5</v>
      </c>
      <c r="H13" s="37">
        <v>2</v>
      </c>
      <c r="I13" s="37">
        <v>1</v>
      </c>
      <c r="J13" s="37" t="s">
        <v>76</v>
      </c>
      <c r="K13" s="37" t="s">
        <v>76</v>
      </c>
      <c r="L13" s="37" t="s">
        <v>76</v>
      </c>
      <c r="M13" s="37" t="s">
        <v>76</v>
      </c>
      <c r="N13" s="37" t="s">
        <v>76</v>
      </c>
      <c r="O13" s="37" t="s">
        <v>77</v>
      </c>
      <c r="P13" s="37" t="s">
        <v>77</v>
      </c>
      <c r="Q13" s="37" t="s">
        <v>77</v>
      </c>
      <c r="R13" s="37">
        <v>20</v>
      </c>
      <c r="S13" s="37" t="s">
        <v>116</v>
      </c>
      <c r="T13" s="37" t="s">
        <v>76</v>
      </c>
      <c r="U13" s="37" t="s">
        <v>77</v>
      </c>
      <c r="V13" s="37" t="s">
        <v>77</v>
      </c>
      <c r="W13" s="37" t="s">
        <v>76</v>
      </c>
      <c r="X13" s="37" t="s">
        <v>110</v>
      </c>
      <c r="Y13" s="37" t="s">
        <v>77</v>
      </c>
      <c r="Z13" s="37" t="s">
        <v>77</v>
      </c>
      <c r="AA13" s="37" t="s">
        <v>77</v>
      </c>
      <c r="AB13" s="37" t="s">
        <v>77</v>
      </c>
      <c r="AC13" s="37" t="s">
        <v>77</v>
      </c>
      <c r="AD13" s="19" t="s">
        <v>77</v>
      </c>
      <c r="AE13" s="10" t="s">
        <v>77</v>
      </c>
      <c r="AF13" s="30" t="s">
        <v>77</v>
      </c>
      <c r="AG13" s="53" t="s">
        <v>77</v>
      </c>
      <c r="AH13" s="30" t="s">
        <v>77</v>
      </c>
      <c r="AI13" s="10" t="s">
        <v>80</v>
      </c>
      <c r="AJ13" s="10" t="s">
        <v>111</v>
      </c>
      <c r="AK13" s="10" t="s">
        <v>77</v>
      </c>
      <c r="AL13" s="10" t="s">
        <v>77</v>
      </c>
      <c r="AM13" s="10" t="s">
        <v>77</v>
      </c>
      <c r="AN13" s="10" t="s">
        <v>77</v>
      </c>
      <c r="AO13" s="10" t="s">
        <v>77</v>
      </c>
      <c r="AP13" s="10" t="s">
        <v>77</v>
      </c>
      <c r="AQ13" s="52" t="s">
        <v>77</v>
      </c>
      <c r="AR13" s="10" t="s">
        <v>77</v>
      </c>
      <c r="AS13" s="55" t="s">
        <v>77</v>
      </c>
      <c r="AT1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3"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3"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3" s="4">
        <f>N("Assuming a balanced value of 8, and subtract relative modifiers.")+(8-DPRTacticsCalculator[[#This Row],[Assumed Relative Modifier to Hit]]-IF(ISNUMBER(DPRTacticsCalculator[[#This Row],[Add Relative Modifier to Hit]]),DPRTacticsCalculator[[#This Row],[Add Relative Modifier to Hit]],0))</f>
        <v>8</v>
      </c>
      <c r="AY13" s="17" cm="1">
        <f t="array" ref="AY1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3" s="17" cm="1">
        <f t="array" ref="AZ1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13" s="17">
        <f>N("Hit percentage (not including crit)")+(DPRTacticsCalculator[[#This Row],[Hit % Chance]]-DPRTacticsCalculator[[#This Row],[Crit % Chance]])</f>
        <v>0.87750000000000006</v>
      </c>
      <c r="BB13" s="18">
        <f>N("Miss percentage")+(1-DPRTacticsCalculator[[#This Row],[Hit % Chance]])</f>
        <v>0.12249999999999994</v>
      </c>
      <c r="BC1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3" s="20" t="str">
        <f>IF(DPRTacticsCalculator[[#This Row],[Great Weapon Master -5 to hit for +10 dmg]]="YES",10,"-")</f>
        <v>-</v>
      </c>
      <c r="BE13" s="18" cm="1">
        <f t="array" ref="BE1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3"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G13" s="43">
        <f>N("Average damage")+IF((N("Condition: has to have dice notation")+COUNT(SEARCH("d",Y13))&gt;0),(N("Base damage of the dice")+((N("Number of Dice")+N("Left of cell from position of 'd' in the string")+LEFT(Y13,(SEARCH("d",Y13)-1)))*(N("Average roll for the die size")+AVERAGE(N("Lowest roll possible")+1,N("Die size")+N("Right of cell from position x in the string.")+RIGHT(Y13,(LEN(Y13)-SEARCH("d",Y13))))))+N("Elemental Adept turn 1s into 2s.")+N("Average increases by 1/DieSize per die")+N("Condition: damage type matches EA type.")+IF((AJ13=DPRTacticsCalculator[[#This Row],[Feat: Elemental Adept Element]]),N("Add 1/DieSize per die")+((N("Number of Dice")+N("Left of cell from position of 'd' in the string")+LEFT(Y13,(SEARCH("d",Y13)-1)))*(1/(N("Die size")+N("Right of cell from position x in the string.")+RIGHT(Y13,(LEN(Y13)-SEARCH("d",Y13)))))),(N("0 if no Elemental Adept applies.")+0))),(N("0 if no dice found.")+0))</f>
        <v>0</v>
      </c>
      <c r="BH13" s="43">
        <f>N("Average damage")+IF((N("Condition: has to have dice notation")+COUNT(SEARCH("d",Z13))&gt;0),(N("Base damage of the dice")+((N("Number of Dice")+N("Left of cell from position of 'd' in the string")+LEFT(Z13,(SEARCH("d",Z13)-1)))*(N("Average roll for the die size")+AVERAGE(N("Lowest roll possible")+1,N("Die size")+N("Right of cell from position x in the string.")+RIGHT(Z13,(LEN(Z13)-SEARCH("d",Z13))))))+N("Elemental Adept turn 1s into 2s.")+N("Average increases by 1/DieSize per die")+N("Condition: damage type matches EA type.")+IF((AK13=DPRTacticsCalculator[[#This Row],[Feat: Elemental Adept Element]]),N("Add 1/DieSize per die")+((N("Number of Dice")+N("Left of cell from position of 'd' in the string")+LEFT(Z13,(SEARCH("d",Z13)-1)))*(1/(N("Die size")+N("Right of cell from position x in the string.")+RIGHT(Z13,(LEN(Z13)-SEARCH("d",Z13)))))),(N("0 if no Elemental Adept applies.")+0))),(N("0 if no dice found.")+0))</f>
        <v>0</v>
      </c>
      <c r="BI13" s="43">
        <f>N("Average damage")+IF((N("Condition: has to have dice notation")+COUNT(SEARCH("d",AA13))&gt;0),(N("Base damage of the dice")+((N("Number of Dice")+N("Left of cell from position of 'd' in the string")+LEFT(AA13,(SEARCH("d",AA13)-1)))*(N("Average roll for the die size")+AVERAGE(N("Lowest roll possible")+1,N("Die size")+N("Right of cell from position x in the string.")+RIGHT(AA13,(LEN(AA13)-SEARCH("d",AA13))))))+N("Elemental Adept turn 1s into 2s.")+N("Average increases by 1/DieSize per die")+N("Condition: damage type matches EA type.")+IF((AL13=DPRTacticsCalculator[[#This Row],[Feat: Elemental Adept Element]]),N("Add 1/DieSize per die")+((N("Number of Dice")+N("Left of cell from position of 'd' in the string")+LEFT(AA13,(SEARCH("d",AA13)-1)))*(1/(N("Die size")+N("Right of cell from position x in the string.")+RIGHT(AA13,(LEN(AA13)-SEARCH("d",AA13)))))),(N("0 if no Elemental Adept applies.")+0))),(N("0 if no dice found.")+0))</f>
        <v>0</v>
      </c>
      <c r="BJ13" s="43">
        <f>N("Average damage")+IF((N("Condition: has to have dice notation")+COUNT(SEARCH("d",AB13))&gt;0),(N("Base damage of the dice")+((N("Number of Dice")+N("Left of cell from position of 'd' in the string")+LEFT(AB13,(SEARCH("d",AB13)-1)))*(N("Average roll for the die size")+AVERAGE(N("Lowest roll possible")+1,N("Die size")+N("Right of cell from position x in the string.")+RIGHT(AB13,(LEN(AB13)-SEARCH("d",AB13))))))+N("Elemental Adept turn 1s into 2s.")+N("Average increases by 1/DieSize per die")+N("Condition: damage type matches EA type.")+IF((AM13=DPRTacticsCalculator[[#This Row],[Feat: Elemental Adept Element]]),N("Add 1/DieSize per die")+((N("Number of Dice")+N("Left of cell from position of 'd' in the string")+LEFT(AB13,(SEARCH("d",AB13)-1)))*(1/(N("Die size")+N("Right of cell from position x in the string.")+RIGHT(AB13,(LEN(AB13)-SEARCH("d",AB13)))))),(N("0 if no Elemental Adept applies.")+0))),(N("0 if no dice found.")+0))</f>
        <v>0</v>
      </c>
      <c r="BK13" s="43">
        <f>N("Average damage")+IF((N("Condition: has to have dice notation")+COUNT(SEARCH("d",AC13))&gt;0),(N("Base damage of the dice")+((N("Number of Dice")+N("Left of cell from position of 'd' in the string")+LEFT(AC13,(SEARCH("d",AC13)-1)))*(N("Average roll for the die size")+AVERAGE(N("Lowest roll possible")+1,N("Die size")+N("Right of cell from position x in the string.")+RIGHT(AC13,(LEN(AC13)-SEARCH("d",AC13))))))+N("Elemental Adept turn 1s into 2s.")+N("Average increases by 1/DieSize per die")+N("Condition: damage type matches EA type.")+IF((AN13=DPRTacticsCalculator[[#This Row],[Feat: Elemental Adept Element]]),N("Add 1/DieSize per die")+((N("Number of Dice")+N("Left of cell from position of 'd' in the string")+LEFT(AC13,(SEARCH("d",AC13)-1)))*(1/(N("Die size")+N("Right of cell from position x in the string.")+RIGHT(AC13,(LEN(AC13)-SEARCH("d",AC13)))))),(N("0 if no Elemental Adept applies.")+0))),(N("0 if no dice found.")+0))</f>
        <v>0</v>
      </c>
      <c r="BL13"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M13"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N13" s="43">
        <f>N("Damage result in case of a crit")+(N("D: Average damage on hit")+DPRTacticsCalculator[[#This Row],[Average Dice Damage on Hit]]+N("Dc: Average damage added on crit")+DPRTacticsCalculator[[#This Row],[Average Damage Added on Crit]])</f>
        <v>26</v>
      </c>
      <c r="BO13"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3"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3" s="20" cm="1">
        <f t="array" ref="BQ1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3" s="4" cm="1">
        <f t="array" ref="BR1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3"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3"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3"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3"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3"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3"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3"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3" s="45" t="str">
        <f>IF(
    ISNUMBER(DPRTacticsCalculator[[#This Row],[Heal per Round per Target]]),
    (
        DPRTacticsCalculator[[#This Row],[Heal per Round per Target]]
        /
        DPRTacticsCalculator[[#This Row],[Max Expected Player HP at LV]]
    ),
    "-"
)</f>
        <v>-</v>
      </c>
      <c r="CC13" s="45" t="str">
        <f>IF(
    ISNUMBER(DPRTacticsCalculator[[#This Row],[Total Heal per Round]]),
    (
        DPRTacticsCalculator[[#This Row],[Total Heal per Round]]
        /
        DPRTacticsCalculator[[#This Row],[Max Expected Player HP at LV]]
    ),
    "-"
)</f>
        <v>-</v>
      </c>
      <c r="CD13" s="45" t="str">
        <f>IF(
    ISNUMBER(DPRTacticsCalculator[[#This Row],[Character HP Max]]),
    (
        DPRTacticsCalculator[[#This Row],[Average Resulting Heal per Target]]
        /
        DPRTacticsCalculator[[#This Row],[Character HP Max]]
    ),
    "-"
)</f>
        <v>-</v>
      </c>
      <c r="CE13" s="46" t="str">
        <f>IF(
    AND(
        ISNUMBER(DPRTacticsCalculator[[#This Row],[Heal per Round per Target]]),
        ISNUMBER(DPRTacticsCalculator[[#This Row],[Character HP Max]])
    ),
    (
        DPRTacticsCalculator[[#This Row],[Heal per Round per Target]]
        /
        DPRTacticsCalculator[[#This Row],[Character HP Max]]
    ),
    "-"
)</f>
        <v>-</v>
      </c>
      <c r="CF13"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G13"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H13"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I13"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J13"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K13"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13"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13"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13"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13" s="21" t="str" cm="1">
        <f t="array" ref="CO1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13" s="6" t="str" cm="1">
        <f t="array" ref="CP1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13" s="21" t="str" cm="1">
        <f t="array" ref="CQ1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13" s="49" t="str" cm="1">
        <f t="array" ref="CR1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4" spans="1:96" s="10" customFormat="1">
      <c r="A14" s="37">
        <v>13</v>
      </c>
      <c r="B14" s="15" t="s">
        <v>113</v>
      </c>
      <c r="C14" s="51" t="s">
        <v>107</v>
      </c>
      <c r="D14" s="6" t="s">
        <v>115</v>
      </c>
      <c r="E14" s="61" t="s">
        <v>77</v>
      </c>
      <c r="F14" s="42" t="s">
        <v>75</v>
      </c>
      <c r="G14" s="42">
        <v>5</v>
      </c>
      <c r="H14" s="37">
        <v>3</v>
      </c>
      <c r="I14" s="37">
        <v>1</v>
      </c>
      <c r="J14" s="37" t="s">
        <v>76</v>
      </c>
      <c r="K14" s="37" t="s">
        <v>76</v>
      </c>
      <c r="L14" s="37" t="s">
        <v>76</v>
      </c>
      <c r="M14" s="37" t="s">
        <v>76</v>
      </c>
      <c r="N14" s="37" t="s">
        <v>76</v>
      </c>
      <c r="O14" s="37" t="s">
        <v>77</v>
      </c>
      <c r="P14" s="37" t="s">
        <v>77</v>
      </c>
      <c r="Q14" s="37" t="s">
        <v>77</v>
      </c>
      <c r="R14" s="37">
        <v>20</v>
      </c>
      <c r="S14" s="37" t="s">
        <v>116</v>
      </c>
      <c r="T14" s="37" t="s">
        <v>76</v>
      </c>
      <c r="U14" s="37" t="s">
        <v>77</v>
      </c>
      <c r="V14" s="37" t="s">
        <v>77</v>
      </c>
      <c r="W14" s="37" t="s">
        <v>76</v>
      </c>
      <c r="X14" s="37" t="s">
        <v>110</v>
      </c>
      <c r="Y14" s="37" t="s">
        <v>77</v>
      </c>
      <c r="Z14" s="37" t="s">
        <v>77</v>
      </c>
      <c r="AA14" s="37" t="s">
        <v>77</v>
      </c>
      <c r="AB14" s="37" t="s">
        <v>77</v>
      </c>
      <c r="AC14" s="37" t="s">
        <v>77</v>
      </c>
      <c r="AD14" s="19" t="s">
        <v>77</v>
      </c>
      <c r="AE14" s="10" t="s">
        <v>77</v>
      </c>
      <c r="AF14" s="30" t="s">
        <v>77</v>
      </c>
      <c r="AG14" s="53" t="s">
        <v>77</v>
      </c>
      <c r="AH14" s="30" t="s">
        <v>77</v>
      </c>
      <c r="AI14" s="10" t="s">
        <v>80</v>
      </c>
      <c r="AJ14" s="10" t="s">
        <v>111</v>
      </c>
      <c r="AK14" s="10" t="s">
        <v>77</v>
      </c>
      <c r="AL14" s="10" t="s">
        <v>77</v>
      </c>
      <c r="AM14" s="10" t="s">
        <v>77</v>
      </c>
      <c r="AN14" s="10" t="s">
        <v>77</v>
      </c>
      <c r="AO14" s="10" t="s">
        <v>77</v>
      </c>
      <c r="AP14" s="10" t="s">
        <v>77</v>
      </c>
      <c r="AQ14" s="52" t="s">
        <v>77</v>
      </c>
      <c r="AR14" s="10" t="s">
        <v>77</v>
      </c>
      <c r="AS14" s="55" t="s">
        <v>77</v>
      </c>
      <c r="AT1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4"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4"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4" s="4">
        <f>N("Assuming a balanced value of 8, and subtract relative modifiers.")+(8-DPRTacticsCalculator[[#This Row],[Assumed Relative Modifier to Hit]]-IF(ISNUMBER(DPRTacticsCalculator[[#This Row],[Add Relative Modifier to Hit]]),DPRTacticsCalculator[[#This Row],[Add Relative Modifier to Hit]],0))</f>
        <v>8</v>
      </c>
      <c r="AY14" s="17" cm="1">
        <f t="array" ref="AY1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4" s="17" cm="1">
        <f t="array" ref="AZ1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14" s="17">
        <f>N("Hit percentage (not including crit)")+(DPRTacticsCalculator[[#This Row],[Hit % Chance]]-DPRTacticsCalculator[[#This Row],[Crit % Chance]])</f>
        <v>0.87750000000000006</v>
      </c>
      <c r="BB14" s="18">
        <f>N("Miss percentage")+(1-DPRTacticsCalculator[[#This Row],[Hit % Chance]])</f>
        <v>0.12249999999999994</v>
      </c>
      <c r="BC1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4" s="20" t="str">
        <f>IF(DPRTacticsCalculator[[#This Row],[Great Weapon Master -5 to hit for +10 dmg]]="YES",10,"-")</f>
        <v>-</v>
      </c>
      <c r="BE14" s="18" cm="1">
        <f t="array" ref="BE1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4"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G14" s="43">
        <f>N("Average damage")+IF((N("Condition: has to have dice notation")+COUNT(SEARCH("d",Y14))&gt;0),(N("Base damage of the dice")+((N("Number of Dice")+N("Left of cell from position of 'd' in the string")+LEFT(Y14,(SEARCH("d",Y14)-1)))*(N("Average roll for the die size")+AVERAGE(N("Lowest roll possible")+1,N("Die size")+N("Right of cell from position x in the string.")+RIGHT(Y14,(LEN(Y14)-SEARCH("d",Y14))))))+N("Elemental Adept turn 1s into 2s.")+N("Average increases by 1/DieSize per die")+N("Condition: damage type matches EA type.")+IF((AJ14=DPRTacticsCalculator[[#This Row],[Feat: Elemental Adept Element]]),N("Add 1/DieSize per die")+((N("Number of Dice")+N("Left of cell from position of 'd' in the string")+LEFT(Y14,(SEARCH("d",Y14)-1)))*(1/(N("Die size")+N("Right of cell from position x in the string.")+RIGHT(Y14,(LEN(Y14)-SEARCH("d",Y14)))))),(N("0 if no Elemental Adept applies.")+0))),(N("0 if no dice found.")+0))</f>
        <v>0</v>
      </c>
      <c r="BH14" s="43">
        <f>N("Average damage")+IF((N("Condition: has to have dice notation")+COUNT(SEARCH("d",Z14))&gt;0),(N("Base damage of the dice")+((N("Number of Dice")+N("Left of cell from position of 'd' in the string")+LEFT(Z14,(SEARCH("d",Z14)-1)))*(N("Average roll for the die size")+AVERAGE(N("Lowest roll possible")+1,N("Die size")+N("Right of cell from position x in the string.")+RIGHT(Z14,(LEN(Z14)-SEARCH("d",Z14))))))+N("Elemental Adept turn 1s into 2s.")+N("Average increases by 1/DieSize per die")+N("Condition: damage type matches EA type.")+IF((AK14=DPRTacticsCalculator[[#This Row],[Feat: Elemental Adept Element]]),N("Add 1/DieSize per die")+((N("Number of Dice")+N("Left of cell from position of 'd' in the string")+LEFT(Z14,(SEARCH("d",Z14)-1)))*(1/(N("Die size")+N("Right of cell from position x in the string.")+RIGHT(Z14,(LEN(Z14)-SEARCH("d",Z14)))))),(N("0 if no Elemental Adept applies.")+0))),(N("0 if no dice found.")+0))</f>
        <v>0</v>
      </c>
      <c r="BI14" s="43">
        <f>N("Average damage")+IF((N("Condition: has to have dice notation")+COUNT(SEARCH("d",AA14))&gt;0),(N("Base damage of the dice")+((N("Number of Dice")+N("Left of cell from position of 'd' in the string")+LEFT(AA14,(SEARCH("d",AA14)-1)))*(N("Average roll for the die size")+AVERAGE(N("Lowest roll possible")+1,N("Die size")+N("Right of cell from position x in the string.")+RIGHT(AA14,(LEN(AA14)-SEARCH("d",AA14))))))+N("Elemental Adept turn 1s into 2s.")+N("Average increases by 1/DieSize per die")+N("Condition: damage type matches EA type.")+IF((AL14=DPRTacticsCalculator[[#This Row],[Feat: Elemental Adept Element]]),N("Add 1/DieSize per die")+((N("Number of Dice")+N("Left of cell from position of 'd' in the string")+LEFT(AA14,(SEARCH("d",AA14)-1)))*(1/(N("Die size")+N("Right of cell from position x in the string.")+RIGHT(AA14,(LEN(AA14)-SEARCH("d",AA14)))))),(N("0 if no Elemental Adept applies.")+0))),(N("0 if no dice found.")+0))</f>
        <v>0</v>
      </c>
      <c r="BJ14" s="43">
        <f>N("Average damage")+IF((N("Condition: has to have dice notation")+COUNT(SEARCH("d",AB14))&gt;0),(N("Base damage of the dice")+((N("Number of Dice")+N("Left of cell from position of 'd' in the string")+LEFT(AB14,(SEARCH("d",AB14)-1)))*(N("Average roll for the die size")+AVERAGE(N("Lowest roll possible")+1,N("Die size")+N("Right of cell from position x in the string.")+RIGHT(AB14,(LEN(AB14)-SEARCH("d",AB14))))))+N("Elemental Adept turn 1s into 2s.")+N("Average increases by 1/DieSize per die")+N("Condition: damage type matches EA type.")+IF((AM14=DPRTacticsCalculator[[#This Row],[Feat: Elemental Adept Element]]),N("Add 1/DieSize per die")+((N("Number of Dice")+N("Left of cell from position of 'd' in the string")+LEFT(AB14,(SEARCH("d",AB14)-1)))*(1/(N("Die size")+N("Right of cell from position x in the string.")+RIGHT(AB14,(LEN(AB14)-SEARCH("d",AB14)))))),(N("0 if no Elemental Adept applies.")+0))),(N("0 if no dice found.")+0))</f>
        <v>0</v>
      </c>
      <c r="BK14" s="43">
        <f>N("Average damage")+IF((N("Condition: has to have dice notation")+COUNT(SEARCH("d",AC14))&gt;0),(N("Base damage of the dice")+((N("Number of Dice")+N("Left of cell from position of 'd' in the string")+LEFT(AC14,(SEARCH("d",AC14)-1)))*(N("Average roll for the die size")+AVERAGE(N("Lowest roll possible")+1,N("Die size")+N("Right of cell from position x in the string.")+RIGHT(AC14,(LEN(AC14)-SEARCH("d",AC14))))))+N("Elemental Adept turn 1s into 2s.")+N("Average increases by 1/DieSize per die")+N("Condition: damage type matches EA type.")+IF((AN14=DPRTacticsCalculator[[#This Row],[Feat: Elemental Adept Element]]),N("Add 1/DieSize per die")+((N("Number of Dice")+N("Left of cell from position of 'd' in the string")+LEFT(AC14,(SEARCH("d",AC14)-1)))*(1/(N("Die size")+N("Right of cell from position x in the string.")+RIGHT(AC14,(LEN(AC14)-SEARCH("d",AC14)))))),(N("0 if no Elemental Adept applies.")+0))),(N("0 if no dice found.")+0))</f>
        <v>0</v>
      </c>
      <c r="BL14"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M14"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N14" s="43">
        <f>N("Damage result in case of a crit")+(N("D: Average damage on hit")+DPRTacticsCalculator[[#This Row],[Average Dice Damage on Hit]]+N("Dc: Average damage added on crit")+DPRTacticsCalculator[[#This Row],[Average Damage Added on Crit]])</f>
        <v>26</v>
      </c>
      <c r="BO14"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4"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4" s="20" cm="1">
        <f t="array" ref="BQ1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4" s="4" cm="1">
        <f t="array" ref="BR1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4"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4"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4"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4"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4"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4"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4"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4" s="45" t="str">
        <f>IF(
    ISNUMBER(DPRTacticsCalculator[[#This Row],[Heal per Round per Target]]),
    (
        DPRTacticsCalculator[[#This Row],[Heal per Round per Target]]
        /
        DPRTacticsCalculator[[#This Row],[Max Expected Player HP at LV]]
    ),
    "-"
)</f>
        <v>-</v>
      </c>
      <c r="CC14" s="45" t="str">
        <f>IF(
    ISNUMBER(DPRTacticsCalculator[[#This Row],[Total Heal per Round]]),
    (
        DPRTacticsCalculator[[#This Row],[Total Heal per Round]]
        /
        DPRTacticsCalculator[[#This Row],[Max Expected Player HP at LV]]
    ),
    "-"
)</f>
        <v>-</v>
      </c>
      <c r="CD14" s="45" t="str">
        <f>IF(
    ISNUMBER(DPRTacticsCalculator[[#This Row],[Character HP Max]]),
    (
        DPRTacticsCalculator[[#This Row],[Average Resulting Heal per Target]]
        /
        DPRTacticsCalculator[[#This Row],[Character HP Max]]
    ),
    "-"
)</f>
        <v>-</v>
      </c>
      <c r="CE14" s="46" t="str">
        <f>IF(
    AND(
        ISNUMBER(DPRTacticsCalculator[[#This Row],[Heal per Round per Target]]),
        ISNUMBER(DPRTacticsCalculator[[#This Row],[Character HP Max]])
    ),
    (
        DPRTacticsCalculator[[#This Row],[Heal per Round per Target]]
        /
        DPRTacticsCalculator[[#This Row],[Character HP Max]]
    ),
    "-"
)</f>
        <v>-</v>
      </c>
      <c r="CF14"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G14"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H14"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I14"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J14"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K1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1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14"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14"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14" s="21" t="str" cm="1">
        <f t="array" ref="CO1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14" s="6" t="str" cm="1">
        <f t="array" ref="CP1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14" s="21" t="str" cm="1">
        <f t="array" ref="CQ1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14" s="49" t="str" cm="1">
        <f t="array" ref="CR1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5" spans="1:96" s="10" customFormat="1" ht="43.2">
      <c r="A15" s="37">
        <v>14</v>
      </c>
      <c r="B15" s="15" t="s">
        <v>113</v>
      </c>
      <c r="C15" s="51" t="s">
        <v>107</v>
      </c>
      <c r="D15" s="6" t="s">
        <v>117</v>
      </c>
      <c r="E15" s="61" t="s">
        <v>118</v>
      </c>
      <c r="F15" s="42" t="s">
        <v>75</v>
      </c>
      <c r="G15" s="42">
        <v>5</v>
      </c>
      <c r="H15" s="37">
        <v>4</v>
      </c>
      <c r="I15" s="37">
        <v>1</v>
      </c>
      <c r="J15" s="37" t="s">
        <v>76</v>
      </c>
      <c r="K15" s="37" t="s">
        <v>76</v>
      </c>
      <c r="L15" s="37" t="s">
        <v>76</v>
      </c>
      <c r="M15" s="37" t="s">
        <v>76</v>
      </c>
      <c r="N15" s="37" t="s">
        <v>76</v>
      </c>
      <c r="O15" s="37" t="s">
        <v>77</v>
      </c>
      <c r="P15" s="37" t="s">
        <v>77</v>
      </c>
      <c r="Q15" s="37" t="s">
        <v>77</v>
      </c>
      <c r="R15" s="37">
        <v>20</v>
      </c>
      <c r="S15" s="37" t="s">
        <v>116</v>
      </c>
      <c r="T15" s="37" t="s">
        <v>76</v>
      </c>
      <c r="U15" s="37" t="s">
        <v>77</v>
      </c>
      <c r="V15" s="37" t="s">
        <v>77</v>
      </c>
      <c r="W15" s="37" t="s">
        <v>76</v>
      </c>
      <c r="X15" s="37" t="s">
        <v>110</v>
      </c>
      <c r="Y15" s="37" t="s">
        <v>77</v>
      </c>
      <c r="Z15" s="37" t="s">
        <v>77</v>
      </c>
      <c r="AA15" s="37" t="s">
        <v>77</v>
      </c>
      <c r="AB15" s="37" t="s">
        <v>77</v>
      </c>
      <c r="AC15" s="37" t="s">
        <v>77</v>
      </c>
      <c r="AD15" s="19" t="s">
        <v>77</v>
      </c>
      <c r="AE15" s="10" t="s">
        <v>77</v>
      </c>
      <c r="AF15" s="30" t="s">
        <v>77</v>
      </c>
      <c r="AG15" s="53" t="s">
        <v>77</v>
      </c>
      <c r="AH15" s="30" t="s">
        <v>77</v>
      </c>
      <c r="AI15" s="10" t="s">
        <v>80</v>
      </c>
      <c r="AJ15" s="10" t="s">
        <v>111</v>
      </c>
      <c r="AK15" s="10" t="s">
        <v>77</v>
      </c>
      <c r="AL15" s="10" t="s">
        <v>77</v>
      </c>
      <c r="AM15" s="10" t="s">
        <v>77</v>
      </c>
      <c r="AN15" s="10" t="s">
        <v>77</v>
      </c>
      <c r="AO15" s="10" t="s">
        <v>77</v>
      </c>
      <c r="AP15" s="10" t="s">
        <v>77</v>
      </c>
      <c r="AQ15" s="52" t="s">
        <v>77</v>
      </c>
      <c r="AR15" s="10" t="s">
        <v>77</v>
      </c>
      <c r="AS15" s="55" t="s">
        <v>77</v>
      </c>
      <c r="AT1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5"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5"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5" s="4">
        <f>N("Assuming a balanced value of 8, and subtract relative modifiers.")+(8-DPRTacticsCalculator[[#This Row],[Assumed Relative Modifier to Hit]]-IF(ISNUMBER(DPRTacticsCalculator[[#This Row],[Add Relative Modifier to Hit]]),DPRTacticsCalculator[[#This Row],[Add Relative Modifier to Hit]],0))</f>
        <v>8</v>
      </c>
      <c r="AY15" s="17" cm="1">
        <f t="array" ref="AY1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5" s="17" cm="1">
        <f t="array" ref="AZ1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15" s="17">
        <f>N("Hit percentage (not including crit)")+(DPRTacticsCalculator[[#This Row],[Hit % Chance]]-DPRTacticsCalculator[[#This Row],[Crit % Chance]])</f>
        <v>0.87750000000000006</v>
      </c>
      <c r="BB15" s="18">
        <f>N("Miss percentage")+(1-DPRTacticsCalculator[[#This Row],[Hit % Chance]])</f>
        <v>0.12249999999999994</v>
      </c>
      <c r="BC1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5" s="20" t="str">
        <f>IF(DPRTacticsCalculator[[#This Row],[Great Weapon Master -5 to hit for +10 dmg]]="YES",10,"-")</f>
        <v>-</v>
      </c>
      <c r="BE15" s="18" cm="1">
        <f t="array" ref="BE1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5"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G15" s="43">
        <f>N("Average damage")+IF((N("Condition: has to have dice notation")+COUNT(SEARCH("d",Y15))&gt;0),(N("Base damage of the dice")+((N("Number of Dice")+N("Left of cell from position of 'd' in the string")+LEFT(Y15,(SEARCH("d",Y15)-1)))*(N("Average roll for the die size")+AVERAGE(N("Lowest roll possible")+1,N("Die size")+N("Right of cell from position x in the string.")+RIGHT(Y15,(LEN(Y15)-SEARCH("d",Y15))))))+N("Elemental Adept turn 1s into 2s.")+N("Average increases by 1/DieSize per die")+N("Condition: damage type matches EA type.")+IF((AJ15=DPRTacticsCalculator[[#This Row],[Feat: Elemental Adept Element]]),N("Add 1/DieSize per die")+((N("Number of Dice")+N("Left of cell from position of 'd' in the string")+LEFT(Y15,(SEARCH("d",Y15)-1)))*(1/(N("Die size")+N("Right of cell from position x in the string.")+RIGHT(Y15,(LEN(Y15)-SEARCH("d",Y15)))))),(N("0 if no Elemental Adept applies.")+0))),(N("0 if no dice found.")+0))</f>
        <v>0</v>
      </c>
      <c r="BH15" s="43">
        <f>N("Average damage")+IF((N("Condition: has to have dice notation")+COUNT(SEARCH("d",Z15))&gt;0),(N("Base damage of the dice")+((N("Number of Dice")+N("Left of cell from position of 'd' in the string")+LEFT(Z15,(SEARCH("d",Z15)-1)))*(N("Average roll for the die size")+AVERAGE(N("Lowest roll possible")+1,N("Die size")+N("Right of cell from position x in the string.")+RIGHT(Z15,(LEN(Z15)-SEARCH("d",Z15))))))+N("Elemental Adept turn 1s into 2s.")+N("Average increases by 1/DieSize per die")+N("Condition: damage type matches EA type.")+IF((AK15=DPRTacticsCalculator[[#This Row],[Feat: Elemental Adept Element]]),N("Add 1/DieSize per die")+((N("Number of Dice")+N("Left of cell from position of 'd' in the string")+LEFT(Z15,(SEARCH("d",Z15)-1)))*(1/(N("Die size")+N("Right of cell from position x in the string.")+RIGHT(Z15,(LEN(Z15)-SEARCH("d",Z15)))))),(N("0 if no Elemental Adept applies.")+0))),(N("0 if no dice found.")+0))</f>
        <v>0</v>
      </c>
      <c r="BI15" s="43">
        <f>N("Average damage")+IF((N("Condition: has to have dice notation")+COUNT(SEARCH("d",AA15))&gt;0),(N("Base damage of the dice")+((N("Number of Dice")+N("Left of cell from position of 'd' in the string")+LEFT(AA15,(SEARCH("d",AA15)-1)))*(N("Average roll for the die size")+AVERAGE(N("Lowest roll possible")+1,N("Die size")+N("Right of cell from position x in the string.")+RIGHT(AA15,(LEN(AA15)-SEARCH("d",AA15))))))+N("Elemental Adept turn 1s into 2s.")+N("Average increases by 1/DieSize per die")+N("Condition: damage type matches EA type.")+IF((AL15=DPRTacticsCalculator[[#This Row],[Feat: Elemental Adept Element]]),N("Add 1/DieSize per die")+((N("Number of Dice")+N("Left of cell from position of 'd' in the string")+LEFT(AA15,(SEARCH("d",AA15)-1)))*(1/(N("Die size")+N("Right of cell from position x in the string.")+RIGHT(AA15,(LEN(AA15)-SEARCH("d",AA15)))))),(N("0 if no Elemental Adept applies.")+0))),(N("0 if no dice found.")+0))</f>
        <v>0</v>
      </c>
      <c r="BJ15" s="43">
        <f>N("Average damage")+IF((N("Condition: has to have dice notation")+COUNT(SEARCH("d",AB15))&gt;0),(N("Base damage of the dice")+((N("Number of Dice")+N("Left of cell from position of 'd' in the string")+LEFT(AB15,(SEARCH("d",AB15)-1)))*(N("Average roll for the die size")+AVERAGE(N("Lowest roll possible")+1,N("Die size")+N("Right of cell from position x in the string.")+RIGHT(AB15,(LEN(AB15)-SEARCH("d",AB15))))))+N("Elemental Adept turn 1s into 2s.")+N("Average increases by 1/DieSize per die")+N("Condition: damage type matches EA type.")+IF((AM15=DPRTacticsCalculator[[#This Row],[Feat: Elemental Adept Element]]),N("Add 1/DieSize per die")+((N("Number of Dice")+N("Left of cell from position of 'd' in the string")+LEFT(AB15,(SEARCH("d",AB15)-1)))*(1/(N("Die size")+N("Right of cell from position x in the string.")+RIGHT(AB15,(LEN(AB15)-SEARCH("d",AB15)))))),(N("0 if no Elemental Adept applies.")+0))),(N("0 if no dice found.")+0))</f>
        <v>0</v>
      </c>
      <c r="BK15" s="43">
        <f>N("Average damage")+IF((N("Condition: has to have dice notation")+COUNT(SEARCH("d",AC15))&gt;0),(N("Base damage of the dice")+((N("Number of Dice")+N("Left of cell from position of 'd' in the string")+LEFT(AC15,(SEARCH("d",AC15)-1)))*(N("Average roll for the die size")+AVERAGE(N("Lowest roll possible")+1,N("Die size")+N("Right of cell from position x in the string.")+RIGHT(AC15,(LEN(AC15)-SEARCH("d",AC15))))))+N("Elemental Adept turn 1s into 2s.")+N("Average increases by 1/DieSize per die")+N("Condition: damage type matches EA type.")+IF((AN15=DPRTacticsCalculator[[#This Row],[Feat: Elemental Adept Element]]),N("Add 1/DieSize per die")+((N("Number of Dice")+N("Left of cell from position of 'd' in the string")+LEFT(AC15,(SEARCH("d",AC15)-1)))*(1/(N("Die size")+N("Right of cell from position x in the string.")+RIGHT(AC15,(LEN(AC15)-SEARCH("d",AC15)))))),(N("0 if no Elemental Adept applies.")+0))),(N("0 if no dice found.")+0))</f>
        <v>0</v>
      </c>
      <c r="BL15"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M15"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N15" s="43">
        <f>N("Damage result in case of a crit")+(N("D: Average damage on hit")+DPRTacticsCalculator[[#This Row],[Average Dice Damage on Hit]]+N("Dc: Average damage added on crit")+DPRTacticsCalculator[[#This Row],[Average Damage Added on Crit]])</f>
        <v>26</v>
      </c>
      <c r="BO15"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5"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5" s="20" cm="1">
        <f t="array" ref="BQ1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5" s="4" cm="1">
        <f t="array" ref="BR1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5"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5"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5"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1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15"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15"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15" s="45">
        <f>IF(
    ISNUMBER(DPRTacticsCalculator[[#This Row],[Heal per Round per Target]]),
    (
        DPRTacticsCalculator[[#This Row],[Heal per Round per Target]]
        /
        DPRTacticsCalculator[[#This Row],[Max Expected Player HP at LV]]
    ),
    "-"
)</f>
        <v>0</v>
      </c>
      <c r="CC15" s="45">
        <f>IF(
    ISNUMBER(DPRTacticsCalculator[[#This Row],[Total Heal per Round]]),
    (
        DPRTacticsCalculator[[#This Row],[Total Heal per Round]]
        /
        DPRTacticsCalculator[[#This Row],[Max Expected Player HP at LV]]
    ),
    "-"
)</f>
        <v>0</v>
      </c>
      <c r="CD15" s="45" t="str">
        <f>IF(
    ISNUMBER(DPRTacticsCalculator[[#This Row],[Character HP Max]]),
    (
        DPRTacticsCalculator[[#This Row],[Average Resulting Heal per Target]]
        /
        DPRTacticsCalculator[[#This Row],[Character HP Max]]
    ),
    "-"
)</f>
        <v>-</v>
      </c>
      <c r="CE15" s="46" t="str">
        <f>IF(
    AND(
        ISNUMBER(DPRTacticsCalculator[[#This Row],[Heal per Round per Target]]),
        ISNUMBER(DPRTacticsCalculator[[#This Row],[Character HP Max]])
    ),
    (
        DPRTacticsCalculator[[#This Row],[Heal per Round per Target]]
        /
        DPRTacticsCalculator[[#This Row],[Character HP Max]]
    ),
    "-"
)</f>
        <v>-</v>
      </c>
      <c r="CF15"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G15"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H15"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I15"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J15"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K1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34.222500000000004</v>
      </c>
      <c r="CL1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34.222500000000004</v>
      </c>
      <c r="CM15"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8.5556250000000009</v>
      </c>
      <c r="CN15"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8.5556250000000009</v>
      </c>
      <c r="CO15" s="21" cm="1">
        <f t="array" ref="CO1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P15" s="6" t="str" cm="1">
        <f t="array" ref="CP1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Q15" s="21" cm="1">
        <f t="array" ref="CQ1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R15" s="49" t="str" cm="1">
        <f t="array" ref="CR1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16" spans="1:96" s="10" customFormat="1" ht="28.8">
      <c r="A16" s="37">
        <v>15</v>
      </c>
      <c r="B16" s="15" t="s">
        <v>119</v>
      </c>
      <c r="C16" s="51" t="s">
        <v>94</v>
      </c>
      <c r="D16" s="6" t="s">
        <v>164</v>
      </c>
      <c r="E16" s="61" t="s">
        <v>165</v>
      </c>
      <c r="F16" s="42" t="s">
        <v>75</v>
      </c>
      <c r="G16" s="42">
        <v>9</v>
      </c>
      <c r="H16" s="37">
        <v>1</v>
      </c>
      <c r="I16" s="37">
        <v>1</v>
      </c>
      <c r="J16" s="37" t="s">
        <v>76</v>
      </c>
      <c r="K16" s="37" t="s">
        <v>76</v>
      </c>
      <c r="L16" s="37" t="s">
        <v>76</v>
      </c>
      <c r="M16" s="37" t="s">
        <v>76</v>
      </c>
      <c r="N16" s="37" t="s">
        <v>76</v>
      </c>
      <c r="O16" s="37" t="s">
        <v>77</v>
      </c>
      <c r="P16" s="37" t="s">
        <v>77</v>
      </c>
      <c r="Q16" s="37" t="s">
        <v>77</v>
      </c>
      <c r="R16" s="37">
        <v>20</v>
      </c>
      <c r="S16" s="37" t="s">
        <v>120</v>
      </c>
      <c r="T16" s="37" t="s">
        <v>76</v>
      </c>
      <c r="U16" s="37" t="s">
        <v>97</v>
      </c>
      <c r="V16" s="37">
        <v>20</v>
      </c>
      <c r="W16" s="37" t="s">
        <v>76</v>
      </c>
      <c r="X16" s="37" t="s">
        <v>121</v>
      </c>
      <c r="Y16" s="37" t="s">
        <v>77</v>
      </c>
      <c r="Z16" s="37" t="s">
        <v>77</v>
      </c>
      <c r="AA16" s="37" t="s">
        <v>77</v>
      </c>
      <c r="AB16" s="37" t="s">
        <v>77</v>
      </c>
      <c r="AC16" s="37" t="s">
        <v>77</v>
      </c>
      <c r="AD16" s="19" t="s">
        <v>77</v>
      </c>
      <c r="AE16" s="10" t="s">
        <v>77</v>
      </c>
      <c r="AF16" s="30" t="s">
        <v>77</v>
      </c>
      <c r="AG16" s="53" t="s">
        <v>77</v>
      </c>
      <c r="AH16" s="30" t="s">
        <v>77</v>
      </c>
      <c r="AI16" s="10" t="s">
        <v>80</v>
      </c>
      <c r="AJ16" s="10" t="s">
        <v>99</v>
      </c>
      <c r="AK16" s="10" t="s">
        <v>77</v>
      </c>
      <c r="AL16" s="10" t="s">
        <v>77</v>
      </c>
      <c r="AM16" s="10" t="s">
        <v>77</v>
      </c>
      <c r="AN16" s="10" t="s">
        <v>77</v>
      </c>
      <c r="AO16" s="10" t="s">
        <v>77</v>
      </c>
      <c r="AP16" s="10" t="s">
        <v>77</v>
      </c>
      <c r="AQ16" s="52" t="s">
        <v>77</v>
      </c>
      <c r="AR16" s="10" t="s">
        <v>77</v>
      </c>
      <c r="AS16" s="55" t="s">
        <v>77</v>
      </c>
      <c r="AT16"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3</v>
      </c>
      <c r="AU16"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6"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6" s="4">
        <f>N("Assuming a balanced value of 8, and subtract relative modifiers.")+(8-DPRTacticsCalculator[[#This Row],[Assumed Relative Modifier to Hit]]-IF(ISNUMBER(DPRTacticsCalculator[[#This Row],[Add Relative Modifier to Hit]]),DPRTacticsCalculator[[#This Row],[Add Relative Modifier to Hit]],0))</f>
        <v>7</v>
      </c>
      <c r="AY16" s="17" cm="1">
        <f t="array" ref="AY1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6" s="17" cm="1">
        <f t="array" ref="AZ1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BA16" s="17">
        <f>N("Hit percentage (not including crit)")+(DPRTacticsCalculator[[#This Row],[Hit % Chance]]-DPRTacticsCalculator[[#This Row],[Crit % Chance]])</f>
        <v>0</v>
      </c>
      <c r="BB16" s="18">
        <f>N("Miss percentage")+(1-DPRTacticsCalculator[[#This Row],[Hit % Chance]])</f>
        <v>1</v>
      </c>
      <c r="BC16"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6" s="20" t="str">
        <f>IF(DPRTacticsCalculator[[#This Row],[Great Weapon Master -5 to hit for +10 dmg]]="YES",10,"-")</f>
        <v>-</v>
      </c>
      <c r="BE16" s="18" cm="1">
        <f t="array" ref="BE1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6"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G16" s="43">
        <f>N("Average damage")+IF((N("Condition: has to have dice notation")+COUNT(SEARCH("d",Y16))&gt;0),(N("Base damage of the dice")+((N("Number of Dice")+N("Left of cell from position of 'd' in the string")+LEFT(Y16,(SEARCH("d",Y16)-1)))*(N("Average roll for the die size")+AVERAGE(N("Lowest roll possible")+1,N("Die size")+N("Right of cell from position x in the string.")+RIGHT(Y16,(LEN(Y16)-SEARCH("d",Y16))))))+N("Elemental Adept turn 1s into 2s.")+N("Average increases by 1/DieSize per die")+N("Condition: damage type matches EA type.")+IF((AJ16=DPRTacticsCalculator[[#This Row],[Feat: Elemental Adept Element]]),N("Add 1/DieSize per die")+((N("Number of Dice")+N("Left of cell from position of 'd' in the string")+LEFT(Y16,(SEARCH("d",Y16)-1)))*(1/(N("Die size")+N("Right of cell from position x in the string.")+RIGHT(Y16,(LEN(Y16)-SEARCH("d",Y16)))))),(N("0 if no Elemental Adept applies.")+0))),(N("0 if no dice found.")+0))</f>
        <v>0</v>
      </c>
      <c r="BH16" s="43">
        <f>N("Average damage")+IF((N("Condition: has to have dice notation")+COUNT(SEARCH("d",Z16))&gt;0),(N("Base damage of the dice")+((N("Number of Dice")+N("Left of cell from position of 'd' in the string")+LEFT(Z16,(SEARCH("d",Z16)-1)))*(N("Average roll for the die size")+AVERAGE(N("Lowest roll possible")+1,N("Die size")+N("Right of cell from position x in the string.")+RIGHT(Z16,(LEN(Z16)-SEARCH("d",Z16))))))+N("Elemental Adept turn 1s into 2s.")+N("Average increases by 1/DieSize per die")+N("Condition: damage type matches EA type.")+IF((AK16=DPRTacticsCalculator[[#This Row],[Feat: Elemental Adept Element]]),N("Add 1/DieSize per die")+((N("Number of Dice")+N("Left of cell from position of 'd' in the string")+LEFT(Z16,(SEARCH("d",Z16)-1)))*(1/(N("Die size")+N("Right of cell from position x in the string.")+RIGHT(Z16,(LEN(Z16)-SEARCH("d",Z16)))))),(N("0 if no Elemental Adept applies.")+0))),(N("0 if no dice found.")+0))</f>
        <v>0</v>
      </c>
      <c r="BI16" s="43">
        <f>N("Average damage")+IF((N("Condition: has to have dice notation")+COUNT(SEARCH("d",AA16))&gt;0),(N("Base damage of the dice")+((N("Number of Dice")+N("Left of cell from position of 'd' in the string")+LEFT(AA16,(SEARCH("d",AA16)-1)))*(N("Average roll for the die size")+AVERAGE(N("Lowest roll possible")+1,N("Die size")+N("Right of cell from position x in the string.")+RIGHT(AA16,(LEN(AA16)-SEARCH("d",AA16))))))+N("Elemental Adept turn 1s into 2s.")+N("Average increases by 1/DieSize per die")+N("Condition: damage type matches EA type.")+IF((AL16=DPRTacticsCalculator[[#This Row],[Feat: Elemental Adept Element]]),N("Add 1/DieSize per die")+((N("Number of Dice")+N("Left of cell from position of 'd' in the string")+LEFT(AA16,(SEARCH("d",AA16)-1)))*(1/(N("Die size")+N("Right of cell from position x in the string.")+RIGHT(AA16,(LEN(AA16)-SEARCH("d",AA16)))))),(N("0 if no Elemental Adept applies.")+0))),(N("0 if no dice found.")+0))</f>
        <v>0</v>
      </c>
      <c r="BJ16" s="43">
        <f>N("Average damage")+IF((N("Condition: has to have dice notation")+COUNT(SEARCH("d",AB16))&gt;0),(N("Base damage of the dice")+((N("Number of Dice")+N("Left of cell from position of 'd' in the string")+LEFT(AB16,(SEARCH("d",AB16)-1)))*(N("Average roll for the die size")+AVERAGE(N("Lowest roll possible")+1,N("Die size")+N("Right of cell from position x in the string.")+RIGHT(AB16,(LEN(AB16)-SEARCH("d",AB16))))))+N("Elemental Adept turn 1s into 2s.")+N("Average increases by 1/DieSize per die")+N("Condition: damage type matches EA type.")+IF((AM16=DPRTacticsCalculator[[#This Row],[Feat: Elemental Adept Element]]),N("Add 1/DieSize per die")+((N("Number of Dice")+N("Left of cell from position of 'd' in the string")+LEFT(AB16,(SEARCH("d",AB16)-1)))*(1/(N("Die size")+N("Right of cell from position x in the string.")+RIGHT(AB16,(LEN(AB16)-SEARCH("d",AB16)))))),(N("0 if no Elemental Adept applies.")+0))),(N("0 if no dice found.")+0))</f>
        <v>0</v>
      </c>
      <c r="BK16" s="43">
        <f>N("Average damage")+IF((N("Condition: has to have dice notation")+COUNT(SEARCH("d",AC16))&gt;0),(N("Base damage of the dice")+((N("Number of Dice")+N("Left of cell from position of 'd' in the string")+LEFT(AC16,(SEARCH("d",AC16)-1)))*(N("Average roll for the die size")+AVERAGE(N("Lowest roll possible")+1,N("Die size")+N("Right of cell from position x in the string.")+RIGHT(AC16,(LEN(AC16)-SEARCH("d",AC16))))))+N("Elemental Adept turn 1s into 2s.")+N("Average increases by 1/DieSize per die")+N("Condition: damage type matches EA type.")+IF((AN16=DPRTacticsCalculator[[#This Row],[Feat: Elemental Adept Element]]),N("Add 1/DieSize per die")+((N("Number of Dice")+N("Left of cell from position of 'd' in the string")+LEFT(AC16,(SEARCH("d",AC16)-1)))*(1/(N("Die size")+N("Right of cell from position x in the string.")+RIGHT(AC16,(LEN(AC16)-SEARCH("d",AC16)))))),(N("0 if no Elemental Adept applies.")+0))),(N("0 if no dice found.")+0))</f>
        <v>0</v>
      </c>
      <c r="BL16"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M16"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N16" s="43">
        <f>N("Damage result in case of a crit")+(N("D: Average damage on hit")+DPRTacticsCalculator[[#This Row],[Average Dice Damage on Hit]]+N("Dc: Average damage added on crit")+DPRTacticsCalculator[[#This Row],[Average Damage Added on Crit]])</f>
        <v>63</v>
      </c>
      <c r="BO16"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P16"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6" s="20" cm="1">
        <f t="array" ref="BQ1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6" s="4" cm="1">
        <f t="array" ref="BR1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6"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6"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6"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6"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6"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6"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6"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6"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6"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6" s="45" t="str">
        <f>IF(
    ISNUMBER(DPRTacticsCalculator[[#This Row],[Heal per Round per Target]]),
    (
        DPRTacticsCalculator[[#This Row],[Heal per Round per Target]]
        /
        DPRTacticsCalculator[[#This Row],[Max Expected Player HP at LV]]
    ),
    "-"
)</f>
        <v>-</v>
      </c>
      <c r="CC16" s="45" t="str">
        <f>IF(
    ISNUMBER(DPRTacticsCalculator[[#This Row],[Total Heal per Round]]),
    (
        DPRTacticsCalculator[[#This Row],[Total Heal per Round]]
        /
        DPRTacticsCalculator[[#This Row],[Max Expected Player HP at LV]]
    ),
    "-"
)</f>
        <v>-</v>
      </c>
      <c r="CD16" s="45" t="str">
        <f>IF(
    ISNUMBER(DPRTacticsCalculator[[#This Row],[Character HP Max]]),
    (
        DPRTacticsCalculator[[#This Row],[Average Resulting Heal per Target]]
        /
        DPRTacticsCalculator[[#This Row],[Character HP Max]]
    ),
    "-"
)</f>
        <v>-</v>
      </c>
      <c r="CE16" s="46" t="str">
        <f>IF(
    AND(
        ISNUMBER(DPRTacticsCalculator[[#This Row],[Heal per Round per Target]]),
        ISNUMBER(DPRTacticsCalculator[[#This Row],[Character HP Max]])
    ),
    (
        DPRTacticsCalculator[[#This Row],[Heal per Round per Target]]
        /
        DPRTacticsCalculator[[#This Row],[Character HP Max]]
    ),
    "-"
)</f>
        <v>-</v>
      </c>
      <c r="CF16"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G16"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H16"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I16"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J16"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K16"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16"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16"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16"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16" s="21" t="str" cm="1">
        <f t="array" ref="CO1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16" s="6" t="str" cm="1">
        <f t="array" ref="CP1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16" s="21" t="str" cm="1">
        <f t="array" ref="CQ1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16" s="49" t="str" cm="1">
        <f t="array" ref="CR1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7" spans="1:96" s="10" customFormat="1">
      <c r="A17" s="37">
        <v>16</v>
      </c>
      <c r="B17" s="15" t="s">
        <v>119</v>
      </c>
      <c r="C17" s="51" t="s">
        <v>94</v>
      </c>
      <c r="D17" s="6" t="s">
        <v>122</v>
      </c>
      <c r="E17" s="61" t="s">
        <v>77</v>
      </c>
      <c r="F17" s="42" t="s">
        <v>75</v>
      </c>
      <c r="G17" s="42">
        <v>9</v>
      </c>
      <c r="H17" s="37">
        <v>2</v>
      </c>
      <c r="I17" s="37">
        <v>1</v>
      </c>
      <c r="J17" s="37" t="s">
        <v>76</v>
      </c>
      <c r="K17" s="37" t="s">
        <v>76</v>
      </c>
      <c r="L17" s="37" t="s">
        <v>76</v>
      </c>
      <c r="M17" s="37" t="s">
        <v>76</v>
      </c>
      <c r="N17" s="37" t="s">
        <v>76</v>
      </c>
      <c r="O17" s="37" t="s">
        <v>77</v>
      </c>
      <c r="P17" s="37" t="s">
        <v>77</v>
      </c>
      <c r="Q17" s="37" t="s">
        <v>77</v>
      </c>
      <c r="R17" s="37">
        <v>20</v>
      </c>
      <c r="S17" s="37" t="s">
        <v>120</v>
      </c>
      <c r="T17" s="37" t="s">
        <v>76</v>
      </c>
      <c r="U17" s="37" t="s">
        <v>97</v>
      </c>
      <c r="V17" s="37">
        <v>20</v>
      </c>
      <c r="W17" s="37" t="s">
        <v>76</v>
      </c>
      <c r="X17" s="37" t="s">
        <v>121</v>
      </c>
      <c r="Y17" s="37" t="s">
        <v>77</v>
      </c>
      <c r="Z17" s="37" t="s">
        <v>77</v>
      </c>
      <c r="AA17" s="37" t="s">
        <v>77</v>
      </c>
      <c r="AB17" s="37" t="s">
        <v>77</v>
      </c>
      <c r="AC17" s="37" t="s">
        <v>77</v>
      </c>
      <c r="AD17" s="19" t="s">
        <v>77</v>
      </c>
      <c r="AE17" s="10" t="s">
        <v>77</v>
      </c>
      <c r="AF17" s="30" t="s">
        <v>77</v>
      </c>
      <c r="AG17" s="53" t="s">
        <v>77</v>
      </c>
      <c r="AH17" s="30" t="s">
        <v>77</v>
      </c>
      <c r="AI17" s="10" t="s">
        <v>80</v>
      </c>
      <c r="AJ17" s="10" t="s">
        <v>99</v>
      </c>
      <c r="AK17" s="10" t="s">
        <v>77</v>
      </c>
      <c r="AL17" s="10" t="s">
        <v>77</v>
      </c>
      <c r="AM17" s="10" t="s">
        <v>77</v>
      </c>
      <c r="AN17" s="10" t="s">
        <v>77</v>
      </c>
      <c r="AO17" s="10" t="s">
        <v>77</v>
      </c>
      <c r="AP17" s="10" t="s">
        <v>77</v>
      </c>
      <c r="AQ17" s="52" t="s">
        <v>77</v>
      </c>
      <c r="AR17" s="10" t="s">
        <v>77</v>
      </c>
      <c r="AS17" s="55" t="s">
        <v>77</v>
      </c>
      <c r="AT17"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2</v>
      </c>
      <c r="AU17"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7"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7" s="4">
        <f>N("Assuming a balanced value of 8, and subtract relative modifiers.")+(8-DPRTacticsCalculator[[#This Row],[Assumed Relative Modifier to Hit]]-IF(ISNUMBER(DPRTacticsCalculator[[#This Row],[Add Relative Modifier to Hit]]),DPRTacticsCalculator[[#This Row],[Add Relative Modifier to Hit]],0))</f>
        <v>7</v>
      </c>
      <c r="AY17" s="17" cm="1">
        <f t="array" ref="AY1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7" s="17" cm="1">
        <f t="array" ref="AZ1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BA17" s="17">
        <f>N("Hit percentage (not including crit)")+(DPRTacticsCalculator[[#This Row],[Hit % Chance]]-DPRTacticsCalculator[[#This Row],[Crit % Chance]])</f>
        <v>0</v>
      </c>
      <c r="BB17" s="18">
        <f>N("Miss percentage")+(1-DPRTacticsCalculator[[#This Row],[Hit % Chance]])</f>
        <v>1</v>
      </c>
      <c r="BC17"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7" s="20" t="str">
        <f>IF(DPRTacticsCalculator[[#This Row],[Great Weapon Master -5 to hit for +10 dmg]]="YES",10,"-")</f>
        <v>-</v>
      </c>
      <c r="BE17" s="18" cm="1">
        <f t="array" ref="BE1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7"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G17" s="43">
        <f>N("Average damage")+IF((N("Condition: has to have dice notation")+COUNT(SEARCH("d",Y17))&gt;0),(N("Base damage of the dice")+((N("Number of Dice")+N("Left of cell from position of 'd' in the string")+LEFT(Y17,(SEARCH("d",Y17)-1)))*(N("Average roll for the die size")+AVERAGE(N("Lowest roll possible")+1,N("Die size")+N("Right of cell from position x in the string.")+RIGHT(Y17,(LEN(Y17)-SEARCH("d",Y17))))))+N("Elemental Adept turn 1s into 2s.")+N("Average increases by 1/DieSize per die")+N("Condition: damage type matches EA type.")+IF((AJ17=DPRTacticsCalculator[[#This Row],[Feat: Elemental Adept Element]]),N("Add 1/DieSize per die")+((N("Number of Dice")+N("Left of cell from position of 'd' in the string")+LEFT(Y17,(SEARCH("d",Y17)-1)))*(1/(N("Die size")+N("Right of cell from position x in the string.")+RIGHT(Y17,(LEN(Y17)-SEARCH("d",Y17)))))),(N("0 if no Elemental Adept applies.")+0))),(N("0 if no dice found.")+0))</f>
        <v>0</v>
      </c>
      <c r="BH17" s="43">
        <f>N("Average damage")+IF((N("Condition: has to have dice notation")+COUNT(SEARCH("d",Z17))&gt;0),(N("Base damage of the dice")+((N("Number of Dice")+N("Left of cell from position of 'd' in the string")+LEFT(Z17,(SEARCH("d",Z17)-1)))*(N("Average roll for the die size")+AVERAGE(N("Lowest roll possible")+1,N("Die size")+N("Right of cell from position x in the string.")+RIGHT(Z17,(LEN(Z17)-SEARCH("d",Z17))))))+N("Elemental Adept turn 1s into 2s.")+N("Average increases by 1/DieSize per die")+N("Condition: damage type matches EA type.")+IF((AK17=DPRTacticsCalculator[[#This Row],[Feat: Elemental Adept Element]]),N("Add 1/DieSize per die")+((N("Number of Dice")+N("Left of cell from position of 'd' in the string")+LEFT(Z17,(SEARCH("d",Z17)-1)))*(1/(N("Die size")+N("Right of cell from position x in the string.")+RIGHT(Z17,(LEN(Z17)-SEARCH("d",Z17)))))),(N("0 if no Elemental Adept applies.")+0))),(N("0 if no dice found.")+0))</f>
        <v>0</v>
      </c>
      <c r="BI17" s="43">
        <f>N("Average damage")+IF((N("Condition: has to have dice notation")+COUNT(SEARCH("d",AA17))&gt;0),(N("Base damage of the dice")+((N("Number of Dice")+N("Left of cell from position of 'd' in the string")+LEFT(AA17,(SEARCH("d",AA17)-1)))*(N("Average roll for the die size")+AVERAGE(N("Lowest roll possible")+1,N("Die size")+N("Right of cell from position x in the string.")+RIGHT(AA17,(LEN(AA17)-SEARCH("d",AA17))))))+N("Elemental Adept turn 1s into 2s.")+N("Average increases by 1/DieSize per die")+N("Condition: damage type matches EA type.")+IF((AL17=DPRTacticsCalculator[[#This Row],[Feat: Elemental Adept Element]]),N("Add 1/DieSize per die")+((N("Number of Dice")+N("Left of cell from position of 'd' in the string")+LEFT(AA17,(SEARCH("d",AA17)-1)))*(1/(N("Die size")+N("Right of cell from position x in the string.")+RIGHT(AA17,(LEN(AA17)-SEARCH("d",AA17)))))),(N("0 if no Elemental Adept applies.")+0))),(N("0 if no dice found.")+0))</f>
        <v>0</v>
      </c>
      <c r="BJ17" s="43">
        <f>N("Average damage")+IF((N("Condition: has to have dice notation")+COUNT(SEARCH("d",AB17))&gt;0),(N("Base damage of the dice")+((N("Number of Dice")+N("Left of cell from position of 'd' in the string")+LEFT(AB17,(SEARCH("d",AB17)-1)))*(N("Average roll for the die size")+AVERAGE(N("Lowest roll possible")+1,N("Die size")+N("Right of cell from position x in the string.")+RIGHT(AB17,(LEN(AB17)-SEARCH("d",AB17))))))+N("Elemental Adept turn 1s into 2s.")+N("Average increases by 1/DieSize per die")+N("Condition: damage type matches EA type.")+IF((AM17=DPRTacticsCalculator[[#This Row],[Feat: Elemental Adept Element]]),N("Add 1/DieSize per die")+((N("Number of Dice")+N("Left of cell from position of 'd' in the string")+LEFT(AB17,(SEARCH("d",AB17)-1)))*(1/(N("Die size")+N("Right of cell from position x in the string.")+RIGHT(AB17,(LEN(AB17)-SEARCH("d",AB17)))))),(N("0 if no Elemental Adept applies.")+0))),(N("0 if no dice found.")+0))</f>
        <v>0</v>
      </c>
      <c r="BK17" s="43">
        <f>N("Average damage")+IF((N("Condition: has to have dice notation")+COUNT(SEARCH("d",AC17))&gt;0),(N("Base damage of the dice")+((N("Number of Dice")+N("Left of cell from position of 'd' in the string")+LEFT(AC17,(SEARCH("d",AC17)-1)))*(N("Average roll for the die size")+AVERAGE(N("Lowest roll possible")+1,N("Die size")+N("Right of cell from position x in the string.")+RIGHT(AC17,(LEN(AC17)-SEARCH("d",AC17))))))+N("Elemental Adept turn 1s into 2s.")+N("Average increases by 1/DieSize per die")+N("Condition: damage type matches EA type.")+IF((AN17=DPRTacticsCalculator[[#This Row],[Feat: Elemental Adept Element]]),N("Add 1/DieSize per die")+((N("Number of Dice")+N("Left of cell from position of 'd' in the string")+LEFT(AC17,(SEARCH("d",AC17)-1)))*(1/(N("Die size")+N("Right of cell from position x in the string.")+RIGHT(AC17,(LEN(AC17)-SEARCH("d",AC17)))))),(N("0 if no Elemental Adept applies.")+0))),(N("0 if no dice found.")+0))</f>
        <v>0</v>
      </c>
      <c r="BL17"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M17"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N17" s="43">
        <f>N("Damage result in case of a crit")+(N("D: Average damage on hit")+DPRTacticsCalculator[[#This Row],[Average Dice Damage on Hit]]+N("Dc: Average damage added on crit")+DPRTacticsCalculator[[#This Row],[Average Damage Added on Crit]])</f>
        <v>63</v>
      </c>
      <c r="BO17"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P17"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7" s="20" cm="1">
        <f t="array" ref="BQ1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7" s="4" cm="1">
        <f t="array" ref="BR1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7"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7"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7"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7"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7"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7"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7"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7" s="45" t="str">
        <f>IF(
    ISNUMBER(DPRTacticsCalculator[[#This Row],[Heal per Round per Target]]),
    (
        DPRTacticsCalculator[[#This Row],[Heal per Round per Target]]
        /
        DPRTacticsCalculator[[#This Row],[Max Expected Player HP at LV]]
    ),
    "-"
)</f>
        <v>-</v>
      </c>
      <c r="CC17" s="45" t="str">
        <f>IF(
    ISNUMBER(DPRTacticsCalculator[[#This Row],[Total Heal per Round]]),
    (
        DPRTacticsCalculator[[#This Row],[Total Heal per Round]]
        /
        DPRTacticsCalculator[[#This Row],[Max Expected Player HP at LV]]
    ),
    "-"
)</f>
        <v>-</v>
      </c>
      <c r="CD17" s="45" t="str">
        <f>IF(
    ISNUMBER(DPRTacticsCalculator[[#This Row],[Character HP Max]]),
    (
        DPRTacticsCalculator[[#This Row],[Average Resulting Heal per Target]]
        /
        DPRTacticsCalculator[[#This Row],[Character HP Max]]
    ),
    "-"
)</f>
        <v>-</v>
      </c>
      <c r="CE17" s="46" t="str">
        <f>IF(
    AND(
        ISNUMBER(DPRTacticsCalculator[[#This Row],[Heal per Round per Target]]),
        ISNUMBER(DPRTacticsCalculator[[#This Row],[Character HP Max]])
    ),
    (
        DPRTacticsCalculator[[#This Row],[Heal per Round per Target]]
        /
        DPRTacticsCalculator[[#This Row],[Character HP Max]]
    ),
    "-"
)</f>
        <v>-</v>
      </c>
      <c r="CF17"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G17"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H17"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I17"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J17"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K17"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17"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17"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17"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17" s="21" t="str" cm="1">
        <f t="array" ref="CO1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17" s="6" t="str" cm="1">
        <f t="array" ref="CP1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17" s="21" t="str" cm="1">
        <f t="array" ref="CQ1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17" s="49" t="str" cm="1">
        <f t="array" ref="CR1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8" spans="1:96" s="10" customFormat="1">
      <c r="A18" s="37">
        <v>17</v>
      </c>
      <c r="B18" s="15" t="s">
        <v>119</v>
      </c>
      <c r="C18" s="51" t="s">
        <v>94</v>
      </c>
      <c r="D18" s="6" t="s">
        <v>122</v>
      </c>
      <c r="E18" s="61" t="s">
        <v>77</v>
      </c>
      <c r="F18" s="42" t="s">
        <v>75</v>
      </c>
      <c r="G18" s="42">
        <v>9</v>
      </c>
      <c r="H18" s="37">
        <v>3</v>
      </c>
      <c r="I18" s="37">
        <v>1</v>
      </c>
      <c r="J18" s="37" t="s">
        <v>76</v>
      </c>
      <c r="K18" s="37" t="s">
        <v>76</v>
      </c>
      <c r="L18" s="37" t="s">
        <v>76</v>
      </c>
      <c r="M18" s="37" t="s">
        <v>76</v>
      </c>
      <c r="N18" s="37" t="s">
        <v>76</v>
      </c>
      <c r="O18" s="37" t="s">
        <v>77</v>
      </c>
      <c r="P18" s="37" t="s">
        <v>77</v>
      </c>
      <c r="Q18" s="37" t="s">
        <v>77</v>
      </c>
      <c r="R18" s="37">
        <v>20</v>
      </c>
      <c r="S18" s="37" t="s">
        <v>120</v>
      </c>
      <c r="T18" s="37" t="s">
        <v>76</v>
      </c>
      <c r="U18" s="37" t="s">
        <v>97</v>
      </c>
      <c r="V18" s="37">
        <v>20</v>
      </c>
      <c r="W18" s="37" t="s">
        <v>76</v>
      </c>
      <c r="X18" s="37" t="s">
        <v>121</v>
      </c>
      <c r="Y18" s="37" t="s">
        <v>77</v>
      </c>
      <c r="Z18" s="37" t="s">
        <v>77</v>
      </c>
      <c r="AA18" s="37" t="s">
        <v>77</v>
      </c>
      <c r="AB18" s="37" t="s">
        <v>77</v>
      </c>
      <c r="AC18" s="37" t="s">
        <v>77</v>
      </c>
      <c r="AD18" s="19" t="s">
        <v>77</v>
      </c>
      <c r="AE18" s="10" t="s">
        <v>77</v>
      </c>
      <c r="AF18" s="30" t="s">
        <v>77</v>
      </c>
      <c r="AG18" s="53" t="s">
        <v>77</v>
      </c>
      <c r="AH18" s="30" t="s">
        <v>77</v>
      </c>
      <c r="AI18" s="10" t="s">
        <v>80</v>
      </c>
      <c r="AJ18" s="10" t="s">
        <v>99</v>
      </c>
      <c r="AK18" s="10" t="s">
        <v>77</v>
      </c>
      <c r="AL18" s="10" t="s">
        <v>77</v>
      </c>
      <c r="AM18" s="10" t="s">
        <v>77</v>
      </c>
      <c r="AN18" s="10" t="s">
        <v>77</v>
      </c>
      <c r="AO18" s="10" t="s">
        <v>77</v>
      </c>
      <c r="AP18" s="10" t="s">
        <v>77</v>
      </c>
      <c r="AQ18" s="52" t="s">
        <v>77</v>
      </c>
      <c r="AR18" s="10" t="s">
        <v>77</v>
      </c>
      <c r="AS18" s="55" t="s">
        <v>77</v>
      </c>
      <c r="AT18"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1</v>
      </c>
      <c r="AU18"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8"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8" s="4">
        <f>N("Assuming a balanced value of 8, and subtract relative modifiers.")+(8-DPRTacticsCalculator[[#This Row],[Assumed Relative Modifier to Hit]]-IF(ISNUMBER(DPRTacticsCalculator[[#This Row],[Add Relative Modifier to Hit]]),DPRTacticsCalculator[[#This Row],[Add Relative Modifier to Hit]],0))</f>
        <v>7</v>
      </c>
      <c r="AY18" s="17" cm="1">
        <f t="array" ref="AY1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8" s="17" cm="1">
        <f t="array" ref="AZ1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BA18" s="17">
        <f>N("Hit percentage (not including crit)")+(DPRTacticsCalculator[[#This Row],[Hit % Chance]]-DPRTacticsCalculator[[#This Row],[Crit % Chance]])</f>
        <v>0</v>
      </c>
      <c r="BB18" s="18">
        <f>N("Miss percentage")+(1-DPRTacticsCalculator[[#This Row],[Hit % Chance]])</f>
        <v>1</v>
      </c>
      <c r="BC1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8" s="20" t="str">
        <f>IF(DPRTacticsCalculator[[#This Row],[Great Weapon Master -5 to hit for +10 dmg]]="YES",10,"-")</f>
        <v>-</v>
      </c>
      <c r="BE18" s="18" cm="1">
        <f t="array" ref="BE1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8"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G18" s="43">
        <f>N("Average damage")+IF((N("Condition: has to have dice notation")+COUNT(SEARCH("d",Y18))&gt;0),(N("Base damage of the dice")+((N("Number of Dice")+N("Left of cell from position of 'd' in the string")+LEFT(Y18,(SEARCH("d",Y18)-1)))*(N("Average roll for the die size")+AVERAGE(N("Lowest roll possible")+1,N("Die size")+N("Right of cell from position x in the string.")+RIGHT(Y18,(LEN(Y18)-SEARCH("d",Y18))))))+N("Elemental Adept turn 1s into 2s.")+N("Average increases by 1/DieSize per die")+N("Condition: damage type matches EA type.")+IF((AJ18=DPRTacticsCalculator[[#This Row],[Feat: Elemental Adept Element]]),N("Add 1/DieSize per die")+((N("Number of Dice")+N("Left of cell from position of 'd' in the string")+LEFT(Y18,(SEARCH("d",Y18)-1)))*(1/(N("Die size")+N("Right of cell from position x in the string.")+RIGHT(Y18,(LEN(Y18)-SEARCH("d",Y18)))))),(N("0 if no Elemental Adept applies.")+0))),(N("0 if no dice found.")+0))</f>
        <v>0</v>
      </c>
      <c r="BH18" s="43">
        <f>N("Average damage")+IF((N("Condition: has to have dice notation")+COUNT(SEARCH("d",Z18))&gt;0),(N("Base damage of the dice")+((N("Number of Dice")+N("Left of cell from position of 'd' in the string")+LEFT(Z18,(SEARCH("d",Z18)-1)))*(N("Average roll for the die size")+AVERAGE(N("Lowest roll possible")+1,N("Die size")+N("Right of cell from position x in the string.")+RIGHT(Z18,(LEN(Z18)-SEARCH("d",Z18))))))+N("Elemental Adept turn 1s into 2s.")+N("Average increases by 1/DieSize per die")+N("Condition: damage type matches EA type.")+IF((AK18=DPRTacticsCalculator[[#This Row],[Feat: Elemental Adept Element]]),N("Add 1/DieSize per die")+((N("Number of Dice")+N("Left of cell from position of 'd' in the string")+LEFT(Z18,(SEARCH("d",Z18)-1)))*(1/(N("Die size")+N("Right of cell from position x in the string.")+RIGHT(Z18,(LEN(Z18)-SEARCH("d",Z18)))))),(N("0 if no Elemental Adept applies.")+0))),(N("0 if no dice found.")+0))</f>
        <v>0</v>
      </c>
      <c r="BI18" s="43">
        <f>N("Average damage")+IF((N("Condition: has to have dice notation")+COUNT(SEARCH("d",AA18))&gt;0),(N("Base damage of the dice")+((N("Number of Dice")+N("Left of cell from position of 'd' in the string")+LEFT(AA18,(SEARCH("d",AA18)-1)))*(N("Average roll for the die size")+AVERAGE(N("Lowest roll possible")+1,N("Die size")+N("Right of cell from position x in the string.")+RIGHT(AA18,(LEN(AA18)-SEARCH("d",AA18))))))+N("Elemental Adept turn 1s into 2s.")+N("Average increases by 1/DieSize per die")+N("Condition: damage type matches EA type.")+IF((AL18=DPRTacticsCalculator[[#This Row],[Feat: Elemental Adept Element]]),N("Add 1/DieSize per die")+((N("Number of Dice")+N("Left of cell from position of 'd' in the string")+LEFT(AA18,(SEARCH("d",AA18)-1)))*(1/(N("Die size")+N("Right of cell from position x in the string.")+RIGHT(AA18,(LEN(AA18)-SEARCH("d",AA18)))))),(N("0 if no Elemental Adept applies.")+0))),(N("0 if no dice found.")+0))</f>
        <v>0</v>
      </c>
      <c r="BJ18" s="43">
        <f>N("Average damage")+IF((N("Condition: has to have dice notation")+COUNT(SEARCH("d",AB18))&gt;0),(N("Base damage of the dice")+((N("Number of Dice")+N("Left of cell from position of 'd' in the string")+LEFT(AB18,(SEARCH("d",AB18)-1)))*(N("Average roll for the die size")+AVERAGE(N("Lowest roll possible")+1,N("Die size")+N("Right of cell from position x in the string.")+RIGHT(AB18,(LEN(AB18)-SEARCH("d",AB18))))))+N("Elemental Adept turn 1s into 2s.")+N("Average increases by 1/DieSize per die")+N("Condition: damage type matches EA type.")+IF((AM18=DPRTacticsCalculator[[#This Row],[Feat: Elemental Adept Element]]),N("Add 1/DieSize per die")+((N("Number of Dice")+N("Left of cell from position of 'd' in the string")+LEFT(AB18,(SEARCH("d",AB18)-1)))*(1/(N("Die size")+N("Right of cell from position x in the string.")+RIGHT(AB18,(LEN(AB18)-SEARCH("d",AB18)))))),(N("0 if no Elemental Adept applies.")+0))),(N("0 if no dice found.")+0))</f>
        <v>0</v>
      </c>
      <c r="BK18" s="43">
        <f>N("Average damage")+IF((N("Condition: has to have dice notation")+COUNT(SEARCH("d",AC18))&gt;0),(N("Base damage of the dice")+((N("Number of Dice")+N("Left of cell from position of 'd' in the string")+LEFT(AC18,(SEARCH("d",AC18)-1)))*(N("Average roll for the die size")+AVERAGE(N("Lowest roll possible")+1,N("Die size")+N("Right of cell from position x in the string.")+RIGHT(AC18,(LEN(AC18)-SEARCH("d",AC18))))))+N("Elemental Adept turn 1s into 2s.")+N("Average increases by 1/DieSize per die")+N("Condition: damage type matches EA type.")+IF((AN18=DPRTacticsCalculator[[#This Row],[Feat: Elemental Adept Element]]),N("Add 1/DieSize per die")+((N("Number of Dice")+N("Left of cell from position of 'd' in the string")+LEFT(AC18,(SEARCH("d",AC18)-1)))*(1/(N("Die size")+N("Right of cell from position x in the string.")+RIGHT(AC18,(LEN(AC18)-SEARCH("d",AC18)))))),(N("0 if no Elemental Adept applies.")+0))),(N("0 if no dice found.")+0))</f>
        <v>0</v>
      </c>
      <c r="BL18"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M18"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N18" s="43">
        <f>N("Damage result in case of a crit")+(N("D: Average damage on hit")+DPRTacticsCalculator[[#This Row],[Average Dice Damage on Hit]]+N("Dc: Average damage added on crit")+DPRTacticsCalculator[[#This Row],[Average Damage Added on Crit]])</f>
        <v>63</v>
      </c>
      <c r="BO18"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P18"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8" s="20" cm="1">
        <f t="array" ref="BQ1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8" s="4" cm="1">
        <f t="array" ref="BR1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8"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8"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8"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8"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8"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8"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8"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8" s="45" t="str">
        <f>IF(
    ISNUMBER(DPRTacticsCalculator[[#This Row],[Heal per Round per Target]]),
    (
        DPRTacticsCalculator[[#This Row],[Heal per Round per Target]]
        /
        DPRTacticsCalculator[[#This Row],[Max Expected Player HP at LV]]
    ),
    "-"
)</f>
        <v>-</v>
      </c>
      <c r="CC18" s="45" t="str">
        <f>IF(
    ISNUMBER(DPRTacticsCalculator[[#This Row],[Total Heal per Round]]),
    (
        DPRTacticsCalculator[[#This Row],[Total Heal per Round]]
        /
        DPRTacticsCalculator[[#This Row],[Max Expected Player HP at LV]]
    ),
    "-"
)</f>
        <v>-</v>
      </c>
      <c r="CD18" s="45" t="str">
        <f>IF(
    ISNUMBER(DPRTacticsCalculator[[#This Row],[Character HP Max]]),
    (
        DPRTacticsCalculator[[#This Row],[Average Resulting Heal per Target]]
        /
        DPRTacticsCalculator[[#This Row],[Character HP Max]]
    ),
    "-"
)</f>
        <v>-</v>
      </c>
      <c r="CE18" s="46" t="str">
        <f>IF(
    AND(
        ISNUMBER(DPRTacticsCalculator[[#This Row],[Heal per Round per Target]]),
        ISNUMBER(DPRTacticsCalculator[[#This Row],[Character HP Max]])
    ),
    (
        DPRTacticsCalculator[[#This Row],[Heal per Round per Target]]
        /
        DPRTacticsCalculator[[#This Row],[Character HP Max]]
    ),
    "-"
)</f>
        <v>-</v>
      </c>
      <c r="CF18"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G18"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H18"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I18"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J18"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K18"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18"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18"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18"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18" s="21" t="str" cm="1">
        <f t="array" ref="CO1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18" s="6" t="str" cm="1">
        <f t="array" ref="CP1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18" s="21" t="str" cm="1">
        <f t="array" ref="CQ1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18" s="49" t="str" cm="1">
        <f t="array" ref="CR1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9" spans="1:96" s="10" customFormat="1" ht="28.8">
      <c r="A19" s="37">
        <v>18</v>
      </c>
      <c r="B19" s="15" t="s">
        <v>119</v>
      </c>
      <c r="C19" s="51" t="s">
        <v>94</v>
      </c>
      <c r="D19" s="6" t="s">
        <v>123</v>
      </c>
      <c r="E19" s="61" t="s">
        <v>77</v>
      </c>
      <c r="F19" s="42" t="s">
        <v>75</v>
      </c>
      <c r="G19" s="42">
        <v>9</v>
      </c>
      <c r="H19" s="37">
        <v>4</v>
      </c>
      <c r="I19" s="37">
        <v>1</v>
      </c>
      <c r="J19" s="37" t="s">
        <v>76</v>
      </c>
      <c r="K19" s="37" t="s">
        <v>76</v>
      </c>
      <c r="L19" s="37" t="s">
        <v>76</v>
      </c>
      <c r="M19" s="37" t="s">
        <v>76</v>
      </c>
      <c r="N19" s="37" t="s">
        <v>76</v>
      </c>
      <c r="O19" s="37" t="s">
        <v>77</v>
      </c>
      <c r="P19" s="37" t="s">
        <v>77</v>
      </c>
      <c r="Q19" s="37" t="s">
        <v>77</v>
      </c>
      <c r="R19" s="37">
        <v>20</v>
      </c>
      <c r="S19" s="37" t="s">
        <v>120</v>
      </c>
      <c r="T19" s="37" t="s">
        <v>76</v>
      </c>
      <c r="U19" s="37" t="s">
        <v>97</v>
      </c>
      <c r="V19" s="37">
        <v>20</v>
      </c>
      <c r="W19" s="37" t="s">
        <v>76</v>
      </c>
      <c r="X19" s="37" t="s">
        <v>98</v>
      </c>
      <c r="Y19" s="37" t="s">
        <v>77</v>
      </c>
      <c r="Z19" s="37" t="s">
        <v>77</v>
      </c>
      <c r="AA19" s="37" t="s">
        <v>77</v>
      </c>
      <c r="AB19" s="37" t="s">
        <v>77</v>
      </c>
      <c r="AC19" s="37" t="s">
        <v>77</v>
      </c>
      <c r="AD19" s="19" t="s">
        <v>77</v>
      </c>
      <c r="AE19" s="10" t="s">
        <v>77</v>
      </c>
      <c r="AF19" s="30" t="s">
        <v>77</v>
      </c>
      <c r="AG19" s="53" t="s">
        <v>77</v>
      </c>
      <c r="AH19" s="30" t="s">
        <v>77</v>
      </c>
      <c r="AI19" s="10" t="s">
        <v>80</v>
      </c>
      <c r="AJ19" s="10" t="s">
        <v>99</v>
      </c>
      <c r="AK19" s="10" t="s">
        <v>77</v>
      </c>
      <c r="AL19" s="10" t="s">
        <v>77</v>
      </c>
      <c r="AM19" s="10" t="s">
        <v>77</v>
      </c>
      <c r="AN19" s="10" t="s">
        <v>77</v>
      </c>
      <c r="AO19" s="10" t="s">
        <v>77</v>
      </c>
      <c r="AP19" s="10" t="s">
        <v>77</v>
      </c>
      <c r="AQ19" s="52" t="s">
        <v>77</v>
      </c>
      <c r="AR19" s="10" t="s">
        <v>77</v>
      </c>
      <c r="AS19" s="55" t="s">
        <v>77</v>
      </c>
      <c r="AT19"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U19"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9"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9" s="4">
        <f>N("Assuming a balanced value of 8, and subtract relative modifiers.")+(8-DPRTacticsCalculator[[#This Row],[Assumed Relative Modifier to Hit]]-IF(ISNUMBER(DPRTacticsCalculator[[#This Row],[Add Relative Modifier to Hit]]),DPRTacticsCalculator[[#This Row],[Add Relative Modifier to Hit]],0))</f>
        <v>7</v>
      </c>
      <c r="AY19" s="17" cm="1">
        <f t="array" ref="AY1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9" s="17" cm="1">
        <f t="array" ref="AZ1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19" s="17">
        <f>N("Hit percentage (not including crit)")+(DPRTacticsCalculator[[#This Row],[Hit % Chance]]-DPRTacticsCalculator[[#This Row],[Crit % Chance]])</f>
        <v>0.7</v>
      </c>
      <c r="BB19" s="18">
        <f>N("Miss percentage")+(1-DPRTacticsCalculator[[#This Row],[Hit % Chance]])</f>
        <v>0.30000000000000004</v>
      </c>
      <c r="BC1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9" s="20" t="str">
        <f>IF(DPRTacticsCalculator[[#This Row],[Great Weapon Master -5 to hit for +10 dmg]]="YES",10,"-")</f>
        <v>-</v>
      </c>
      <c r="BE19" s="18" cm="1">
        <f t="array" ref="BE1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9"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G19" s="43">
        <f>N("Average damage")+IF((N("Condition: has to have dice notation")+COUNT(SEARCH("d",Y19))&gt;0),(N("Base damage of the dice")+((N("Number of Dice")+N("Left of cell from position of 'd' in the string")+LEFT(Y19,(SEARCH("d",Y19)-1)))*(N("Average roll for the die size")+AVERAGE(N("Lowest roll possible")+1,N("Die size")+N("Right of cell from position x in the string.")+RIGHT(Y19,(LEN(Y19)-SEARCH("d",Y19))))))+N("Elemental Adept turn 1s into 2s.")+N("Average increases by 1/DieSize per die")+N("Condition: damage type matches EA type.")+IF((AJ19=DPRTacticsCalculator[[#This Row],[Feat: Elemental Adept Element]]),N("Add 1/DieSize per die")+((N("Number of Dice")+N("Left of cell from position of 'd' in the string")+LEFT(Y19,(SEARCH("d",Y19)-1)))*(1/(N("Die size")+N("Right of cell from position x in the string.")+RIGHT(Y19,(LEN(Y19)-SEARCH("d",Y19)))))),(N("0 if no Elemental Adept applies.")+0))),(N("0 if no dice found.")+0))</f>
        <v>0</v>
      </c>
      <c r="BH19" s="43">
        <f>N("Average damage")+IF((N("Condition: has to have dice notation")+COUNT(SEARCH("d",Z19))&gt;0),(N("Base damage of the dice")+((N("Number of Dice")+N("Left of cell from position of 'd' in the string")+LEFT(Z19,(SEARCH("d",Z19)-1)))*(N("Average roll for the die size")+AVERAGE(N("Lowest roll possible")+1,N("Die size")+N("Right of cell from position x in the string.")+RIGHT(Z19,(LEN(Z19)-SEARCH("d",Z19))))))+N("Elemental Adept turn 1s into 2s.")+N("Average increases by 1/DieSize per die")+N("Condition: damage type matches EA type.")+IF((AK19=DPRTacticsCalculator[[#This Row],[Feat: Elemental Adept Element]]),N("Add 1/DieSize per die")+((N("Number of Dice")+N("Left of cell from position of 'd' in the string")+LEFT(Z19,(SEARCH("d",Z19)-1)))*(1/(N("Die size")+N("Right of cell from position x in the string.")+RIGHT(Z19,(LEN(Z19)-SEARCH("d",Z19)))))),(N("0 if no Elemental Adept applies.")+0))),(N("0 if no dice found.")+0))</f>
        <v>0</v>
      </c>
      <c r="BI19" s="43">
        <f>N("Average damage")+IF((N("Condition: has to have dice notation")+COUNT(SEARCH("d",AA19))&gt;0),(N("Base damage of the dice")+((N("Number of Dice")+N("Left of cell from position of 'd' in the string")+LEFT(AA19,(SEARCH("d",AA19)-1)))*(N("Average roll for the die size")+AVERAGE(N("Lowest roll possible")+1,N("Die size")+N("Right of cell from position x in the string.")+RIGHT(AA19,(LEN(AA19)-SEARCH("d",AA19))))))+N("Elemental Adept turn 1s into 2s.")+N("Average increases by 1/DieSize per die")+N("Condition: damage type matches EA type.")+IF((AL19=DPRTacticsCalculator[[#This Row],[Feat: Elemental Adept Element]]),N("Add 1/DieSize per die")+((N("Number of Dice")+N("Left of cell from position of 'd' in the string")+LEFT(AA19,(SEARCH("d",AA19)-1)))*(1/(N("Die size")+N("Right of cell from position x in the string.")+RIGHT(AA19,(LEN(AA19)-SEARCH("d",AA19)))))),(N("0 if no Elemental Adept applies.")+0))),(N("0 if no dice found.")+0))</f>
        <v>0</v>
      </c>
      <c r="BJ19" s="43">
        <f>N("Average damage")+IF((N("Condition: has to have dice notation")+COUNT(SEARCH("d",AB19))&gt;0),(N("Base damage of the dice")+((N("Number of Dice")+N("Left of cell from position of 'd' in the string")+LEFT(AB19,(SEARCH("d",AB19)-1)))*(N("Average roll for the die size")+AVERAGE(N("Lowest roll possible")+1,N("Die size")+N("Right of cell from position x in the string.")+RIGHT(AB19,(LEN(AB19)-SEARCH("d",AB19))))))+N("Elemental Adept turn 1s into 2s.")+N("Average increases by 1/DieSize per die")+N("Condition: damage type matches EA type.")+IF((AM19=DPRTacticsCalculator[[#This Row],[Feat: Elemental Adept Element]]),N("Add 1/DieSize per die")+((N("Number of Dice")+N("Left of cell from position of 'd' in the string")+LEFT(AB19,(SEARCH("d",AB19)-1)))*(1/(N("Die size")+N("Right of cell from position x in the string.")+RIGHT(AB19,(LEN(AB19)-SEARCH("d",AB19)))))),(N("0 if no Elemental Adept applies.")+0))),(N("0 if no dice found.")+0))</f>
        <v>0</v>
      </c>
      <c r="BK19" s="43">
        <f>N("Average damage")+IF((N("Condition: has to have dice notation")+COUNT(SEARCH("d",AC19))&gt;0),(N("Base damage of the dice")+((N("Number of Dice")+N("Left of cell from position of 'd' in the string")+LEFT(AC19,(SEARCH("d",AC19)-1)))*(N("Average roll for the die size")+AVERAGE(N("Lowest roll possible")+1,N("Die size")+N("Right of cell from position x in the string.")+RIGHT(AC19,(LEN(AC19)-SEARCH("d",AC19))))))+N("Elemental Adept turn 1s into 2s.")+N("Average increases by 1/DieSize per die")+N("Condition: damage type matches EA type.")+IF((AN19=DPRTacticsCalculator[[#This Row],[Feat: Elemental Adept Element]]),N("Add 1/DieSize per die")+((N("Number of Dice")+N("Left of cell from position of 'd' in the string")+LEFT(AC19,(SEARCH("d",AC19)-1)))*(1/(N("Die size")+N("Right of cell from position x in the string.")+RIGHT(AC19,(LEN(AC19)-SEARCH("d",AC19)))))),(N("0 if no Elemental Adept applies.")+0))),(N("0 if no dice found.")+0))</f>
        <v>0</v>
      </c>
      <c r="BL19"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M19"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N19" s="43">
        <f>N("Damage result in case of a crit")+(N("D: Average damage on hit")+DPRTacticsCalculator[[#This Row],[Average Dice Damage on Hit]]+N("Dc: Average damage added on crit")+DPRTacticsCalculator[[#This Row],[Average Damage Added on Crit]])</f>
        <v>70</v>
      </c>
      <c r="BO19"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P19"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9" s="20" cm="1">
        <f t="array" ref="BQ1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9" s="4" cm="1">
        <f t="array" ref="BR1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9"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9"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9"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9"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9"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9"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9"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9"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9"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9" s="45" t="str">
        <f>IF(
    ISNUMBER(DPRTacticsCalculator[[#This Row],[Heal per Round per Target]]),
    (
        DPRTacticsCalculator[[#This Row],[Heal per Round per Target]]
        /
        DPRTacticsCalculator[[#This Row],[Max Expected Player HP at LV]]
    ),
    "-"
)</f>
        <v>-</v>
      </c>
      <c r="CC19" s="45" t="str">
        <f>IF(
    ISNUMBER(DPRTacticsCalculator[[#This Row],[Total Heal per Round]]),
    (
        DPRTacticsCalculator[[#This Row],[Total Heal per Round]]
        /
        DPRTacticsCalculator[[#This Row],[Max Expected Player HP at LV]]
    ),
    "-"
)</f>
        <v>-</v>
      </c>
      <c r="CD19" s="45" t="str">
        <f>IF(
    ISNUMBER(DPRTacticsCalculator[[#This Row],[Character HP Max]]),
    (
        DPRTacticsCalculator[[#This Row],[Average Resulting Heal per Target]]
        /
        DPRTacticsCalculator[[#This Row],[Character HP Max]]
    ),
    "-"
)</f>
        <v>-</v>
      </c>
      <c r="CE19" s="46" t="str">
        <f>IF(
    AND(
        ISNUMBER(DPRTacticsCalculator[[#This Row],[Heal per Round per Target]]),
        ISNUMBER(DPRTacticsCalculator[[#This Row],[Character HP Max]])
    ),
    (
        DPRTacticsCalculator[[#This Row],[Heal per Round per Target]]
        /
        DPRTacticsCalculator[[#This Row],[Character HP Max]]
    ),
    "-"
)</f>
        <v>-</v>
      </c>
      <c r="CF19"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CG19"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29.75</v>
      </c>
      <c r="CH19"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119</v>
      </c>
      <c r="CI19"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CJ19"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119</v>
      </c>
      <c r="CK19"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19"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19"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19"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19" s="21" t="str" cm="1">
        <f t="array" ref="CO1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19" s="6" t="str" cm="1">
        <f t="array" ref="CP1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19" s="21" t="str" cm="1">
        <f t="array" ref="CQ1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19" s="49" t="str" cm="1">
        <f t="array" ref="CR1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0" spans="1:96" s="10" customFormat="1">
      <c r="A20" s="37">
        <v>19</v>
      </c>
      <c r="B20" s="15" t="s">
        <v>119</v>
      </c>
      <c r="C20" s="51" t="s">
        <v>94</v>
      </c>
      <c r="D20" t="s">
        <v>124</v>
      </c>
      <c r="E20" s="61" t="s">
        <v>77</v>
      </c>
      <c r="F20" s="37" t="s">
        <v>75</v>
      </c>
      <c r="G20" s="42">
        <v>9</v>
      </c>
      <c r="H20" s="37">
        <v>5</v>
      </c>
      <c r="I20" s="37">
        <v>4</v>
      </c>
      <c r="J20" s="37" t="s">
        <v>76</v>
      </c>
      <c r="K20" s="37" t="s">
        <v>76</v>
      </c>
      <c r="L20" s="37" t="s">
        <v>76</v>
      </c>
      <c r="M20" s="37" t="s">
        <v>76</v>
      </c>
      <c r="N20" s="37" t="s">
        <v>76</v>
      </c>
      <c r="O20" s="37" t="s">
        <v>77</v>
      </c>
      <c r="P20" s="37" t="s">
        <v>77</v>
      </c>
      <c r="Q20" s="37" t="s">
        <v>77</v>
      </c>
      <c r="R20" s="37">
        <v>20</v>
      </c>
      <c r="S20" s="37" t="s">
        <v>78</v>
      </c>
      <c r="T20" s="37" t="s">
        <v>76</v>
      </c>
      <c r="U20" s="37" t="s">
        <v>97</v>
      </c>
      <c r="V20" s="37">
        <v>20</v>
      </c>
      <c r="W20" s="37" t="s">
        <v>76</v>
      </c>
      <c r="X20" s="37" t="s">
        <v>125</v>
      </c>
      <c r="Y20" s="37" t="s">
        <v>77</v>
      </c>
      <c r="Z20" s="37" t="s">
        <v>77</v>
      </c>
      <c r="AA20" s="37" t="s">
        <v>77</v>
      </c>
      <c r="AB20" s="37" t="s">
        <v>77</v>
      </c>
      <c r="AC20" s="37" t="s">
        <v>77</v>
      </c>
      <c r="AD20" s="10" t="s">
        <v>77</v>
      </c>
      <c r="AE20" s="10" t="s">
        <v>77</v>
      </c>
      <c r="AF20" s="30" t="s">
        <v>77</v>
      </c>
      <c r="AG20" s="53" t="s">
        <v>77</v>
      </c>
      <c r="AH20" s="30" t="s">
        <v>77</v>
      </c>
      <c r="AI20" s="10" t="s">
        <v>80</v>
      </c>
      <c r="AJ20" s="10" t="s">
        <v>99</v>
      </c>
      <c r="AK20" s="10" t="s">
        <v>77</v>
      </c>
      <c r="AL20" s="10" t="s">
        <v>77</v>
      </c>
      <c r="AM20" s="10" t="s">
        <v>77</v>
      </c>
      <c r="AN20" s="10" t="s">
        <v>77</v>
      </c>
      <c r="AO20" s="10" t="s">
        <v>77</v>
      </c>
      <c r="AP20" s="10" t="s">
        <v>77</v>
      </c>
      <c r="AQ20" s="52" t="s">
        <v>77</v>
      </c>
      <c r="AR20" s="10" t="s">
        <v>77</v>
      </c>
      <c r="AS20" s="55" t="s">
        <v>77</v>
      </c>
      <c r="AT20"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0"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0"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0"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20" s="4">
        <f>N("Assuming a balanced value of 8, and subtract relative modifiers.")+(8-DPRTacticsCalculator[[#This Row],[Assumed Relative Modifier to Hit]]-IF(ISNUMBER(DPRTacticsCalculator[[#This Row],[Add Relative Modifier to Hit]]),DPRTacticsCalculator[[#This Row],[Add Relative Modifier to Hit]],0))</f>
        <v>7</v>
      </c>
      <c r="AY20" s="17" cm="1">
        <f t="array" ref="AY20">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20" s="17" cm="1">
        <f t="array" ref="AZ20">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20" s="17">
        <f>N("Hit percentage (not including crit)")+(DPRTacticsCalculator[[#This Row],[Hit % Chance]]-DPRTacticsCalculator[[#This Row],[Crit % Chance]])</f>
        <v>0.64999999999999991</v>
      </c>
      <c r="BB20" s="18">
        <f>N("Miss percentage")+(1-DPRTacticsCalculator[[#This Row],[Hit % Chance]])</f>
        <v>0.30000000000000004</v>
      </c>
      <c r="BC2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20" s="20" t="str">
        <f>IF(DPRTacticsCalculator[[#This Row],[Great Weapon Master -5 to hit for +10 dmg]]="YES",10,"-")</f>
        <v>-</v>
      </c>
      <c r="BE20" s="18" cm="1">
        <f t="array" ref="BE2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0"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7</v>
      </c>
      <c r="BG20" s="43">
        <f>N("Average damage")+IF((N("Condition: has to have dice notation")+COUNT(SEARCH("d",Y20))&gt;0),(N("Base damage of the dice")+((N("Number of Dice")+N("Left of cell from position of 'd' in the string")+LEFT(Y20,(SEARCH("d",Y20)-1)))*(N("Average roll for the die size")+AVERAGE(N("Lowest roll possible")+1,N("Die size")+N("Right of cell from position x in the string.")+RIGHT(Y20,(LEN(Y20)-SEARCH("d",Y20))))))+N("Elemental Adept turn 1s into 2s.")+N("Average increases by 1/DieSize per die")+N("Condition: damage type matches EA type.")+IF((AJ20=DPRTacticsCalculator[[#This Row],[Feat: Elemental Adept Element]]),N("Add 1/DieSize per die")+((N("Number of Dice")+N("Left of cell from position of 'd' in the string")+LEFT(Y20,(SEARCH("d",Y20)-1)))*(1/(N("Die size")+N("Right of cell from position x in the string.")+RIGHT(Y20,(LEN(Y20)-SEARCH("d",Y20)))))),(N("0 if no Elemental Adept applies.")+0))),(N("0 if no dice found.")+0))</f>
        <v>0</v>
      </c>
      <c r="BH20" s="43">
        <f>N("Average damage")+IF((N("Condition: has to have dice notation")+COUNT(SEARCH("d",Z20))&gt;0),(N("Base damage of the dice")+((N("Number of Dice")+N("Left of cell from position of 'd' in the string")+LEFT(Z20,(SEARCH("d",Z20)-1)))*(N("Average roll for the die size")+AVERAGE(N("Lowest roll possible")+1,N("Die size")+N("Right of cell from position x in the string.")+RIGHT(Z20,(LEN(Z20)-SEARCH("d",Z20))))))+N("Elemental Adept turn 1s into 2s.")+N("Average increases by 1/DieSize per die")+N("Condition: damage type matches EA type.")+IF((AK20=DPRTacticsCalculator[[#This Row],[Feat: Elemental Adept Element]]),N("Add 1/DieSize per die")+((N("Number of Dice")+N("Left of cell from position of 'd' in the string")+LEFT(Z20,(SEARCH("d",Z20)-1)))*(1/(N("Die size")+N("Right of cell from position x in the string.")+RIGHT(Z20,(LEN(Z20)-SEARCH("d",Z20)))))),(N("0 if no Elemental Adept applies.")+0))),(N("0 if no dice found.")+0))</f>
        <v>0</v>
      </c>
      <c r="BI20" s="43">
        <f>N("Average damage")+IF((N("Condition: has to have dice notation")+COUNT(SEARCH("d",AA20))&gt;0),(N("Base damage of the dice")+((N("Number of Dice")+N("Left of cell from position of 'd' in the string")+LEFT(AA20,(SEARCH("d",AA20)-1)))*(N("Average roll for the die size")+AVERAGE(N("Lowest roll possible")+1,N("Die size")+N("Right of cell from position x in the string.")+RIGHT(AA20,(LEN(AA20)-SEARCH("d",AA20))))))+N("Elemental Adept turn 1s into 2s.")+N("Average increases by 1/DieSize per die")+N("Condition: damage type matches EA type.")+IF((AL20=DPRTacticsCalculator[[#This Row],[Feat: Elemental Adept Element]]),N("Add 1/DieSize per die")+((N("Number of Dice")+N("Left of cell from position of 'd' in the string")+LEFT(AA20,(SEARCH("d",AA20)-1)))*(1/(N("Die size")+N("Right of cell from position x in the string.")+RIGHT(AA20,(LEN(AA20)-SEARCH("d",AA20)))))),(N("0 if no Elemental Adept applies.")+0))),(N("0 if no dice found.")+0))</f>
        <v>0</v>
      </c>
      <c r="BJ20" s="43">
        <f>N("Average damage")+IF((N("Condition: has to have dice notation")+COUNT(SEARCH("d",AB20))&gt;0),(N("Base damage of the dice")+((N("Number of Dice")+N("Left of cell from position of 'd' in the string")+LEFT(AB20,(SEARCH("d",AB20)-1)))*(N("Average roll for the die size")+AVERAGE(N("Lowest roll possible")+1,N("Die size")+N("Right of cell from position x in the string.")+RIGHT(AB20,(LEN(AB20)-SEARCH("d",AB20))))))+N("Elemental Adept turn 1s into 2s.")+N("Average increases by 1/DieSize per die")+N("Condition: damage type matches EA type.")+IF((AM20=DPRTacticsCalculator[[#This Row],[Feat: Elemental Adept Element]]),N("Add 1/DieSize per die")+((N("Number of Dice")+N("Left of cell from position of 'd' in the string")+LEFT(AB20,(SEARCH("d",AB20)-1)))*(1/(N("Die size")+N("Right of cell from position x in the string.")+RIGHT(AB20,(LEN(AB20)-SEARCH("d",AB20)))))),(N("0 if no Elemental Adept applies.")+0))),(N("0 if no dice found.")+0))</f>
        <v>0</v>
      </c>
      <c r="BK20" s="43">
        <f>N("Average damage")+IF((N("Condition: has to have dice notation")+COUNT(SEARCH("d",AC20))&gt;0),(N("Base damage of the dice")+((N("Number of Dice")+N("Left of cell from position of 'd' in the string")+LEFT(AC20,(SEARCH("d",AC20)-1)))*(N("Average roll for the die size")+AVERAGE(N("Lowest roll possible")+1,N("Die size")+N("Right of cell from position x in the string.")+RIGHT(AC20,(LEN(AC20)-SEARCH("d",AC20))))))+N("Elemental Adept turn 1s into 2s.")+N("Average increases by 1/DieSize per die")+N("Condition: damage type matches EA type.")+IF((AN20=DPRTacticsCalculator[[#This Row],[Feat: Elemental Adept Element]]),N("Add 1/DieSize per die")+((N("Number of Dice")+N("Left of cell from position of 'd' in the string")+LEFT(AC20,(SEARCH("d",AC20)-1)))*(1/(N("Die size")+N("Right of cell from position x in the string.")+RIGHT(AC20,(LEN(AC20)-SEARCH("d",AC20)))))),(N("0 if no Elemental Adept applies.")+0))),(N("0 if no dice found.")+0))</f>
        <v>0</v>
      </c>
      <c r="BL20"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7</v>
      </c>
      <c r="BM20"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7</v>
      </c>
      <c r="BN20" s="43">
        <f>N("Damage result in case of a crit")+(N("D: Average damage on hit")+DPRTacticsCalculator[[#This Row],[Average Dice Damage on Hit]]+N("Dc: Average damage added on crit")+DPRTacticsCalculator[[#This Row],[Average Damage Added on Crit]])</f>
        <v>14</v>
      </c>
      <c r="BO20"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0"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0" s="20" cm="1">
        <f t="array" ref="BQ2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20" s="4" cm="1">
        <f t="array" ref="BR20">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20"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20"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0"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0"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0"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0"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0"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0"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0"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0" s="45" t="str">
        <f>IF(
    ISNUMBER(DPRTacticsCalculator[[#This Row],[Heal per Round per Target]]),
    (
        DPRTacticsCalculator[[#This Row],[Heal per Round per Target]]
        /
        DPRTacticsCalculator[[#This Row],[Max Expected Player HP at LV]]
    ),
    "-"
)</f>
        <v>-</v>
      </c>
      <c r="CC20" s="45" t="str">
        <f>IF(
    ISNUMBER(DPRTacticsCalculator[[#This Row],[Total Heal per Round]]),
    (
        DPRTacticsCalculator[[#This Row],[Total Heal per Round]]
        /
        DPRTacticsCalculator[[#This Row],[Max Expected Player HP at LV]]
    ),
    "-"
)</f>
        <v>-</v>
      </c>
      <c r="CD20" s="45" t="str">
        <f>IF(
    ISNUMBER(DPRTacticsCalculator[[#This Row],[Character HP Max]]),
    (
        DPRTacticsCalculator[[#This Row],[Average Resulting Heal per Target]]
        /
        DPRTacticsCalculator[[#This Row],[Character HP Max]]
    ),
    "-"
)</f>
        <v>-</v>
      </c>
      <c r="CE20" s="46" t="str">
        <f>IF(
    AND(
        ISNUMBER(DPRTacticsCalculator[[#This Row],[Heal per Round per Target]]),
        ISNUMBER(DPRTacticsCalculator[[#This Row],[Character HP Max]])
    ),
    (
        DPRTacticsCalculator[[#This Row],[Heal per Round per Target]]
        /
        DPRTacticsCalculator[[#This Row],[Character HP Max]]
    ),
    "-"
)</f>
        <v>-</v>
      </c>
      <c r="CF20"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5.25</v>
      </c>
      <c r="CG20"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21</v>
      </c>
      <c r="CH20"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84</v>
      </c>
      <c r="CI20"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21</v>
      </c>
      <c r="CJ20"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84</v>
      </c>
      <c r="CK20"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20"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20"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20"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20" s="21" t="str" cm="1">
        <f t="array" ref="CO2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20" s="6" t="str" cm="1">
        <f t="array" ref="CP2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20" s="21" t="str" cm="1">
        <f t="array" ref="CQ2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20" s="49" t="str" cm="1">
        <f t="array" ref="CR2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1" spans="1:96" s="10" customFormat="1" ht="28.8">
      <c r="A21" s="37">
        <v>20</v>
      </c>
      <c r="B21" s="15" t="s">
        <v>119</v>
      </c>
      <c r="C21" s="51" t="s">
        <v>94</v>
      </c>
      <c r="D21" s="6" t="s">
        <v>166</v>
      </c>
      <c r="E21" s="61" t="s">
        <v>167</v>
      </c>
      <c r="F21" s="42" t="s">
        <v>75</v>
      </c>
      <c r="G21" s="42">
        <v>9</v>
      </c>
      <c r="H21" s="37">
        <v>6</v>
      </c>
      <c r="I21" s="37">
        <v>1</v>
      </c>
      <c r="J21" s="37" t="s">
        <v>76</v>
      </c>
      <c r="K21" s="37" t="s">
        <v>76</v>
      </c>
      <c r="L21" s="37" t="s">
        <v>76</v>
      </c>
      <c r="M21" s="37" t="s">
        <v>76</v>
      </c>
      <c r="N21" s="37" t="s">
        <v>76</v>
      </c>
      <c r="O21" s="37" t="s">
        <v>77</v>
      </c>
      <c r="P21" s="37" t="s">
        <v>77</v>
      </c>
      <c r="Q21" s="37" t="s">
        <v>77</v>
      </c>
      <c r="R21" s="37">
        <v>20</v>
      </c>
      <c r="S21" s="37" t="s">
        <v>120</v>
      </c>
      <c r="T21" s="37" t="s">
        <v>76</v>
      </c>
      <c r="U21" s="37" t="s">
        <v>97</v>
      </c>
      <c r="V21" s="37">
        <v>20</v>
      </c>
      <c r="W21" s="37" t="s">
        <v>76</v>
      </c>
      <c r="X21" s="37" t="s">
        <v>121</v>
      </c>
      <c r="Y21" s="37" t="s">
        <v>77</v>
      </c>
      <c r="Z21" s="37" t="s">
        <v>77</v>
      </c>
      <c r="AA21" s="37" t="s">
        <v>77</v>
      </c>
      <c r="AB21" s="37" t="s">
        <v>77</v>
      </c>
      <c r="AC21" s="37" t="s">
        <v>77</v>
      </c>
      <c r="AD21" s="19" t="s">
        <v>77</v>
      </c>
      <c r="AE21" s="10" t="s">
        <v>77</v>
      </c>
      <c r="AF21" s="30" t="s">
        <v>77</v>
      </c>
      <c r="AG21" s="53" t="s">
        <v>77</v>
      </c>
      <c r="AH21" s="30" t="s">
        <v>77</v>
      </c>
      <c r="AI21" s="10" t="s">
        <v>80</v>
      </c>
      <c r="AJ21" s="10" t="s">
        <v>99</v>
      </c>
      <c r="AK21" s="10" t="s">
        <v>77</v>
      </c>
      <c r="AL21" s="10" t="s">
        <v>77</v>
      </c>
      <c r="AM21" s="10" t="s">
        <v>77</v>
      </c>
      <c r="AN21" s="10" t="s">
        <v>77</v>
      </c>
      <c r="AO21" s="10" t="s">
        <v>77</v>
      </c>
      <c r="AP21" s="10" t="s">
        <v>77</v>
      </c>
      <c r="AQ21" s="52" t="s">
        <v>77</v>
      </c>
      <c r="AR21" s="10" t="s">
        <v>77</v>
      </c>
      <c r="AS21" s="55" t="s">
        <v>77</v>
      </c>
      <c r="AT21"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U21"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1"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1"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21" s="4">
        <f>N("Assuming a balanced value of 8, and subtract relative modifiers.")+(8-DPRTacticsCalculator[[#This Row],[Assumed Relative Modifier to Hit]]-IF(ISNUMBER(DPRTacticsCalculator[[#This Row],[Add Relative Modifier to Hit]]),DPRTacticsCalculator[[#This Row],[Add Relative Modifier to Hit]],0))</f>
        <v>7</v>
      </c>
      <c r="AY21" s="17" cm="1">
        <f t="array" ref="AY2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21" s="17" cm="1">
        <f t="array" ref="AZ2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21" s="17">
        <f>N("Hit percentage (not including crit)")+(DPRTacticsCalculator[[#This Row],[Hit % Chance]]-DPRTacticsCalculator[[#This Row],[Crit % Chance]])</f>
        <v>0.7</v>
      </c>
      <c r="BB21" s="18">
        <f>N("Miss percentage")+(1-DPRTacticsCalculator[[#This Row],[Hit % Chance]])</f>
        <v>0.30000000000000004</v>
      </c>
      <c r="BC21"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21" s="20" t="str">
        <f>IF(DPRTacticsCalculator[[#This Row],[Great Weapon Master -5 to hit for +10 dmg]]="YES",10,"-")</f>
        <v>-</v>
      </c>
      <c r="BE21" s="18" cm="1">
        <f t="array" ref="BE2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1"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G21" s="43">
        <f>N("Average damage")+IF((N("Condition: has to have dice notation")+COUNT(SEARCH("d",Y21))&gt;0),(N("Base damage of the dice")+((N("Number of Dice")+N("Left of cell from position of 'd' in the string")+LEFT(Y21,(SEARCH("d",Y21)-1)))*(N("Average roll for the die size")+AVERAGE(N("Lowest roll possible")+1,N("Die size")+N("Right of cell from position x in the string.")+RIGHT(Y21,(LEN(Y21)-SEARCH("d",Y21))))))+N("Elemental Adept turn 1s into 2s.")+N("Average increases by 1/DieSize per die")+N("Condition: damage type matches EA type.")+IF((AJ21=DPRTacticsCalculator[[#This Row],[Feat: Elemental Adept Element]]),N("Add 1/DieSize per die")+((N("Number of Dice")+N("Left of cell from position of 'd' in the string")+LEFT(Y21,(SEARCH("d",Y21)-1)))*(1/(N("Die size")+N("Right of cell from position x in the string.")+RIGHT(Y21,(LEN(Y21)-SEARCH("d",Y21)))))),(N("0 if no Elemental Adept applies.")+0))),(N("0 if no dice found.")+0))</f>
        <v>0</v>
      </c>
      <c r="BH21" s="43">
        <f>N("Average damage")+IF((N("Condition: has to have dice notation")+COUNT(SEARCH("d",Z21))&gt;0),(N("Base damage of the dice")+((N("Number of Dice")+N("Left of cell from position of 'd' in the string")+LEFT(Z21,(SEARCH("d",Z21)-1)))*(N("Average roll for the die size")+AVERAGE(N("Lowest roll possible")+1,N("Die size")+N("Right of cell from position x in the string.")+RIGHT(Z21,(LEN(Z21)-SEARCH("d",Z21))))))+N("Elemental Adept turn 1s into 2s.")+N("Average increases by 1/DieSize per die")+N("Condition: damage type matches EA type.")+IF((AK21=DPRTacticsCalculator[[#This Row],[Feat: Elemental Adept Element]]),N("Add 1/DieSize per die")+((N("Number of Dice")+N("Left of cell from position of 'd' in the string")+LEFT(Z21,(SEARCH("d",Z21)-1)))*(1/(N("Die size")+N("Right of cell from position x in the string.")+RIGHT(Z21,(LEN(Z21)-SEARCH("d",Z21)))))),(N("0 if no Elemental Adept applies.")+0))),(N("0 if no dice found.")+0))</f>
        <v>0</v>
      </c>
      <c r="BI21" s="43">
        <f>N("Average damage")+IF((N("Condition: has to have dice notation")+COUNT(SEARCH("d",AA21))&gt;0),(N("Base damage of the dice")+((N("Number of Dice")+N("Left of cell from position of 'd' in the string")+LEFT(AA21,(SEARCH("d",AA21)-1)))*(N("Average roll for the die size")+AVERAGE(N("Lowest roll possible")+1,N("Die size")+N("Right of cell from position x in the string.")+RIGHT(AA21,(LEN(AA21)-SEARCH("d",AA21))))))+N("Elemental Adept turn 1s into 2s.")+N("Average increases by 1/DieSize per die")+N("Condition: damage type matches EA type.")+IF((AL21=DPRTacticsCalculator[[#This Row],[Feat: Elemental Adept Element]]),N("Add 1/DieSize per die")+((N("Number of Dice")+N("Left of cell from position of 'd' in the string")+LEFT(AA21,(SEARCH("d",AA21)-1)))*(1/(N("Die size")+N("Right of cell from position x in the string.")+RIGHT(AA21,(LEN(AA21)-SEARCH("d",AA21)))))),(N("0 if no Elemental Adept applies.")+0))),(N("0 if no dice found.")+0))</f>
        <v>0</v>
      </c>
      <c r="BJ21" s="43">
        <f>N("Average damage")+IF((N("Condition: has to have dice notation")+COUNT(SEARCH("d",AB21))&gt;0),(N("Base damage of the dice")+((N("Number of Dice")+N("Left of cell from position of 'd' in the string")+LEFT(AB21,(SEARCH("d",AB21)-1)))*(N("Average roll for the die size")+AVERAGE(N("Lowest roll possible")+1,N("Die size")+N("Right of cell from position x in the string.")+RIGHT(AB21,(LEN(AB21)-SEARCH("d",AB21))))))+N("Elemental Adept turn 1s into 2s.")+N("Average increases by 1/DieSize per die")+N("Condition: damage type matches EA type.")+IF((AM21=DPRTacticsCalculator[[#This Row],[Feat: Elemental Adept Element]]),N("Add 1/DieSize per die")+((N("Number of Dice")+N("Left of cell from position of 'd' in the string")+LEFT(AB21,(SEARCH("d",AB21)-1)))*(1/(N("Die size")+N("Right of cell from position x in the string.")+RIGHT(AB21,(LEN(AB21)-SEARCH("d",AB21)))))),(N("0 if no Elemental Adept applies.")+0))),(N("0 if no dice found.")+0))</f>
        <v>0</v>
      </c>
      <c r="BK21" s="43">
        <f>N("Average damage")+IF((N("Condition: has to have dice notation")+COUNT(SEARCH("d",AC21))&gt;0),(N("Base damage of the dice")+((N("Number of Dice")+N("Left of cell from position of 'd' in the string")+LEFT(AC21,(SEARCH("d",AC21)-1)))*(N("Average roll for the die size")+AVERAGE(N("Lowest roll possible")+1,N("Die size")+N("Right of cell from position x in the string.")+RIGHT(AC21,(LEN(AC21)-SEARCH("d",AC21))))))+N("Elemental Adept turn 1s into 2s.")+N("Average increases by 1/DieSize per die")+N("Condition: damage type matches EA type.")+IF((AN21=DPRTacticsCalculator[[#This Row],[Feat: Elemental Adept Element]]),N("Add 1/DieSize per die")+((N("Number of Dice")+N("Left of cell from position of 'd' in the string")+LEFT(AC21,(SEARCH("d",AC21)-1)))*(1/(N("Die size")+N("Right of cell from position x in the string.")+RIGHT(AC21,(LEN(AC21)-SEARCH("d",AC21)))))),(N("0 if no Elemental Adept applies.")+0))),(N("0 if no dice found.")+0))</f>
        <v>0</v>
      </c>
      <c r="BL21"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M21"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N21" s="43">
        <f>N("Damage result in case of a crit")+(N("D: Average damage on hit")+DPRTacticsCalculator[[#This Row],[Average Dice Damage on Hit]]+N("Dc: Average damage added on crit")+DPRTacticsCalculator[[#This Row],[Average Damage Added on Crit]])</f>
        <v>63</v>
      </c>
      <c r="BO21"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P21"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1" s="20" cm="1">
        <f t="array" ref="BQ2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21" s="4" cm="1">
        <f t="array" ref="BR2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21"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21"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1"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1"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1"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1"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21"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21"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21"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21" s="45">
        <f>IF(
    ISNUMBER(DPRTacticsCalculator[[#This Row],[Heal per Round per Target]]),
    (
        DPRTacticsCalculator[[#This Row],[Heal per Round per Target]]
        /
        DPRTacticsCalculator[[#This Row],[Max Expected Player HP at LV]]
    ),
    "-"
)</f>
        <v>0</v>
      </c>
      <c r="CC21" s="45">
        <f>IF(
    ISNUMBER(DPRTacticsCalculator[[#This Row],[Total Heal per Round]]),
    (
        DPRTacticsCalculator[[#This Row],[Total Heal per Round]]
        /
        DPRTacticsCalculator[[#This Row],[Max Expected Player HP at LV]]
    ),
    "-"
)</f>
        <v>0</v>
      </c>
      <c r="CD21" s="45" t="str">
        <f>IF(
    ISNUMBER(DPRTacticsCalculator[[#This Row],[Character HP Max]]),
    (
        DPRTacticsCalculator[[#This Row],[Average Resulting Heal per Target]]
        /
        DPRTacticsCalculator[[#This Row],[Character HP Max]]
    ),
    "-"
)</f>
        <v>-</v>
      </c>
      <c r="CE21" s="46" t="str">
        <f>IF(
    AND(
        ISNUMBER(DPRTacticsCalculator[[#This Row],[Heal per Round per Target]]),
        ISNUMBER(DPRTacticsCalculator[[#This Row],[Character HP Max]])
    ),
    (
        DPRTacticsCalculator[[#This Row],[Heal per Round per Target]]
        /
        DPRTacticsCalculator[[#This Row],[Character HP Max]]
    ),
    "-"
)</f>
        <v>-</v>
      </c>
      <c r="CF21"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26.774999999999999</v>
      </c>
      <c r="CG21"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26.774999999999999</v>
      </c>
      <c r="CH21"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107.1</v>
      </c>
      <c r="CI21"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26.774999999999999</v>
      </c>
      <c r="CJ21"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107.1</v>
      </c>
      <c r="CK21"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124.77500000000001</v>
      </c>
      <c r="CL21"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499.1</v>
      </c>
      <c r="CM21"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20.795833333333334</v>
      </c>
      <c r="CN21"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83.183333333333337</v>
      </c>
      <c r="CO21" s="21" cm="1">
        <f t="array" ref="CO2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P21" s="6" t="str" cm="1">
        <f t="array" ref="CP2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Q21" s="21" cm="1">
        <f t="array" ref="CQ2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R21" s="49" t="str" cm="1">
        <f t="array" ref="CR2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22" spans="1:96" s="10" customFormat="1" ht="28.8">
      <c r="A22" s="37">
        <v>21</v>
      </c>
      <c r="B22" s="15" t="s">
        <v>126</v>
      </c>
      <c r="C22" s="51" t="s">
        <v>127</v>
      </c>
      <c r="D22" s="6" t="s">
        <v>128</v>
      </c>
      <c r="E22" s="61" t="s">
        <v>77</v>
      </c>
      <c r="F22" s="42" t="s">
        <v>75</v>
      </c>
      <c r="G22" s="42">
        <v>5</v>
      </c>
      <c r="H22" s="37">
        <v>1</v>
      </c>
      <c r="I22" s="37">
        <v>2</v>
      </c>
      <c r="J22" s="37" t="s">
        <v>76</v>
      </c>
      <c r="K22" s="37" t="s">
        <v>76</v>
      </c>
      <c r="L22" s="37" t="s">
        <v>76</v>
      </c>
      <c r="M22" s="37" t="s">
        <v>76</v>
      </c>
      <c r="N22" s="37" t="s">
        <v>76</v>
      </c>
      <c r="O22" s="37" t="s">
        <v>77</v>
      </c>
      <c r="P22" s="37" t="s">
        <v>77</v>
      </c>
      <c r="Q22" s="37" t="s">
        <v>77</v>
      </c>
      <c r="R22" s="37">
        <v>20</v>
      </c>
      <c r="S22" s="37" t="s">
        <v>82</v>
      </c>
      <c r="T22" s="37" t="s">
        <v>76</v>
      </c>
      <c r="U22" s="37" t="s">
        <v>77</v>
      </c>
      <c r="V22" s="37" t="s">
        <v>77</v>
      </c>
      <c r="W22" s="37" t="s">
        <v>89</v>
      </c>
      <c r="X22" s="37" t="s">
        <v>125</v>
      </c>
      <c r="Y22" s="37" t="s">
        <v>77</v>
      </c>
      <c r="Z22" s="37" t="s">
        <v>77</v>
      </c>
      <c r="AA22" s="37" t="s">
        <v>77</v>
      </c>
      <c r="AB22" s="37" t="s">
        <v>77</v>
      </c>
      <c r="AC22" s="37" t="s">
        <v>77</v>
      </c>
      <c r="AD22" s="19">
        <v>4</v>
      </c>
      <c r="AE22" s="10" t="s">
        <v>77</v>
      </c>
      <c r="AF22" s="30" t="s">
        <v>77</v>
      </c>
      <c r="AG22" s="53" t="s">
        <v>77</v>
      </c>
      <c r="AH22" s="30" t="s">
        <v>77</v>
      </c>
      <c r="AI22" s="10" t="s">
        <v>80</v>
      </c>
      <c r="AJ22" s="10" t="s">
        <v>77</v>
      </c>
      <c r="AK22" s="10" t="s">
        <v>77</v>
      </c>
      <c r="AL22" s="10" t="s">
        <v>77</v>
      </c>
      <c r="AM22" s="10" t="s">
        <v>77</v>
      </c>
      <c r="AN22" s="10" t="s">
        <v>77</v>
      </c>
      <c r="AO22" s="10" t="s">
        <v>77</v>
      </c>
      <c r="AP22" s="10" t="s">
        <v>77</v>
      </c>
      <c r="AQ22" s="52" t="s">
        <v>77</v>
      </c>
      <c r="AR22" s="10" t="s">
        <v>77</v>
      </c>
      <c r="AS22" s="55" t="s">
        <v>77</v>
      </c>
      <c r="AT2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2"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2"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2" s="4">
        <f>N("Assuming a balanced value of 8, and subtract relative modifiers.")+(8-DPRTacticsCalculator[[#This Row],[Assumed Relative Modifier to Hit]]-IF(ISNUMBER(DPRTacticsCalculator[[#This Row],[Add Relative Modifier to Hit]]),DPRTacticsCalculator[[#This Row],[Add Relative Modifier to Hit]],0))</f>
        <v>8</v>
      </c>
      <c r="AY22" s="17" cm="1">
        <f t="array" ref="AY2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22" s="17" cm="1">
        <f t="array" ref="AZ2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22" s="17">
        <f>N("Hit percentage (not including crit)")+(DPRTacticsCalculator[[#This Row],[Hit % Chance]]-DPRTacticsCalculator[[#This Row],[Crit % Chance]])</f>
        <v>0.78</v>
      </c>
      <c r="BB22" s="18">
        <f>N("Miss percentage")+(1-DPRTacticsCalculator[[#This Row],[Hit % Chance]])</f>
        <v>0.12249999999999994</v>
      </c>
      <c r="BC2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2" s="20" t="str">
        <f>IF(DPRTacticsCalculator[[#This Row],[Great Weapon Master -5 to hit for +10 dmg]]="YES",10,"-")</f>
        <v>-</v>
      </c>
      <c r="BE22" s="18" cm="1">
        <f t="array" ref="BE2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2"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G22" s="43">
        <f>N("Average damage")+IF((N("Condition: has to have dice notation")+COUNT(SEARCH("d",Y22))&gt;0),(N("Base damage of the dice")+((N("Number of Dice")+N("Left of cell from position of 'd' in the string")+LEFT(Y22,(SEARCH("d",Y22)-1)))*(N("Average roll for the die size")+AVERAGE(N("Lowest roll possible")+1,N("Die size")+N("Right of cell from position x in the string.")+RIGHT(Y22,(LEN(Y22)-SEARCH("d",Y22))))))+N("Elemental Adept turn 1s into 2s.")+N("Average increases by 1/DieSize per die")+N("Condition: damage type matches EA type.")+IF((AJ22=DPRTacticsCalculator[[#This Row],[Feat: Elemental Adept Element]]),N("Add 1/DieSize per die")+((N("Number of Dice")+N("Left of cell from position of 'd' in the string")+LEFT(Y22,(SEARCH("d",Y22)-1)))*(1/(N("Die size")+N("Right of cell from position x in the string.")+RIGHT(Y22,(LEN(Y22)-SEARCH("d",Y22)))))),(N("0 if no Elemental Adept applies.")+0))),(N("0 if no dice found.")+0))</f>
        <v>0</v>
      </c>
      <c r="BH22" s="43">
        <f>N("Average damage")+IF((N("Condition: has to have dice notation")+COUNT(SEARCH("d",Z22))&gt;0),(N("Base damage of the dice")+((N("Number of Dice")+N("Left of cell from position of 'd' in the string")+LEFT(Z22,(SEARCH("d",Z22)-1)))*(N("Average roll for the die size")+AVERAGE(N("Lowest roll possible")+1,N("Die size")+N("Right of cell from position x in the string.")+RIGHT(Z22,(LEN(Z22)-SEARCH("d",Z22))))))+N("Elemental Adept turn 1s into 2s.")+N("Average increases by 1/DieSize per die")+N("Condition: damage type matches EA type.")+IF((AK22=DPRTacticsCalculator[[#This Row],[Feat: Elemental Adept Element]]),N("Add 1/DieSize per die")+((N("Number of Dice")+N("Left of cell from position of 'd' in the string")+LEFT(Z22,(SEARCH("d",Z22)-1)))*(1/(N("Die size")+N("Right of cell from position x in the string.")+RIGHT(Z22,(LEN(Z22)-SEARCH("d",Z22)))))),(N("0 if no Elemental Adept applies.")+0))),(N("0 if no dice found.")+0))</f>
        <v>0</v>
      </c>
      <c r="BI22" s="43">
        <f>N("Average damage")+IF((N("Condition: has to have dice notation")+COUNT(SEARCH("d",AA22))&gt;0),(N("Base damage of the dice")+((N("Number of Dice")+N("Left of cell from position of 'd' in the string")+LEFT(AA22,(SEARCH("d",AA22)-1)))*(N("Average roll for the die size")+AVERAGE(N("Lowest roll possible")+1,N("Die size")+N("Right of cell from position x in the string.")+RIGHT(AA22,(LEN(AA22)-SEARCH("d",AA22))))))+N("Elemental Adept turn 1s into 2s.")+N("Average increases by 1/DieSize per die")+N("Condition: damage type matches EA type.")+IF((AL22=DPRTacticsCalculator[[#This Row],[Feat: Elemental Adept Element]]),N("Add 1/DieSize per die")+((N("Number of Dice")+N("Left of cell from position of 'd' in the string")+LEFT(AA22,(SEARCH("d",AA22)-1)))*(1/(N("Die size")+N("Right of cell from position x in the string.")+RIGHT(AA22,(LEN(AA22)-SEARCH("d",AA22)))))),(N("0 if no Elemental Adept applies.")+0))),(N("0 if no dice found.")+0))</f>
        <v>0</v>
      </c>
      <c r="BJ22" s="43">
        <f>N("Average damage")+IF((N("Condition: has to have dice notation")+COUNT(SEARCH("d",AB22))&gt;0),(N("Base damage of the dice")+((N("Number of Dice")+N("Left of cell from position of 'd' in the string")+LEFT(AB22,(SEARCH("d",AB22)-1)))*(N("Average roll for the die size")+AVERAGE(N("Lowest roll possible")+1,N("Die size")+N("Right of cell from position x in the string.")+RIGHT(AB22,(LEN(AB22)-SEARCH("d",AB22))))))+N("Elemental Adept turn 1s into 2s.")+N("Average increases by 1/DieSize per die")+N("Condition: damage type matches EA type.")+IF((AM22=DPRTacticsCalculator[[#This Row],[Feat: Elemental Adept Element]]),N("Add 1/DieSize per die")+((N("Number of Dice")+N("Left of cell from position of 'd' in the string")+LEFT(AB22,(SEARCH("d",AB22)-1)))*(1/(N("Die size")+N("Right of cell from position x in the string.")+RIGHT(AB22,(LEN(AB22)-SEARCH("d",AB22)))))),(N("0 if no Elemental Adept applies.")+0))),(N("0 if no dice found.")+0))</f>
        <v>0</v>
      </c>
      <c r="BK22" s="43">
        <f>N("Average damage")+IF((N("Condition: has to have dice notation")+COUNT(SEARCH("d",AC22))&gt;0),(N("Base damage of the dice")+((N("Number of Dice")+N("Left of cell from position of 'd' in the string")+LEFT(AC22,(SEARCH("d",AC22)-1)))*(N("Average roll for the die size")+AVERAGE(N("Lowest roll possible")+1,N("Die size")+N("Right of cell from position x in the string.")+RIGHT(AC22,(LEN(AC22)-SEARCH("d",AC22))))))+N("Elemental Adept turn 1s into 2s.")+N("Average increases by 1/DieSize per die")+N("Condition: damage type matches EA type.")+IF((AN22=DPRTacticsCalculator[[#This Row],[Feat: Elemental Adept Element]]),N("Add 1/DieSize per die")+((N("Number of Dice")+N("Left of cell from position of 'd' in the string")+LEFT(AC22,(SEARCH("d",AC22)-1)))*(1/(N("Die size")+N("Right of cell from position x in the string.")+RIGHT(AC22,(LEN(AC22)-SEARCH("d",AC22)))))),(N("0 if no Elemental Adept applies.")+0))),(N("0 if no dice found.")+0))</f>
        <v>0</v>
      </c>
      <c r="BL22"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M22"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N22" s="43">
        <f>N("Damage result in case of a crit")+(N("D: Average damage on hit")+DPRTacticsCalculator[[#This Row],[Average Dice Damage on Hit]]+N("Dc: Average damage added on crit")+DPRTacticsCalculator[[#This Row],[Average Damage Added on Crit]])</f>
        <v>16.666666666666668</v>
      </c>
      <c r="BO22"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2"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2" s="20" cm="1">
        <f t="array" ref="BQ2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2" s="4" cm="1">
        <f t="array" ref="BR2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2"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2"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2"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2"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W22"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X2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2"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2"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2" s="45" t="str">
        <f>IF(
    ISNUMBER(DPRTacticsCalculator[[#This Row],[Heal per Round per Target]]),
    (
        DPRTacticsCalculator[[#This Row],[Heal per Round per Target]]
        /
        DPRTacticsCalculator[[#This Row],[Max Expected Player HP at LV]]
    ),
    "-"
)</f>
        <v>-</v>
      </c>
      <c r="CC22" s="45" t="str">
        <f>IF(
    ISNUMBER(DPRTacticsCalculator[[#This Row],[Total Heal per Round]]),
    (
        DPRTacticsCalculator[[#This Row],[Total Heal per Round]]
        /
        DPRTacticsCalculator[[#This Row],[Max Expected Player HP at LV]]
    ),
    "-"
)</f>
        <v>-</v>
      </c>
      <c r="CD22" s="45" t="str">
        <f>IF(
    ISNUMBER(DPRTacticsCalculator[[#This Row],[Character HP Max]]),
    (
        DPRTacticsCalculator[[#This Row],[Average Resulting Heal per Target]]
        /
        DPRTacticsCalculator[[#This Row],[Character HP Max]]
    ),
    "-"
)</f>
        <v>-</v>
      </c>
      <c r="CE22" s="46" t="str">
        <f>IF(
    AND(
        ISNUMBER(DPRTacticsCalculator[[#This Row],[Heal per Round per Target]]),
        ISNUMBER(DPRTacticsCalculator[[#This Row],[Character HP Max]])
    ),
    (
        DPRTacticsCalculator[[#This Row],[Heal per Round per Target]]
        /
        DPRTacticsCalculator[[#This Row],[Character HP Max]]
    ),
    "-"
)</f>
        <v>-</v>
      </c>
      <c r="CF22"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CG22"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23.270000000000003</v>
      </c>
      <c r="CH22"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23.270000000000003</v>
      </c>
      <c r="CI22" s="47"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J22" s="47"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K2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2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22"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22"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22" s="21" t="str" cm="1">
        <f t="array" ref="CO2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22" s="6" t="str" cm="1">
        <f t="array" ref="CP2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22" s="21" t="str" cm="1">
        <f t="array" ref="CQ2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22" s="49" t="str" cm="1">
        <f t="array" ref="CR2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3" spans="1:96" s="10" customFormat="1">
      <c r="A23" s="37">
        <v>22</v>
      </c>
      <c r="B23" s="15" t="s">
        <v>126</v>
      </c>
      <c r="C23" s="51" t="s">
        <v>127</v>
      </c>
      <c r="D23" s="6" t="s">
        <v>129</v>
      </c>
      <c r="E23" s="61" t="s">
        <v>77</v>
      </c>
      <c r="F23" s="42" t="s">
        <v>75</v>
      </c>
      <c r="G23" s="42">
        <v>5</v>
      </c>
      <c r="H23" s="37">
        <v>1</v>
      </c>
      <c r="I23" s="37">
        <v>1</v>
      </c>
      <c r="J23" s="37" t="s">
        <v>76</v>
      </c>
      <c r="K23" s="37" t="s">
        <v>76</v>
      </c>
      <c r="L23" s="37" t="s">
        <v>89</v>
      </c>
      <c r="M23" s="37" t="s">
        <v>76</v>
      </c>
      <c r="N23" s="37" t="s">
        <v>76</v>
      </c>
      <c r="O23" s="37" t="s">
        <v>77</v>
      </c>
      <c r="P23" s="37" t="s">
        <v>77</v>
      </c>
      <c r="Q23" s="37" t="s">
        <v>77</v>
      </c>
      <c r="R23" s="37">
        <v>20</v>
      </c>
      <c r="S23" s="37" t="s">
        <v>82</v>
      </c>
      <c r="T23" s="37" t="s">
        <v>76</v>
      </c>
      <c r="U23" s="37" t="s">
        <v>77</v>
      </c>
      <c r="V23" s="37" t="s">
        <v>77</v>
      </c>
      <c r="W23" s="37" t="s">
        <v>89</v>
      </c>
      <c r="X23" s="37" t="s">
        <v>125</v>
      </c>
      <c r="Y23" s="37" t="s">
        <v>77</v>
      </c>
      <c r="Z23" s="37" t="s">
        <v>77</v>
      </c>
      <c r="AA23" s="37" t="s">
        <v>77</v>
      </c>
      <c r="AB23" s="37" t="s">
        <v>77</v>
      </c>
      <c r="AC23" s="37" t="s">
        <v>77</v>
      </c>
      <c r="AD23" s="19">
        <v>4</v>
      </c>
      <c r="AE23" s="10" t="s">
        <v>77</v>
      </c>
      <c r="AF23" s="30" t="s">
        <v>77</v>
      </c>
      <c r="AG23" s="53" t="s">
        <v>77</v>
      </c>
      <c r="AH23" s="30" t="s">
        <v>77</v>
      </c>
      <c r="AI23" s="10" t="s">
        <v>80</v>
      </c>
      <c r="AJ23" s="10" t="s">
        <v>77</v>
      </c>
      <c r="AK23" s="10" t="s">
        <v>77</v>
      </c>
      <c r="AL23" s="10" t="s">
        <v>77</v>
      </c>
      <c r="AM23" s="10" t="s">
        <v>77</v>
      </c>
      <c r="AN23" s="10" t="s">
        <v>77</v>
      </c>
      <c r="AO23" s="10" t="s">
        <v>77</v>
      </c>
      <c r="AP23" s="10" t="s">
        <v>77</v>
      </c>
      <c r="AQ23" s="52" t="s">
        <v>77</v>
      </c>
      <c r="AR23" s="10" t="s">
        <v>77</v>
      </c>
      <c r="AS23" s="55" t="s">
        <v>77</v>
      </c>
      <c r="AT2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3"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3"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3" s="4">
        <f>N("Assuming a balanced value of 8, and subtract relative modifiers.")+(8-DPRTacticsCalculator[[#This Row],[Assumed Relative Modifier to Hit]]-IF(ISNUMBER(DPRTacticsCalculator[[#This Row],[Add Relative Modifier to Hit]]),DPRTacticsCalculator[[#This Row],[Add Relative Modifier to Hit]],0))</f>
        <v>8</v>
      </c>
      <c r="AY23" s="17" cm="1">
        <f t="array" ref="AY2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23" s="17" cm="1">
        <f t="array" ref="AZ2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23" s="17">
        <f>N("Hit percentage (not including crit)")+(DPRTacticsCalculator[[#This Row],[Hit % Chance]]-DPRTacticsCalculator[[#This Row],[Crit % Chance]])</f>
        <v>0.78</v>
      </c>
      <c r="BB23" s="18">
        <f>N("Miss percentage")+(1-DPRTacticsCalculator[[#This Row],[Hit % Chance]])</f>
        <v>0.12249999999999994</v>
      </c>
      <c r="BC2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3" s="20" t="str">
        <f>IF(DPRTacticsCalculator[[#This Row],[Great Weapon Master -5 to hit for +10 dmg]]="YES",10,"-")</f>
        <v>-</v>
      </c>
      <c r="BE23" s="18" cm="1">
        <f t="array" ref="BE2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3"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G23" s="43">
        <f>N("Average damage")+IF((N("Condition: has to have dice notation")+COUNT(SEARCH("d",Y23))&gt;0),(N("Base damage of the dice")+((N("Number of Dice")+N("Left of cell from position of 'd' in the string")+LEFT(Y23,(SEARCH("d",Y23)-1)))*(N("Average roll for the die size")+AVERAGE(N("Lowest roll possible")+1,N("Die size")+N("Right of cell from position x in the string.")+RIGHT(Y23,(LEN(Y23)-SEARCH("d",Y23))))))+N("Elemental Adept turn 1s into 2s.")+N("Average increases by 1/DieSize per die")+N("Condition: damage type matches EA type.")+IF((AJ23=DPRTacticsCalculator[[#This Row],[Feat: Elemental Adept Element]]),N("Add 1/DieSize per die")+((N("Number of Dice")+N("Left of cell from position of 'd' in the string")+LEFT(Y23,(SEARCH("d",Y23)-1)))*(1/(N("Die size")+N("Right of cell from position x in the string.")+RIGHT(Y23,(LEN(Y23)-SEARCH("d",Y23)))))),(N("0 if no Elemental Adept applies.")+0))),(N("0 if no dice found.")+0))</f>
        <v>0</v>
      </c>
      <c r="BH23" s="43">
        <f>N("Average damage")+IF((N("Condition: has to have dice notation")+COUNT(SEARCH("d",Z23))&gt;0),(N("Base damage of the dice")+((N("Number of Dice")+N("Left of cell from position of 'd' in the string")+LEFT(Z23,(SEARCH("d",Z23)-1)))*(N("Average roll for the die size")+AVERAGE(N("Lowest roll possible")+1,N("Die size")+N("Right of cell from position x in the string.")+RIGHT(Z23,(LEN(Z23)-SEARCH("d",Z23))))))+N("Elemental Adept turn 1s into 2s.")+N("Average increases by 1/DieSize per die")+N("Condition: damage type matches EA type.")+IF((AK23=DPRTacticsCalculator[[#This Row],[Feat: Elemental Adept Element]]),N("Add 1/DieSize per die")+((N("Number of Dice")+N("Left of cell from position of 'd' in the string")+LEFT(Z23,(SEARCH("d",Z23)-1)))*(1/(N("Die size")+N("Right of cell from position x in the string.")+RIGHT(Z23,(LEN(Z23)-SEARCH("d",Z23)))))),(N("0 if no Elemental Adept applies.")+0))),(N("0 if no dice found.")+0))</f>
        <v>0</v>
      </c>
      <c r="BI23" s="43">
        <f>N("Average damage")+IF((N("Condition: has to have dice notation")+COUNT(SEARCH("d",AA23))&gt;0),(N("Base damage of the dice")+((N("Number of Dice")+N("Left of cell from position of 'd' in the string")+LEFT(AA23,(SEARCH("d",AA23)-1)))*(N("Average roll for the die size")+AVERAGE(N("Lowest roll possible")+1,N("Die size")+N("Right of cell from position x in the string.")+RIGHT(AA23,(LEN(AA23)-SEARCH("d",AA23))))))+N("Elemental Adept turn 1s into 2s.")+N("Average increases by 1/DieSize per die")+N("Condition: damage type matches EA type.")+IF((AL23=DPRTacticsCalculator[[#This Row],[Feat: Elemental Adept Element]]),N("Add 1/DieSize per die")+((N("Number of Dice")+N("Left of cell from position of 'd' in the string")+LEFT(AA23,(SEARCH("d",AA23)-1)))*(1/(N("Die size")+N("Right of cell from position x in the string.")+RIGHT(AA23,(LEN(AA23)-SEARCH("d",AA23)))))),(N("0 if no Elemental Adept applies.")+0))),(N("0 if no dice found.")+0))</f>
        <v>0</v>
      </c>
      <c r="BJ23" s="43">
        <f>N("Average damage")+IF((N("Condition: has to have dice notation")+COUNT(SEARCH("d",AB23))&gt;0),(N("Base damage of the dice")+((N("Number of Dice")+N("Left of cell from position of 'd' in the string")+LEFT(AB23,(SEARCH("d",AB23)-1)))*(N("Average roll for the die size")+AVERAGE(N("Lowest roll possible")+1,N("Die size")+N("Right of cell from position x in the string.")+RIGHT(AB23,(LEN(AB23)-SEARCH("d",AB23))))))+N("Elemental Adept turn 1s into 2s.")+N("Average increases by 1/DieSize per die")+N("Condition: damage type matches EA type.")+IF((AM23=DPRTacticsCalculator[[#This Row],[Feat: Elemental Adept Element]]),N("Add 1/DieSize per die")+((N("Number of Dice")+N("Left of cell from position of 'd' in the string")+LEFT(AB23,(SEARCH("d",AB23)-1)))*(1/(N("Die size")+N("Right of cell from position x in the string.")+RIGHT(AB23,(LEN(AB23)-SEARCH("d",AB23)))))),(N("0 if no Elemental Adept applies.")+0))),(N("0 if no dice found.")+0))</f>
        <v>0</v>
      </c>
      <c r="BK23" s="43">
        <f>N("Average damage")+IF((N("Condition: has to have dice notation")+COUNT(SEARCH("d",AC23))&gt;0),(N("Base damage of the dice")+((N("Number of Dice")+N("Left of cell from position of 'd' in the string")+LEFT(AC23,(SEARCH("d",AC23)-1)))*(N("Average roll for the die size")+AVERAGE(N("Lowest roll possible")+1,N("Die size")+N("Right of cell from position x in the string.")+RIGHT(AC23,(LEN(AC23)-SEARCH("d",AC23))))))+N("Elemental Adept turn 1s into 2s.")+N("Average increases by 1/DieSize per die")+N("Condition: damage type matches EA type.")+IF((AN23=DPRTacticsCalculator[[#This Row],[Feat: Elemental Adept Element]]),N("Add 1/DieSize per die")+((N("Number of Dice")+N("Left of cell from position of 'd' in the string")+LEFT(AC23,(SEARCH("d",AC23)-1)))*(1/(N("Die size")+N("Right of cell from position x in the string.")+RIGHT(AC23,(LEN(AC23)-SEARCH("d",AC23)))))),(N("0 if no Elemental Adept applies.")+0))),(N("0 if no dice found.")+0))</f>
        <v>0</v>
      </c>
      <c r="BL23"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M23"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N23" s="43">
        <f>N("Damage result in case of a crit")+(N("D: Average damage on hit")+DPRTacticsCalculator[[#This Row],[Average Dice Damage on Hit]]+N("Dc: Average damage added on crit")+DPRTacticsCalculator[[#This Row],[Average Damage Added on Crit]])</f>
        <v>16.666666666666668</v>
      </c>
      <c r="BO23"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3"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3" s="20" cm="1">
        <f t="array" ref="BQ2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3" s="4" cm="1">
        <f t="array" ref="BR2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3"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3"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3"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3"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23"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23"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23"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23" s="45">
        <f>IF(
    ISNUMBER(DPRTacticsCalculator[[#This Row],[Heal per Round per Target]]),
    (
        DPRTacticsCalculator[[#This Row],[Heal per Round per Target]]
        /
        DPRTacticsCalculator[[#This Row],[Max Expected Player HP at LV]]
    ),
    "-"
)</f>
        <v>0</v>
      </c>
      <c r="CC23" s="45">
        <f>IF(
    ISNUMBER(DPRTacticsCalculator[[#This Row],[Total Heal per Round]]),
    (
        DPRTacticsCalculator[[#This Row],[Total Heal per Round]]
        /
        DPRTacticsCalculator[[#This Row],[Max Expected Player HP at LV]]
    ),
    "-"
)</f>
        <v>0</v>
      </c>
      <c r="CD23" s="45" t="str">
        <f>IF(
    ISNUMBER(DPRTacticsCalculator[[#This Row],[Character HP Max]]),
    (
        DPRTacticsCalculator[[#This Row],[Average Resulting Heal per Target]]
        /
        DPRTacticsCalculator[[#This Row],[Character HP Max]]
    ),
    "-"
)</f>
        <v>-</v>
      </c>
      <c r="CE23" s="46" t="str">
        <f>IF(
    AND(
        ISNUMBER(DPRTacticsCalculator[[#This Row],[Heal per Round per Target]]),
        ISNUMBER(DPRTacticsCalculator[[#This Row],[Character HP Max]])
    ),
    (
        DPRTacticsCalculator[[#This Row],[Heal per Round per Target]]
        /
        DPRTacticsCalculator[[#This Row],[Character HP Max]]
    ),
    "-"
)</f>
        <v>-</v>
      </c>
      <c r="CF23"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CG23"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11.635000000000002</v>
      </c>
      <c r="CH23"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11.635000000000002</v>
      </c>
      <c r="CI23"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34.905000000000001</v>
      </c>
      <c r="CJ23"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34.905000000000001</v>
      </c>
      <c r="CK23"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34.905000000000001</v>
      </c>
      <c r="CL23"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34.905000000000001</v>
      </c>
      <c r="CM23"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34.905000000000001</v>
      </c>
      <c r="CN23"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34.905000000000001</v>
      </c>
      <c r="CO23" s="21" cm="1">
        <f t="array" ref="CO2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P23" s="6" t="str" cm="1">
        <f t="array" ref="CP2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Q23" s="21" cm="1">
        <f t="array" ref="CQ2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R23" s="49" t="str" cm="1">
        <f t="array" ref="CR2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4" spans="1:96" s="10" customFormat="1" ht="43.2">
      <c r="A24" s="37">
        <v>23</v>
      </c>
      <c r="B24" s="15" t="s">
        <v>130</v>
      </c>
      <c r="C24" s="51" t="s">
        <v>127</v>
      </c>
      <c r="D24" s="6" t="s">
        <v>131</v>
      </c>
      <c r="E24" s="61" t="s">
        <v>77</v>
      </c>
      <c r="F24" s="42" t="s">
        <v>75</v>
      </c>
      <c r="G24" s="42">
        <v>5</v>
      </c>
      <c r="H24" s="37">
        <v>1</v>
      </c>
      <c r="I24" s="37">
        <v>2</v>
      </c>
      <c r="J24" s="37" t="s">
        <v>76</v>
      </c>
      <c r="K24" s="37" t="s">
        <v>76</v>
      </c>
      <c r="L24" s="37" t="s">
        <v>76</v>
      </c>
      <c r="M24" s="37" t="s">
        <v>89</v>
      </c>
      <c r="N24" s="37" t="s">
        <v>76</v>
      </c>
      <c r="O24" s="37" t="s">
        <v>77</v>
      </c>
      <c r="P24" s="37" t="s">
        <v>77</v>
      </c>
      <c r="Q24" s="37" t="s">
        <v>77</v>
      </c>
      <c r="R24" s="37">
        <v>20</v>
      </c>
      <c r="S24" s="37" t="s">
        <v>82</v>
      </c>
      <c r="T24" s="37" t="s">
        <v>76</v>
      </c>
      <c r="U24" s="37" t="s">
        <v>77</v>
      </c>
      <c r="V24" s="37" t="s">
        <v>77</v>
      </c>
      <c r="W24" s="37" t="s">
        <v>89</v>
      </c>
      <c r="X24" s="37" t="s">
        <v>125</v>
      </c>
      <c r="Y24" s="37" t="s">
        <v>77</v>
      </c>
      <c r="Z24" s="37" t="s">
        <v>77</v>
      </c>
      <c r="AA24" s="37" t="s">
        <v>77</v>
      </c>
      <c r="AB24" s="37" t="s">
        <v>77</v>
      </c>
      <c r="AC24" s="37" t="s">
        <v>77</v>
      </c>
      <c r="AD24" s="19">
        <v>4</v>
      </c>
      <c r="AE24" s="10" t="s">
        <v>77</v>
      </c>
      <c r="AF24" s="30" t="s">
        <v>77</v>
      </c>
      <c r="AG24" s="53" t="s">
        <v>77</v>
      </c>
      <c r="AH24" s="30" t="s">
        <v>77</v>
      </c>
      <c r="AI24" s="10" t="s">
        <v>80</v>
      </c>
      <c r="AJ24" s="10" t="s">
        <v>77</v>
      </c>
      <c r="AK24" s="10" t="s">
        <v>77</v>
      </c>
      <c r="AL24" s="10" t="s">
        <v>77</v>
      </c>
      <c r="AM24" s="10" t="s">
        <v>77</v>
      </c>
      <c r="AN24" s="10" t="s">
        <v>77</v>
      </c>
      <c r="AO24" s="10" t="s">
        <v>77</v>
      </c>
      <c r="AP24" s="10" t="s">
        <v>77</v>
      </c>
      <c r="AQ24" s="52" t="s">
        <v>77</v>
      </c>
      <c r="AR24" s="10" t="s">
        <v>77</v>
      </c>
      <c r="AS24" s="55" t="s">
        <v>77</v>
      </c>
      <c r="AT2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4"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4"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X24" s="4">
        <f>N("Assuming a balanced value of 8, and subtract relative modifiers.")+(8-DPRTacticsCalculator[[#This Row],[Assumed Relative Modifier to Hit]]-IF(ISNUMBER(DPRTacticsCalculator[[#This Row],[Add Relative Modifier to Hit]]),DPRTacticsCalculator[[#This Row],[Add Relative Modifier to Hit]],0))</f>
        <v>13</v>
      </c>
      <c r="AY24" s="17" cm="1">
        <f t="array" ref="AY2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24" s="17" cm="1">
        <f t="array" ref="AZ2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0.64</v>
      </c>
      <c r="BA24" s="17">
        <f>N("Hit percentage (not including crit)")+(DPRTacticsCalculator[[#This Row],[Hit % Chance]]-DPRTacticsCalculator[[#This Row],[Crit % Chance]])</f>
        <v>0.54249999999999998</v>
      </c>
      <c r="BB24" s="18">
        <f>N("Miss percentage")+(1-DPRTacticsCalculator[[#This Row],[Hit % Chance]])</f>
        <v>0.36</v>
      </c>
      <c r="BC2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4" s="20">
        <f>IF(DPRTacticsCalculator[[#This Row],[Great Weapon Master -5 to hit for +10 dmg]]="YES",10,"-")</f>
        <v>10</v>
      </c>
      <c r="BE24" s="18" cm="1">
        <f t="array" ref="BE2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4"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G24" s="43">
        <f>N("Average damage")+IF((N("Condition: has to have dice notation")+COUNT(SEARCH("d",Y24))&gt;0),(N("Base damage of the dice")+((N("Number of Dice")+N("Left of cell from position of 'd' in the string")+LEFT(Y24,(SEARCH("d",Y24)-1)))*(N("Average roll for the die size")+AVERAGE(N("Lowest roll possible")+1,N("Die size")+N("Right of cell from position x in the string.")+RIGHT(Y24,(LEN(Y24)-SEARCH("d",Y24))))))+N("Elemental Adept turn 1s into 2s.")+N("Average increases by 1/DieSize per die")+N("Condition: damage type matches EA type.")+IF((AJ24=DPRTacticsCalculator[[#This Row],[Feat: Elemental Adept Element]]),N("Add 1/DieSize per die")+((N("Number of Dice")+N("Left of cell from position of 'd' in the string")+LEFT(Y24,(SEARCH("d",Y24)-1)))*(1/(N("Die size")+N("Right of cell from position x in the string.")+RIGHT(Y24,(LEN(Y24)-SEARCH("d",Y24)))))),(N("0 if no Elemental Adept applies.")+0))),(N("0 if no dice found.")+0))</f>
        <v>0</v>
      </c>
      <c r="BH24" s="43">
        <f>N("Average damage")+IF((N("Condition: has to have dice notation")+COUNT(SEARCH("d",Z24))&gt;0),(N("Base damage of the dice")+((N("Number of Dice")+N("Left of cell from position of 'd' in the string")+LEFT(Z24,(SEARCH("d",Z24)-1)))*(N("Average roll for the die size")+AVERAGE(N("Lowest roll possible")+1,N("Die size")+N("Right of cell from position x in the string.")+RIGHT(Z24,(LEN(Z24)-SEARCH("d",Z24))))))+N("Elemental Adept turn 1s into 2s.")+N("Average increases by 1/DieSize per die")+N("Condition: damage type matches EA type.")+IF((AK24=DPRTacticsCalculator[[#This Row],[Feat: Elemental Adept Element]]),N("Add 1/DieSize per die")+((N("Number of Dice")+N("Left of cell from position of 'd' in the string")+LEFT(Z24,(SEARCH("d",Z24)-1)))*(1/(N("Die size")+N("Right of cell from position x in the string.")+RIGHT(Z24,(LEN(Z24)-SEARCH("d",Z24)))))),(N("0 if no Elemental Adept applies.")+0))),(N("0 if no dice found.")+0))</f>
        <v>0</v>
      </c>
      <c r="BI24" s="43">
        <f>N("Average damage")+IF((N("Condition: has to have dice notation")+COUNT(SEARCH("d",AA24))&gt;0),(N("Base damage of the dice")+((N("Number of Dice")+N("Left of cell from position of 'd' in the string")+LEFT(AA24,(SEARCH("d",AA24)-1)))*(N("Average roll for the die size")+AVERAGE(N("Lowest roll possible")+1,N("Die size")+N("Right of cell from position x in the string.")+RIGHT(AA24,(LEN(AA24)-SEARCH("d",AA24))))))+N("Elemental Adept turn 1s into 2s.")+N("Average increases by 1/DieSize per die")+N("Condition: damage type matches EA type.")+IF((AL24=DPRTacticsCalculator[[#This Row],[Feat: Elemental Adept Element]]),N("Add 1/DieSize per die")+((N("Number of Dice")+N("Left of cell from position of 'd' in the string")+LEFT(AA24,(SEARCH("d",AA24)-1)))*(1/(N("Die size")+N("Right of cell from position x in the string.")+RIGHT(AA24,(LEN(AA24)-SEARCH("d",AA24)))))),(N("0 if no Elemental Adept applies.")+0))),(N("0 if no dice found.")+0))</f>
        <v>0</v>
      </c>
      <c r="BJ24" s="43">
        <f>N("Average damage")+IF((N("Condition: has to have dice notation")+COUNT(SEARCH("d",AB24))&gt;0),(N("Base damage of the dice")+((N("Number of Dice")+N("Left of cell from position of 'd' in the string")+LEFT(AB24,(SEARCH("d",AB24)-1)))*(N("Average roll for the die size")+AVERAGE(N("Lowest roll possible")+1,N("Die size")+N("Right of cell from position x in the string.")+RIGHT(AB24,(LEN(AB24)-SEARCH("d",AB24))))))+N("Elemental Adept turn 1s into 2s.")+N("Average increases by 1/DieSize per die")+N("Condition: damage type matches EA type.")+IF((AM24=DPRTacticsCalculator[[#This Row],[Feat: Elemental Adept Element]]),N("Add 1/DieSize per die")+((N("Number of Dice")+N("Left of cell from position of 'd' in the string")+LEFT(AB24,(SEARCH("d",AB24)-1)))*(1/(N("Die size")+N("Right of cell from position x in the string.")+RIGHT(AB24,(LEN(AB24)-SEARCH("d",AB24)))))),(N("0 if no Elemental Adept applies.")+0))),(N("0 if no dice found.")+0))</f>
        <v>0</v>
      </c>
      <c r="BK24" s="43">
        <f>N("Average damage")+IF((N("Condition: has to have dice notation")+COUNT(SEARCH("d",AC24))&gt;0),(N("Base damage of the dice")+((N("Number of Dice")+N("Left of cell from position of 'd' in the string")+LEFT(AC24,(SEARCH("d",AC24)-1)))*(N("Average roll for the die size")+AVERAGE(N("Lowest roll possible")+1,N("Die size")+N("Right of cell from position x in the string.")+RIGHT(AC24,(LEN(AC24)-SEARCH("d",AC24))))))+N("Elemental Adept turn 1s into 2s.")+N("Average increases by 1/DieSize per die")+N("Condition: damage type matches EA type.")+IF((AN24=DPRTacticsCalculator[[#This Row],[Feat: Elemental Adept Element]]),N("Add 1/DieSize per die")+((N("Number of Dice")+N("Left of cell from position of 'd' in the string")+LEFT(AC24,(SEARCH("d",AC24)-1)))*(1/(N("Die size")+N("Right of cell from position x in the string.")+RIGHT(AC24,(LEN(AC24)-SEARCH("d",AC24)))))),(N("0 if no Elemental Adept applies.")+0))),(N("0 if no dice found.")+0))</f>
        <v>0</v>
      </c>
      <c r="BL24"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M24"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N24" s="43">
        <f>N("Damage result in case of a crit")+(N("D: Average damage on hit")+DPRTacticsCalculator[[#This Row],[Average Dice Damage on Hit]]+N("Dc: Average damage added on crit")+DPRTacticsCalculator[[#This Row],[Average Damage Added on Crit]])</f>
        <v>16.666666666666668</v>
      </c>
      <c r="BO24"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4"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4" s="20" cm="1">
        <f t="array" ref="BQ2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4" s="4" cm="1">
        <f t="array" ref="BR2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4"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4"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4"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4"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W24"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X2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4"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4"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4" s="45" t="str">
        <f>IF(
    ISNUMBER(DPRTacticsCalculator[[#This Row],[Heal per Round per Target]]),
    (
        DPRTacticsCalculator[[#This Row],[Heal per Round per Target]]
        /
        DPRTacticsCalculator[[#This Row],[Max Expected Player HP at LV]]
    ),
    "-"
)</f>
        <v>-</v>
      </c>
      <c r="CC24" s="45" t="str">
        <f>IF(
    ISNUMBER(DPRTacticsCalculator[[#This Row],[Total Heal per Round]]),
    (
        DPRTacticsCalculator[[#This Row],[Total Heal per Round]]
        /
        DPRTacticsCalculator[[#This Row],[Max Expected Player HP at LV]]
    ),
    "-"
)</f>
        <v>-</v>
      </c>
      <c r="CD24" s="45" t="str">
        <f>IF(
    ISNUMBER(DPRTacticsCalculator[[#This Row],[Character HP Max]]),
    (
        DPRTacticsCalculator[[#This Row],[Average Resulting Heal per Target]]
        /
        DPRTacticsCalculator[[#This Row],[Character HP Max]]
    ),
    "-"
)</f>
        <v>-</v>
      </c>
      <c r="CE24" s="46" t="str">
        <f>IF(
    AND(
        ISNUMBER(DPRTacticsCalculator[[#This Row],[Heal per Round per Target]]),
        ISNUMBER(DPRTacticsCalculator[[#This Row],[Character HP Max]])
    ),
    (
        DPRTacticsCalculator[[#This Row],[Heal per Round per Target]]
        /
        DPRTacticsCalculator[[#This Row],[Character HP Max]]
    ),
    "-"
)</f>
        <v>-</v>
      </c>
      <c r="CF24"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CG24"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30.21166666666667</v>
      </c>
      <c r="CH24"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30.21166666666667</v>
      </c>
      <c r="CI24" s="47"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J24" s="47"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K2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2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24"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24"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24" s="21" t="str" cm="1">
        <f t="array" ref="CO2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24" s="6" t="str" cm="1">
        <f t="array" ref="CP2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24" s="21" t="str" cm="1">
        <f t="array" ref="CQ2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24" s="49" t="str" cm="1">
        <f t="array" ref="CR2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5" spans="1:96" s="10" customFormat="1" ht="57.6">
      <c r="A25" s="37">
        <v>24</v>
      </c>
      <c r="B25" s="15" t="s">
        <v>130</v>
      </c>
      <c r="C25" s="51" t="s">
        <v>127</v>
      </c>
      <c r="D25" s="6" t="s">
        <v>132</v>
      </c>
      <c r="E25" s="61" t="s">
        <v>133</v>
      </c>
      <c r="F25" s="42" t="s">
        <v>75</v>
      </c>
      <c r="G25" s="42">
        <v>5</v>
      </c>
      <c r="H25" s="37">
        <v>1</v>
      </c>
      <c r="I25" s="37">
        <v>1</v>
      </c>
      <c r="J25" s="37" t="s">
        <v>76</v>
      </c>
      <c r="K25" s="37" t="s">
        <v>76</v>
      </c>
      <c r="L25" s="37" t="s">
        <v>89</v>
      </c>
      <c r="M25" s="37" t="s">
        <v>89</v>
      </c>
      <c r="N25" s="37" t="s">
        <v>76</v>
      </c>
      <c r="O25" s="37" t="s">
        <v>77</v>
      </c>
      <c r="P25" s="37" t="s">
        <v>77</v>
      </c>
      <c r="Q25" s="37" t="s">
        <v>77</v>
      </c>
      <c r="R25" s="37">
        <v>20</v>
      </c>
      <c r="S25" s="37" t="s">
        <v>82</v>
      </c>
      <c r="T25" s="37" t="s">
        <v>76</v>
      </c>
      <c r="U25" s="37" t="s">
        <v>77</v>
      </c>
      <c r="V25" s="37" t="s">
        <v>77</v>
      </c>
      <c r="W25" s="37" t="s">
        <v>89</v>
      </c>
      <c r="X25" s="37" t="s">
        <v>125</v>
      </c>
      <c r="Y25" s="37" t="s">
        <v>77</v>
      </c>
      <c r="Z25" s="37" t="s">
        <v>77</v>
      </c>
      <c r="AA25" s="37" t="s">
        <v>77</v>
      </c>
      <c r="AB25" s="37" t="s">
        <v>77</v>
      </c>
      <c r="AC25" s="37" t="s">
        <v>77</v>
      </c>
      <c r="AD25" s="19">
        <v>4</v>
      </c>
      <c r="AE25" s="10" t="s">
        <v>77</v>
      </c>
      <c r="AF25" s="30" t="s">
        <v>77</v>
      </c>
      <c r="AG25" s="53" t="s">
        <v>77</v>
      </c>
      <c r="AH25" s="30" t="s">
        <v>77</v>
      </c>
      <c r="AI25" s="10" t="s">
        <v>80</v>
      </c>
      <c r="AJ25" s="10" t="s">
        <v>77</v>
      </c>
      <c r="AK25" s="10" t="s">
        <v>77</v>
      </c>
      <c r="AL25" s="10" t="s">
        <v>77</v>
      </c>
      <c r="AM25" s="10" t="s">
        <v>77</v>
      </c>
      <c r="AN25" s="10" t="s">
        <v>77</v>
      </c>
      <c r="AO25" s="10" t="s">
        <v>77</v>
      </c>
      <c r="AP25" s="10" t="s">
        <v>77</v>
      </c>
      <c r="AQ25" s="52" t="s">
        <v>77</v>
      </c>
      <c r="AR25" s="10" t="s">
        <v>77</v>
      </c>
      <c r="AS25" s="55" t="s">
        <v>77</v>
      </c>
      <c r="AT2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5"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5"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X25" s="4">
        <f>N("Assuming a balanced value of 8, and subtract relative modifiers.")+(8-DPRTacticsCalculator[[#This Row],[Assumed Relative Modifier to Hit]]-IF(ISNUMBER(DPRTacticsCalculator[[#This Row],[Add Relative Modifier to Hit]]),DPRTacticsCalculator[[#This Row],[Add Relative Modifier to Hit]],0))</f>
        <v>13</v>
      </c>
      <c r="AY25" s="17" cm="1">
        <f t="array" ref="AY2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25" s="17" cm="1">
        <f t="array" ref="AZ2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0.64</v>
      </c>
      <c r="BA25" s="17">
        <f>N("Hit percentage (not including crit)")+(DPRTacticsCalculator[[#This Row],[Hit % Chance]]-DPRTacticsCalculator[[#This Row],[Crit % Chance]])</f>
        <v>0.54249999999999998</v>
      </c>
      <c r="BB25" s="18">
        <f>N("Miss percentage")+(1-DPRTacticsCalculator[[#This Row],[Hit % Chance]])</f>
        <v>0.36</v>
      </c>
      <c r="BC2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5" s="20">
        <f>IF(DPRTacticsCalculator[[#This Row],[Great Weapon Master -5 to hit for +10 dmg]]="YES",10,"-")</f>
        <v>10</v>
      </c>
      <c r="BE25" s="18" cm="1">
        <f t="array" ref="BE2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5"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G25" s="43">
        <f>N("Average damage")+IF((N("Condition: has to have dice notation")+COUNT(SEARCH("d",Y25))&gt;0),(N("Base damage of the dice")+((N("Number of Dice")+N("Left of cell from position of 'd' in the string")+LEFT(Y25,(SEARCH("d",Y25)-1)))*(N("Average roll for the die size")+AVERAGE(N("Lowest roll possible")+1,N("Die size")+N("Right of cell from position x in the string.")+RIGHT(Y25,(LEN(Y25)-SEARCH("d",Y25))))))+N("Elemental Adept turn 1s into 2s.")+N("Average increases by 1/DieSize per die")+N("Condition: damage type matches EA type.")+IF((AJ25=DPRTacticsCalculator[[#This Row],[Feat: Elemental Adept Element]]),N("Add 1/DieSize per die")+((N("Number of Dice")+N("Left of cell from position of 'd' in the string")+LEFT(Y25,(SEARCH("d",Y25)-1)))*(1/(N("Die size")+N("Right of cell from position x in the string.")+RIGHT(Y25,(LEN(Y25)-SEARCH("d",Y25)))))),(N("0 if no Elemental Adept applies.")+0))),(N("0 if no dice found.")+0))</f>
        <v>0</v>
      </c>
      <c r="BH25" s="43">
        <f>N("Average damage")+IF((N("Condition: has to have dice notation")+COUNT(SEARCH("d",Z25))&gt;0),(N("Base damage of the dice")+((N("Number of Dice")+N("Left of cell from position of 'd' in the string")+LEFT(Z25,(SEARCH("d",Z25)-1)))*(N("Average roll for the die size")+AVERAGE(N("Lowest roll possible")+1,N("Die size")+N("Right of cell from position x in the string.")+RIGHT(Z25,(LEN(Z25)-SEARCH("d",Z25))))))+N("Elemental Adept turn 1s into 2s.")+N("Average increases by 1/DieSize per die")+N("Condition: damage type matches EA type.")+IF((AK25=DPRTacticsCalculator[[#This Row],[Feat: Elemental Adept Element]]),N("Add 1/DieSize per die")+((N("Number of Dice")+N("Left of cell from position of 'd' in the string")+LEFT(Z25,(SEARCH("d",Z25)-1)))*(1/(N("Die size")+N("Right of cell from position x in the string.")+RIGHT(Z25,(LEN(Z25)-SEARCH("d",Z25)))))),(N("0 if no Elemental Adept applies.")+0))),(N("0 if no dice found.")+0))</f>
        <v>0</v>
      </c>
      <c r="BI25" s="43">
        <f>N("Average damage")+IF((N("Condition: has to have dice notation")+COUNT(SEARCH("d",AA25))&gt;0),(N("Base damage of the dice")+((N("Number of Dice")+N("Left of cell from position of 'd' in the string")+LEFT(AA25,(SEARCH("d",AA25)-1)))*(N("Average roll for the die size")+AVERAGE(N("Lowest roll possible")+1,N("Die size")+N("Right of cell from position x in the string.")+RIGHT(AA25,(LEN(AA25)-SEARCH("d",AA25))))))+N("Elemental Adept turn 1s into 2s.")+N("Average increases by 1/DieSize per die")+N("Condition: damage type matches EA type.")+IF((AL25=DPRTacticsCalculator[[#This Row],[Feat: Elemental Adept Element]]),N("Add 1/DieSize per die")+((N("Number of Dice")+N("Left of cell from position of 'd' in the string")+LEFT(AA25,(SEARCH("d",AA25)-1)))*(1/(N("Die size")+N("Right of cell from position x in the string.")+RIGHT(AA25,(LEN(AA25)-SEARCH("d",AA25)))))),(N("0 if no Elemental Adept applies.")+0))),(N("0 if no dice found.")+0))</f>
        <v>0</v>
      </c>
      <c r="BJ25" s="43">
        <f>N("Average damage")+IF((N("Condition: has to have dice notation")+COUNT(SEARCH("d",AB25))&gt;0),(N("Base damage of the dice")+((N("Number of Dice")+N("Left of cell from position of 'd' in the string")+LEFT(AB25,(SEARCH("d",AB25)-1)))*(N("Average roll for the die size")+AVERAGE(N("Lowest roll possible")+1,N("Die size")+N("Right of cell from position x in the string.")+RIGHT(AB25,(LEN(AB25)-SEARCH("d",AB25))))))+N("Elemental Adept turn 1s into 2s.")+N("Average increases by 1/DieSize per die")+N("Condition: damage type matches EA type.")+IF((AM25=DPRTacticsCalculator[[#This Row],[Feat: Elemental Adept Element]]),N("Add 1/DieSize per die")+((N("Number of Dice")+N("Left of cell from position of 'd' in the string")+LEFT(AB25,(SEARCH("d",AB25)-1)))*(1/(N("Die size")+N("Right of cell from position x in the string.")+RIGHT(AB25,(LEN(AB25)-SEARCH("d",AB25)))))),(N("0 if no Elemental Adept applies.")+0))),(N("0 if no dice found.")+0))</f>
        <v>0</v>
      </c>
      <c r="BK25" s="43">
        <f>N("Average damage")+IF((N("Condition: has to have dice notation")+COUNT(SEARCH("d",AC25))&gt;0),(N("Base damage of the dice")+((N("Number of Dice")+N("Left of cell from position of 'd' in the string")+LEFT(AC25,(SEARCH("d",AC25)-1)))*(N("Average roll for the die size")+AVERAGE(N("Lowest roll possible")+1,N("Die size")+N("Right of cell from position x in the string.")+RIGHT(AC25,(LEN(AC25)-SEARCH("d",AC25))))))+N("Elemental Adept turn 1s into 2s.")+N("Average increases by 1/DieSize per die")+N("Condition: damage type matches EA type.")+IF((AN25=DPRTacticsCalculator[[#This Row],[Feat: Elemental Adept Element]]),N("Add 1/DieSize per die")+((N("Number of Dice")+N("Left of cell from position of 'd' in the string")+LEFT(AC25,(SEARCH("d",AC25)-1)))*(1/(N("Die size")+N("Right of cell from position x in the string.")+RIGHT(AC25,(LEN(AC25)-SEARCH("d",AC25)))))),(N("0 if no Elemental Adept applies.")+0))),(N("0 if no dice found.")+0))</f>
        <v>0</v>
      </c>
      <c r="BL25"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M25"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N25" s="43">
        <f>N("Damage result in case of a crit")+(N("D: Average damage on hit")+DPRTacticsCalculator[[#This Row],[Average Dice Damage on Hit]]+N("Dc: Average damage added on crit")+DPRTacticsCalculator[[#This Row],[Average Damage Added on Crit]])</f>
        <v>16.666666666666668</v>
      </c>
      <c r="BO25"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5"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5" s="20" cm="1">
        <f t="array" ref="BQ2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5" s="4" cm="1">
        <f t="array" ref="BR2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5"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5"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5"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2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25"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25"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25" s="45">
        <f>IF(
    ISNUMBER(DPRTacticsCalculator[[#This Row],[Heal per Round per Target]]),
    (
        DPRTacticsCalculator[[#This Row],[Heal per Round per Target]]
        /
        DPRTacticsCalculator[[#This Row],[Max Expected Player HP at LV]]
    ),
    "-"
)</f>
        <v>0</v>
      </c>
      <c r="CC25" s="45">
        <f>IF(
    ISNUMBER(DPRTacticsCalculator[[#This Row],[Total Heal per Round]]),
    (
        DPRTacticsCalculator[[#This Row],[Total Heal per Round]]
        /
        DPRTacticsCalculator[[#This Row],[Max Expected Player HP at LV]]
    ),
    "-"
)</f>
        <v>0</v>
      </c>
      <c r="CD25" s="45" t="str">
        <f>IF(
    ISNUMBER(DPRTacticsCalculator[[#This Row],[Character HP Max]]),
    (
        DPRTacticsCalculator[[#This Row],[Average Resulting Heal per Target]]
        /
        DPRTacticsCalculator[[#This Row],[Character HP Max]]
    ),
    "-"
)</f>
        <v>-</v>
      </c>
      <c r="CE25" s="46" t="str">
        <f>IF(
    AND(
        ISNUMBER(DPRTacticsCalculator[[#This Row],[Heal per Round per Target]]),
        ISNUMBER(DPRTacticsCalculator[[#This Row],[Character HP Max]])
    ),
    (
        DPRTacticsCalculator[[#This Row],[Heal per Round per Target]]
        /
        DPRTacticsCalculator[[#This Row],[Character HP Max]]
    ),
    "-"
)</f>
        <v>-</v>
      </c>
      <c r="CF25"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CG25"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15.105833333333335</v>
      </c>
      <c r="CH25"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15.105833333333335</v>
      </c>
      <c r="CI25"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45.317500000000003</v>
      </c>
      <c r="CJ25"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45.317500000000003</v>
      </c>
      <c r="CK2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45.317500000000003</v>
      </c>
      <c r="CL2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45.317500000000003</v>
      </c>
      <c r="CM25"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45.317500000000003</v>
      </c>
      <c r="CN25"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45.317500000000003</v>
      </c>
      <c r="CO25" s="21" cm="1">
        <f t="array" ref="CO2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P25" s="6" t="str" cm="1">
        <f t="array" ref="CP2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Q25" s="21" cm="1">
        <f t="array" ref="CQ2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R25" s="49" t="str" cm="1">
        <f t="array" ref="CR2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6" spans="1:96" s="10" customFormat="1">
      <c r="A26" s="37">
        <v>25</v>
      </c>
      <c r="B26" s="31" t="s">
        <v>175</v>
      </c>
      <c r="C26" s="51" t="s">
        <v>176</v>
      </c>
      <c r="D26" s="62" t="s">
        <v>177</v>
      </c>
      <c r="E26" s="63" t="s">
        <v>77</v>
      </c>
      <c r="F26" s="42" t="s">
        <v>75</v>
      </c>
      <c r="G26" s="42">
        <v>1</v>
      </c>
      <c r="H26" s="37">
        <v>1</v>
      </c>
      <c r="I26" s="37">
        <v>3</v>
      </c>
      <c r="J26" s="37" t="s">
        <v>76</v>
      </c>
      <c r="K26" s="37" t="s">
        <v>76</v>
      </c>
      <c r="L26" s="37" t="s">
        <v>76</v>
      </c>
      <c r="M26" s="37" t="s">
        <v>76</v>
      </c>
      <c r="N26" s="37" t="s">
        <v>76</v>
      </c>
      <c r="O26" s="37" t="s">
        <v>77</v>
      </c>
      <c r="P26" s="37" t="s">
        <v>77</v>
      </c>
      <c r="Q26" s="37" t="s">
        <v>77</v>
      </c>
      <c r="R26" s="37">
        <v>20</v>
      </c>
      <c r="S26" s="37" t="s">
        <v>178</v>
      </c>
      <c r="T26" s="37" t="s">
        <v>76</v>
      </c>
      <c r="U26" s="37" t="s">
        <v>77</v>
      </c>
      <c r="V26" s="37" t="s">
        <v>77</v>
      </c>
      <c r="W26" s="37" t="s">
        <v>76</v>
      </c>
      <c r="X26" s="37" t="s">
        <v>92</v>
      </c>
      <c r="Y26" s="37" t="s">
        <v>77</v>
      </c>
      <c r="Z26" s="37" t="s">
        <v>77</v>
      </c>
      <c r="AA26" s="37" t="s">
        <v>77</v>
      </c>
      <c r="AB26" s="37" t="s">
        <v>77</v>
      </c>
      <c r="AC26" s="37" t="s">
        <v>77</v>
      </c>
      <c r="AD26" s="19">
        <v>1</v>
      </c>
      <c r="AE26" s="10" t="s">
        <v>77</v>
      </c>
      <c r="AF26" s="30" t="s">
        <v>77</v>
      </c>
      <c r="AG26" s="53" t="s">
        <v>77</v>
      </c>
      <c r="AH26" s="30" t="s">
        <v>77</v>
      </c>
      <c r="AI26" s="10" t="s">
        <v>80</v>
      </c>
      <c r="AJ26" s="10" t="s">
        <v>179</v>
      </c>
      <c r="AK26" s="10" t="s">
        <v>77</v>
      </c>
      <c r="AL26" s="10" t="s">
        <v>77</v>
      </c>
      <c r="AM26" s="10" t="s">
        <v>77</v>
      </c>
      <c r="AN26" s="10" t="s">
        <v>77</v>
      </c>
      <c r="AO26" s="10" t="s">
        <v>77</v>
      </c>
      <c r="AP26" s="10" t="s">
        <v>77</v>
      </c>
      <c r="AQ26" s="52" t="s">
        <v>77</v>
      </c>
      <c r="AR26" s="10" t="s">
        <v>77</v>
      </c>
      <c r="AS26" s="55" t="s">
        <v>77</v>
      </c>
      <c r="AT26"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6"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6"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6" s="4">
        <f>N("Assuming a balanced value of 8, and subtract relative modifiers.")+(8-DPRTacticsCalculator[[#This Row],[Assumed Relative Modifier to Hit]]-IF(ISNUMBER(DPRTacticsCalculator[[#This Row],[Add Relative Modifier to Hit]]),DPRTacticsCalculator[[#This Row],[Add Relative Modifier to Hit]],0))</f>
        <v>8</v>
      </c>
      <c r="AY26" s="17" cm="1">
        <f t="array" ref="AY2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26" s="17" cm="1">
        <f t="array" ref="AZ2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1</v>
      </c>
      <c r="BA26" s="17">
        <f>N("Hit percentage (not including crit)")+(DPRTacticsCalculator[[#This Row],[Hit % Chance]]-DPRTacticsCalculator[[#This Row],[Crit % Chance]])</f>
        <v>1</v>
      </c>
      <c r="BB26" s="18">
        <f>N("Miss percentage")+(1-DPRTacticsCalculator[[#This Row],[Hit % Chance]])</f>
        <v>0</v>
      </c>
      <c r="BC2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6" s="20" t="str">
        <f>IF(DPRTacticsCalculator[[#This Row],[Great Weapon Master -5 to hit for +10 dmg]]="YES",10,"-")</f>
        <v>-</v>
      </c>
      <c r="BE26" s="18" cm="1">
        <f t="array" ref="BE2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6"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2.5</v>
      </c>
      <c r="BG26" s="43">
        <f>N("Average damage")+IF((N("Condition: has to have dice notation")+COUNT(SEARCH("d",Y26))&gt;0),(N("Base damage of the dice")+((N("Number of Dice")+N("Left of cell from position of 'd' in the string")+LEFT(Y26,(SEARCH("d",Y26)-1)))*(N("Average roll for the die size")+AVERAGE(N("Lowest roll possible")+1,N("Die size")+N("Right of cell from position x in the string.")+RIGHT(Y26,(LEN(Y26)-SEARCH("d",Y26))))))+N("Elemental Adept turn 1s into 2s.")+N("Average increases by 1/DieSize per die")+N("Condition: damage type matches EA type.")+IF((AJ26=DPRTacticsCalculator[[#This Row],[Feat: Elemental Adept Element]]),N("Add 1/DieSize per die")+((N("Number of Dice")+N("Left of cell from position of 'd' in the string")+LEFT(Y26,(SEARCH("d",Y26)-1)))*(1/(N("Die size")+N("Right of cell from position x in the string.")+RIGHT(Y26,(LEN(Y26)-SEARCH("d",Y26)))))),(N("0 if no Elemental Adept applies.")+0))),(N("0 if no dice found.")+0))</f>
        <v>0</v>
      </c>
      <c r="BH26" s="43">
        <f>N("Average damage")+IF((N("Condition: has to have dice notation")+COUNT(SEARCH("d",Z26))&gt;0),(N("Base damage of the dice")+((N("Number of Dice")+N("Left of cell from position of 'd' in the string")+LEFT(Z26,(SEARCH("d",Z26)-1)))*(N("Average roll for the die size")+AVERAGE(N("Lowest roll possible")+1,N("Die size")+N("Right of cell from position x in the string.")+RIGHT(Z26,(LEN(Z26)-SEARCH("d",Z26))))))+N("Elemental Adept turn 1s into 2s.")+N("Average increases by 1/DieSize per die")+N("Condition: damage type matches EA type.")+IF((AK26=DPRTacticsCalculator[[#This Row],[Feat: Elemental Adept Element]]),N("Add 1/DieSize per die")+((N("Number of Dice")+N("Left of cell from position of 'd' in the string")+LEFT(Z26,(SEARCH("d",Z26)-1)))*(1/(N("Die size")+N("Right of cell from position x in the string.")+RIGHT(Z26,(LEN(Z26)-SEARCH("d",Z26)))))),(N("0 if no Elemental Adept applies.")+0))),(N("0 if no dice found.")+0))</f>
        <v>0</v>
      </c>
      <c r="BI26" s="43">
        <f>N("Average damage")+IF((N("Condition: has to have dice notation")+COUNT(SEARCH("d",AA26))&gt;0),(N("Base damage of the dice")+((N("Number of Dice")+N("Left of cell from position of 'd' in the string")+LEFT(AA26,(SEARCH("d",AA26)-1)))*(N("Average roll for the die size")+AVERAGE(N("Lowest roll possible")+1,N("Die size")+N("Right of cell from position x in the string.")+RIGHT(AA26,(LEN(AA26)-SEARCH("d",AA26))))))+N("Elemental Adept turn 1s into 2s.")+N("Average increases by 1/DieSize per die")+N("Condition: damage type matches EA type.")+IF((AL26=DPRTacticsCalculator[[#This Row],[Feat: Elemental Adept Element]]),N("Add 1/DieSize per die")+((N("Number of Dice")+N("Left of cell from position of 'd' in the string")+LEFT(AA26,(SEARCH("d",AA26)-1)))*(1/(N("Die size")+N("Right of cell from position x in the string.")+RIGHT(AA26,(LEN(AA26)-SEARCH("d",AA26)))))),(N("0 if no Elemental Adept applies.")+0))),(N("0 if no dice found.")+0))</f>
        <v>0</v>
      </c>
      <c r="BJ26" s="43">
        <f>N("Average damage")+IF((N("Condition: has to have dice notation")+COUNT(SEARCH("d",AB26))&gt;0),(N("Base damage of the dice")+((N("Number of Dice")+N("Left of cell from position of 'd' in the string")+LEFT(AB26,(SEARCH("d",AB26)-1)))*(N("Average roll for the die size")+AVERAGE(N("Lowest roll possible")+1,N("Die size")+N("Right of cell from position x in the string.")+RIGHT(AB26,(LEN(AB26)-SEARCH("d",AB26))))))+N("Elemental Adept turn 1s into 2s.")+N("Average increases by 1/DieSize per die")+N("Condition: damage type matches EA type.")+IF((AM26=DPRTacticsCalculator[[#This Row],[Feat: Elemental Adept Element]]),N("Add 1/DieSize per die")+((N("Number of Dice")+N("Left of cell from position of 'd' in the string")+LEFT(AB26,(SEARCH("d",AB26)-1)))*(1/(N("Die size")+N("Right of cell from position x in the string.")+RIGHT(AB26,(LEN(AB26)-SEARCH("d",AB26)))))),(N("0 if no Elemental Adept applies.")+0))),(N("0 if no dice found.")+0))</f>
        <v>0</v>
      </c>
      <c r="BK26" s="43">
        <f>N("Average damage")+IF((N("Condition: has to have dice notation")+COUNT(SEARCH("d",AC26))&gt;0),(N("Base damage of the dice")+((N("Number of Dice")+N("Left of cell from position of 'd' in the string")+LEFT(AC26,(SEARCH("d",AC26)-1)))*(N("Average roll for the die size")+AVERAGE(N("Lowest roll possible")+1,N("Die size")+N("Right of cell from position x in the string.")+RIGHT(AC26,(LEN(AC26)-SEARCH("d",AC26))))))+N("Elemental Adept turn 1s into 2s.")+N("Average increases by 1/DieSize per die")+N("Condition: damage type matches EA type.")+IF((AN26=DPRTacticsCalculator[[#This Row],[Feat: Elemental Adept Element]]),N("Add 1/DieSize per die")+((N("Number of Dice")+N("Left of cell from position of 'd' in the string")+LEFT(AC26,(SEARCH("d",AC26)-1)))*(1/(N("Die size")+N("Right of cell from position x in the string.")+RIGHT(AC26,(LEN(AC26)-SEARCH("d",AC26)))))),(N("0 if no Elemental Adept applies.")+0))),(N("0 if no dice found.")+0))</f>
        <v>0</v>
      </c>
      <c r="BL26"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2.5</v>
      </c>
      <c r="BM26"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2.5</v>
      </c>
      <c r="BN26" s="43">
        <f>N("Damage result in case of a crit")+(N("D: Average damage on hit")+DPRTacticsCalculator[[#This Row],[Average Dice Damage on Hit]]+N("Dc: Average damage added on crit")+DPRTacticsCalculator[[#This Row],[Average Damage Added on Crit]])</f>
        <v>5</v>
      </c>
      <c r="BO26"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6"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6" s="20" cm="1">
        <f t="array" ref="BQ2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3</v>
      </c>
      <c r="BR26" s="4" cm="1">
        <f t="array" ref="BR2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v>
      </c>
      <c r="BS26"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85</v>
      </c>
      <c r="BT26"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6"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6"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6"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6"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26"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26"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26"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26" s="45">
        <f>IF(
    ISNUMBER(DPRTacticsCalculator[[#This Row],[Heal per Round per Target]]),
    (
        DPRTacticsCalculator[[#This Row],[Heal per Round per Target]]
        /
        DPRTacticsCalculator[[#This Row],[Max Expected Player HP at LV]]
    ),
    "-"
)</f>
        <v>0</v>
      </c>
      <c r="CC26" s="45">
        <f>IF(
    ISNUMBER(DPRTacticsCalculator[[#This Row],[Total Heal per Round]]),
    (
        DPRTacticsCalculator[[#This Row],[Total Heal per Round]]
        /
        DPRTacticsCalculator[[#This Row],[Max Expected Player HP at LV]]
    ),
    "-"
)</f>
        <v>0</v>
      </c>
      <c r="CD26" s="45" t="str">
        <f>IF(
    ISNUMBER(DPRTacticsCalculator[[#This Row],[Character HP Max]]),
    (
        DPRTacticsCalculator[[#This Row],[Average Resulting Heal per Target]]
        /
        DPRTacticsCalculator[[#This Row],[Character HP Max]]
    ),
    "-"
)</f>
        <v>-</v>
      </c>
      <c r="CE26" s="46" t="str">
        <f>IF(
    AND(
        ISNUMBER(DPRTacticsCalculator[[#This Row],[Heal per Round per Target]]),
        ISNUMBER(DPRTacticsCalculator[[#This Row],[Character HP Max]])
    ),
    (
        DPRTacticsCalculator[[#This Row],[Heal per Round per Target]]
        /
        DPRTacticsCalculator[[#This Row],[Character HP Max]]
    ),
    "-"
)</f>
        <v>-</v>
      </c>
      <c r="CF26"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3.5</v>
      </c>
      <c r="CG26"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10.5</v>
      </c>
      <c r="CH26"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10.5</v>
      </c>
      <c r="CI26"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10.5</v>
      </c>
      <c r="CJ26"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10.5</v>
      </c>
      <c r="CK26"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10.5</v>
      </c>
      <c r="CL26"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10.5</v>
      </c>
      <c r="CM26"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10.5</v>
      </c>
      <c r="CN26"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10.5</v>
      </c>
      <c r="CO26" s="21" cm="1">
        <f t="array" ref="CO2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P26" s="6" t="str" cm="1">
        <f t="array" ref="CP2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Q26" s="21" cm="1">
        <f t="array" ref="CQ2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CR26" s="49" t="str" cm="1">
        <f t="array" ref="CR2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row>
    <row r="27" spans="1:96" s="10" customFormat="1">
      <c r="A27" s="37">
        <v>26</v>
      </c>
      <c r="B27" s="38" t="s">
        <v>194</v>
      </c>
      <c r="C27" s="51" t="s">
        <v>195</v>
      </c>
      <c r="D27" s="64" t="s">
        <v>196</v>
      </c>
      <c r="E27" s="65" t="s">
        <v>77</v>
      </c>
      <c r="F27" s="37" t="s">
        <v>75</v>
      </c>
      <c r="G27" s="37">
        <v>9</v>
      </c>
      <c r="H27" s="37">
        <v>1</v>
      </c>
      <c r="I27" s="37">
        <v>1</v>
      </c>
      <c r="J27" s="37" t="s">
        <v>76</v>
      </c>
      <c r="K27" s="37" t="s">
        <v>76</v>
      </c>
      <c r="L27" s="37" t="s">
        <v>76</v>
      </c>
      <c r="M27" s="37" t="s">
        <v>76</v>
      </c>
      <c r="N27" s="37" t="s">
        <v>76</v>
      </c>
      <c r="O27" s="37" t="s">
        <v>77</v>
      </c>
      <c r="P27" s="37" t="s">
        <v>77</v>
      </c>
      <c r="Q27" s="37" t="s">
        <v>77</v>
      </c>
      <c r="R27" s="37">
        <v>20</v>
      </c>
      <c r="S27" s="37" t="s">
        <v>178</v>
      </c>
      <c r="T27" s="37" t="s">
        <v>76</v>
      </c>
      <c r="U27" s="39" t="s">
        <v>97</v>
      </c>
      <c r="V27" s="39">
        <v>30</v>
      </c>
      <c r="W27" s="39" t="s">
        <v>76</v>
      </c>
      <c r="X27" s="39" t="s">
        <v>77</v>
      </c>
      <c r="Y27" s="39" t="s">
        <v>77</v>
      </c>
      <c r="Z27" s="39" t="s">
        <v>77</v>
      </c>
      <c r="AA27" s="39" t="s">
        <v>77</v>
      </c>
      <c r="AB27" s="39" t="s">
        <v>77</v>
      </c>
      <c r="AC27" s="37" t="s">
        <v>77</v>
      </c>
      <c r="AD27" s="33" t="s">
        <v>77</v>
      </c>
      <c r="AE27" s="52" t="s">
        <v>77</v>
      </c>
      <c r="AF27" s="33" t="s">
        <v>77</v>
      </c>
      <c r="AG27" s="37" t="s">
        <v>197</v>
      </c>
      <c r="AH27" s="19">
        <v>5</v>
      </c>
      <c r="AI27" s="10" t="s">
        <v>80</v>
      </c>
      <c r="AJ27" s="10" t="s">
        <v>77</v>
      </c>
      <c r="AK27" s="10" t="s">
        <v>77</v>
      </c>
      <c r="AL27" s="10" t="s">
        <v>77</v>
      </c>
      <c r="AM27" s="10" t="s">
        <v>77</v>
      </c>
      <c r="AN27" s="10" t="s">
        <v>77</v>
      </c>
      <c r="AO27" s="10" t="s">
        <v>77</v>
      </c>
      <c r="AP27" s="10" t="s">
        <v>77</v>
      </c>
      <c r="AQ27" s="52" t="s">
        <v>77</v>
      </c>
      <c r="AR27" s="10" t="s">
        <v>77</v>
      </c>
      <c r="AS27" s="55" t="s">
        <v>77</v>
      </c>
      <c r="AT27"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7"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7"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27" s="4">
        <f>N("Assuming a balanced value of 8, and subtract relative modifiers.")+(8-DPRTacticsCalculator[[#This Row],[Assumed Relative Modifier to Hit]]-IF(ISNUMBER(DPRTacticsCalculator[[#This Row],[Add Relative Modifier to Hit]]),DPRTacticsCalculator[[#This Row],[Add Relative Modifier to Hit]],0))</f>
        <v>7</v>
      </c>
      <c r="AY27" s="34" cm="1">
        <f t="array" ref="AY2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27" s="34" cm="1">
        <f t="array" ref="AZ2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1</v>
      </c>
      <c r="BA27" s="34">
        <f>N("Hit percentage (not including crit)")+(DPRTacticsCalculator[[#This Row],[Hit % Chance]]-DPRTacticsCalculator[[#This Row],[Crit % Chance]])</f>
        <v>1</v>
      </c>
      <c r="BB27" s="35">
        <f>N("Miss percentage")+(1-DPRTacticsCalculator[[#This Row],[Hit % Chance]])</f>
        <v>0</v>
      </c>
      <c r="BC27" s="40">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6</v>
      </c>
      <c r="BD27" s="36" t="str">
        <f>IF(DPRTacticsCalculator[[#This Row],[Great Weapon Master -5 to hit for +10 dmg]]="YES",10,"-")</f>
        <v>-</v>
      </c>
      <c r="BE27" s="18" cm="1">
        <f t="array" ref="BE2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7" s="48">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G27" s="43">
        <f>N("Average damage")+IF((N("Condition: has to have dice notation")+COUNT(SEARCH("d",Y27))&gt;0),(N("Base damage of the dice")+((N("Number of Dice")+N("Left of cell from position of 'd' in the string")+LEFT(Y27,(SEARCH("d",Y27)-1)))*(N("Average roll for the die size")+AVERAGE(N("Lowest roll possible")+1,N("Die size")+N("Right of cell from position x in the string.")+RIGHT(Y27,(LEN(Y27)-SEARCH("d",Y27))))))+N("Elemental Adept turn 1s into 2s.")+N("Average increases by 1/DieSize per die")+N("Condition: damage type matches EA type.")+IF((AJ27=DPRTacticsCalculator[[#This Row],[Feat: Elemental Adept Element]]),N("Add 1/DieSize per die")+((N("Number of Dice")+N("Left of cell from position of 'd' in the string")+LEFT(Y27,(SEARCH("d",Y27)-1)))*(1/(N("Die size")+N("Right of cell from position x in the string.")+RIGHT(Y27,(LEN(Y27)-SEARCH("d",Y27)))))),(N("0 if no Elemental Adept applies.")+0))),(N("0 if no dice found.")+0))</f>
        <v>0</v>
      </c>
      <c r="BH27" s="43">
        <f>N("Average damage")+IF((N("Condition: has to have dice notation")+COUNT(SEARCH("d",Z27))&gt;0),(N("Base damage of the dice")+((N("Number of Dice")+N("Left of cell from position of 'd' in the string")+LEFT(Z27,(SEARCH("d",Z27)-1)))*(N("Average roll for the die size")+AVERAGE(N("Lowest roll possible")+1,N("Die size")+N("Right of cell from position x in the string.")+RIGHT(Z27,(LEN(Z27)-SEARCH("d",Z27))))))+N("Elemental Adept turn 1s into 2s.")+N("Average increases by 1/DieSize per die")+N("Condition: damage type matches EA type.")+IF((AK27=DPRTacticsCalculator[[#This Row],[Feat: Elemental Adept Element]]),N("Add 1/DieSize per die")+((N("Number of Dice")+N("Left of cell from position of 'd' in the string")+LEFT(Z27,(SEARCH("d",Z27)-1)))*(1/(N("Die size")+N("Right of cell from position x in the string.")+RIGHT(Z27,(LEN(Z27)-SEARCH("d",Z27)))))),(N("0 if no Elemental Adept applies.")+0))),(N("0 if no dice found.")+0))</f>
        <v>0</v>
      </c>
      <c r="BI27" s="43">
        <f>N("Average damage")+IF((N("Condition: has to have dice notation")+COUNT(SEARCH("d",AA27))&gt;0),(N("Base damage of the dice")+((N("Number of Dice")+N("Left of cell from position of 'd' in the string")+LEFT(AA27,(SEARCH("d",AA27)-1)))*(N("Average roll for the die size")+AVERAGE(N("Lowest roll possible")+1,N("Die size")+N("Right of cell from position x in the string.")+RIGHT(AA27,(LEN(AA27)-SEARCH("d",AA27))))))+N("Elemental Adept turn 1s into 2s.")+N("Average increases by 1/DieSize per die")+N("Condition: damage type matches EA type.")+IF((AL27=DPRTacticsCalculator[[#This Row],[Feat: Elemental Adept Element]]),N("Add 1/DieSize per die")+((N("Number of Dice")+N("Left of cell from position of 'd' in the string")+LEFT(AA27,(SEARCH("d",AA27)-1)))*(1/(N("Die size")+N("Right of cell from position x in the string.")+RIGHT(AA27,(LEN(AA27)-SEARCH("d",AA27)))))),(N("0 if no Elemental Adept applies.")+0))),(N("0 if no dice found.")+0))</f>
        <v>0</v>
      </c>
      <c r="BJ27" s="43">
        <f>N("Average damage")+IF((N("Condition: has to have dice notation")+COUNT(SEARCH("d",AB27))&gt;0),(N("Base damage of the dice")+((N("Number of Dice")+N("Left of cell from position of 'd' in the string")+LEFT(AB27,(SEARCH("d",AB27)-1)))*(N("Average roll for the die size")+AVERAGE(N("Lowest roll possible")+1,N("Die size")+N("Right of cell from position x in the string.")+RIGHT(AB27,(LEN(AB27)-SEARCH("d",AB27))))))+N("Elemental Adept turn 1s into 2s.")+N("Average increases by 1/DieSize per die")+N("Condition: damage type matches EA type.")+IF((AM27=DPRTacticsCalculator[[#This Row],[Feat: Elemental Adept Element]]),N("Add 1/DieSize per die")+((N("Number of Dice")+N("Left of cell from position of 'd' in the string")+LEFT(AB27,(SEARCH("d",AB27)-1)))*(1/(N("Die size")+N("Right of cell from position x in the string.")+RIGHT(AB27,(LEN(AB27)-SEARCH("d",AB27)))))),(N("0 if no Elemental Adept applies.")+0))),(N("0 if no dice found.")+0))</f>
        <v>0</v>
      </c>
      <c r="BK27" s="43">
        <f>N("Average damage")+IF((N("Condition: has to have dice notation")+COUNT(SEARCH("d",AC27))&gt;0),(N("Base damage of the dice")+((N("Number of Dice")+N("Left of cell from position of 'd' in the string")+LEFT(AC27,(SEARCH("d",AC27)-1)))*(N("Average roll for the die size")+AVERAGE(N("Lowest roll possible")+1,N("Die size")+N("Right of cell from position x in the string.")+RIGHT(AC27,(LEN(AC27)-SEARCH("d",AC27))))))+N("Elemental Adept turn 1s into 2s.")+N("Average increases by 1/DieSize per die")+N("Condition: damage type matches EA type.")+IF((AN27=DPRTacticsCalculator[[#This Row],[Feat: Elemental Adept Element]]),N("Add 1/DieSize per die")+((N("Number of Dice")+N("Left of cell from position of 'd' in the string")+LEFT(AC27,(SEARCH("d",AC27)-1)))*(1/(N("Die size")+N("Right of cell from position x in the string.")+RIGHT(AC27,(LEN(AC27)-SEARCH("d",AC27)))))),(N("0 if no Elemental Adept applies.")+0))),(N("0 if no dice found.")+0))</f>
        <v>0</v>
      </c>
      <c r="BL27"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M27"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N27" s="43">
        <f>N("Damage result in case of a crit")+(N("D: Average damage on hit")+DPRTacticsCalculator[[#This Row],[Average Dice Damage on Hit]]+N("Dc: Average damage added on crit")+DPRTacticsCalculator[[#This Row],[Average Damage Added on Crit]])</f>
        <v>0</v>
      </c>
      <c r="BO27"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7"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7" s="41" cm="1">
        <f t="array" ref="BQ2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27" s="42" cm="1">
        <f t="array" ref="BR2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27" s="58">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27"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18.5</v>
      </c>
      <c r="BU27"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111</v>
      </c>
      <c r="BV2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18.5</v>
      </c>
      <c r="BW2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111</v>
      </c>
      <c r="BX27"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18.5</v>
      </c>
      <c r="BY27"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111</v>
      </c>
      <c r="BZ27"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18.5</v>
      </c>
      <c r="CA27"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111</v>
      </c>
      <c r="CB27" s="45">
        <f>IF(
    ISNUMBER(DPRTacticsCalculator[[#This Row],[Heal per Round per Target]]),
    (
        DPRTacticsCalculator[[#This Row],[Heal per Round per Target]]
        /
        DPRTacticsCalculator[[#This Row],[Max Expected Player HP at LV]]
    ),
    "-"
)</f>
        <v>0.19072164948453607</v>
      </c>
      <c r="CC27" s="45">
        <f>IF(
    ISNUMBER(DPRTacticsCalculator[[#This Row],[Total Heal per Round]]),
    (
        DPRTacticsCalculator[[#This Row],[Total Heal per Round]]
        /
        DPRTacticsCalculator[[#This Row],[Max Expected Player HP at LV]]
    ),
    "-"
)</f>
        <v>1.1443298969072164</v>
      </c>
      <c r="CD27" s="45" t="str">
        <f>IF(
    ISNUMBER(DPRTacticsCalculator[[#This Row],[Character HP Max]]),
    (
        DPRTacticsCalculator[[#This Row],[Average Resulting Heal per Target]]
        /
        DPRTacticsCalculator[[#This Row],[Character HP Max]]
    ),
    "-"
)</f>
        <v>-</v>
      </c>
      <c r="CE27" s="46" t="str">
        <f>IF(
    AND(
        ISNUMBER(DPRTacticsCalculator[[#This Row],[Heal per Round per Target]]),
        ISNUMBER(DPRTacticsCalculator[[#This Row],[Character HP Max]])
    ),
    (
        DPRTacticsCalculator[[#This Row],[Heal per Round per Target]]
        /
        DPRTacticsCalculator[[#This Row],[Character HP Max]]
    ),
    "-"
)</f>
        <v>-</v>
      </c>
      <c r="CF27"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G27"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H27"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I27"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CJ27" s="44">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0</v>
      </c>
      <c r="CK27" s="4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0</v>
      </c>
      <c r="CL27" s="4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0</v>
      </c>
      <c r="CM27" s="4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0</v>
      </c>
      <c r="CN27" s="4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0</v>
      </c>
      <c r="CO27" s="11" cm="1">
        <f t="array" ref="CO2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0</v>
      </c>
      <c r="CP27" s="50" t="str" cm="1">
        <f t="array" ref="CP2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No damage</v>
      </c>
      <c r="CQ27" s="11" cm="1">
        <f t="array" ref="CQ2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0</v>
      </c>
      <c r="CR27" s="15" t="str" cm="1">
        <f t="array" ref="CR2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No damage</v>
      </c>
    </row>
    <row r="28" spans="1:96" s="10" customFormat="1">
      <c r="A28" s="37">
        <v>27</v>
      </c>
      <c r="B28" s="74" t="s">
        <v>210</v>
      </c>
      <c r="C28" s="69" t="s">
        <v>211</v>
      </c>
      <c r="D28" s="75" t="s">
        <v>77</v>
      </c>
      <c r="E28" s="76" t="s">
        <v>214</v>
      </c>
      <c r="F28" s="10" t="s">
        <v>75</v>
      </c>
      <c r="G28" s="10">
        <v>5</v>
      </c>
      <c r="H28" s="10">
        <v>1</v>
      </c>
      <c r="I28" s="10">
        <v>1</v>
      </c>
      <c r="J28" s="67" t="s">
        <v>76</v>
      </c>
      <c r="K28" s="67" t="s">
        <v>76</v>
      </c>
      <c r="L28" s="67" t="s">
        <v>76</v>
      </c>
      <c r="M28" s="67" t="s">
        <v>76</v>
      </c>
      <c r="N28" s="67" t="s">
        <v>76</v>
      </c>
      <c r="O28" s="11" t="s">
        <v>77</v>
      </c>
      <c r="P28" s="37" t="s">
        <v>77</v>
      </c>
      <c r="Q28" s="37" t="s">
        <v>77</v>
      </c>
      <c r="R28" s="37">
        <v>20</v>
      </c>
      <c r="S28" s="67" t="s">
        <v>78</v>
      </c>
      <c r="T28" s="37" t="s">
        <v>76</v>
      </c>
      <c r="U28" s="37" t="s">
        <v>77</v>
      </c>
      <c r="V28" s="37" t="s">
        <v>77</v>
      </c>
      <c r="W28" s="37" t="s">
        <v>76</v>
      </c>
      <c r="X28" s="67" t="s">
        <v>212</v>
      </c>
      <c r="Y28" s="37" t="s">
        <v>77</v>
      </c>
      <c r="Z28" s="37" t="s">
        <v>77</v>
      </c>
      <c r="AA28" s="37" t="s">
        <v>77</v>
      </c>
      <c r="AB28" s="37" t="s">
        <v>77</v>
      </c>
      <c r="AC28" s="37" t="s">
        <v>77</v>
      </c>
      <c r="AD28" s="19" t="s">
        <v>77</v>
      </c>
      <c r="AE28" s="10" t="s">
        <v>77</v>
      </c>
      <c r="AF28" s="30" t="s">
        <v>77</v>
      </c>
      <c r="AG28" s="67" t="s">
        <v>213</v>
      </c>
      <c r="AH28" s="30" t="s">
        <v>77</v>
      </c>
      <c r="AI28" s="10" t="s">
        <v>80</v>
      </c>
      <c r="AJ28" s="10" t="s">
        <v>111</v>
      </c>
      <c r="AK28" s="10" t="s">
        <v>77</v>
      </c>
      <c r="AL28" s="10" t="s">
        <v>77</v>
      </c>
      <c r="AM28" s="10" t="s">
        <v>77</v>
      </c>
      <c r="AN28" s="10" t="s">
        <v>77</v>
      </c>
      <c r="AO28" s="10" t="s">
        <v>77</v>
      </c>
      <c r="AP28" s="10" t="s">
        <v>77</v>
      </c>
      <c r="AQ28" s="52" t="s">
        <v>77</v>
      </c>
      <c r="AR28" s="10" t="s">
        <v>77</v>
      </c>
      <c r="AS28" s="55">
        <v>36</v>
      </c>
      <c r="AT28"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8"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8"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8" s="4">
        <f>N("Assuming a balanced value of 8, and subtract relative modifiers.")+(8-DPRTacticsCalculator[[#This Row],[Assumed Relative Modifier to Hit]]-IF(ISNUMBER(DPRTacticsCalculator[[#This Row],[Add Relative Modifier to Hit]]),DPRTacticsCalculator[[#This Row],[Add Relative Modifier to Hit]],0))</f>
        <v>8</v>
      </c>
      <c r="AY28" s="34" cm="1">
        <f t="array" ref="AY2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28" s="34" cm="1">
        <f t="array" ref="AZ2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28" s="34">
        <f>N("Hit percentage (not including crit)")+(DPRTacticsCalculator[[#This Row],[Hit % Chance]]-DPRTacticsCalculator[[#This Row],[Crit % Chance]])</f>
        <v>0.6</v>
      </c>
      <c r="BB28" s="35">
        <f>N("Miss percentage")+(1-DPRTacticsCalculator[[#This Row],[Hit % Chance]])</f>
        <v>0.35</v>
      </c>
      <c r="BC28" s="70"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8" s="36" t="str">
        <f>IF(DPRTacticsCalculator[[#This Row],[Great Weapon Master -5 to hit for +10 dmg]]="YES",10,"-")</f>
        <v>-</v>
      </c>
      <c r="BE28" s="18" cm="1">
        <f t="array" ref="BE2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8" s="48">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10.5</v>
      </c>
      <c r="BG28" s="71">
        <f>N("Average damage")+IF((N("Condition: has to have dice notation")+COUNT(SEARCH("d",Y28))&gt;0),(N("Base damage of the dice")+((N("Number of Dice")+N("Left of cell from position of 'd' in the string")+LEFT(Y28,(SEARCH("d",Y28)-1)))*(N("Average roll for the die size")+AVERAGE(N("Lowest roll possible")+1,N("Die size")+N("Right of cell from position x in the string.")+RIGHT(Y28,(LEN(Y28)-SEARCH("d",Y28))))))+N("Elemental Adept turn 1s into 2s.")+N("Average increases by 1/DieSize per die")+N("Condition: damage type matches EA type.")+IF((AJ28=DPRTacticsCalculator[[#This Row],[Feat: Elemental Adept Element]]),N("Add 1/DieSize per die")+((N("Number of Dice")+N("Left of cell from position of 'd' in the string")+LEFT(Y28,(SEARCH("d",Y28)-1)))*(1/(N("Die size")+N("Right of cell from position x in the string.")+RIGHT(Y28,(LEN(Y28)-SEARCH("d",Y28)))))),(N("0 if no Elemental Adept applies.")+0))),(N("0 if no dice found.")+0))</f>
        <v>0</v>
      </c>
      <c r="BH28" s="48">
        <f>N("Average damage")+IF((N("Condition: has to have dice notation")+COUNT(SEARCH("d",Z28))&gt;0),(N("Base damage of the dice")+((N("Number of Dice")+N("Left of cell from position of 'd' in the string")+LEFT(Z28,(SEARCH("d",Z28)-1)))*(N("Average roll for the die size")+AVERAGE(N("Lowest roll possible")+1,N("Die size")+N("Right of cell from position x in the string.")+RIGHT(Z28,(LEN(Z28)-SEARCH("d",Z28))))))+N("Elemental Adept turn 1s into 2s.")+N("Average increases by 1/DieSize per die")+N("Condition: damage type matches EA type.")+IF((AK28=DPRTacticsCalculator[[#This Row],[Feat: Elemental Adept Element]]),N("Add 1/DieSize per die")+((N("Number of Dice")+N("Left of cell from position of 'd' in the string")+LEFT(Z28,(SEARCH("d",Z28)-1)))*(1/(N("Die size")+N("Right of cell from position x in the string.")+RIGHT(Z28,(LEN(Z28)-SEARCH("d",Z28)))))),(N("0 if no Elemental Adept applies.")+0))),(N("0 if no dice found.")+0))</f>
        <v>0</v>
      </c>
      <c r="BI28" s="48">
        <f>N("Average damage")+IF((N("Condition: has to have dice notation")+COUNT(SEARCH("d",AA28))&gt;0),(N("Base damage of the dice")+((N("Number of Dice")+N("Left of cell from position of 'd' in the string")+LEFT(AA28,(SEARCH("d",AA28)-1)))*(N("Average roll for the die size")+AVERAGE(N("Lowest roll possible")+1,N("Die size")+N("Right of cell from position x in the string.")+RIGHT(AA28,(LEN(AA28)-SEARCH("d",AA28))))))+N("Elemental Adept turn 1s into 2s.")+N("Average increases by 1/DieSize per die")+N("Condition: damage type matches EA type.")+IF((AL28=DPRTacticsCalculator[[#This Row],[Feat: Elemental Adept Element]]),N("Add 1/DieSize per die")+((N("Number of Dice")+N("Left of cell from position of 'd' in the string")+LEFT(AA28,(SEARCH("d",AA28)-1)))*(1/(N("Die size")+N("Right of cell from position x in the string.")+RIGHT(AA28,(LEN(AA28)-SEARCH("d",AA28)))))),(N("0 if no Elemental Adept applies.")+0))),(N("0 if no dice found.")+0))</f>
        <v>0</v>
      </c>
      <c r="BJ28" s="72">
        <f>N("Average damage")+IF((N("Condition: has to have dice notation")+COUNT(SEARCH("d",AB28))&gt;0),(N("Base damage of the dice")+((N("Number of Dice")+N("Left of cell from position of 'd' in the string")+LEFT(AB28,(SEARCH("d",AB28)-1)))*(N("Average roll for the die size")+AVERAGE(N("Lowest roll possible")+1,N("Die size")+N("Right of cell from position x in the string.")+RIGHT(AB28,(LEN(AB28)-SEARCH("d",AB28))))))+N("Elemental Adept turn 1s into 2s.")+N("Average increases by 1/DieSize per die")+N("Condition: damage type matches EA type.")+IF((AM28=DPRTacticsCalculator[[#This Row],[Feat: Elemental Adept Element]]),N("Add 1/DieSize per die")+((N("Number of Dice")+N("Left of cell from position of 'd' in the string")+LEFT(AB28,(SEARCH("d",AB28)-1)))*(1/(N("Die size")+N("Right of cell from position x in the string.")+RIGHT(AB28,(LEN(AB28)-SEARCH("d",AB28)))))),(N("0 if no Elemental Adept applies.")+0))),(N("0 if no dice found.")+0))</f>
        <v>0</v>
      </c>
      <c r="BK28" s="48">
        <f>N("Average damage")+IF((N("Condition: has to have dice notation")+COUNT(SEARCH("d",AC28))&gt;0),(N("Base damage of the dice")+((N("Number of Dice")+N("Left of cell from position of 'd' in the string")+LEFT(AC28,(SEARCH("d",AC28)-1)))*(N("Average roll for the die size")+AVERAGE(N("Lowest roll possible")+1,N("Die size")+N("Right of cell from position x in the string.")+RIGHT(AC28,(LEN(AC28)-SEARCH("d",AC28))))))+N("Elemental Adept turn 1s into 2s.")+N("Average increases by 1/DieSize per die")+N("Condition: damage type matches EA type.")+IF((AN28=DPRTacticsCalculator[[#This Row],[Feat: Elemental Adept Element]]),N("Add 1/DieSize per die")+((N("Number of Dice")+N("Left of cell from position of 'd' in the string")+LEFT(AC28,(SEARCH("d",AC28)-1)))*(1/(N("Die size")+N("Right of cell from position x in the string.")+RIGHT(AC28,(LEN(AC28)-SEARCH("d",AC28)))))),(N("0 if no Elemental Adept applies.")+0))),(N("0 if no dice found.")+0))</f>
        <v>0</v>
      </c>
      <c r="BL28" s="48">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10.5</v>
      </c>
      <c r="BM28" s="44">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10.5</v>
      </c>
      <c r="BN28" s="44">
        <f>N("Damage result in case of a crit")+(N("D: Average damage on hit")+DPRTacticsCalculator[[#This Row],[Average Dice Damage on Hit]]+N("Dc: Average damage added on crit")+DPRTacticsCalculator[[#This Row],[Average Damage Added on Crit]])</f>
        <v>21</v>
      </c>
      <c r="BO28" s="44">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8" s="47">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8" s="36" cm="1">
        <f t="array" ref="BQ2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8" s="21" cm="1">
        <f t="array" ref="BR2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8" s="58">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8"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3.6750000000000003</v>
      </c>
      <c r="BU28"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3.6750000000000003</v>
      </c>
      <c r="BV2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3.6750000000000003</v>
      </c>
      <c r="BW2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3.6750000000000003</v>
      </c>
      <c r="BX28"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3.6750000000000003</v>
      </c>
      <c r="BY28"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3.6750000000000003</v>
      </c>
      <c r="BZ28"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3.6750000000000003</v>
      </c>
      <c r="CA28"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3.6750000000000003</v>
      </c>
      <c r="CB28" s="45">
        <f>IF(
    ISNUMBER(DPRTacticsCalculator[[#This Row],[Heal per Round per Target]]),
    (
        DPRTacticsCalculator[[#This Row],[Heal per Round per Target]]
        /
        DPRTacticsCalculator[[#This Row],[Max Expected Player HP at LV]]
    ),
    "-"
)</f>
        <v>6.9339622641509432E-2</v>
      </c>
      <c r="CC28" s="45">
        <f>IF(
    ISNUMBER(DPRTacticsCalculator[[#This Row],[Total Heal per Round]]),
    (
        DPRTacticsCalculator[[#This Row],[Total Heal per Round]]
        /
        DPRTacticsCalculator[[#This Row],[Max Expected Player HP at LV]]
    ),
    "-"
)</f>
        <v>6.9339622641509432E-2</v>
      </c>
      <c r="CD28" s="45">
        <f>IF(
    ISNUMBER(DPRTacticsCalculator[[#This Row],[Character HP Max]]),
    (
        DPRTacticsCalculator[[#This Row],[Average Resulting Heal per Target]]
        /
        DPRTacticsCalculator[[#This Row],[Character HP Max]]
    ),
    "-"
)</f>
        <v>0.10208333333333335</v>
      </c>
      <c r="CE28" s="46">
        <f>IF(
    AND(
        ISNUMBER(DPRTacticsCalculator[[#This Row],[Heal per Round per Target]]),
        ISNUMBER(DPRTacticsCalculator[[#This Row],[Character HP Max]])
    ),
    (
        DPRTacticsCalculator[[#This Row],[Heal per Round per Target]]
        /
        DPRTacticsCalculator[[#This Row],[Character HP Max]]
    ),
    "-"
)</f>
        <v>0.10208333333333335</v>
      </c>
      <c r="CF28"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7.3500000000000005</v>
      </c>
      <c r="CG28"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7.3500000000000005</v>
      </c>
      <c r="CH28"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7.3500000000000005</v>
      </c>
      <c r="CI28"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7.3500000000000005</v>
      </c>
      <c r="CJ28" s="44">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7.3500000000000005</v>
      </c>
      <c r="CK28" s="4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7.3500000000000005</v>
      </c>
      <c r="CL28" s="4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7.3500000000000005</v>
      </c>
      <c r="CM28" s="4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7.3500000000000005</v>
      </c>
      <c r="CN28" s="4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7.3500000000000005</v>
      </c>
      <c r="CO28" s="11" cm="1">
        <f t="array" ref="CO2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P28" s="73" t="str" cm="1">
        <f t="array" ref="CP2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Q28" s="11" cm="1">
        <f t="array" ref="CQ2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R28" s="15" t="str" cm="1">
        <f t="array" ref="CR2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29" spans="1:96" s="10" customFormat="1">
      <c r="A29" s="37">
        <v>28</v>
      </c>
      <c r="B29" s="68"/>
      <c r="C29" s="69" t="s">
        <v>77</v>
      </c>
      <c r="D29" s="64" t="s">
        <v>77</v>
      </c>
      <c r="E29" s="65" t="s">
        <v>77</v>
      </c>
      <c r="F29" s="67" t="s">
        <v>75</v>
      </c>
      <c r="G29" s="67">
        <v>1</v>
      </c>
      <c r="H29" s="67">
        <v>1</v>
      </c>
      <c r="I29" s="67">
        <v>1</v>
      </c>
      <c r="J29" s="37" t="s">
        <v>76</v>
      </c>
      <c r="K29" s="37" t="s">
        <v>76</v>
      </c>
      <c r="L29" s="37" t="s">
        <v>76</v>
      </c>
      <c r="M29" s="37" t="s">
        <v>76</v>
      </c>
      <c r="N29" s="37" t="s">
        <v>76</v>
      </c>
      <c r="O29" s="37" t="s">
        <v>77</v>
      </c>
      <c r="P29" s="37" t="s">
        <v>77</v>
      </c>
      <c r="Q29" s="37" t="s">
        <v>77</v>
      </c>
      <c r="R29" s="37">
        <v>20</v>
      </c>
      <c r="S29" s="67" t="s">
        <v>78</v>
      </c>
      <c r="T29" s="37" t="s">
        <v>76</v>
      </c>
      <c r="U29" s="37" t="s">
        <v>77</v>
      </c>
      <c r="V29" s="37" t="s">
        <v>77</v>
      </c>
      <c r="W29" s="37" t="s">
        <v>76</v>
      </c>
      <c r="X29" s="37" t="s">
        <v>77</v>
      </c>
      <c r="Y29" s="37" t="s">
        <v>77</v>
      </c>
      <c r="Z29" s="37" t="s">
        <v>77</v>
      </c>
      <c r="AA29" s="37" t="s">
        <v>77</v>
      </c>
      <c r="AB29" s="37" t="s">
        <v>77</v>
      </c>
      <c r="AC29" s="37" t="s">
        <v>77</v>
      </c>
      <c r="AD29" s="19" t="s">
        <v>77</v>
      </c>
      <c r="AE29" s="10" t="s">
        <v>77</v>
      </c>
      <c r="AF29" s="30" t="s">
        <v>77</v>
      </c>
      <c r="AG29" s="53" t="s">
        <v>77</v>
      </c>
      <c r="AH29" s="30" t="s">
        <v>77</v>
      </c>
      <c r="AI29" s="10" t="s">
        <v>80</v>
      </c>
      <c r="AJ29" s="10" t="s">
        <v>77</v>
      </c>
      <c r="AK29" s="10" t="s">
        <v>77</v>
      </c>
      <c r="AL29" s="10" t="s">
        <v>77</v>
      </c>
      <c r="AM29" s="10" t="s">
        <v>77</v>
      </c>
      <c r="AN29" s="10" t="s">
        <v>77</v>
      </c>
      <c r="AO29" s="10" t="s">
        <v>77</v>
      </c>
      <c r="AP29" s="10" t="s">
        <v>77</v>
      </c>
      <c r="AQ29" s="52" t="s">
        <v>77</v>
      </c>
      <c r="AR29" s="10" t="s">
        <v>77</v>
      </c>
      <c r="AS29" s="55" t="s">
        <v>77</v>
      </c>
      <c r="AT29"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9"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9"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9" s="4">
        <f>N("Assuming a balanced value of 8, and subtract relative modifiers.")+(8-DPRTacticsCalculator[[#This Row],[Assumed Relative Modifier to Hit]]-IF(ISNUMBER(DPRTacticsCalculator[[#This Row],[Add Relative Modifier to Hit]]),DPRTacticsCalculator[[#This Row],[Add Relative Modifier to Hit]],0))</f>
        <v>8</v>
      </c>
      <c r="AY29" s="34" cm="1">
        <f t="array" ref="AY2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29" s="34" cm="1">
        <f t="array" ref="AZ2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29" s="34">
        <f>N("Hit percentage (not including crit)")+(DPRTacticsCalculator[[#This Row],[Hit % Chance]]-DPRTacticsCalculator[[#This Row],[Crit % Chance]])</f>
        <v>0.6</v>
      </c>
      <c r="BB29" s="35">
        <f>N("Miss percentage")+(1-DPRTacticsCalculator[[#This Row],[Hit % Chance]])</f>
        <v>0.35</v>
      </c>
      <c r="BC29" s="70"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9" s="36" t="str">
        <f>IF(DPRTacticsCalculator[[#This Row],[Great Weapon Master -5 to hit for +10 dmg]]="YES",10,"-")</f>
        <v>-</v>
      </c>
      <c r="BE29" s="18" cm="1">
        <f t="array" ref="BE2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9" s="48">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G29" s="71">
        <f>N("Average damage")+IF((N("Condition: has to have dice notation")+COUNT(SEARCH("d",Y29))&gt;0),(N("Base damage of the dice")+((N("Number of Dice")+N("Left of cell from position of 'd' in the string")+LEFT(Y29,(SEARCH("d",Y29)-1)))*(N("Average roll for the die size")+AVERAGE(N("Lowest roll possible")+1,N("Die size")+N("Right of cell from position x in the string.")+RIGHT(Y29,(LEN(Y29)-SEARCH("d",Y29))))))+N("Elemental Adept turn 1s into 2s.")+N("Average increases by 1/DieSize per die")+N("Condition: damage type matches EA type.")+IF((AJ29=DPRTacticsCalculator[[#This Row],[Feat: Elemental Adept Element]]),N("Add 1/DieSize per die")+((N("Number of Dice")+N("Left of cell from position of 'd' in the string")+LEFT(Y29,(SEARCH("d",Y29)-1)))*(1/(N("Die size")+N("Right of cell from position x in the string.")+RIGHT(Y29,(LEN(Y29)-SEARCH("d",Y29)))))),(N("0 if no Elemental Adept applies.")+0))),(N("0 if no dice found.")+0))</f>
        <v>0</v>
      </c>
      <c r="BH29" s="48">
        <f>N("Average damage")+IF((N("Condition: has to have dice notation")+COUNT(SEARCH("d",Z29))&gt;0),(N("Base damage of the dice")+((N("Number of Dice")+N("Left of cell from position of 'd' in the string")+LEFT(Z29,(SEARCH("d",Z29)-1)))*(N("Average roll for the die size")+AVERAGE(N("Lowest roll possible")+1,N("Die size")+N("Right of cell from position x in the string.")+RIGHT(Z29,(LEN(Z29)-SEARCH("d",Z29))))))+N("Elemental Adept turn 1s into 2s.")+N("Average increases by 1/DieSize per die")+N("Condition: damage type matches EA type.")+IF((AK29=DPRTacticsCalculator[[#This Row],[Feat: Elemental Adept Element]]),N("Add 1/DieSize per die")+((N("Number of Dice")+N("Left of cell from position of 'd' in the string")+LEFT(Z29,(SEARCH("d",Z29)-1)))*(1/(N("Die size")+N("Right of cell from position x in the string.")+RIGHT(Z29,(LEN(Z29)-SEARCH("d",Z29)))))),(N("0 if no Elemental Adept applies.")+0))),(N("0 if no dice found.")+0))</f>
        <v>0</v>
      </c>
      <c r="BI29" s="48">
        <f>N("Average damage")+IF((N("Condition: has to have dice notation")+COUNT(SEARCH("d",AA29))&gt;0),(N("Base damage of the dice")+((N("Number of Dice")+N("Left of cell from position of 'd' in the string")+LEFT(AA29,(SEARCH("d",AA29)-1)))*(N("Average roll for the die size")+AVERAGE(N("Lowest roll possible")+1,N("Die size")+N("Right of cell from position x in the string.")+RIGHT(AA29,(LEN(AA29)-SEARCH("d",AA29))))))+N("Elemental Adept turn 1s into 2s.")+N("Average increases by 1/DieSize per die")+N("Condition: damage type matches EA type.")+IF((AL29=DPRTacticsCalculator[[#This Row],[Feat: Elemental Adept Element]]),N("Add 1/DieSize per die")+((N("Number of Dice")+N("Left of cell from position of 'd' in the string")+LEFT(AA29,(SEARCH("d",AA29)-1)))*(1/(N("Die size")+N("Right of cell from position x in the string.")+RIGHT(AA29,(LEN(AA29)-SEARCH("d",AA29)))))),(N("0 if no Elemental Adept applies.")+0))),(N("0 if no dice found.")+0))</f>
        <v>0</v>
      </c>
      <c r="BJ29" s="72">
        <f>N("Average damage")+IF((N("Condition: has to have dice notation")+COUNT(SEARCH("d",AB29))&gt;0),(N("Base damage of the dice")+((N("Number of Dice")+N("Left of cell from position of 'd' in the string")+LEFT(AB29,(SEARCH("d",AB29)-1)))*(N("Average roll for the die size")+AVERAGE(N("Lowest roll possible")+1,N("Die size")+N("Right of cell from position x in the string.")+RIGHT(AB29,(LEN(AB29)-SEARCH("d",AB29))))))+N("Elemental Adept turn 1s into 2s.")+N("Average increases by 1/DieSize per die")+N("Condition: damage type matches EA type.")+IF((AM29=DPRTacticsCalculator[[#This Row],[Feat: Elemental Adept Element]]),N("Add 1/DieSize per die")+((N("Number of Dice")+N("Left of cell from position of 'd' in the string")+LEFT(AB29,(SEARCH("d",AB29)-1)))*(1/(N("Die size")+N("Right of cell from position x in the string.")+RIGHT(AB29,(LEN(AB29)-SEARCH("d",AB29)))))),(N("0 if no Elemental Adept applies.")+0))),(N("0 if no dice found.")+0))</f>
        <v>0</v>
      </c>
      <c r="BK29" s="48">
        <f>N("Average damage")+IF((N("Condition: has to have dice notation")+COUNT(SEARCH("d",AC29))&gt;0),(N("Base damage of the dice")+((N("Number of Dice")+N("Left of cell from position of 'd' in the string")+LEFT(AC29,(SEARCH("d",AC29)-1)))*(N("Average roll for the die size")+AVERAGE(N("Lowest roll possible")+1,N("Die size")+N("Right of cell from position x in the string.")+RIGHT(AC29,(LEN(AC29)-SEARCH("d",AC29))))))+N("Elemental Adept turn 1s into 2s.")+N("Average increases by 1/DieSize per die")+N("Condition: damage type matches EA type.")+IF((AN29=DPRTacticsCalculator[[#This Row],[Feat: Elemental Adept Element]]),N("Add 1/DieSize per die")+((N("Number of Dice")+N("Left of cell from position of 'd' in the string")+LEFT(AC29,(SEARCH("d",AC29)-1)))*(1/(N("Die size")+N("Right of cell from position x in the string.")+RIGHT(AC29,(LEN(AC29)-SEARCH("d",AC29)))))),(N("0 if no Elemental Adept applies.")+0))),(N("0 if no dice found.")+0))</f>
        <v>0</v>
      </c>
      <c r="BL29" s="48">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M29" s="44">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N29" s="44">
        <f>N("Damage result in case of a crit")+(N("D: Average damage on hit")+DPRTacticsCalculator[[#This Row],[Average Dice Damage on Hit]]+N("Dc: Average damage added on crit")+DPRTacticsCalculator[[#This Row],[Average Damage Added on Crit]])</f>
        <v>0</v>
      </c>
      <c r="BO29" s="44">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9" s="47">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9" s="36" cm="1">
        <f t="array" ref="BQ2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3</v>
      </c>
      <c r="BR29" s="21" cm="1">
        <f t="array" ref="BR2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v>
      </c>
      <c r="BS29" s="58">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85</v>
      </c>
      <c r="BT29"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9"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9"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W29"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X29"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9"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9"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9"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9" s="45" t="str">
        <f>IF(
    ISNUMBER(DPRTacticsCalculator[[#This Row],[Heal per Round per Target]]),
    (
        DPRTacticsCalculator[[#This Row],[Heal per Round per Target]]
        /
        DPRTacticsCalculator[[#This Row],[Max Expected Player HP at LV]]
    ),
    "-"
)</f>
        <v>-</v>
      </c>
      <c r="CC29" s="45" t="str">
        <f>IF(
    ISNUMBER(DPRTacticsCalculator[[#This Row],[Total Heal per Round]]),
    (
        DPRTacticsCalculator[[#This Row],[Total Heal per Round]]
        /
        DPRTacticsCalculator[[#This Row],[Max Expected Player HP at LV]]
    ),
    "-"
)</f>
        <v>-</v>
      </c>
      <c r="CD29" s="45" t="str">
        <f>IF(
    ISNUMBER(DPRTacticsCalculator[[#This Row],[Character HP Max]]),
    (
        DPRTacticsCalculator[[#This Row],[Average Resulting Heal per Target]]
        /
        DPRTacticsCalculator[[#This Row],[Character HP Max]]
    ),
    "-"
)</f>
        <v>-</v>
      </c>
      <c r="CE29" s="46" t="str">
        <f>IF(
    AND(
        ISNUMBER(DPRTacticsCalculator[[#This Row],[Heal per Round per Target]]),
        ISNUMBER(DPRTacticsCalculator[[#This Row],[Character HP Max]])
    ),
    (
        DPRTacticsCalculator[[#This Row],[Heal per Round per Target]]
        /
        DPRTacticsCalculator[[#This Row],[Character HP Max]]
    ),
    "-"
)</f>
        <v>-</v>
      </c>
      <c r="CF29"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G29"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H29"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I29" s="47"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J29" s="44"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K29" s="4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L29" s="4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M29" s="4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N29" s="4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O29" s="11" t="str" cm="1">
        <f t="array" ref="CO2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P29" s="73" t="str" cm="1">
        <f t="array" ref="CP2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Q29" s="11" t="str" cm="1">
        <f t="array" ref="CQ2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R29" s="15" t="str" cm="1">
        <f t="array" ref="CR2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sheetData>
  <phoneticPr fontId="11" type="noConversion"/>
  <dataValidations count="11">
    <dataValidation type="list" allowBlank="1" showInputMessage="1" showErrorMessage="1" sqref="AI2:AI29" xr:uid="{00000000-0002-0000-0000-000000000000}">
      <formula1>"NONE,ACID,COLD,FIRE,LIGHTNING,THUNDER"</formula1>
    </dataValidation>
    <dataValidation type="list" allowBlank="1" showInputMessage="1" showErrorMessage="1" sqref="G2:G29" xr:uid="{00000000-0002-0000-0000-000001000000}">
      <formula1>"1,2,3,4,5,6,7,8,9,10,11,12,13,14,15,16,17,18,19,20"</formula1>
    </dataValidation>
    <dataValidation type="list" allowBlank="1" showInputMessage="1" showErrorMessage="1" sqref="W2:W29 T2:T29 J2:N29" xr:uid="{00000000-0002-0000-0000-000002000000}">
      <formula1>"NO,YES"</formula1>
    </dataValidation>
    <dataValidation allowBlank="1" showInputMessage="1" showErrorMessage="1" sqref="O2:P26 AU2:AX26 V2:V26 BC2:BD26 V28:V29 O28" xr:uid="{00000000-0002-0000-0000-000003000000}"/>
    <dataValidation type="list" allowBlank="1" showInputMessage="1" showErrorMessage="1" sqref="F2:F29" xr:uid="{00000000-0002-0000-0000-000004000000}">
      <formula1>"PC,EC"</formula1>
    </dataValidation>
    <dataValidation type="list" allowBlank="1" showInputMessage="1" showErrorMessage="1" sqref="R2:R29" xr:uid="{00000000-0002-0000-0000-000005000000}">
      <formula1>"20,19,18"</formula1>
    </dataValidation>
    <dataValidation type="list" allowBlank="1" showInputMessage="1" showErrorMessage="1" sqref="AK16:AP19 AJ16:AJ20 AJ2:AP15 AJ21:AP29" xr:uid="{00000000-0002-0000-0000-000006000000}">
      <formula1>"-,ACID,BLUDGEONING,COLD,FIRE,FORCE,LIGHTNING,NECROTIC,PIERCING,POISON,PSYCHIC,RADIANT,SLASHING,THUNDER"</formula1>
    </dataValidation>
    <dataValidation type="whole" allowBlank="1" showInputMessage="1" showErrorMessage="1" sqref="AX2:AX26" xr:uid="{00000000-0002-0000-0000-000007000000}">
      <formula1>1</formula1>
      <formula2>20</formula2>
    </dataValidation>
    <dataValidation type="list" allowBlank="1" showInputMessage="1" showErrorMessage="1" sqref="S2:S29" xr:uid="{00000000-0002-0000-0000-000008000000}">
      <formula1>"STANDARD,DISADVANTAGE ,ADVANTAGE,ELVEN ACCURACY,SPELL (NO ROLL),SPELL (SAVE DC),SP DC MISS 1/2 DMG,SP DC ENEMY DVG,SP DC M 1/2 ENEMY DVG,SP DC LEGEND RESIST,SP DC M 1/2 LEG RESIST,SP DC EN DVG LEG RES,SP DC M 1/2 EN DVG L-RES"</formula1>
    </dataValidation>
    <dataValidation type="list" allowBlank="1" showInputMessage="1" showErrorMessage="1" sqref="U2:U29" xr:uid="{00000000-0002-0000-0000-000009000000}">
      <formula1>"-,CONE,CUBE,CYLINDER,LINE,SPHERE"</formula1>
    </dataValidation>
    <dataValidation type="list" allowBlank="1" showInputMessage="1" showErrorMessage="1" sqref="AR2:AR29" xr:uid="{8228240E-D6EE-4786-A94D-A9290888D14E}">
      <formula1>"-,STANDARD,ADVANTAGE,DISADVANTAGE"</formula1>
    </dataValidation>
  </dataValidations>
  <pageMargins left="0.75" right="0.75" top="1" bottom="1" header="0.5" footer="0.5"/>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0"/>
  <sheetViews>
    <sheetView zoomScale="85" zoomScaleNormal="85" workbookViewId="0">
      <selection activeCell="A5" sqref="A5"/>
    </sheetView>
  </sheetViews>
  <sheetFormatPr defaultColWidth="8.88671875" defaultRowHeight="14.4"/>
  <cols>
    <col min="1" max="1" width="50.77734375" style="10" bestFit="1" customWidth="1"/>
    <col min="2" max="2" width="8.77734375" style="10" bestFit="1" customWidth="1"/>
    <col min="3" max="3" width="14.109375" style="10" bestFit="1" customWidth="1"/>
    <col min="4" max="4" width="14" style="10" bestFit="1" customWidth="1"/>
    <col min="5" max="5" width="9.33203125" style="10" bestFit="1" customWidth="1"/>
    <col min="6" max="6" width="10.33203125" bestFit="1" customWidth="1"/>
    <col min="7" max="7" width="15.6640625" bestFit="1" customWidth="1"/>
    <col min="8" max="8" width="9.6640625" bestFit="1" customWidth="1"/>
    <col min="9" max="9" width="15" bestFit="1" customWidth="1"/>
    <col min="10" max="10" width="13.5546875" bestFit="1" customWidth="1"/>
    <col min="11" max="11" width="9.109375" bestFit="1" customWidth="1"/>
    <col min="12" max="12" width="14.21875" bestFit="1" customWidth="1"/>
    <col min="13" max="13" width="15" bestFit="1" customWidth="1"/>
    <col min="15" max="15" width="34.21875" customWidth="1"/>
    <col min="16" max="16" width="36.77734375" customWidth="1"/>
  </cols>
  <sheetData>
    <row r="1" spans="1:16" s="9" customFormat="1">
      <c r="A1" s="22" t="s">
        <v>2</v>
      </c>
      <c r="B1" t="s">
        <v>163</v>
      </c>
      <c r="C1"/>
      <c r="D1" s="11"/>
      <c r="E1" s="11"/>
      <c r="H1" s="12"/>
      <c r="I1" s="12"/>
      <c r="J1" s="12"/>
      <c r="K1" s="12"/>
      <c r="L1" s="12"/>
      <c r="M1" s="12"/>
    </row>
    <row r="2" spans="1:16">
      <c r="A2"/>
      <c r="B2"/>
      <c r="C2"/>
      <c r="D2" s="13"/>
      <c r="E2" s="13"/>
      <c r="H2" s="6"/>
      <c r="I2" s="6"/>
      <c r="J2" s="6"/>
      <c r="K2" s="6"/>
      <c r="L2" s="6"/>
      <c r="M2" s="6"/>
    </row>
    <row r="3" spans="1:16">
      <c r="A3" s="22" t="s">
        <v>1</v>
      </c>
      <c r="B3" s="22" t="s">
        <v>6</v>
      </c>
      <c r="C3" t="s">
        <v>134</v>
      </c>
      <c r="D3" t="s">
        <v>135</v>
      </c>
      <c r="E3" t="s">
        <v>136</v>
      </c>
      <c r="F3" t="s">
        <v>137</v>
      </c>
      <c r="G3" t="s">
        <v>138</v>
      </c>
      <c r="H3" t="s">
        <v>139</v>
      </c>
      <c r="I3" t="s">
        <v>140</v>
      </c>
      <c r="J3" t="s">
        <v>141</v>
      </c>
      <c r="K3" t="s">
        <v>142</v>
      </c>
      <c r="L3" t="s">
        <v>143</v>
      </c>
      <c r="M3" t="s">
        <v>144</v>
      </c>
      <c r="O3" s="14" t="s">
        <v>145</v>
      </c>
      <c r="P3" s="14" t="s">
        <v>146</v>
      </c>
    </row>
    <row r="4" spans="1:16">
      <c r="A4" t="s">
        <v>119</v>
      </c>
      <c r="B4"/>
      <c r="C4" s="13">
        <v>18.170833333333334</v>
      </c>
      <c r="D4" s="13">
        <v>20.795833333333334</v>
      </c>
      <c r="E4" s="13">
        <v>83.183333333333337</v>
      </c>
      <c r="F4" s="13">
        <v>20.795833333333334</v>
      </c>
      <c r="G4" s="13">
        <v>83.183333333333337</v>
      </c>
      <c r="H4" s="13">
        <v>124.77500000000001</v>
      </c>
      <c r="I4" s="13">
        <v>499.1</v>
      </c>
      <c r="J4" s="13">
        <v>20.795833333333334</v>
      </c>
      <c r="K4" s="13">
        <v>83.183333333333337</v>
      </c>
      <c r="L4" s="13">
        <v>3</v>
      </c>
      <c r="M4" s="13">
        <v>5</v>
      </c>
      <c r="O4" s="6" t="str" cm="1">
        <f t="array" ref="O4">IF(
    AND(
        ISBLANK(L4)=FALSE,
        ISNUMBER($B4)=FALSE
    ),
    _xlfn.IFS(
        L4=0,
            "☆☆☆☆  No damage",
        AND(L4&gt;0,L4&lt;2),
            "★☆☆☆  Lowest (not helping)",
        AND(L4&gt;=2,L4&lt;3),
            "★★☆☆  Low (support, control, debuff)",
        AND(L4&gt;=3,L4&lt;4),
            "★★★☆  Target (expected)",
        AND(L4&gt;=4,L4&lt;5),
            "★★★★  High (heavy hitter)",
        L4=5,
            "🕱🕱🕱🕱🕱  Deadly",
        1,"-"
    ),
    ""
)</f>
        <v>★★★☆  Target (expected)</v>
      </c>
      <c r="P4" s="6" t="str" cm="1">
        <f t="array" ref="P4">IF(
    AND(
        ISBLANK(M4)=FALSE,
        ISNUMBER($B4)=FALSE
    ),
    _xlfn.IFS(
        M4=0,
            "☆☆☆☆  No damage",
        AND(M4&gt;0,M4&lt;2),
            "★☆☆☆  Lowest (not helping)",
        AND(M4&gt;=2,M4&lt;3),
            "★★☆☆  Low (support, control, debuff)",
        AND(M4&gt;=3,M4&lt;4),
            "★★★☆  Target (expected)",
        AND(M4&gt;=4,M4&lt;5),
            "★★★★  High (heavy hitter)",
        M4=5,
            "🕱🕱🕱🕱🕱  Deadly",
        1,"-"
    ),
    ""
)</f>
        <v>🕱🕱🕱🕱🕱  Deadly</v>
      </c>
    </row>
    <row r="5" spans="1:16">
      <c r="A5"/>
      <c r="B5">
        <v>1</v>
      </c>
      <c r="C5" s="13">
        <v>15.75</v>
      </c>
      <c r="D5" s="13">
        <v>15.75</v>
      </c>
      <c r="E5" s="13">
        <v>63</v>
      </c>
      <c r="F5" s="13">
        <v>15.75</v>
      </c>
      <c r="G5" s="13">
        <v>63</v>
      </c>
      <c r="H5" s="13">
        <v>0</v>
      </c>
      <c r="I5" s="13">
        <v>0</v>
      </c>
      <c r="J5" s="13">
        <v>0</v>
      </c>
      <c r="K5" s="13">
        <v>0</v>
      </c>
      <c r="L5" s="13">
        <v>0</v>
      </c>
      <c r="M5" s="13">
        <v>0</v>
      </c>
      <c r="O5" s="6" t="str" cm="1">
        <f t="array" ref="O5">IF(
    AND(
        ISBLANK(L5)=FALSE,
        ISNUMBER($B5)=FALSE
    ),
    _xlfn.IFS(
        L5=0,
            "☆☆☆☆  No damage",
        AND(L5&gt;0,L5&lt;2),
            "★☆☆☆  Lowest (not helping)",
        AND(L5&gt;=2,L5&lt;3),
            "★★☆☆  Low (support, control, debuff)",
        AND(L5&gt;=3,L5&lt;4),
            "★★★☆  Target (expected)",
        AND(L5&gt;=4,L5&lt;5),
            "★★★★  High (heavy hitter)",
        L5=5,
            "🕱🕱🕱🕱🕱  Deadly",
        1,"-"
    ),
    ""
)</f>
        <v/>
      </c>
      <c r="P5" s="6" t="str" cm="1">
        <f t="array" ref="P5">IF(
    AND(
        ISBLANK(M5)=FALSE,
        ISNUMBER($B5)=FALSE
    ),
    _xlfn.IFS(
        M5=0,
            "☆☆☆☆  No damage",
        AND(M5&gt;0,M5&lt;2),
            "★☆☆☆  Lowest (not helping)",
        AND(M5&gt;=2,M5&lt;3),
            "★★☆☆  Low (support, control, debuff)",
        AND(M5&gt;=3,M5&lt;4),
            "★★★☆  Target (expected)",
        AND(M5&gt;=4,M5&lt;5),
            "★★★★  High (heavy hitter)",
        M5=5,
            "🕱🕱🕱🕱🕱  Deadly",
        1,"-"
    ),
    ""
)</f>
        <v/>
      </c>
    </row>
    <row r="6" spans="1:16">
      <c r="A6"/>
      <c r="B6">
        <v>2</v>
      </c>
      <c r="C6" s="13">
        <v>15.75</v>
      </c>
      <c r="D6" s="13">
        <v>15.75</v>
      </c>
      <c r="E6" s="13">
        <v>63</v>
      </c>
      <c r="F6" s="13">
        <v>15.75</v>
      </c>
      <c r="G6" s="13">
        <v>63</v>
      </c>
      <c r="H6" s="13">
        <v>0</v>
      </c>
      <c r="I6" s="13">
        <v>0</v>
      </c>
      <c r="J6" s="13">
        <v>0</v>
      </c>
      <c r="K6" s="13">
        <v>0</v>
      </c>
      <c r="L6" s="13">
        <v>0</v>
      </c>
      <c r="M6" s="13">
        <v>0</v>
      </c>
      <c r="O6" s="6" t="str" cm="1">
        <f t="array" ref="O6">IF(
    AND(
        ISBLANK(L6)=FALSE,
        ISNUMBER($B6)=FALSE
    ),
    _xlfn.IFS(
        L6=0,
            "☆☆☆☆  No damage",
        AND(L6&gt;0,L6&lt;2),
            "★☆☆☆  Lowest (not helping)",
        AND(L6&gt;=2,L6&lt;3),
            "★★☆☆  Low (support, control, debuff)",
        AND(L6&gt;=3,L6&lt;4),
            "★★★☆  Target (expected)",
        AND(L6&gt;=4,L6&lt;5),
            "★★★★  High (heavy hitter)",
        L6=5,
            "🕱🕱🕱🕱🕱  Deadly",
        1,"-"
    ),
    ""
)</f>
        <v/>
      </c>
      <c r="P6" s="6" t="str" cm="1">
        <f t="array" ref="P6">IF(
    AND(
        ISBLANK(M6)=FALSE,
        ISNUMBER($B6)=FALSE
    ),
    _xlfn.IFS(
        M6=0,
            "☆☆☆☆  No damage",
        AND(M6&gt;0,M6&lt;2),
            "★☆☆☆  Lowest (not helping)",
        AND(M6&gt;=2,M6&lt;3),
            "★★☆☆  Low (support, control, debuff)",
        AND(M6&gt;=3,M6&lt;4),
            "★★★☆  Target (expected)",
        AND(M6&gt;=4,M6&lt;5),
            "★★★★  High (heavy hitter)",
        M6=5,
            "🕱🕱🕱🕱🕱  Deadly",
        1,"-"
    ),
    ""
)</f>
        <v/>
      </c>
    </row>
    <row r="7" spans="1:16">
      <c r="A7"/>
      <c r="B7">
        <v>3</v>
      </c>
      <c r="C7" s="13">
        <v>15.75</v>
      </c>
      <c r="D7" s="13">
        <v>15.75</v>
      </c>
      <c r="E7" s="13">
        <v>63</v>
      </c>
      <c r="F7" s="13">
        <v>15.75</v>
      </c>
      <c r="G7" s="13">
        <v>63</v>
      </c>
      <c r="H7" s="13">
        <v>0</v>
      </c>
      <c r="I7" s="13">
        <v>0</v>
      </c>
      <c r="J7" s="13">
        <v>0</v>
      </c>
      <c r="K7" s="13">
        <v>0</v>
      </c>
      <c r="L7" s="13">
        <v>0</v>
      </c>
      <c r="M7" s="13">
        <v>0</v>
      </c>
      <c r="O7" s="6" t="str" cm="1">
        <f t="array" ref="O7">IF(
    AND(
        ISBLANK(L7)=FALSE,
        ISNUMBER($B7)=FALSE
    ),
    _xlfn.IFS(
        L7=0,
            "☆☆☆☆  No damage",
        AND(L7&gt;0,L7&lt;2),
            "★☆☆☆  Lowest (not helping)",
        AND(L7&gt;=2,L7&lt;3),
            "★★☆☆  Low (support, control, debuff)",
        AND(L7&gt;=3,L7&lt;4),
            "★★★☆  Target (expected)",
        AND(L7&gt;=4,L7&lt;5),
            "★★★★  High (heavy hitter)",
        L7=5,
            "🕱🕱🕱🕱🕱  Deadly",
        1,"-"
    ),
    ""
)</f>
        <v/>
      </c>
      <c r="P7" s="6" t="str" cm="1">
        <f t="array" ref="P7">IF(
    AND(
        ISBLANK(M7)=FALSE,
        ISNUMBER($B7)=FALSE
    ),
    _xlfn.IFS(
        M7=0,
            "☆☆☆☆  No damage",
        AND(M7&gt;0,M7&lt;2),
            "★☆☆☆  Lowest (not helping)",
        AND(M7&gt;=2,M7&lt;3),
            "★★☆☆  Low (support, control, debuff)",
        AND(M7&gt;=3,M7&lt;4),
            "★★★☆  Target (expected)",
        AND(M7&gt;=4,M7&lt;5),
            "★★★★  High (heavy hitter)",
        M7=5,
            "🕱🕱🕱🕱🕱  Deadly",
        1,"-"
    ),
    ""
)</f>
        <v/>
      </c>
    </row>
    <row r="8" spans="1:16">
      <c r="A8"/>
      <c r="B8">
        <v>4</v>
      </c>
      <c r="C8" s="13">
        <v>29.75</v>
      </c>
      <c r="D8" s="13">
        <v>29.75</v>
      </c>
      <c r="E8" s="13">
        <v>119</v>
      </c>
      <c r="F8" s="13">
        <v>29.75</v>
      </c>
      <c r="G8" s="13">
        <v>119</v>
      </c>
      <c r="H8" s="13">
        <v>0</v>
      </c>
      <c r="I8" s="13">
        <v>0</v>
      </c>
      <c r="J8" s="13">
        <v>0</v>
      </c>
      <c r="K8" s="13">
        <v>0</v>
      </c>
      <c r="L8" s="13">
        <v>0</v>
      </c>
      <c r="M8" s="13">
        <v>0</v>
      </c>
      <c r="O8" s="6" t="str" cm="1">
        <f t="array" ref="O8">IF(
    AND(
        ISBLANK(L8)=FALSE,
        ISNUMBER($B8)=FALSE
    ),
    _xlfn.IFS(
        L8=0,
            "☆☆☆☆  No damage",
        AND(L8&gt;0,L8&lt;2),
            "★☆☆☆  Lowest (not helping)",
        AND(L8&gt;=2,L8&lt;3),
            "★★☆☆  Low (support, control, debuff)",
        AND(L8&gt;=3,L8&lt;4),
            "★★★☆  Target (expected)",
        AND(L8&gt;=4,L8&lt;5),
            "★★★★  High (heavy hitter)",
        L8=5,
            "🕱🕱🕱🕱🕱  Deadly",
        1,"-"
    ),
    ""
)</f>
        <v/>
      </c>
      <c r="P8" s="6" t="str" cm="1">
        <f t="array" ref="P8">IF(
    AND(
        ISBLANK(M8)=FALSE,
        ISNUMBER($B8)=FALSE
    ),
    _xlfn.IFS(
        M8=0,
            "☆☆☆☆  No damage",
        AND(M8&gt;0,M8&lt;2),
            "★☆☆☆  Lowest (not helping)",
        AND(M8&gt;=2,M8&lt;3),
            "★★☆☆  Low (support, control, debuff)",
        AND(M8&gt;=3,M8&lt;4),
            "★★★☆  Target (expected)",
        AND(M8&gt;=4,M8&lt;5),
            "★★★★  High (heavy hitter)",
        M8=5,
            "🕱🕱🕱🕱🕱  Deadly",
        1,"-"
    ),
    ""
)</f>
        <v/>
      </c>
    </row>
    <row r="9" spans="1:16">
      <c r="A9"/>
      <c r="B9">
        <v>5</v>
      </c>
      <c r="C9" s="13">
        <v>5.25</v>
      </c>
      <c r="D9" s="13">
        <v>21</v>
      </c>
      <c r="E9" s="13">
        <v>84</v>
      </c>
      <c r="F9" s="13">
        <v>21</v>
      </c>
      <c r="G9" s="13">
        <v>84</v>
      </c>
      <c r="H9" s="13">
        <v>0</v>
      </c>
      <c r="I9" s="13">
        <v>0</v>
      </c>
      <c r="J9" s="13">
        <v>0</v>
      </c>
      <c r="K9" s="13">
        <v>0</v>
      </c>
      <c r="L9" s="13">
        <v>0</v>
      </c>
      <c r="M9" s="13">
        <v>0</v>
      </c>
      <c r="O9" s="6" t="str" cm="1">
        <f t="array" ref="O9">IF(
    AND(
        ISBLANK(L9)=FALSE,
        ISNUMBER($B9)=FALSE
    ),
    _xlfn.IFS(
        L9=0,
            "☆☆☆☆  No damage",
        AND(L9&gt;0,L9&lt;2),
            "★☆☆☆  Lowest (not helping)",
        AND(L9&gt;=2,L9&lt;3),
            "★★☆☆  Low (support, control, debuff)",
        AND(L9&gt;=3,L9&lt;4),
            "★★★☆  Target (expected)",
        AND(L9&gt;=4,L9&lt;5),
            "★★★★  High (heavy hitter)",
        L9=5,
            "🕱🕱🕱🕱🕱  Deadly",
        1,"-"
    ),
    ""
)</f>
        <v/>
      </c>
      <c r="P9" s="6" t="str" cm="1">
        <f t="array" ref="P9">IF(
    AND(
        ISBLANK(M9)=FALSE,
        ISNUMBER($B9)=FALSE
    ),
    _xlfn.IFS(
        M9=0,
            "☆☆☆☆  No damage",
        AND(M9&gt;0,M9&lt;2),
            "★☆☆☆  Lowest (not helping)",
        AND(M9&gt;=2,M9&lt;3),
            "★★☆☆  Low (support, control, debuff)",
        AND(M9&gt;=3,M9&lt;4),
            "★★★☆  Target (expected)",
        AND(M9&gt;=4,M9&lt;5),
            "★★★★  High (heavy hitter)",
        M9=5,
            "🕱🕱🕱🕱🕱  Deadly",
        1,"-"
    ),
    ""
)</f>
        <v/>
      </c>
    </row>
    <row r="10" spans="1:16">
      <c r="A10"/>
      <c r="B10">
        <v>6</v>
      </c>
      <c r="C10" s="13">
        <v>26.774999999999999</v>
      </c>
      <c r="D10" s="13">
        <v>26.774999999999999</v>
      </c>
      <c r="E10" s="13">
        <v>107.1</v>
      </c>
      <c r="F10" s="13">
        <v>26.774999999999999</v>
      </c>
      <c r="G10" s="13">
        <v>107.1</v>
      </c>
      <c r="H10" s="13">
        <v>124.77500000000001</v>
      </c>
      <c r="I10" s="13">
        <v>499.1</v>
      </c>
      <c r="J10" s="13">
        <v>20.795833333333334</v>
      </c>
      <c r="K10" s="13">
        <v>83.183333333333337</v>
      </c>
      <c r="L10" s="13">
        <v>3</v>
      </c>
      <c r="M10" s="13">
        <v>5</v>
      </c>
      <c r="O10" s="6" t="str" cm="1">
        <f t="array" ref="O10">IF(
    AND(
        ISBLANK(L10)=FALSE,
        ISNUMBER($B10)=FALSE
    ),
    _xlfn.IFS(
        L10=0,
            "☆☆☆☆  No damage",
        AND(L10&gt;0,L10&lt;2),
            "★☆☆☆  Lowest (not helping)",
        AND(L10&gt;=2,L10&lt;3),
            "★★☆☆  Low (support, control, debuff)",
        AND(L10&gt;=3,L10&lt;4),
            "★★★☆  Target (expected)",
        AND(L10&gt;=4,L10&lt;5),
            "★★★★  High (heavy hitter)",
        L10=5,
            "🕱🕱🕱🕱🕱  Deadly",
        1,"-"
    ),
    ""
)</f>
        <v/>
      </c>
      <c r="P10" s="6" t="str" cm="1">
        <f t="array" ref="P10">IF(
    AND(
        ISBLANK(M10)=FALSE,
        ISNUMBER($B10)=FALSE
    ),
    _xlfn.IFS(
        M10=0,
            "☆☆☆☆  No damage",
        AND(M10&gt;0,M10&lt;2),
            "★☆☆☆  Lowest (not helping)",
        AND(M10&gt;=2,M10&lt;3),
            "★★☆☆  Low (support, control, debuff)",
        AND(M10&gt;=3,M10&lt;4),
            "★★★☆  Target (expected)",
        AND(M10&gt;=4,M10&lt;5),
            "★★★★  High (heavy hitter)",
        M10=5,
            "🕱🕱🕱🕱🕱  Deadly",
        1,"-"
    ),
    ""
)</f>
        <v/>
      </c>
    </row>
    <row r="11" spans="1:16">
      <c r="A11" t="s">
        <v>100</v>
      </c>
      <c r="B11"/>
      <c r="C11" s="13">
        <v>31.166666666666664</v>
      </c>
      <c r="D11" s="13">
        <v>31.166666666666664</v>
      </c>
      <c r="E11" s="13">
        <v>124.66666666666666</v>
      </c>
      <c r="F11" s="13">
        <v>31.166666666666664</v>
      </c>
      <c r="G11" s="13">
        <v>124.66666666666666</v>
      </c>
      <c r="H11" s="13">
        <v>31.166666666666664</v>
      </c>
      <c r="I11" s="13">
        <v>124.66666666666666</v>
      </c>
      <c r="J11" s="13">
        <v>31.166666666666664</v>
      </c>
      <c r="K11" s="13">
        <v>124.66666666666666</v>
      </c>
      <c r="L11" s="13">
        <v>3</v>
      </c>
      <c r="M11" s="13">
        <v>5</v>
      </c>
      <c r="O11" s="6" t="str" cm="1">
        <f t="array" ref="O11">IF(
    AND(
        ISBLANK(L11)=FALSE,
        ISNUMBER($B11)=FALSE
    ),
    _xlfn.IFS(
        L11=0,
            "☆☆☆☆  No damage",
        AND(L11&gt;0,L11&lt;2),
            "★☆☆☆  Lowest (not helping)",
        AND(L11&gt;=2,L11&lt;3),
            "★★☆☆  Low (support, control, debuff)",
        AND(L11&gt;=3,L11&lt;4),
            "★★★☆  Target (expected)",
        AND(L11&gt;=4,L11&lt;5),
            "★★★★  High (heavy hitter)",
        L11=5,
            "🕱🕱🕱🕱🕱  Deadly",
        1,"-"
    ),
    ""
)</f>
        <v>★★★☆  Target (expected)</v>
      </c>
      <c r="P11" s="6" t="str" cm="1">
        <f t="array" ref="P11">IF(
    AND(
        ISBLANK(M11)=FALSE,
        ISNUMBER($B11)=FALSE
    ),
    _xlfn.IFS(
        M11=0,
            "☆☆☆☆  No damage",
        AND(M11&gt;0,M11&lt;2),
            "★☆☆☆  Lowest (not helping)",
        AND(M11&gt;=2,M11&lt;3),
            "★★☆☆  Low (support, control, debuff)",
        AND(M11&gt;=3,M11&lt;4),
            "★★★☆  Target (expected)",
        AND(M11&gt;=4,M11&lt;5),
            "★★★★  High (heavy hitter)",
        M11=5,
            "🕱🕱🕱🕱🕱  Deadly",
        1,"-"
    ),
    ""
)</f>
        <v>🕱🕱🕱🕱🕱  Deadly</v>
      </c>
    </row>
    <row r="12" spans="1:16">
      <c r="A12"/>
      <c r="B12">
        <v>1</v>
      </c>
      <c r="C12" s="13">
        <v>31.166666666666664</v>
      </c>
      <c r="D12" s="13">
        <v>31.166666666666664</v>
      </c>
      <c r="E12" s="13">
        <v>124.66666666666666</v>
      </c>
      <c r="F12" s="13">
        <v>31.166666666666664</v>
      </c>
      <c r="G12" s="13">
        <v>124.66666666666666</v>
      </c>
      <c r="H12" s="13">
        <v>31.166666666666664</v>
      </c>
      <c r="I12" s="13">
        <v>124.66666666666666</v>
      </c>
      <c r="J12" s="13">
        <v>31.166666666666664</v>
      </c>
      <c r="K12" s="13">
        <v>124.66666666666666</v>
      </c>
      <c r="L12" s="13">
        <v>3</v>
      </c>
      <c r="M12" s="13">
        <v>5</v>
      </c>
      <c r="O12" s="6" t="str" cm="1">
        <f t="array" ref="O12">IF(
    AND(
        ISBLANK(L12)=FALSE,
        ISNUMBER($B12)=FALSE
    ),
    _xlfn.IFS(
        L12=0,
            "☆☆☆☆  No damage",
        AND(L12&gt;0,L12&lt;2),
            "★☆☆☆  Lowest (not helping)",
        AND(L12&gt;=2,L12&lt;3),
            "★★☆☆  Low (support, control, debuff)",
        AND(L12&gt;=3,L12&lt;4),
            "★★★☆  Target (expected)",
        AND(L12&gt;=4,L12&lt;5),
            "★★★★  High (heavy hitter)",
        L12=5,
            "🕱🕱🕱🕱🕱  Deadly",
        1,"-"
    ),
    ""
)</f>
        <v/>
      </c>
      <c r="P12" s="6" t="str" cm="1">
        <f t="array" ref="P12">IF(
    AND(
        ISBLANK(M12)=FALSE,
        ISNUMBER($B12)=FALSE
    ),
    _xlfn.IFS(
        M12=0,
            "☆☆☆☆  No damage",
        AND(M12&gt;0,M12&lt;2),
            "★☆☆☆  Lowest (not helping)",
        AND(M12&gt;=2,M12&lt;3),
            "★★☆☆  Low (support, control, debuff)",
        AND(M12&gt;=3,M12&lt;4),
            "★★★☆  Target (expected)",
        AND(M12&gt;=4,M12&lt;5),
            "★★★★  High (heavy hitter)",
        M12=5,
            "🕱🕱🕱🕱🕱  Deadly",
        1,"-"
    ),
    ""
)</f>
        <v/>
      </c>
    </row>
    <row r="13" spans="1:16">
      <c r="A13" t="s">
        <v>93</v>
      </c>
      <c r="B13"/>
      <c r="C13" s="13">
        <v>29.75</v>
      </c>
      <c r="D13" s="13">
        <v>29.75</v>
      </c>
      <c r="E13" s="13">
        <v>119</v>
      </c>
      <c r="F13" s="13">
        <v>29.75</v>
      </c>
      <c r="G13" s="13">
        <v>119</v>
      </c>
      <c r="H13" s="13">
        <v>29.75</v>
      </c>
      <c r="I13" s="13">
        <v>119</v>
      </c>
      <c r="J13" s="13">
        <v>29.75</v>
      </c>
      <c r="K13" s="13">
        <v>119</v>
      </c>
      <c r="L13" s="13">
        <v>3</v>
      </c>
      <c r="M13" s="13">
        <v>5</v>
      </c>
      <c r="O13" s="6" t="str" cm="1">
        <f t="array" ref="O13">IF(
    AND(
        ISBLANK(L13)=FALSE,
        ISNUMBER($B13)=FALSE
    ),
    _xlfn.IFS(
        L13=0,
            "☆☆☆☆  No damage",
        AND(L13&gt;0,L13&lt;2),
            "★☆☆☆  Lowest (not helping)",
        AND(L13&gt;=2,L13&lt;3),
            "★★☆☆  Low (support, control, debuff)",
        AND(L13&gt;=3,L13&lt;4),
            "★★★☆  Target (expected)",
        AND(L13&gt;=4,L13&lt;5),
            "★★★★  High (heavy hitter)",
        L13=5,
            "🕱🕱🕱🕱🕱  Deadly",
        1,"-"
    ),
    ""
)</f>
        <v>★★★☆  Target (expected)</v>
      </c>
      <c r="P13" s="6" t="str" cm="1">
        <f t="array" ref="P13">IF(
    AND(
        ISBLANK(M13)=FALSE,
        ISNUMBER($B13)=FALSE
    ),
    _xlfn.IFS(
        M13=0,
            "☆☆☆☆  No damage",
        AND(M13&gt;0,M13&lt;2),
            "★☆☆☆  Lowest (not helping)",
        AND(M13&gt;=2,M13&lt;3),
            "★★☆☆  Low (support, control, debuff)",
        AND(M13&gt;=3,M13&lt;4),
            "★★★☆  Target (expected)",
        AND(M13&gt;=4,M13&lt;5),
            "★★★★  High (heavy hitter)",
        M13=5,
            "🕱🕱🕱🕱🕱  Deadly",
        1,"-"
    ),
    ""
)</f>
        <v>🕱🕱🕱🕱🕱  Deadly</v>
      </c>
    </row>
    <row r="14" spans="1:16">
      <c r="A14"/>
      <c r="B14">
        <v>1</v>
      </c>
      <c r="C14" s="13">
        <v>29.75</v>
      </c>
      <c r="D14" s="13">
        <v>29.75</v>
      </c>
      <c r="E14" s="13">
        <v>119</v>
      </c>
      <c r="F14" s="13">
        <v>29.75</v>
      </c>
      <c r="G14" s="13">
        <v>119</v>
      </c>
      <c r="H14" s="13">
        <v>29.75</v>
      </c>
      <c r="I14" s="13">
        <v>119</v>
      </c>
      <c r="J14" s="13">
        <v>29.75</v>
      </c>
      <c r="K14" s="13">
        <v>119</v>
      </c>
      <c r="L14" s="13">
        <v>3</v>
      </c>
      <c r="M14" s="13">
        <v>5</v>
      </c>
      <c r="O14" s="6" t="str" cm="1">
        <f t="array" ref="O14">IF(
    AND(
        ISBLANK(L14)=FALSE,
        ISNUMBER($B14)=FALSE
    ),
    _xlfn.IFS(
        L14=0,
            "☆☆☆☆  No damage",
        AND(L14&gt;0,L14&lt;2),
            "★☆☆☆  Lowest (not helping)",
        AND(L14&gt;=2,L14&lt;3),
            "★★☆☆  Low (support, control, debuff)",
        AND(L14&gt;=3,L14&lt;4),
            "★★★☆  Target (expected)",
        AND(L14&gt;=4,L14&lt;5),
            "★★★★  High (heavy hitter)",
        L14=5,
            "🕱🕱🕱🕱🕱  Deadly",
        1,"-"
    ),
    ""
)</f>
        <v/>
      </c>
      <c r="P14" s="6" t="str" cm="1">
        <f t="array" ref="P14">IF(
    AND(
        ISBLANK(M14)=FALSE,
        ISNUMBER($B14)=FALSE
    ),
    _xlfn.IFS(
        M14=0,
            "☆☆☆☆  No damage",
        AND(M14&gt;0,M14&lt;2),
            "★☆☆☆  Lowest (not helping)",
        AND(M14&gt;=2,M14&lt;3),
            "★★☆☆  Low (support, control, debuff)",
        AND(M14&gt;=3,M14&lt;4),
            "★★★☆  Target (expected)",
        AND(M14&gt;=4,M14&lt;5),
            "★★★★  High (heavy hitter)",
        M14=5,
            "🕱🕱🕱🕱🕱  Deadly",
        1,"-"
    ),
    ""
)</f>
        <v/>
      </c>
    </row>
    <row r="15" spans="1:16">
      <c r="A15" t="s">
        <v>103</v>
      </c>
      <c r="B15"/>
      <c r="C15" s="13">
        <v>33.424999999999997</v>
      </c>
      <c r="D15" s="13">
        <v>33.424999999999997</v>
      </c>
      <c r="E15" s="13">
        <v>133.69999999999999</v>
      </c>
      <c r="F15" s="13">
        <v>33.424999999999997</v>
      </c>
      <c r="G15" s="13">
        <v>133.69999999999999</v>
      </c>
      <c r="H15" s="13">
        <v>33.424999999999997</v>
      </c>
      <c r="I15" s="13">
        <v>133.69999999999999</v>
      </c>
      <c r="J15" s="13">
        <v>33.424999999999997</v>
      </c>
      <c r="K15" s="13">
        <v>133.69999999999999</v>
      </c>
      <c r="L15" s="13">
        <v>3</v>
      </c>
      <c r="M15" s="13">
        <v>5</v>
      </c>
      <c r="O15" s="6" t="str" cm="1">
        <f t="array" ref="O15">IF(
    AND(
        ISBLANK(L15)=FALSE,
        ISNUMBER($B15)=FALSE
    ),
    _xlfn.IFS(
        L15=0,
            "☆☆☆☆  No damage",
        AND(L15&gt;0,L15&lt;2),
            "★☆☆☆  Lowest (not helping)",
        AND(L15&gt;=2,L15&lt;3),
            "★★☆☆  Low (support, control, debuff)",
        AND(L15&gt;=3,L15&lt;4),
            "★★★☆  Target (expected)",
        AND(L15&gt;=4,L15&lt;5),
            "★★★★  High (heavy hitter)",
        L15=5,
            "🕱🕱🕱🕱🕱  Deadly",
        1,"-"
    ),
    ""
)</f>
        <v>★★★☆  Target (expected)</v>
      </c>
      <c r="P15" s="6" t="str" cm="1">
        <f t="array" ref="P15">IF(
    AND(
        ISBLANK(M15)=FALSE,
        ISNUMBER($B15)=FALSE
    ),
    _xlfn.IFS(
        M15=0,
            "☆☆☆☆  No damage",
        AND(M15&gt;0,M15&lt;2),
            "★☆☆☆  Lowest (not helping)",
        AND(M15&gt;=2,M15&lt;3),
            "★★☆☆  Low (support, control, debuff)",
        AND(M15&gt;=3,M15&lt;4),
            "★★★☆  Target (expected)",
        AND(M15&gt;=4,M15&lt;5),
            "★★★★  High (heavy hitter)",
        M15=5,
            "🕱🕱🕱🕱🕱  Deadly",
        1,"-"
    ),
    ""
)</f>
        <v>🕱🕱🕱🕱🕱  Deadly</v>
      </c>
    </row>
    <row r="16" spans="1:16">
      <c r="A16"/>
      <c r="B16">
        <v>1</v>
      </c>
      <c r="C16" s="13">
        <v>33.424999999999997</v>
      </c>
      <c r="D16" s="13">
        <v>33.424999999999997</v>
      </c>
      <c r="E16" s="13">
        <v>133.69999999999999</v>
      </c>
      <c r="F16" s="13">
        <v>33.424999999999997</v>
      </c>
      <c r="G16" s="13">
        <v>133.69999999999999</v>
      </c>
      <c r="H16" s="13">
        <v>33.424999999999997</v>
      </c>
      <c r="I16" s="13">
        <v>133.69999999999999</v>
      </c>
      <c r="J16" s="13">
        <v>33.424999999999997</v>
      </c>
      <c r="K16" s="13">
        <v>133.69999999999999</v>
      </c>
      <c r="L16" s="13">
        <v>3</v>
      </c>
      <c r="M16" s="13">
        <v>5</v>
      </c>
      <c r="O16" s="6" t="str" cm="1">
        <f t="array" ref="O16">IF(
    AND(
        ISBLANK(L16)=FALSE,
        ISNUMBER($B16)=FALSE
    ),
    _xlfn.IFS(
        L16=0,
            "☆☆☆☆  No damage",
        AND(L16&gt;0,L16&lt;2),
            "★☆☆☆  Lowest (not helping)",
        AND(L16&gt;=2,L16&lt;3),
            "★★☆☆  Low (support, control, debuff)",
        AND(L16&gt;=3,L16&lt;4),
            "★★★☆  Target (expected)",
        AND(L16&gt;=4,L16&lt;5),
            "★★★★  High (heavy hitter)",
        L16=5,
            "🕱🕱🕱🕱🕱  Deadly",
        1,"-"
    ),
    ""
)</f>
        <v/>
      </c>
      <c r="P16" s="6" t="str" cm="1">
        <f t="array" ref="P16">IF(
    AND(
        ISBLANK(M16)=FALSE,
        ISNUMBER($B16)=FALSE
    ),
    _xlfn.IFS(
        M16=0,
            "☆☆☆☆  No damage",
        AND(M16&gt;0,M16&lt;2),
            "★☆☆☆  Lowest (not helping)",
        AND(M16&gt;=2,M16&lt;3),
            "★★☆☆  Low (support, control, debuff)",
        AND(M16&gt;=3,M16&lt;4),
            "★★★☆  Target (expected)",
        AND(M16&gt;=4,M16&lt;5),
            "★★★★  High (heavy hitter)",
        M16=5,
            "🕱🕱🕱🕱🕱  Deadly",
        1,"-"
    ),
    ""
)</f>
        <v/>
      </c>
    </row>
    <row r="17" spans="1:16">
      <c r="A17" t="s">
        <v>130</v>
      </c>
      <c r="B17"/>
      <c r="C17" s="13">
        <v>15.105833333333335</v>
      </c>
      <c r="D17" s="13">
        <v>22.658750000000001</v>
      </c>
      <c r="E17" s="13">
        <v>22.658750000000001</v>
      </c>
      <c r="F17" s="13">
        <v>45.317500000000003</v>
      </c>
      <c r="G17" s="13">
        <v>45.317500000000003</v>
      </c>
      <c r="H17" s="13">
        <v>45.317500000000003</v>
      </c>
      <c r="I17" s="13">
        <v>45.317500000000003</v>
      </c>
      <c r="J17" s="13">
        <v>45.317500000000003</v>
      </c>
      <c r="K17" s="13">
        <v>45.317500000000003</v>
      </c>
      <c r="L17" s="13">
        <v>4</v>
      </c>
      <c r="M17" s="13">
        <v>4</v>
      </c>
      <c r="O17" s="6" t="str" cm="1">
        <f t="array" ref="O17">IF(
    AND(
        ISBLANK(L17)=FALSE,
        ISNUMBER($B17)=FALSE
    ),
    _xlfn.IFS(
        L17=0,
            "☆☆☆☆  No damage",
        AND(L17&gt;0,L17&lt;2),
            "★☆☆☆  Lowest (not helping)",
        AND(L17&gt;=2,L17&lt;3),
            "★★☆☆  Low (support, control, debuff)",
        AND(L17&gt;=3,L17&lt;4),
            "★★★☆  Target (expected)",
        AND(L17&gt;=4,L17&lt;5),
            "★★★★  High (heavy hitter)",
        L17=5,
            "🕱🕱🕱🕱🕱  Deadly",
        1,"-"
    ),
    ""
)</f>
        <v>★★★★  High (heavy hitter)</v>
      </c>
      <c r="P17" s="6" t="str" cm="1">
        <f t="array" ref="P17">IF(
    AND(
        ISBLANK(M17)=FALSE,
        ISNUMBER($B17)=FALSE
    ),
    _xlfn.IFS(
        M17=0,
            "☆☆☆☆  No damage",
        AND(M17&gt;0,M17&lt;2),
            "★☆☆☆  Lowest (not helping)",
        AND(M17&gt;=2,M17&lt;3),
            "★★☆☆  Low (support, control, debuff)",
        AND(M17&gt;=3,M17&lt;4),
            "★★★☆  Target (expected)",
        AND(M17&gt;=4,M17&lt;5),
            "★★★★  High (heavy hitter)",
        M17=5,
            "🕱🕱🕱🕱🕱  Deadly",
        1,"-"
    ),
    ""
)</f>
        <v>★★★★  High (heavy hitter)</v>
      </c>
    </row>
    <row r="18" spans="1:16">
      <c r="A18"/>
      <c r="B18">
        <v>1</v>
      </c>
      <c r="C18" s="13">
        <v>15.105833333333335</v>
      </c>
      <c r="D18" s="13">
        <v>22.658750000000001</v>
      </c>
      <c r="E18" s="13">
        <v>22.658750000000001</v>
      </c>
      <c r="F18" s="13">
        <v>45.317500000000003</v>
      </c>
      <c r="G18" s="13">
        <v>45.317500000000003</v>
      </c>
      <c r="H18" s="13">
        <v>45.317500000000003</v>
      </c>
      <c r="I18" s="13">
        <v>45.317500000000003</v>
      </c>
      <c r="J18" s="13">
        <v>45.317500000000003</v>
      </c>
      <c r="K18" s="13">
        <v>45.317500000000003</v>
      </c>
      <c r="L18" s="13">
        <v>4</v>
      </c>
      <c r="M18" s="13">
        <v>4</v>
      </c>
      <c r="O18" s="6" t="str" cm="1">
        <f t="array" ref="O18">IF(
    AND(
        ISBLANK(L18)=FALSE,
        ISNUMBER($B18)=FALSE
    ),
    _xlfn.IFS(
        L18=0,
            "☆☆☆☆  No damage",
        AND(L18&gt;0,L18&lt;2),
            "★☆☆☆  Lowest (not helping)",
        AND(L18&gt;=2,L18&lt;3),
            "★★☆☆  Low (support, control, debuff)",
        AND(L18&gt;=3,L18&lt;4),
            "★★★☆  Target (expected)",
        AND(L18&gt;=4,L18&lt;5),
            "★★★★  High (heavy hitter)",
        L18=5,
            "🕱🕱🕱🕱🕱  Deadly",
        1,"-"
    ),
    ""
)</f>
        <v/>
      </c>
      <c r="P18" s="6" t="str" cm="1">
        <f t="array" ref="P18">IF(
    AND(
        ISBLANK(M18)=FALSE,
        ISNUMBER($B18)=FALSE
    ),
    _xlfn.IFS(
        M18=0,
            "☆☆☆☆  No damage",
        AND(M18&gt;0,M18&lt;2),
            "★☆☆☆  Lowest (not helping)",
        AND(M18&gt;=2,M18&lt;3),
            "★★☆☆  Low (support, control, debuff)",
        AND(M18&gt;=3,M18&lt;4),
            "★★★☆  Target (expected)",
        AND(M18&gt;=4,M18&lt;5),
            "★★★★  High (heavy hitter)",
        M18=5,
            "🕱🕱🕱🕱🕱  Deadly",
        1,"-"
    ),
    ""
)</f>
        <v/>
      </c>
    </row>
    <row r="19" spans="1:16">
      <c r="A19" t="s">
        <v>86</v>
      </c>
      <c r="B19"/>
      <c r="C19" s="13">
        <v>8.0437500000000011</v>
      </c>
      <c r="D19" s="13">
        <v>12.870000000000001</v>
      </c>
      <c r="E19" s="13">
        <v>12.870000000000001</v>
      </c>
      <c r="F19" s="13">
        <v>25.740000000000002</v>
      </c>
      <c r="G19" s="13">
        <v>25.740000000000002</v>
      </c>
      <c r="H19" s="13">
        <v>25.740000000000002</v>
      </c>
      <c r="I19" s="13">
        <v>25.740000000000002</v>
      </c>
      <c r="J19" s="13">
        <v>25.740000000000002</v>
      </c>
      <c r="K19" s="13">
        <v>25.740000000000002</v>
      </c>
      <c r="L19" s="13">
        <v>4</v>
      </c>
      <c r="M19" s="13">
        <v>4</v>
      </c>
      <c r="O19" s="6" t="str" cm="1">
        <f t="array" ref="O19">IF(
    AND(
        ISBLANK(L19)=FALSE,
        ISNUMBER($B19)=FALSE
    ),
    _xlfn.IFS(
        L19=0,
            "☆☆☆☆  No damage",
        AND(L19&gt;0,L19&lt;2),
            "★☆☆☆  Lowest (not helping)",
        AND(L19&gt;=2,L19&lt;3),
            "★★☆☆  Low (support, control, debuff)",
        AND(L19&gt;=3,L19&lt;4),
            "★★★☆  Target (expected)",
        AND(L19&gt;=4,L19&lt;5),
            "★★★★  High (heavy hitter)",
        L19=5,
            "🕱🕱🕱🕱🕱  Deadly",
        1,"-"
    ),
    ""
)</f>
        <v>★★★★  High (heavy hitter)</v>
      </c>
      <c r="P19" s="6" t="str" cm="1">
        <f t="array" ref="P19">IF(
    AND(
        ISBLANK(M19)=FALSE,
        ISNUMBER($B19)=FALSE
    ),
    _xlfn.IFS(
        M19=0,
            "☆☆☆☆  No damage",
        AND(M19&gt;0,M19&lt;2),
            "★☆☆☆  Lowest (not helping)",
        AND(M19&gt;=2,M19&lt;3),
            "★★☆☆  Low (support, control, debuff)",
        AND(M19&gt;=3,M19&lt;4),
            "★★★☆  Target (expected)",
        AND(M19&gt;=4,M19&lt;5),
            "★★★★  High (heavy hitter)",
        M19=5,
            "🕱🕱🕱🕱🕱  Deadly",
        1,"-"
    ),
    ""
)</f>
        <v>★★★★  High (heavy hitter)</v>
      </c>
    </row>
    <row r="20" spans="1:16">
      <c r="A20"/>
      <c r="B20">
        <v>1</v>
      </c>
      <c r="C20" s="13">
        <v>8.0437500000000011</v>
      </c>
      <c r="D20" s="13">
        <v>12.870000000000001</v>
      </c>
      <c r="E20" s="13">
        <v>12.870000000000001</v>
      </c>
      <c r="F20" s="13">
        <v>25.740000000000002</v>
      </c>
      <c r="G20" s="13">
        <v>25.740000000000002</v>
      </c>
      <c r="H20" s="13">
        <v>25.740000000000002</v>
      </c>
      <c r="I20" s="13">
        <v>25.740000000000002</v>
      </c>
      <c r="J20" s="13">
        <v>25.740000000000002</v>
      </c>
      <c r="K20" s="13">
        <v>25.740000000000002</v>
      </c>
      <c r="L20" s="13">
        <v>4</v>
      </c>
      <c r="M20" s="13">
        <v>4</v>
      </c>
      <c r="O20" s="6" t="str" cm="1">
        <f t="array" ref="O20">IF(
    AND(
        ISBLANK(L20)=FALSE,
        ISNUMBER($B20)=FALSE
    ),
    _xlfn.IFS(
        L20=0,
            "☆☆☆☆  No damage",
        AND(L20&gt;0,L20&lt;2),
            "★☆☆☆  Lowest (not helping)",
        AND(L20&gt;=2,L20&lt;3),
            "★★☆☆  Low (support, control, debuff)",
        AND(L20&gt;=3,L20&lt;4),
            "★★★☆  Target (expected)",
        AND(L20&gt;=4,L20&lt;5),
            "★★★★  High (heavy hitter)",
        L20=5,
            "🕱🕱🕱🕱🕱  Deadly",
        1,"-"
    ),
    ""
)</f>
        <v/>
      </c>
      <c r="P20" s="6" t="str" cm="1">
        <f t="array" ref="P20">IF(
    AND(
        ISBLANK(M20)=FALSE,
        ISNUMBER($B20)=FALSE
    ),
    _xlfn.IFS(
        M20=0,
            "☆☆☆☆  No damage",
        AND(M20&gt;0,M20&lt;2),
            "★☆☆☆  Lowest (not helping)",
        AND(M20&gt;=2,M20&lt;3),
            "★★☆☆  Low (support, control, debuff)",
        AND(M20&gt;=3,M20&lt;4),
            "★★★☆  Target (expected)",
        AND(M20&gt;=4,M20&lt;5),
            "★★★★  High (heavy hitter)",
        M20=5,
            "🕱🕱🕱🕱🕱  Deadly",
        1,"-"
    ),
    ""
)</f>
        <v/>
      </c>
    </row>
    <row r="21" spans="1:16">
      <c r="A21" t="s">
        <v>126</v>
      </c>
      <c r="B21"/>
      <c r="C21" s="13">
        <v>11.635000000000002</v>
      </c>
      <c r="D21" s="13">
        <v>17.452500000000001</v>
      </c>
      <c r="E21" s="13">
        <v>17.452500000000001</v>
      </c>
      <c r="F21" s="13">
        <v>34.905000000000001</v>
      </c>
      <c r="G21" s="13">
        <v>34.905000000000001</v>
      </c>
      <c r="H21" s="13">
        <v>34.905000000000001</v>
      </c>
      <c r="I21" s="13">
        <v>34.905000000000001</v>
      </c>
      <c r="J21" s="13">
        <v>34.905000000000001</v>
      </c>
      <c r="K21" s="13">
        <v>34.905000000000001</v>
      </c>
      <c r="L21" s="13">
        <v>4</v>
      </c>
      <c r="M21" s="13">
        <v>4</v>
      </c>
      <c r="O21" s="6" t="str" cm="1">
        <f t="array" ref="O21">IF(
    AND(
        ISBLANK(L21)=FALSE,
        ISNUMBER($B21)=FALSE
    ),
    _xlfn.IFS(
        L21=0,
            "☆☆☆☆  No damage",
        AND(L21&gt;0,L21&lt;2),
            "★☆☆☆  Lowest (not helping)",
        AND(L21&gt;=2,L21&lt;3),
            "★★☆☆  Low (support, control, debuff)",
        AND(L21&gt;=3,L21&lt;4),
            "★★★☆  Target (expected)",
        AND(L21&gt;=4,L21&lt;5),
            "★★★★  High (heavy hitter)",
        L21=5,
            "🕱🕱🕱🕱🕱  Deadly",
        1,"-"
    ),
    ""
)</f>
        <v>★★★★  High (heavy hitter)</v>
      </c>
      <c r="P21" s="6" t="str" cm="1">
        <f t="array" ref="P21">IF(
    AND(
        ISBLANK(M21)=FALSE,
        ISNUMBER($B21)=FALSE
    ),
    _xlfn.IFS(
        M21=0,
            "☆☆☆☆  No damage",
        AND(M21&gt;0,M21&lt;2),
            "★☆☆☆  Lowest (not helping)",
        AND(M21&gt;=2,M21&lt;3),
            "★★☆☆  Low (support, control, debuff)",
        AND(M21&gt;=3,M21&lt;4),
            "★★★☆  Target (expected)",
        AND(M21&gt;=4,M21&lt;5),
            "★★★★  High (heavy hitter)",
        M21=5,
            "🕱🕱🕱🕱🕱  Deadly",
        1,"-"
    ),
    ""
)</f>
        <v>★★★★  High (heavy hitter)</v>
      </c>
    </row>
    <row r="22" spans="1:16">
      <c r="A22"/>
      <c r="B22">
        <v>1</v>
      </c>
      <c r="C22" s="13">
        <v>11.635000000000002</v>
      </c>
      <c r="D22" s="13">
        <v>17.452500000000001</v>
      </c>
      <c r="E22" s="13">
        <v>17.452500000000001</v>
      </c>
      <c r="F22" s="13">
        <v>34.905000000000001</v>
      </c>
      <c r="G22" s="13">
        <v>34.905000000000001</v>
      </c>
      <c r="H22" s="13">
        <v>34.905000000000001</v>
      </c>
      <c r="I22" s="13">
        <v>34.905000000000001</v>
      </c>
      <c r="J22" s="13">
        <v>34.905000000000001</v>
      </c>
      <c r="K22" s="13">
        <v>34.905000000000001</v>
      </c>
      <c r="L22" s="13">
        <v>4</v>
      </c>
      <c r="M22" s="13">
        <v>4</v>
      </c>
      <c r="O22" s="6" t="str" cm="1">
        <f t="array" ref="O22">IF(
    AND(
        ISBLANK(L22)=FALSE,
        ISNUMBER($B22)=FALSE
    ),
    _xlfn.IFS(
        L22=0,
            "☆☆☆☆  No damage",
        AND(L22&gt;0,L22&lt;2),
            "★☆☆☆  Lowest (not helping)",
        AND(L22&gt;=2,L22&lt;3),
            "★★☆☆  Low (support, control, debuff)",
        AND(L22&gt;=3,L22&lt;4),
            "★★★☆  Target (expected)",
        AND(L22&gt;=4,L22&lt;5),
            "★★★★  High (heavy hitter)",
        L22=5,
            "🕱🕱🕱🕱🕱  Deadly",
        1,"-"
    ),
    ""
)</f>
        <v/>
      </c>
      <c r="P22" s="6" t="str" cm="1">
        <f t="array" ref="P22">IF(
    AND(
        ISBLANK(M22)=FALSE,
        ISNUMBER($B22)=FALSE
    ),
    _xlfn.IFS(
        M22=0,
            "☆☆☆☆  No damage",
        AND(M22&gt;0,M22&lt;2),
            "★☆☆☆  Lowest (not helping)",
        AND(M22&gt;=2,M22&lt;3),
            "★★☆☆  Low (support, control, debuff)",
        AND(M22&gt;=3,M22&lt;4),
            "★★★☆  Target (expected)",
        AND(M22&gt;=4,M22&lt;5),
            "★★★★  High (heavy hitter)",
        M22=5,
            "🕱🕱🕱🕱🕱  Deadly",
        1,"-"
    ),
    ""
)</f>
        <v/>
      </c>
    </row>
    <row r="23" spans="1:16">
      <c r="A23" t="s">
        <v>83</v>
      </c>
      <c r="B23"/>
      <c r="C23" s="13">
        <v>6.8237500000000004</v>
      </c>
      <c r="D23" s="13">
        <v>13.647500000000001</v>
      </c>
      <c r="E23" s="13">
        <v>13.647500000000001</v>
      </c>
      <c r="F23" s="13">
        <v>13.647500000000001</v>
      </c>
      <c r="G23" s="13">
        <v>13.647500000000001</v>
      </c>
      <c r="H23" s="13">
        <v>27.295000000000002</v>
      </c>
      <c r="I23" s="13">
        <v>27.295000000000002</v>
      </c>
      <c r="J23" s="13">
        <v>13.647500000000001</v>
      </c>
      <c r="K23" s="13">
        <v>13.647500000000001</v>
      </c>
      <c r="L23" s="13">
        <v>3</v>
      </c>
      <c r="M23" s="13">
        <v>3</v>
      </c>
      <c r="O23" s="6" t="str" cm="1">
        <f t="array" ref="O23">IF(
    AND(
        ISBLANK(L23)=FALSE,
        ISNUMBER($B23)=FALSE
    ),
    _xlfn.IFS(
        L23=0,
            "☆☆☆☆  No damage",
        AND(L23&gt;0,L23&lt;2),
            "★☆☆☆  Lowest (not helping)",
        AND(L23&gt;=2,L23&lt;3),
            "★★☆☆  Low (support, control, debuff)",
        AND(L23&gt;=3,L23&lt;4),
            "★★★☆  Target (expected)",
        AND(L23&gt;=4,L23&lt;5),
            "★★★★  High (heavy hitter)",
        L23=5,
            "🕱🕱🕱🕱🕱  Deadly",
        1,"-"
    ),
    ""
)</f>
        <v>★★★☆  Target (expected)</v>
      </c>
      <c r="P23" s="6" t="str" cm="1">
        <f t="array" ref="P23">IF(
    AND(
        ISBLANK(M23)=FALSE,
        ISNUMBER($B23)=FALSE
    ),
    _xlfn.IFS(
        M23=0,
            "☆☆☆☆  No damage",
        AND(M23&gt;0,M23&lt;2),
            "★☆☆☆  Lowest (not helping)",
        AND(M23&gt;=2,M23&lt;3),
            "★★☆☆  Low (support, control, debuff)",
        AND(M23&gt;=3,M23&lt;4),
            "★★★☆  Target (expected)",
        AND(M23&gt;=4,M23&lt;5),
            "★★★★  High (heavy hitter)",
        M23=5,
            "🕱🕱🕱🕱🕱  Deadly",
        1,"-"
    ),
    ""
)</f>
        <v>★★★☆  Target (expected)</v>
      </c>
    </row>
    <row r="24" spans="1:16">
      <c r="A24"/>
      <c r="B24">
        <v>1</v>
      </c>
      <c r="C24" s="13">
        <v>5.7500000000000009</v>
      </c>
      <c r="D24" s="13">
        <v>11.500000000000002</v>
      </c>
      <c r="E24" s="13">
        <v>11.500000000000002</v>
      </c>
      <c r="F24" s="13">
        <v>11.500000000000002</v>
      </c>
      <c r="G24" s="13">
        <v>11.500000000000002</v>
      </c>
      <c r="H24" s="13">
        <v>0</v>
      </c>
      <c r="I24" s="13">
        <v>0</v>
      </c>
      <c r="J24" s="13">
        <v>0</v>
      </c>
      <c r="K24" s="13">
        <v>0</v>
      </c>
      <c r="L24" s="13">
        <v>0</v>
      </c>
      <c r="M24" s="13">
        <v>0</v>
      </c>
      <c r="O24" s="6" t="str" cm="1">
        <f t="array" ref="O24">IF(
    AND(
        ISBLANK(L24)=FALSE,
        ISNUMBER($B24)=FALSE
    ),
    _xlfn.IFS(
        L24=0,
            "☆☆☆☆  No damage",
        AND(L24&gt;0,L24&lt;2),
            "★☆☆☆  Lowest (not helping)",
        AND(L24&gt;=2,L24&lt;3),
            "★★☆☆  Low (support, control, debuff)",
        AND(L24&gt;=3,L24&lt;4),
            "★★★☆  Target (expected)",
        AND(L24&gt;=4,L24&lt;5),
            "★★★★  High (heavy hitter)",
        L24=5,
            "🕱🕱🕱🕱🕱  Deadly",
        1,"-"
    ),
    ""
)</f>
        <v/>
      </c>
      <c r="P24" s="6" t="str" cm="1">
        <f t="array" ref="P24">IF(
    AND(
        ISBLANK(M24)=FALSE,
        ISNUMBER($B24)=FALSE
    ),
    _xlfn.IFS(
        M24=0,
            "☆☆☆☆  No damage",
        AND(M24&gt;0,M24&lt;2),
            "★☆☆☆  Lowest (not helping)",
        AND(M24&gt;=2,M24&lt;3),
            "★★☆☆  Low (support, control, debuff)",
        AND(M24&gt;=3,M24&lt;4),
            "★★★☆  Target (expected)",
        AND(M24&gt;=4,M24&lt;5),
            "★★★★  High (heavy hitter)",
        M24=5,
            "🕱🕱🕱🕱🕱  Deadly",
        1,"-"
    ),
    ""
)</f>
        <v/>
      </c>
    </row>
    <row r="25" spans="1:16">
      <c r="A25"/>
      <c r="B25">
        <v>2</v>
      </c>
      <c r="C25" s="13">
        <v>7.8975</v>
      </c>
      <c r="D25" s="13">
        <v>15.795</v>
      </c>
      <c r="E25" s="13">
        <v>15.795</v>
      </c>
      <c r="F25" s="13">
        <v>15.795</v>
      </c>
      <c r="G25" s="13">
        <v>15.795</v>
      </c>
      <c r="H25" s="13">
        <v>27.295000000000002</v>
      </c>
      <c r="I25" s="13">
        <v>27.295000000000002</v>
      </c>
      <c r="J25" s="13">
        <v>13.647500000000001</v>
      </c>
      <c r="K25" s="13">
        <v>13.647500000000001</v>
      </c>
      <c r="L25" s="13">
        <v>3</v>
      </c>
      <c r="M25" s="13">
        <v>3</v>
      </c>
      <c r="O25" s="6" t="str" cm="1">
        <f t="array" ref="O25">IF(
    AND(
        ISBLANK(L25)=FALSE,
        ISNUMBER($B25)=FALSE
    ),
    _xlfn.IFS(
        L25=0,
            "☆☆☆☆  No damage",
        AND(L25&gt;0,L25&lt;2),
            "★☆☆☆  Lowest (not helping)",
        AND(L25&gt;=2,L25&lt;3),
            "★★☆☆  Low (support, control, debuff)",
        AND(L25&gt;=3,L25&lt;4),
            "★★★☆  Target (expected)",
        AND(L25&gt;=4,L25&lt;5),
            "★★★★  High (heavy hitter)",
        L25=5,
            "🕱🕱🕱🕱🕱  Deadly",
        1,"-"
    ),
    ""
)</f>
        <v/>
      </c>
      <c r="P25" s="6" t="str" cm="1">
        <f t="array" ref="P25">IF(
    AND(
        ISBLANK(M25)=FALSE,
        ISNUMBER($B25)=FALSE
    ),
    _xlfn.IFS(
        M25=0,
            "☆☆☆☆  No damage",
        AND(M25&gt;0,M25&lt;2),
            "★☆☆☆  Lowest (not helping)",
        AND(M25&gt;=2,M25&lt;3),
            "★★☆☆  Low (support, control, debuff)",
        AND(M25&gt;=3,M25&lt;4),
            "★★★☆  Target (expected)",
        AND(M25&gt;=4,M25&lt;5),
            "★★★★  High (heavy hitter)",
        M25=5,
            "🕱🕱🕱🕱🕱  Deadly",
        1,"-"
    ),
    ""
)</f>
        <v/>
      </c>
    </row>
    <row r="26" spans="1:16">
      <c r="A26" t="s">
        <v>175</v>
      </c>
      <c r="B26"/>
      <c r="C26" s="13">
        <v>3.5</v>
      </c>
      <c r="D26" s="13">
        <v>10.5</v>
      </c>
      <c r="E26" s="13">
        <v>10.5</v>
      </c>
      <c r="F26" s="13">
        <v>10.5</v>
      </c>
      <c r="G26" s="13">
        <v>10.5</v>
      </c>
      <c r="H26" s="13">
        <v>10.5</v>
      </c>
      <c r="I26" s="13">
        <v>10.5</v>
      </c>
      <c r="J26" s="13">
        <v>10.5</v>
      </c>
      <c r="K26" s="13">
        <v>10.5</v>
      </c>
      <c r="L26" s="13">
        <v>3</v>
      </c>
      <c r="M26" s="13">
        <v>3</v>
      </c>
      <c r="O26" s="6" t="str" cm="1">
        <f t="array" ref="O26">IF(
    AND(
        ISBLANK(L26)=FALSE,
        ISNUMBER($B26)=FALSE
    ),
    _xlfn.IFS(
        L26=0,
            "☆☆☆☆  No damage",
        AND(L26&gt;0,L26&lt;2),
            "★☆☆☆  Lowest (not helping)",
        AND(L26&gt;=2,L26&lt;3),
            "★★☆☆  Low (support, control, debuff)",
        AND(L26&gt;=3,L26&lt;4),
            "★★★☆  Target (expected)",
        AND(L26&gt;=4,L26&lt;5),
            "★★★★  High (heavy hitter)",
        L26=5,
            "🕱🕱🕱🕱🕱  Deadly",
        1,"-"
    ),
    ""
)</f>
        <v>★★★☆  Target (expected)</v>
      </c>
      <c r="P26" s="6" t="str" cm="1">
        <f t="array" ref="P26">IF(
    AND(
        ISBLANK(M26)=FALSE,
        ISNUMBER($B26)=FALSE
    ),
    _xlfn.IFS(
        M26=0,
            "☆☆☆☆  No damage",
        AND(M26&gt;0,M26&lt;2),
            "★☆☆☆  Lowest (not helping)",
        AND(M26&gt;=2,M26&lt;3),
            "★★☆☆  Low (support, control, debuff)",
        AND(M26&gt;=3,M26&lt;4),
            "★★★☆  Target (expected)",
        AND(M26&gt;=4,M26&lt;5),
            "★★★★  High (heavy hitter)",
        M26=5,
            "🕱🕱🕱🕱🕱  Deadly",
        1,"-"
    ),
    ""
)</f>
        <v>★★★☆  Target (expected)</v>
      </c>
    </row>
    <row r="27" spans="1:16">
      <c r="A27"/>
      <c r="B27">
        <v>1</v>
      </c>
      <c r="C27" s="13">
        <v>3.5</v>
      </c>
      <c r="D27" s="13">
        <v>10.5</v>
      </c>
      <c r="E27" s="13">
        <v>10.5</v>
      </c>
      <c r="F27" s="13">
        <v>10.5</v>
      </c>
      <c r="G27" s="13">
        <v>10.5</v>
      </c>
      <c r="H27" s="13">
        <v>10.5</v>
      </c>
      <c r="I27" s="13">
        <v>10.5</v>
      </c>
      <c r="J27" s="13">
        <v>10.5</v>
      </c>
      <c r="K27" s="13">
        <v>10.5</v>
      </c>
      <c r="L27" s="13">
        <v>3</v>
      </c>
      <c r="M27" s="13">
        <v>3</v>
      </c>
      <c r="O27" s="6" t="str" cm="1">
        <f t="array" ref="O27">IF(
    AND(
        ISBLANK(L27)=FALSE,
        ISNUMBER($B27)=FALSE
    ),
    _xlfn.IFS(
        L27=0,
            "☆☆☆☆  No damage",
        AND(L27&gt;0,L27&lt;2),
            "★☆☆☆  Lowest (not helping)",
        AND(L27&gt;=2,L27&lt;3),
            "★★☆☆  Low (support, control, debuff)",
        AND(L27&gt;=3,L27&lt;4),
            "★★★☆  Target (expected)",
        AND(L27&gt;=4,L27&lt;5),
            "★★★★  High (heavy hitter)",
        L27=5,
            "🕱🕱🕱🕱🕱  Deadly",
        1,"-"
    ),
    ""
)</f>
        <v/>
      </c>
      <c r="P27" s="6" t="str" cm="1">
        <f t="array" ref="P27">IF(
    AND(
        ISBLANK(M27)=FALSE,
        ISNUMBER($B27)=FALSE
    ),
    _xlfn.IFS(
        M27=0,
            "☆☆☆☆  No damage",
        AND(M27&gt;0,M27&lt;2),
            "★☆☆☆  Lowest (not helping)",
        AND(M27&gt;=2,M27&lt;3),
            "★★☆☆  Low (support, control, debuff)",
        AND(M27&gt;=3,M27&lt;4),
            "★★★☆  Target (expected)",
        AND(M27&gt;=4,M27&lt;5),
            "★★★★  High (heavy hitter)",
        M27=5,
            "🕱🕱🕱🕱🕱  Deadly",
        1,"-"
    ),
    ""
)</f>
        <v/>
      </c>
    </row>
    <row r="28" spans="1:16">
      <c r="A28" t="s">
        <v>210</v>
      </c>
      <c r="B28"/>
      <c r="C28" s="13">
        <v>7.3500000000000005</v>
      </c>
      <c r="D28" s="13">
        <v>7.3500000000000005</v>
      </c>
      <c r="E28" s="13">
        <v>7.3500000000000005</v>
      </c>
      <c r="F28" s="13">
        <v>7.3500000000000005</v>
      </c>
      <c r="G28" s="13">
        <v>7.3500000000000005</v>
      </c>
      <c r="H28" s="13">
        <v>7.3500000000000005</v>
      </c>
      <c r="I28" s="13">
        <v>7.3500000000000005</v>
      </c>
      <c r="J28" s="13">
        <v>7.3500000000000005</v>
      </c>
      <c r="K28" s="13">
        <v>7.3500000000000005</v>
      </c>
      <c r="L28" s="13">
        <v>2</v>
      </c>
      <c r="M28" s="13">
        <v>2</v>
      </c>
      <c r="O28" s="6" t="str" cm="1">
        <f t="array" ref="O28">IF(
    AND(
        ISBLANK(L28)=FALSE,
        ISNUMBER($B28)=FALSE
    ),
    _xlfn.IFS(
        L28=0,
            "☆☆☆☆  No damage",
        AND(L28&gt;0,L28&lt;2),
            "★☆☆☆  Lowest (not helping)",
        AND(L28&gt;=2,L28&lt;3),
            "★★☆☆  Low (support, control, debuff)",
        AND(L28&gt;=3,L28&lt;4),
            "★★★☆  Target (expected)",
        AND(L28&gt;=4,L28&lt;5),
            "★★★★  High (heavy hitter)",
        L28=5,
            "🕱🕱🕱🕱🕱  Deadly",
        1,"-"
    ),
    ""
)</f>
        <v>★★☆☆  Low (support, control, debuff)</v>
      </c>
      <c r="P28" s="6" t="str" cm="1">
        <f t="array" ref="P28">IF(
    AND(
        ISBLANK(M28)=FALSE,
        ISNUMBER($B28)=FALSE
    ),
    _xlfn.IFS(
        M28=0,
            "☆☆☆☆  No damage",
        AND(M28&gt;0,M28&lt;2),
            "★☆☆☆  Lowest (not helping)",
        AND(M28&gt;=2,M28&lt;3),
            "★★☆☆  Low (support, control, debuff)",
        AND(M28&gt;=3,M28&lt;4),
            "★★★☆  Target (expected)",
        AND(M28&gt;=4,M28&lt;5),
            "★★★★  High (heavy hitter)",
        M28=5,
            "🕱🕱🕱🕱🕱  Deadly",
        1,"-"
    ),
    ""
)</f>
        <v>★★☆☆  Low (support, control, debuff)</v>
      </c>
    </row>
    <row r="29" spans="1:16">
      <c r="A29"/>
      <c r="B29">
        <v>1</v>
      </c>
      <c r="C29" s="13">
        <v>7.3500000000000005</v>
      </c>
      <c r="D29" s="13">
        <v>7.3500000000000005</v>
      </c>
      <c r="E29" s="13">
        <v>7.3500000000000005</v>
      </c>
      <c r="F29" s="13">
        <v>7.3500000000000005</v>
      </c>
      <c r="G29" s="13">
        <v>7.3500000000000005</v>
      </c>
      <c r="H29" s="13">
        <v>7.3500000000000005</v>
      </c>
      <c r="I29" s="13">
        <v>7.3500000000000005</v>
      </c>
      <c r="J29" s="13">
        <v>7.3500000000000005</v>
      </c>
      <c r="K29" s="13">
        <v>7.3500000000000005</v>
      </c>
      <c r="L29" s="13">
        <v>2</v>
      </c>
      <c r="M29" s="13">
        <v>2</v>
      </c>
      <c r="O29" s="6" t="str" cm="1">
        <f t="array" ref="O29">IF(
    AND(
        ISBLANK(L29)=FALSE,
        ISNUMBER($B29)=FALSE
    ),
    _xlfn.IFS(
        L29=0,
            "☆☆☆☆  No damage",
        AND(L29&gt;0,L29&lt;2),
            "★☆☆☆  Lowest (not helping)",
        AND(L29&gt;=2,L29&lt;3),
            "★★☆☆  Low (support, control, debuff)",
        AND(L29&gt;=3,L29&lt;4),
            "★★★☆  Target (expected)",
        AND(L29&gt;=4,L29&lt;5),
            "★★★★  High (heavy hitter)",
        L29=5,
            "🕱🕱🕱🕱🕱  Deadly",
        1,"-"
    ),
    ""
)</f>
        <v/>
      </c>
      <c r="P29" s="6" t="str" cm="1">
        <f t="array" ref="P29">IF(
    AND(
        ISBLANK(M29)=FALSE,
        ISNUMBER($B29)=FALSE
    ),
    _xlfn.IFS(
        M29=0,
            "☆☆☆☆  No damage",
        AND(M29&gt;0,M29&lt;2),
            "★☆☆☆  Lowest (not helping)",
        AND(M29&gt;=2,M29&lt;3),
            "★★☆☆  Low (support, control, debuff)",
        AND(M29&gt;=3,M29&lt;4),
            "★★★☆  Target (expected)",
        AND(M29&gt;=4,M29&lt;5),
            "★★★★  High (heavy hitter)",
        M29=5,
            "🕱🕱🕱🕱🕱  Deadly",
        1,"-"
    ),
    ""
)</f>
        <v/>
      </c>
    </row>
    <row r="30" spans="1:16">
      <c r="A30" t="s">
        <v>106</v>
      </c>
      <c r="B30"/>
      <c r="C30" s="13">
        <v>8.4500000000000011</v>
      </c>
      <c r="D30" s="13">
        <v>8.4500000000000011</v>
      </c>
      <c r="E30" s="13">
        <v>8.4500000000000011</v>
      </c>
      <c r="F30" s="13">
        <v>8.4500000000000011</v>
      </c>
      <c r="G30" s="13">
        <v>8.4500000000000011</v>
      </c>
      <c r="H30" s="13">
        <v>8.4500000000000011</v>
      </c>
      <c r="I30" s="13">
        <v>8.4500000000000011</v>
      </c>
      <c r="J30" s="13">
        <v>8.4500000000000011</v>
      </c>
      <c r="K30" s="13">
        <v>8.4500000000000011</v>
      </c>
      <c r="L30" s="13">
        <v>2</v>
      </c>
      <c r="M30" s="13">
        <v>2</v>
      </c>
      <c r="O30" s="6" t="str" cm="1">
        <f t="array" ref="O30">IF(
    AND(
        ISBLANK(L30)=FALSE,
        ISNUMBER($B30)=FALSE
    ),
    _xlfn.IFS(
        L30=0,
            "☆☆☆☆  No damage",
        AND(L30&gt;0,L30&lt;2),
            "★☆☆☆  Lowest (not helping)",
        AND(L30&gt;=2,L30&lt;3),
            "★★☆☆  Low (support, control, debuff)",
        AND(L30&gt;=3,L30&lt;4),
            "★★★☆  Target (expected)",
        AND(L30&gt;=4,L30&lt;5),
            "★★★★  High (heavy hitter)",
        L30=5,
            "🕱🕱🕱🕱🕱  Deadly",
        1,"-"
    ),
    ""
)</f>
        <v>★★☆☆  Low (support, control, debuff)</v>
      </c>
      <c r="P30" s="6" t="str" cm="1">
        <f t="array" ref="P30">IF(
    AND(
        ISBLANK(M30)=FALSE,
        ISNUMBER($B30)=FALSE
    ),
    _xlfn.IFS(
        M30=0,
            "☆☆☆☆  No damage",
        AND(M30&gt;0,M30&lt;2),
            "★☆☆☆  Lowest (not helping)",
        AND(M30&gt;=2,M30&lt;3),
            "★★☆☆  Low (support, control, debuff)",
        AND(M30&gt;=3,M30&lt;4),
            "★★★☆  Target (expected)",
        AND(M30&gt;=4,M30&lt;5),
            "★★★★  High (heavy hitter)",
        M30=5,
            "🕱🕱🕱🕱🕱  Deadly",
        1,"-"
    ),
    ""
)</f>
        <v>★★☆☆  Low (support, control, debuff)</v>
      </c>
    </row>
    <row r="31" spans="1:16">
      <c r="A31"/>
      <c r="B31">
        <v>1</v>
      </c>
      <c r="C31" s="13">
        <v>8.4500000000000011</v>
      </c>
      <c r="D31" s="13">
        <v>8.4500000000000011</v>
      </c>
      <c r="E31" s="13">
        <v>8.4500000000000011</v>
      </c>
      <c r="F31" s="13">
        <v>8.4500000000000011</v>
      </c>
      <c r="G31" s="13">
        <v>8.4500000000000011</v>
      </c>
      <c r="H31" s="13">
        <v>8.4500000000000011</v>
      </c>
      <c r="I31" s="13">
        <v>8.4500000000000011</v>
      </c>
      <c r="J31" s="13">
        <v>8.4500000000000011</v>
      </c>
      <c r="K31" s="13">
        <v>8.4500000000000011</v>
      </c>
      <c r="L31" s="13">
        <v>2</v>
      </c>
      <c r="M31" s="13">
        <v>2</v>
      </c>
      <c r="O31" s="6" t="str" cm="1">
        <f t="array" ref="O31">IF(
    AND(
        ISBLANK(L31)=FALSE,
        ISNUMBER($B31)=FALSE
    ),
    _xlfn.IFS(
        L31=0,
            "☆☆☆☆  No damage",
        AND(L31&gt;0,L31&lt;2),
            "★☆☆☆  Lowest (not helping)",
        AND(L31&gt;=2,L31&lt;3),
            "★★☆☆  Low (support, control, debuff)",
        AND(L31&gt;=3,L31&lt;4),
            "★★★☆  Target (expected)",
        AND(L31&gt;=4,L31&lt;5),
            "★★★★  High (heavy hitter)",
        L31=5,
            "🕱🕱🕱🕱🕱  Deadly",
        1,"-"
    ),
    ""
)</f>
        <v/>
      </c>
      <c r="P31" s="6" t="str" cm="1">
        <f t="array" ref="P31">IF(
    AND(
        ISBLANK(M31)=FALSE,
        ISNUMBER($B31)=FALSE
    ),
    _xlfn.IFS(
        M31=0,
            "☆☆☆☆  No damage",
        AND(M31&gt;0,M31&lt;2),
            "★☆☆☆  Lowest (not helping)",
        AND(M31&gt;=2,M31&lt;3),
            "★★☆☆  Low (support, control, debuff)",
        AND(M31&gt;=3,M31&lt;4),
            "★★★☆  Target (expected)",
        AND(M31&gt;=4,M31&lt;5),
            "★★★★  High (heavy hitter)",
        M31=5,
            "🕱🕱🕱🕱🕱  Deadly",
        1,"-"
    ),
    ""
)</f>
        <v/>
      </c>
    </row>
    <row r="32" spans="1:16">
      <c r="A32" t="s">
        <v>72</v>
      </c>
      <c r="B32"/>
      <c r="C32" s="13">
        <v>6.3112500000000002</v>
      </c>
      <c r="D32" s="13">
        <v>10.26</v>
      </c>
      <c r="E32" s="13">
        <v>10.26</v>
      </c>
      <c r="F32" s="13">
        <v>10.26</v>
      </c>
      <c r="G32" s="13">
        <v>10.26</v>
      </c>
      <c r="H32" s="13">
        <v>20.52</v>
      </c>
      <c r="I32" s="13">
        <v>20.52</v>
      </c>
      <c r="J32" s="13">
        <v>10.26</v>
      </c>
      <c r="K32" s="13">
        <v>10.26</v>
      </c>
      <c r="L32" s="13">
        <v>2</v>
      </c>
      <c r="M32" s="13">
        <v>2</v>
      </c>
      <c r="O32" s="6" t="str" cm="1">
        <f t="array" ref="O32">IF(
    AND(
        ISBLANK(L32)=FALSE,
        ISNUMBER($B32)=FALSE
    ),
    _xlfn.IFS(
        L32=0,
            "☆☆☆☆  No damage",
        AND(L32&gt;0,L32&lt;2),
            "★☆☆☆  Lowest (not helping)",
        AND(L32&gt;=2,L32&lt;3),
            "★★☆☆  Low (support, control, debuff)",
        AND(L32&gt;=3,L32&lt;4),
            "★★★☆  Target (expected)",
        AND(L32&gt;=4,L32&lt;5),
            "★★★★  High (heavy hitter)",
        L32=5,
            "🕱🕱🕱🕱🕱  Deadly",
        1,"-"
    ),
    ""
)</f>
        <v>★★☆☆  Low (support, control, debuff)</v>
      </c>
      <c r="P32" s="6" t="str" cm="1">
        <f t="array" ref="P32">IF(
    AND(
        ISBLANK(M32)=FALSE,
        ISNUMBER($B32)=FALSE
    ),
    _xlfn.IFS(
        M32=0,
            "☆☆☆☆  No damage",
        AND(M32&gt;0,M32&lt;2),
            "★☆☆☆  Lowest (not helping)",
        AND(M32&gt;=2,M32&lt;3),
            "★★☆☆  Low (support, control, debuff)",
        AND(M32&gt;=3,M32&lt;4),
            "★★★☆  Target (expected)",
        AND(M32&gt;=4,M32&lt;5),
            "★★★★  High (heavy hitter)",
        M32=5,
            "🕱🕱🕱🕱🕱  Deadly",
        1,"-"
    ),
    ""
)</f>
        <v>★★☆☆  Low (support, control, debuff)</v>
      </c>
    </row>
    <row r="33" spans="1:16">
      <c r="A33"/>
      <c r="B33">
        <v>1</v>
      </c>
      <c r="C33" s="13">
        <v>4.7250000000000005</v>
      </c>
      <c r="D33" s="13">
        <v>4.7250000000000005</v>
      </c>
      <c r="E33" s="13">
        <v>4.7250000000000005</v>
      </c>
      <c r="F33" s="13">
        <v>4.7250000000000005</v>
      </c>
      <c r="G33" s="13">
        <v>4.7250000000000005</v>
      </c>
      <c r="H33" s="13">
        <v>0</v>
      </c>
      <c r="I33" s="13">
        <v>0</v>
      </c>
      <c r="J33" s="13">
        <v>0</v>
      </c>
      <c r="K33" s="13">
        <v>0</v>
      </c>
      <c r="L33" s="13">
        <v>0</v>
      </c>
      <c r="M33" s="13">
        <v>0</v>
      </c>
      <c r="O33" s="6" t="str" cm="1">
        <f t="array" ref="O33">IF(
    AND(
        ISBLANK(L33)=FALSE,
        ISNUMBER($B33)=FALSE
    ),
    _xlfn.IFS(
        L33=0,
            "☆☆☆☆  No damage",
        AND(L33&gt;0,L33&lt;2),
            "★☆☆☆  Lowest (not helping)",
        AND(L33&gt;=2,L33&lt;3),
            "★★☆☆  Low (support, control, debuff)",
        AND(L33&gt;=3,L33&lt;4),
            "★★★☆  Target (expected)",
        AND(L33&gt;=4,L33&lt;5),
            "★★★★  High (heavy hitter)",
        L33=5,
            "🕱🕱🕱🕱🕱  Deadly",
        1,"-"
    ),
    ""
)</f>
        <v/>
      </c>
      <c r="P33" s="6" t="str" cm="1">
        <f t="array" ref="P33">IF(
    AND(
        ISBLANK(M33)=FALSE,
        ISNUMBER($B33)=FALSE
    ),
    _xlfn.IFS(
        M33=0,
            "☆☆☆☆  No damage",
        AND(M33&gt;0,M33&lt;2),
            "★☆☆☆  Lowest (not helping)",
        AND(M33&gt;=2,M33&lt;3),
            "★★☆☆  Low (support, control, debuff)",
        AND(M33&gt;=3,M33&lt;4),
            "★★★☆  Target (expected)",
        AND(M33&gt;=4,M33&lt;5),
            "★★★★  High (heavy hitter)",
        M33=5,
            "🕱🕱🕱🕱🕱  Deadly",
        1,"-"
    ),
    ""
)</f>
        <v/>
      </c>
    </row>
    <row r="34" spans="1:16">
      <c r="A34"/>
      <c r="B34">
        <v>2</v>
      </c>
      <c r="C34" s="13">
        <v>7.8975</v>
      </c>
      <c r="D34" s="13">
        <v>15.795</v>
      </c>
      <c r="E34" s="13">
        <v>15.795</v>
      </c>
      <c r="F34" s="13">
        <v>15.795</v>
      </c>
      <c r="G34" s="13">
        <v>15.795</v>
      </c>
      <c r="H34" s="13">
        <v>20.52</v>
      </c>
      <c r="I34" s="13">
        <v>20.52</v>
      </c>
      <c r="J34" s="13">
        <v>10.26</v>
      </c>
      <c r="K34" s="13">
        <v>10.26</v>
      </c>
      <c r="L34" s="13">
        <v>2</v>
      </c>
      <c r="M34" s="13">
        <v>2</v>
      </c>
      <c r="O34" s="6" t="str" cm="1">
        <f t="array" ref="O34">IF(
    AND(
        ISBLANK(L34)=FALSE,
        ISNUMBER($B34)=FALSE
    ),
    _xlfn.IFS(
        L34=0,
            "☆☆☆☆  No damage",
        AND(L34&gt;0,L34&lt;2),
            "★☆☆☆  Lowest (not helping)",
        AND(L34&gt;=2,L34&lt;3),
            "★★☆☆  Low (support, control, debuff)",
        AND(L34&gt;=3,L34&lt;4),
            "★★★☆  Target (expected)",
        AND(L34&gt;=4,L34&lt;5),
            "★★★★  High (heavy hitter)",
        L34=5,
            "🕱🕱🕱🕱🕱  Deadly",
        1,"-"
    ),
    ""
)</f>
        <v/>
      </c>
      <c r="P34" s="6" t="str" cm="1">
        <f t="array" ref="P34">IF(
    AND(
        ISBLANK(M34)=FALSE,
        ISNUMBER($B34)=FALSE
    ),
    _xlfn.IFS(
        M34=0,
            "☆☆☆☆  No damage",
        AND(M34&gt;0,M34&lt;2),
            "★☆☆☆  Lowest (not helping)",
        AND(M34&gt;=2,M34&lt;3),
            "★★☆☆  Low (support, control, debuff)",
        AND(M34&gt;=3,M34&lt;4),
            "★★★☆  Target (expected)",
        AND(M34&gt;=4,M34&lt;5),
            "★★★★  High (heavy hitter)",
        M34=5,
            "🕱🕱🕱🕱🕱  Deadly",
        1,"-"
    ),
    ""
)</f>
        <v/>
      </c>
    </row>
    <row r="35" spans="1:16">
      <c r="A35" t="s">
        <v>113</v>
      </c>
      <c r="B35"/>
      <c r="C35" s="13">
        <v>8.5556250000000009</v>
      </c>
      <c r="D35" s="13">
        <v>8.5556250000000009</v>
      </c>
      <c r="E35" s="13">
        <v>8.5556250000000009</v>
      </c>
      <c r="F35" s="13">
        <v>8.5556250000000009</v>
      </c>
      <c r="G35" s="13">
        <v>8.5556250000000009</v>
      </c>
      <c r="H35" s="13">
        <v>34.222500000000004</v>
      </c>
      <c r="I35" s="13">
        <v>34.222500000000004</v>
      </c>
      <c r="J35" s="13">
        <v>8.5556250000000009</v>
      </c>
      <c r="K35" s="13">
        <v>8.5556250000000009</v>
      </c>
      <c r="L35" s="13">
        <v>2</v>
      </c>
      <c r="M35" s="13">
        <v>2</v>
      </c>
      <c r="O35" s="6" t="str" cm="1">
        <f t="array" ref="O35">IF(
    AND(
        ISBLANK(L35)=FALSE,
        ISNUMBER($B35)=FALSE
    ),
    _xlfn.IFS(
        L35=0,
            "☆☆☆☆  No damage",
        AND(L35&gt;0,L35&lt;2),
            "★☆☆☆  Lowest (not helping)",
        AND(L35&gt;=2,L35&lt;3),
            "★★☆☆  Low (support, control, debuff)",
        AND(L35&gt;=3,L35&lt;4),
            "★★★☆  Target (expected)",
        AND(L35&gt;=4,L35&lt;5),
            "★★★★  High (heavy hitter)",
        L35=5,
            "🕱🕱🕱🕱🕱  Deadly",
        1,"-"
    ),
    ""
)</f>
        <v>★★☆☆  Low (support, control, debuff)</v>
      </c>
      <c r="P35" s="6" t="str" cm="1">
        <f t="array" ref="P35">IF(
    AND(
        ISBLANK(M35)=FALSE,
        ISNUMBER($B35)=FALSE
    ),
    _xlfn.IFS(
        M35=0,
            "☆☆☆☆  No damage",
        AND(M35&gt;0,M35&lt;2),
            "★☆☆☆  Lowest (not helping)",
        AND(M35&gt;=2,M35&lt;3),
            "★★☆☆  Low (support, control, debuff)",
        AND(M35&gt;=3,M35&lt;4),
            "★★★☆  Target (expected)",
        AND(M35&gt;=4,M35&lt;5),
            "★★★★  High (heavy hitter)",
        M35=5,
            "🕱🕱🕱🕱🕱  Deadly",
        1,"-"
    ),
    ""
)</f>
        <v>★★☆☆  Low (support, control, debuff)</v>
      </c>
    </row>
    <row r="36" spans="1:16">
      <c r="A36"/>
      <c r="B36">
        <v>1</v>
      </c>
      <c r="C36" s="13">
        <v>0</v>
      </c>
      <c r="D36" s="13">
        <v>0</v>
      </c>
      <c r="E36" s="13">
        <v>0</v>
      </c>
      <c r="F36" s="13">
        <v>0</v>
      </c>
      <c r="G36" s="13">
        <v>0</v>
      </c>
      <c r="H36" s="13">
        <v>0</v>
      </c>
      <c r="I36" s="13">
        <v>0</v>
      </c>
      <c r="J36" s="13">
        <v>0</v>
      </c>
      <c r="K36" s="13">
        <v>0</v>
      </c>
      <c r="L36" s="13">
        <v>0</v>
      </c>
      <c r="M36" s="13">
        <v>0</v>
      </c>
      <c r="O36" s="6" t="str" cm="1">
        <f t="array" ref="O36">IF(
    AND(
        ISBLANK(L36)=FALSE,
        ISNUMBER($B36)=FALSE
    ),
    _xlfn.IFS(
        L36=0,
            "☆☆☆☆  No damage",
        AND(L36&gt;0,L36&lt;2),
            "★☆☆☆  Lowest (not helping)",
        AND(L36&gt;=2,L36&lt;3),
            "★★☆☆  Low (support, control, debuff)",
        AND(L36&gt;=3,L36&lt;4),
            "★★★☆  Target (expected)",
        AND(L36&gt;=4,L36&lt;5),
            "★★★★  High (heavy hitter)",
        L36=5,
            "🕱🕱🕱🕱🕱  Deadly",
        1,"-"
    ),
    ""
)</f>
        <v/>
      </c>
      <c r="P36" s="6" t="str" cm="1">
        <f t="array" ref="P36">IF(
    AND(
        ISBLANK(M36)=FALSE,
        ISNUMBER($B36)=FALSE
    ),
    _xlfn.IFS(
        M36=0,
            "☆☆☆☆  No damage",
        AND(M36&gt;0,M36&lt;2),
            "★☆☆☆  Lowest (not helping)",
        AND(M36&gt;=2,M36&lt;3),
            "★★☆☆  Low (support, control, debuff)",
        AND(M36&gt;=3,M36&lt;4),
            "★★★☆  Target (expected)",
        AND(M36&gt;=4,M36&lt;5),
            "★★★★  High (heavy hitter)",
        M36=5,
            "🕱🕱🕱🕱🕱  Deadly",
        1,"-"
    ),
    ""
)</f>
        <v/>
      </c>
    </row>
    <row r="37" spans="1:16">
      <c r="A37"/>
      <c r="B37">
        <v>2</v>
      </c>
      <c r="C37" s="13">
        <v>11.407500000000001</v>
      </c>
      <c r="D37" s="13">
        <v>11.407500000000001</v>
      </c>
      <c r="E37" s="13">
        <v>11.407500000000001</v>
      </c>
      <c r="F37" s="13">
        <v>11.407500000000001</v>
      </c>
      <c r="G37" s="13">
        <v>11.407500000000001</v>
      </c>
      <c r="H37" s="13">
        <v>0</v>
      </c>
      <c r="I37" s="13">
        <v>0</v>
      </c>
      <c r="J37" s="13">
        <v>0</v>
      </c>
      <c r="K37" s="13">
        <v>0</v>
      </c>
      <c r="L37" s="13">
        <v>0</v>
      </c>
      <c r="M37" s="13">
        <v>0</v>
      </c>
      <c r="O37" s="6" t="str" cm="1">
        <f t="array" ref="O37">IF(
    AND(
        ISBLANK(L37)=FALSE,
        ISNUMBER($B37)=FALSE
    ),
    _xlfn.IFS(
        L37=0,
            "☆☆☆☆  No damage",
        AND(L37&gt;0,L37&lt;2),
            "★☆☆☆  Lowest (not helping)",
        AND(L37&gt;=2,L37&lt;3),
            "★★☆☆  Low (support, control, debuff)",
        AND(L37&gt;=3,L37&lt;4),
            "★★★☆  Target (expected)",
        AND(L37&gt;=4,L37&lt;5),
            "★★★★  High (heavy hitter)",
        L37=5,
            "🕱🕱🕱🕱🕱  Deadly",
        1,"-"
    ),
    ""
)</f>
        <v/>
      </c>
      <c r="P37" s="6" t="str" cm="1">
        <f t="array" ref="P37">IF(
    AND(
        ISBLANK(M37)=FALSE,
        ISNUMBER($B37)=FALSE
    ),
    _xlfn.IFS(
        M37=0,
            "☆☆☆☆  No damage",
        AND(M37&gt;0,M37&lt;2),
            "★☆☆☆  Lowest (not helping)",
        AND(M37&gt;=2,M37&lt;3),
            "★★☆☆  Low (support, control, debuff)",
        AND(M37&gt;=3,M37&lt;4),
            "★★★☆  Target (expected)",
        AND(M37&gt;=4,M37&lt;5),
            "★★★★  High (heavy hitter)",
        M37=5,
            "🕱🕱🕱🕱🕱  Deadly",
        1,"-"
    ),
    ""
)</f>
        <v/>
      </c>
    </row>
    <row r="38" spans="1:16">
      <c r="A38"/>
      <c r="B38">
        <v>3</v>
      </c>
      <c r="C38" s="13">
        <v>11.407500000000001</v>
      </c>
      <c r="D38" s="13">
        <v>11.407500000000001</v>
      </c>
      <c r="E38" s="13">
        <v>11.407500000000001</v>
      </c>
      <c r="F38" s="13">
        <v>11.407500000000001</v>
      </c>
      <c r="G38" s="13">
        <v>11.407500000000001</v>
      </c>
      <c r="H38" s="13">
        <v>0</v>
      </c>
      <c r="I38" s="13">
        <v>0</v>
      </c>
      <c r="J38" s="13">
        <v>0</v>
      </c>
      <c r="K38" s="13">
        <v>0</v>
      </c>
      <c r="L38" s="13">
        <v>0</v>
      </c>
      <c r="M38" s="13">
        <v>0</v>
      </c>
      <c r="O38" s="6" t="str" cm="1">
        <f t="array" ref="O38">IF(
    AND(
        ISBLANK(L38)=FALSE,
        ISNUMBER($B38)=FALSE
    ),
    _xlfn.IFS(
        L38=0,
            "☆☆☆☆  No damage",
        AND(L38&gt;0,L38&lt;2),
            "★☆☆☆  Lowest (not helping)",
        AND(L38&gt;=2,L38&lt;3),
            "★★☆☆  Low (support, control, debuff)",
        AND(L38&gt;=3,L38&lt;4),
            "★★★☆  Target (expected)",
        AND(L38&gt;=4,L38&lt;5),
            "★★★★  High (heavy hitter)",
        L38=5,
            "🕱🕱🕱🕱🕱  Deadly",
        1,"-"
    ),
    ""
)</f>
        <v/>
      </c>
      <c r="P38" s="6" t="str" cm="1">
        <f t="array" ref="P38">IF(
    AND(
        ISBLANK(M38)=FALSE,
        ISNUMBER($B38)=FALSE
    ),
    _xlfn.IFS(
        M38=0,
            "☆☆☆☆  No damage",
        AND(M38&gt;0,M38&lt;2),
            "★☆☆☆  Lowest (not helping)",
        AND(M38&gt;=2,M38&lt;3),
            "★★☆☆  Low (support, control, debuff)",
        AND(M38&gt;=3,M38&lt;4),
            "★★★☆  Target (expected)",
        AND(M38&gt;=4,M38&lt;5),
            "★★★★  High (heavy hitter)",
        M38=5,
            "🕱🕱🕱🕱🕱  Deadly",
        1,"-"
    ),
    ""
)</f>
        <v/>
      </c>
    </row>
    <row r="39" spans="1:16">
      <c r="A39"/>
      <c r="B39">
        <v>4</v>
      </c>
      <c r="C39" s="13">
        <v>11.407500000000001</v>
      </c>
      <c r="D39" s="13">
        <v>11.407500000000001</v>
      </c>
      <c r="E39" s="13">
        <v>11.407500000000001</v>
      </c>
      <c r="F39" s="13">
        <v>11.407500000000001</v>
      </c>
      <c r="G39" s="13">
        <v>11.407500000000001</v>
      </c>
      <c r="H39" s="13">
        <v>34.222500000000004</v>
      </c>
      <c r="I39" s="13">
        <v>34.222500000000004</v>
      </c>
      <c r="J39" s="13">
        <v>8.5556250000000009</v>
      </c>
      <c r="K39" s="13">
        <v>8.5556250000000009</v>
      </c>
      <c r="L39" s="13">
        <v>2</v>
      </c>
      <c r="M39" s="13">
        <v>2</v>
      </c>
      <c r="O39" s="6" t="str" cm="1">
        <f t="array" ref="O39">IF(
    AND(
        ISBLANK(L39)=FALSE,
        ISNUMBER($B39)=FALSE
    ),
    _xlfn.IFS(
        L39=0,
            "☆☆☆☆  No damage",
        AND(L39&gt;0,L39&lt;2),
            "★☆☆☆  Lowest (not helping)",
        AND(L39&gt;=2,L39&lt;3),
            "★★☆☆  Low (support, control, debuff)",
        AND(L39&gt;=3,L39&lt;4),
            "★★★☆  Target (expected)",
        AND(L39&gt;=4,L39&lt;5),
            "★★★★  High (heavy hitter)",
        L39=5,
            "🕱🕱🕱🕱🕱  Deadly",
        1,"-"
    ),
    ""
)</f>
        <v/>
      </c>
      <c r="P39" s="6" t="str" cm="1">
        <f t="array" ref="P39">IF(
    AND(
        ISBLANK(M39)=FALSE,
        ISNUMBER($B39)=FALSE
    ),
    _xlfn.IFS(
        M39=0,
            "☆☆☆☆  No damage",
        AND(M39&gt;0,M39&lt;2),
            "★☆☆☆  Lowest (not helping)",
        AND(M39&gt;=2,M39&lt;3),
            "★★☆☆  Low (support, control, debuff)",
        AND(M39&gt;=3,M39&lt;4),
            "★★★☆  Target (expected)",
        AND(M39&gt;=4,M39&lt;5),
            "★★★★  High (heavy hitter)",
        M39=5,
            "🕱🕱🕱🕱🕱  Deadly",
        1,"-"
    ),
    ""
)</f>
        <v/>
      </c>
    </row>
    <row r="40" spans="1:16">
      <c r="A40" t="s">
        <v>194</v>
      </c>
      <c r="B40"/>
      <c r="C40" s="13">
        <v>0</v>
      </c>
      <c r="D40" s="13">
        <v>0</v>
      </c>
      <c r="E40" s="13">
        <v>0</v>
      </c>
      <c r="F40" s="13">
        <v>0</v>
      </c>
      <c r="G40" s="13">
        <v>0</v>
      </c>
      <c r="H40" s="13">
        <v>0</v>
      </c>
      <c r="I40" s="13">
        <v>0</v>
      </c>
      <c r="J40" s="13">
        <v>0</v>
      </c>
      <c r="K40" s="13">
        <v>0</v>
      </c>
      <c r="L40" s="13">
        <v>0</v>
      </c>
      <c r="M40" s="13">
        <v>0</v>
      </c>
      <c r="O40" s="6" t="str" cm="1">
        <f t="array" ref="O40">IF(
    AND(
        ISBLANK(L40)=FALSE,
        ISNUMBER($B40)=FALSE
    ),
    _xlfn.IFS(
        L40=0,
            "☆☆☆☆  No damage",
        AND(L40&gt;0,L40&lt;2),
            "★☆☆☆  Lowest (not helping)",
        AND(L40&gt;=2,L40&lt;3),
            "★★☆☆  Low (support, control, debuff)",
        AND(L40&gt;=3,L40&lt;4),
            "★★★☆  Target (expected)",
        AND(L40&gt;=4,L40&lt;5),
            "★★★★  High (heavy hitter)",
        L40=5,
            "🕱🕱🕱🕱🕱  Deadly",
        1,"-"
    ),
    ""
)</f>
        <v>☆☆☆☆  No damage</v>
      </c>
      <c r="P40" s="6" t="str" cm="1">
        <f t="array" ref="P40">IF(
    AND(
        ISBLANK(M40)=FALSE,
        ISNUMBER($B40)=FALSE
    ),
    _xlfn.IFS(
        M40=0,
            "☆☆☆☆  No damage",
        AND(M40&gt;0,M40&lt;2),
            "★☆☆☆  Lowest (not helping)",
        AND(M40&gt;=2,M40&lt;3),
            "★★☆☆  Low (support, control, debuff)",
        AND(M40&gt;=3,M40&lt;4),
            "★★★☆  Target (expected)",
        AND(M40&gt;=4,M40&lt;5),
            "★★★★  High (heavy hitter)",
        M40=5,
            "🕱🕱🕱🕱🕱  Deadly",
        1,"-"
    ),
    ""
)</f>
        <v>☆☆☆☆  No damage</v>
      </c>
    </row>
    <row r="41" spans="1:16">
      <c r="A41"/>
      <c r="B41">
        <v>1</v>
      </c>
      <c r="C41" s="13">
        <v>0</v>
      </c>
      <c r="D41" s="13">
        <v>0</v>
      </c>
      <c r="E41" s="13">
        <v>0</v>
      </c>
      <c r="F41" s="13">
        <v>0</v>
      </c>
      <c r="G41" s="13">
        <v>0</v>
      </c>
      <c r="H41" s="13">
        <v>0</v>
      </c>
      <c r="I41" s="13">
        <v>0</v>
      </c>
      <c r="J41" s="13">
        <v>0</v>
      </c>
      <c r="K41" s="13">
        <v>0</v>
      </c>
      <c r="L41" s="13">
        <v>0</v>
      </c>
      <c r="M41" s="13">
        <v>0</v>
      </c>
      <c r="O41" s="6" t="str" cm="1">
        <f t="array" ref="O41">IF(
    AND(
        ISBLANK(L41)=FALSE,
        ISNUMBER($B41)=FALSE
    ),
    _xlfn.IFS(
        L41=0,
            "☆☆☆☆  No damage",
        AND(L41&gt;0,L41&lt;2),
            "★☆☆☆  Lowest (not helping)",
        AND(L41&gt;=2,L41&lt;3),
            "★★☆☆  Low (support, control, debuff)",
        AND(L41&gt;=3,L41&lt;4),
            "★★★☆  Target (expected)",
        AND(L41&gt;=4,L41&lt;5),
            "★★★★  High (heavy hitter)",
        L41=5,
            "🕱🕱🕱🕱🕱  Deadly",
        1,"-"
    ),
    ""
)</f>
        <v/>
      </c>
      <c r="P41" s="6" t="str" cm="1">
        <f t="array" ref="P41">IF(
    AND(
        ISBLANK(M41)=FALSE,
        ISNUMBER($B41)=FALSE
    ),
    _xlfn.IFS(
        M41=0,
            "☆☆☆☆  No damage",
        AND(M41&gt;0,M41&lt;2),
            "★☆☆☆  Lowest (not helping)",
        AND(M41&gt;=2,M41&lt;3),
            "★★☆☆  Low (support, control, debuff)",
        AND(M41&gt;=3,M41&lt;4),
            "★★★☆  Target (expected)",
        AND(M41&gt;=4,M41&lt;5),
            "★★★★  High (heavy hitter)",
        M41=5,
            "🕱🕱🕱🕱🕱  Deadly",
        1,"-"
    ),
    ""
)</f>
        <v/>
      </c>
    </row>
    <row r="42" spans="1:16">
      <c r="A42" t="s">
        <v>215</v>
      </c>
      <c r="B42"/>
      <c r="C42" s="13">
        <v>0</v>
      </c>
      <c r="D42" s="13">
        <v>0</v>
      </c>
      <c r="E42" s="13">
        <v>0</v>
      </c>
      <c r="F42" s="13">
        <v>0</v>
      </c>
      <c r="G42" s="13">
        <v>0</v>
      </c>
      <c r="H42" s="13">
        <v>0</v>
      </c>
      <c r="I42" s="13">
        <v>0</v>
      </c>
      <c r="J42" s="13">
        <v>0</v>
      </c>
      <c r="K42" s="13">
        <v>0</v>
      </c>
      <c r="L42" s="13">
        <v>0</v>
      </c>
      <c r="M42" s="13">
        <v>0</v>
      </c>
      <c r="O42" s="6" t="str" cm="1">
        <f t="array" ref="O42">IF(
    AND(
        ISBLANK(L42)=FALSE,
        ISNUMBER($B42)=FALSE
    ),
    _xlfn.IFS(
        L42=0,
            "☆☆☆☆  No damage",
        AND(L42&gt;0,L42&lt;2),
            "★☆☆☆  Lowest (not helping)",
        AND(L42&gt;=2,L42&lt;3),
            "★★☆☆  Low (support, control, debuff)",
        AND(L42&gt;=3,L42&lt;4),
            "★★★☆  Target (expected)",
        AND(L42&gt;=4,L42&lt;5),
            "★★★★  High (heavy hitter)",
        L42=5,
            "🕱🕱🕱🕱🕱  Deadly",
        1,"-"
    ),
    ""
)</f>
        <v>☆☆☆☆  No damage</v>
      </c>
      <c r="P42" s="6" t="str" cm="1">
        <f t="array" ref="P42">IF(
    AND(
        ISBLANK(M42)=FALSE,
        ISNUMBER($B42)=FALSE
    ),
    _xlfn.IFS(
        M42=0,
            "☆☆☆☆  No damage",
        AND(M42&gt;0,M42&lt;2),
            "★☆☆☆  Lowest (not helping)",
        AND(M42&gt;=2,M42&lt;3),
            "★★☆☆  Low (support, control, debuff)",
        AND(M42&gt;=3,M42&lt;4),
            "★★★☆  Target (expected)",
        AND(M42&gt;=4,M42&lt;5),
            "★★★★  High (heavy hitter)",
        M42=5,
            "🕱🕱🕱🕱🕱  Deadly",
        1,"-"
    ),
    ""
)</f>
        <v>☆☆☆☆  No damage</v>
      </c>
    </row>
    <row r="43" spans="1:16">
      <c r="A43"/>
      <c r="B43">
        <v>1</v>
      </c>
      <c r="C43" s="13">
        <v>0</v>
      </c>
      <c r="D43" s="13">
        <v>0</v>
      </c>
      <c r="E43" s="13">
        <v>0</v>
      </c>
      <c r="F43" s="13">
        <v>0</v>
      </c>
      <c r="G43" s="13">
        <v>0</v>
      </c>
      <c r="H43" s="13">
        <v>0</v>
      </c>
      <c r="I43" s="13">
        <v>0</v>
      </c>
      <c r="J43" s="13">
        <v>0</v>
      </c>
      <c r="K43" s="13">
        <v>0</v>
      </c>
      <c r="L43" s="13">
        <v>0</v>
      </c>
      <c r="M43" s="13">
        <v>0</v>
      </c>
      <c r="O43" s="6" t="str" cm="1">
        <f t="array" ref="O43">IF(
    AND(
        ISBLANK(L43)=FALSE,
        ISNUMBER($B43)=FALSE
    ),
    _xlfn.IFS(
        L43=0,
            "☆☆☆☆  No damage",
        AND(L43&gt;0,L43&lt;2),
            "★☆☆☆  Lowest (not helping)",
        AND(L43&gt;=2,L43&lt;3),
            "★★☆☆  Low (support, control, debuff)",
        AND(L43&gt;=3,L43&lt;4),
            "★★★☆  Target (expected)",
        AND(L43&gt;=4,L43&lt;5),
            "★★★★  High (heavy hitter)",
        L43=5,
            "🕱🕱🕱🕱🕱  Deadly",
        1,"-"
    ),
    ""
)</f>
        <v/>
      </c>
      <c r="P43" s="6" t="str" cm="1">
        <f t="array" ref="P43">IF(
    AND(
        ISBLANK(M43)=FALSE,
        ISNUMBER($B43)=FALSE
    ),
    _xlfn.IFS(
        M43=0,
            "☆☆☆☆  No damage",
        AND(M43&gt;0,M43&lt;2),
            "★☆☆☆  Lowest (not helping)",
        AND(M43&gt;=2,M43&lt;3),
            "★★☆☆  Low (support, control, debuff)",
        AND(M43&gt;=3,M43&lt;4),
            "★★★☆  Target (expected)",
        AND(M43&gt;=4,M43&lt;5),
            "★★★★  High (heavy hitter)",
        M43=5,
            "🕱🕱🕱🕱🕱  Deadly",
        1,"-"
    ),
    ""
)</f>
        <v/>
      </c>
    </row>
    <row r="44" spans="1:16">
      <c r="A44" t="s">
        <v>147</v>
      </c>
      <c r="B44"/>
      <c r="C44" s="13">
        <v>12.597440476190476</v>
      </c>
      <c r="D44" s="13">
        <v>15.47916666666667</v>
      </c>
      <c r="E44" s="13">
        <v>38.955952380952382</v>
      </c>
      <c r="F44" s="13">
        <v>18.059027777777782</v>
      </c>
      <c r="G44" s="13">
        <v>45.448611111111113</v>
      </c>
      <c r="H44" s="13">
        <v>30.958333333333339</v>
      </c>
      <c r="I44" s="13">
        <v>77.911904761904765</v>
      </c>
      <c r="J44" s="13">
        <v>19.990223214285713</v>
      </c>
      <c r="K44" s="13">
        <v>44.662544642857135</v>
      </c>
      <c r="L44" s="13">
        <v>2.7142857142857144</v>
      </c>
      <c r="M44" s="13">
        <v>3.2857142857142856</v>
      </c>
      <c r="O44" s="6" t="str" cm="1">
        <f t="array" ref="O44">IF(
    AND(
        ISBLANK(L44)=FALSE,
        ISNUMBER($B44)=FALSE
    ),
    _xlfn.IFS(
        L44=0,
            "☆☆☆☆  No damage",
        AND(L44&gt;0,L44&lt;2),
            "★☆☆☆  Lowest (not helping)",
        AND(L44&gt;=2,L44&lt;3),
            "★★☆☆  Low (support, control, debuff)",
        AND(L44&gt;=3,L44&lt;4),
            "★★★☆  Target (expected)",
        AND(L44&gt;=4,L44&lt;5),
            "★★★★  High (heavy hitter)",
        L44=5,
            "🕱🕱🕱🕱🕱  Deadly",
        1,"-"
    ),
    ""
)</f>
        <v>★★☆☆  Low (support, control, debuff)</v>
      </c>
      <c r="P44" s="6" t="str" cm="1">
        <f t="array" ref="P44">IF(
    AND(
        ISBLANK(M44)=FALSE,
        ISNUMBER($B44)=FALSE
    ),
    _xlfn.IFS(
        M44=0,
            "☆☆☆☆  No damage",
        AND(M44&gt;0,M44&lt;2),
            "★☆☆☆  Lowest (not helping)",
        AND(M44&gt;=2,M44&lt;3),
            "★★☆☆  Low (support, control, debuff)",
        AND(M44&gt;=3,M44&lt;4),
            "★★★☆  Target (expected)",
        AND(M44&gt;=4,M44&lt;5),
            "★★★★  High (heavy hitter)",
        M44=5,
            "🕱🕱🕱🕱🕱  Deadly",
        1,"-"
    ),
    ""
)</f>
        <v>★★★☆  Target (expected)</v>
      </c>
    </row>
    <row r="45" spans="1:16">
      <c r="A45"/>
      <c r="B45"/>
      <c r="C45"/>
    </row>
    <row r="46" spans="1:16">
      <c r="A46"/>
      <c r="B46"/>
      <c r="C46"/>
    </row>
    <row r="47" spans="1:16">
      <c r="A47"/>
      <c r="B47"/>
      <c r="C47"/>
    </row>
    <row r="48" spans="1:16">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row>
    <row r="62" spans="1:3">
      <c r="A62"/>
    </row>
    <row r="63" spans="1:3">
      <c r="A63"/>
    </row>
    <row r="64" spans="1:3">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sheetData>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498D9-016E-474C-A2B1-76B469042CD7}">
  <dimension ref="A1:M9"/>
  <sheetViews>
    <sheetView workbookViewId="0">
      <selection activeCell="A3" sqref="A3"/>
    </sheetView>
  </sheetViews>
  <sheetFormatPr defaultRowHeight="14.4"/>
  <cols>
    <col min="1" max="1" width="47.77734375" bestFit="1" customWidth="1"/>
    <col min="2" max="2" width="17.33203125" style="66" bestFit="1" customWidth="1"/>
    <col min="3" max="3" width="9.5546875" style="66" bestFit="1" customWidth="1"/>
    <col min="4" max="4" width="20.21875" style="66" bestFit="1" customWidth="1"/>
    <col min="5" max="5" width="15.6640625" style="66" bestFit="1" customWidth="1"/>
    <col min="6" max="6" width="19.5546875" style="66" bestFit="1" customWidth="1"/>
    <col min="7" max="7" width="15" style="66" bestFit="1" customWidth="1"/>
    <col min="8" max="8" width="13.77734375" style="66" bestFit="1" customWidth="1"/>
    <col min="9" max="9" width="9.109375" style="66" bestFit="1" customWidth="1"/>
    <col min="10" max="10" width="18.21875" bestFit="1" customWidth="1"/>
    <col min="11" max="11" width="19.5546875" bestFit="1" customWidth="1"/>
    <col min="12" max="12" width="13" style="77" bestFit="1" customWidth="1"/>
    <col min="13" max="13" width="20.21875" bestFit="1" customWidth="1"/>
  </cols>
  <sheetData>
    <row r="1" spans="1:13">
      <c r="A1" s="22" t="s">
        <v>2</v>
      </c>
      <c r="B1" t="s">
        <v>163</v>
      </c>
    </row>
    <row r="2" spans="1:13">
      <c r="A2" s="22" t="s">
        <v>193</v>
      </c>
      <c r="B2" t="s">
        <v>216</v>
      </c>
    </row>
    <row r="4" spans="1:13">
      <c r="A4" s="22" t="s">
        <v>198</v>
      </c>
      <c r="B4" s="66" t="s">
        <v>208</v>
      </c>
      <c r="C4" s="66" t="s">
        <v>209</v>
      </c>
      <c r="D4" s="66" t="s">
        <v>200</v>
      </c>
      <c r="E4" s="66" t="s">
        <v>201</v>
      </c>
      <c r="F4" s="66" t="s">
        <v>202</v>
      </c>
      <c r="G4" s="66" t="s">
        <v>203</v>
      </c>
      <c r="H4" s="66" t="s">
        <v>204</v>
      </c>
      <c r="I4" s="66" t="s">
        <v>205</v>
      </c>
      <c r="J4" t="s">
        <v>206</v>
      </c>
      <c r="K4" t="s">
        <v>207</v>
      </c>
      <c r="L4" s="77" t="s">
        <v>221</v>
      </c>
      <c r="M4" s="60" t="s">
        <v>219</v>
      </c>
    </row>
    <row r="5" spans="1:13">
      <c r="A5" s="15" t="s">
        <v>194</v>
      </c>
      <c r="B5" s="66">
        <v>18.5</v>
      </c>
      <c r="C5" s="66">
        <v>111</v>
      </c>
      <c r="D5" s="66">
        <v>18.5</v>
      </c>
      <c r="E5" s="66">
        <v>111</v>
      </c>
      <c r="F5" s="66">
        <v>18.5</v>
      </c>
      <c r="G5" s="66">
        <v>111</v>
      </c>
      <c r="H5" s="66">
        <v>18.5</v>
      </c>
      <c r="I5" s="66">
        <v>111</v>
      </c>
      <c r="J5" s="60">
        <v>0.19072164948453607</v>
      </c>
      <c r="K5" s="60">
        <v>1.1443298969072164</v>
      </c>
      <c r="L5" s="77">
        <v>0</v>
      </c>
      <c r="M5" s="60">
        <v>0</v>
      </c>
    </row>
    <row r="6" spans="1:13">
      <c r="A6" s="59">
        <v>1</v>
      </c>
      <c r="B6" s="66">
        <v>18.5</v>
      </c>
      <c r="C6" s="66">
        <v>111</v>
      </c>
      <c r="D6" s="66">
        <v>18.5</v>
      </c>
      <c r="E6" s="66">
        <v>111</v>
      </c>
      <c r="F6" s="66">
        <v>18.5</v>
      </c>
      <c r="G6" s="66">
        <v>111</v>
      </c>
      <c r="H6" s="66">
        <v>18.5</v>
      </c>
      <c r="I6" s="66">
        <v>111</v>
      </c>
      <c r="J6" s="60">
        <v>0.19072164948453607</v>
      </c>
      <c r="K6" s="60">
        <v>1.1443298969072164</v>
      </c>
      <c r="L6" s="77">
        <v>0</v>
      </c>
      <c r="M6" s="60">
        <v>0</v>
      </c>
    </row>
    <row r="7" spans="1:13">
      <c r="A7" s="15" t="s">
        <v>210</v>
      </c>
      <c r="B7" s="66">
        <v>3.6750000000000003</v>
      </c>
      <c r="C7" s="66">
        <v>3.6750000000000003</v>
      </c>
      <c r="D7" s="66">
        <v>3.6750000000000003</v>
      </c>
      <c r="E7" s="66">
        <v>3.6750000000000003</v>
      </c>
      <c r="F7" s="66">
        <v>3.6750000000000003</v>
      </c>
      <c r="G7" s="66">
        <v>3.6750000000000003</v>
      </c>
      <c r="H7" s="66">
        <v>3.6750000000000003</v>
      </c>
      <c r="I7" s="66">
        <v>3.6750000000000003</v>
      </c>
      <c r="J7" s="60">
        <v>6.9339622641509432E-2</v>
      </c>
      <c r="K7" s="60">
        <v>6.9339622641509432E-2</v>
      </c>
      <c r="L7" s="77">
        <v>0.10208333333333335</v>
      </c>
      <c r="M7" s="60">
        <v>0.10208333333333335</v>
      </c>
    </row>
    <row r="8" spans="1:13">
      <c r="A8" s="59">
        <v>1</v>
      </c>
      <c r="B8" s="66">
        <v>3.6750000000000003</v>
      </c>
      <c r="C8" s="66">
        <v>3.6750000000000003</v>
      </c>
      <c r="D8" s="66">
        <v>3.6750000000000003</v>
      </c>
      <c r="E8" s="66">
        <v>3.6750000000000003</v>
      </c>
      <c r="F8" s="66">
        <v>3.6750000000000003</v>
      </c>
      <c r="G8" s="66">
        <v>3.6750000000000003</v>
      </c>
      <c r="H8" s="66">
        <v>3.6750000000000003</v>
      </c>
      <c r="I8" s="66">
        <v>3.6750000000000003</v>
      </c>
      <c r="J8" s="60">
        <v>6.9339622641509432E-2</v>
      </c>
      <c r="K8" s="60">
        <v>6.9339622641509432E-2</v>
      </c>
      <c r="L8" s="77">
        <v>0.10208333333333335</v>
      </c>
      <c r="M8" s="60">
        <v>0.10208333333333335</v>
      </c>
    </row>
    <row r="9" spans="1:13">
      <c r="A9" s="15" t="s">
        <v>199</v>
      </c>
      <c r="B9" s="66">
        <v>11.0875</v>
      </c>
      <c r="C9" s="66">
        <v>57.337499999999999</v>
      </c>
      <c r="D9" s="66">
        <v>11.0875</v>
      </c>
      <c r="E9" s="66">
        <v>57.337499999999999</v>
      </c>
      <c r="F9" s="66">
        <v>11.0875</v>
      </c>
      <c r="G9" s="66">
        <v>57.337499999999999</v>
      </c>
      <c r="H9" s="66">
        <v>11.0875</v>
      </c>
      <c r="I9" s="66">
        <v>57.337499999999999</v>
      </c>
      <c r="J9" s="60">
        <v>0.13003063606302276</v>
      </c>
      <c r="K9" s="60">
        <v>0.60683475977436296</v>
      </c>
      <c r="L9" s="77">
        <v>0.10208333333333335</v>
      </c>
      <c r="M9" s="60">
        <v>0.10208333333333335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6"/>
  <sheetViews>
    <sheetView workbookViewId="0">
      <selection activeCell="I5" sqref="I5"/>
    </sheetView>
  </sheetViews>
  <sheetFormatPr defaultColWidth="8.88671875" defaultRowHeight="14.4"/>
  <cols>
    <col min="2" max="2" width="12.33203125" customWidth="1"/>
    <col min="3" max="3" width="10.109375" customWidth="1"/>
    <col min="4" max="4" width="10.5546875" customWidth="1"/>
    <col min="5" max="6" width="10" customWidth="1"/>
    <col min="8" max="8" width="20.77734375" customWidth="1"/>
  </cols>
  <sheetData>
    <row r="1" spans="1:12" ht="43.2">
      <c r="A1" s="1" t="s">
        <v>148</v>
      </c>
      <c r="B1" s="2" t="s">
        <v>149</v>
      </c>
      <c r="C1" s="2" t="s">
        <v>150</v>
      </c>
      <c r="D1" s="2" t="s">
        <v>151</v>
      </c>
      <c r="E1" s="2" t="s">
        <v>152</v>
      </c>
      <c r="F1" s="2" t="s">
        <v>153</v>
      </c>
      <c r="H1" s="23" t="s">
        <v>154</v>
      </c>
      <c r="I1" s="24" t="s">
        <v>155</v>
      </c>
      <c r="J1" s="24" t="s">
        <v>156</v>
      </c>
      <c r="K1" s="24" t="s">
        <v>157</v>
      </c>
      <c r="L1" s="25" t="s">
        <v>158</v>
      </c>
    </row>
    <row r="2" spans="1:12">
      <c r="A2" s="3">
        <v>1</v>
      </c>
      <c r="B2" s="4">
        <v>85</v>
      </c>
      <c r="C2" s="5">
        <f>$B2/I$2</f>
        <v>3.5416666666666665</v>
      </c>
      <c r="D2" s="5">
        <f>$B2/J$2</f>
        <v>7.083333333333333</v>
      </c>
      <c r="E2" s="5">
        <f>$B2/K$2</f>
        <v>14.166666666666666</v>
      </c>
      <c r="F2" s="5">
        <f>$B2/L$2</f>
        <v>28.333333333333332</v>
      </c>
      <c r="H2" s="26" t="s">
        <v>159</v>
      </c>
      <c r="I2" s="27">
        <v>24</v>
      </c>
      <c r="J2" s="27">
        <v>12</v>
      </c>
      <c r="K2" s="27">
        <v>6</v>
      </c>
      <c r="L2" s="28">
        <v>3</v>
      </c>
    </row>
    <row r="3" spans="1:12">
      <c r="A3" s="3">
        <v>2</v>
      </c>
      <c r="B3" s="4">
        <v>100</v>
      </c>
      <c r="C3" s="5">
        <f t="shared" ref="C3:C21" si="0">$B3/I$2</f>
        <v>4.166666666666667</v>
      </c>
      <c r="D3" s="5">
        <f t="shared" ref="D3:D21" si="1">$B3/J$2</f>
        <v>8.3333333333333339</v>
      </c>
      <c r="E3" s="5">
        <f t="shared" ref="E3:E21" si="2">$B3/K$2</f>
        <v>16.666666666666668</v>
      </c>
      <c r="F3" s="5">
        <f t="shared" ref="F3:F21" si="3">$B3/L$2</f>
        <v>33.333333333333336</v>
      </c>
      <c r="G3" s="6"/>
      <c r="H3" s="4"/>
      <c r="I3" s="6"/>
      <c r="J3" s="6"/>
    </row>
    <row r="4" spans="1:12">
      <c r="A4" s="3">
        <v>3</v>
      </c>
      <c r="B4" s="4">
        <v>115</v>
      </c>
      <c r="C4" s="5">
        <f t="shared" si="0"/>
        <v>4.791666666666667</v>
      </c>
      <c r="D4" s="5">
        <f t="shared" si="1"/>
        <v>9.5833333333333339</v>
      </c>
      <c r="E4" s="5">
        <f t="shared" si="2"/>
        <v>19.166666666666668</v>
      </c>
      <c r="F4" s="5">
        <f t="shared" si="3"/>
        <v>38.333333333333336</v>
      </c>
      <c r="G4" s="6"/>
      <c r="H4" s="4"/>
      <c r="I4" s="6"/>
      <c r="J4" s="6"/>
    </row>
    <row r="5" spans="1:12">
      <c r="A5" s="3">
        <v>4</v>
      </c>
      <c r="B5" s="4">
        <v>130</v>
      </c>
      <c r="C5" s="5">
        <f t="shared" si="0"/>
        <v>5.416666666666667</v>
      </c>
      <c r="D5" s="5">
        <f t="shared" si="1"/>
        <v>10.833333333333334</v>
      </c>
      <c r="E5" s="5">
        <f t="shared" si="2"/>
        <v>21.666666666666668</v>
      </c>
      <c r="F5" s="5">
        <f t="shared" si="3"/>
        <v>43.333333333333336</v>
      </c>
      <c r="G5" s="6"/>
      <c r="H5" s="4"/>
      <c r="I5" s="6"/>
      <c r="J5" s="6"/>
    </row>
    <row r="6" spans="1:12">
      <c r="A6" s="3">
        <v>5</v>
      </c>
      <c r="B6" s="4">
        <v>145</v>
      </c>
      <c r="C6" s="5">
        <f t="shared" si="0"/>
        <v>6.041666666666667</v>
      </c>
      <c r="D6" s="5">
        <f t="shared" si="1"/>
        <v>12.083333333333334</v>
      </c>
      <c r="E6" s="5">
        <f t="shared" si="2"/>
        <v>24.166666666666668</v>
      </c>
      <c r="F6" s="5">
        <f t="shared" si="3"/>
        <v>48.333333333333336</v>
      </c>
      <c r="G6" s="6"/>
      <c r="H6" s="6"/>
      <c r="I6" s="6"/>
      <c r="J6" s="6"/>
    </row>
    <row r="7" spans="1:12">
      <c r="A7" s="3">
        <v>6</v>
      </c>
      <c r="B7" s="4">
        <v>160</v>
      </c>
      <c r="C7" s="5">
        <f t="shared" si="0"/>
        <v>6.666666666666667</v>
      </c>
      <c r="D7" s="5">
        <f t="shared" si="1"/>
        <v>13.333333333333334</v>
      </c>
      <c r="E7" s="5">
        <f t="shared" si="2"/>
        <v>26.666666666666668</v>
      </c>
      <c r="F7" s="5">
        <f t="shared" si="3"/>
        <v>53.333333333333336</v>
      </c>
      <c r="G7" s="6"/>
      <c r="H7" s="6"/>
      <c r="I7" s="6"/>
      <c r="J7" s="6"/>
    </row>
    <row r="8" spans="1:12">
      <c r="A8" s="3">
        <v>7</v>
      </c>
      <c r="B8" s="4">
        <v>175</v>
      </c>
      <c r="C8" s="5">
        <f t="shared" si="0"/>
        <v>7.291666666666667</v>
      </c>
      <c r="D8" s="5">
        <f t="shared" si="1"/>
        <v>14.583333333333334</v>
      </c>
      <c r="E8" s="5">
        <f t="shared" si="2"/>
        <v>29.166666666666668</v>
      </c>
      <c r="F8" s="5">
        <f t="shared" si="3"/>
        <v>58.333333333333336</v>
      </c>
      <c r="G8" s="6"/>
      <c r="H8" s="6"/>
      <c r="I8" s="6"/>
      <c r="J8" s="6"/>
    </row>
    <row r="9" spans="1:12">
      <c r="A9" s="3">
        <v>8</v>
      </c>
      <c r="B9" s="4">
        <v>190</v>
      </c>
      <c r="C9" s="5">
        <f t="shared" si="0"/>
        <v>7.916666666666667</v>
      </c>
      <c r="D9" s="5">
        <f t="shared" si="1"/>
        <v>15.833333333333334</v>
      </c>
      <c r="E9" s="5">
        <f t="shared" si="2"/>
        <v>31.666666666666668</v>
      </c>
      <c r="F9" s="5">
        <f t="shared" si="3"/>
        <v>63.333333333333336</v>
      </c>
      <c r="G9" s="6"/>
      <c r="H9" s="6"/>
      <c r="I9" s="6"/>
      <c r="J9" s="6"/>
    </row>
    <row r="10" spans="1:12">
      <c r="A10" s="3">
        <v>9</v>
      </c>
      <c r="B10" s="4">
        <v>205</v>
      </c>
      <c r="C10" s="5">
        <f t="shared" si="0"/>
        <v>8.5416666666666661</v>
      </c>
      <c r="D10" s="5">
        <f t="shared" si="1"/>
        <v>17.083333333333332</v>
      </c>
      <c r="E10" s="5">
        <f t="shared" si="2"/>
        <v>34.166666666666664</v>
      </c>
      <c r="F10" s="5">
        <f t="shared" si="3"/>
        <v>68.333333333333329</v>
      </c>
      <c r="G10" s="6"/>
      <c r="H10" s="6"/>
      <c r="I10" s="6"/>
      <c r="J10" s="6"/>
    </row>
    <row r="11" spans="1:12">
      <c r="A11" s="3">
        <v>10</v>
      </c>
      <c r="B11" s="4">
        <v>220</v>
      </c>
      <c r="C11" s="5">
        <f t="shared" si="0"/>
        <v>9.1666666666666661</v>
      </c>
      <c r="D11" s="5">
        <f t="shared" si="1"/>
        <v>18.333333333333332</v>
      </c>
      <c r="E11" s="5">
        <f t="shared" si="2"/>
        <v>36.666666666666664</v>
      </c>
      <c r="F11" s="5">
        <f t="shared" si="3"/>
        <v>73.333333333333329</v>
      </c>
      <c r="G11" s="6"/>
      <c r="H11" s="6"/>
      <c r="I11" s="6"/>
      <c r="J11" s="6"/>
    </row>
    <row r="12" spans="1:12">
      <c r="A12" s="3">
        <v>11</v>
      </c>
      <c r="B12" s="4">
        <v>235</v>
      </c>
      <c r="C12" s="5">
        <f t="shared" si="0"/>
        <v>9.7916666666666661</v>
      </c>
      <c r="D12" s="5">
        <f t="shared" si="1"/>
        <v>19.583333333333332</v>
      </c>
      <c r="E12" s="5">
        <f t="shared" si="2"/>
        <v>39.166666666666664</v>
      </c>
      <c r="F12" s="5">
        <f t="shared" si="3"/>
        <v>78.333333333333329</v>
      </c>
      <c r="G12" s="6"/>
      <c r="H12" s="6"/>
      <c r="I12" s="6"/>
      <c r="J12" s="6"/>
    </row>
    <row r="13" spans="1:12">
      <c r="A13" s="3">
        <v>12</v>
      </c>
      <c r="B13" s="4">
        <v>250</v>
      </c>
      <c r="C13" s="5">
        <f t="shared" si="0"/>
        <v>10.416666666666666</v>
      </c>
      <c r="D13" s="5">
        <f t="shared" si="1"/>
        <v>20.833333333333332</v>
      </c>
      <c r="E13" s="5">
        <f t="shared" si="2"/>
        <v>41.666666666666664</v>
      </c>
      <c r="F13" s="5">
        <f t="shared" si="3"/>
        <v>83.333333333333329</v>
      </c>
      <c r="G13" s="6"/>
      <c r="H13" s="6"/>
      <c r="I13" s="6"/>
      <c r="J13" s="6"/>
    </row>
    <row r="14" spans="1:12">
      <c r="A14" s="3">
        <v>13</v>
      </c>
      <c r="B14" s="4">
        <v>265</v>
      </c>
      <c r="C14" s="5">
        <f t="shared" si="0"/>
        <v>11.041666666666666</v>
      </c>
      <c r="D14" s="5">
        <f t="shared" si="1"/>
        <v>22.083333333333332</v>
      </c>
      <c r="E14" s="5">
        <f t="shared" si="2"/>
        <v>44.166666666666664</v>
      </c>
      <c r="F14" s="5">
        <f t="shared" si="3"/>
        <v>88.333333333333329</v>
      </c>
      <c r="G14" s="6"/>
      <c r="H14" s="6"/>
      <c r="I14" s="6"/>
      <c r="J14" s="6"/>
    </row>
    <row r="15" spans="1:12">
      <c r="A15" s="3">
        <v>14</v>
      </c>
      <c r="B15" s="4">
        <v>280</v>
      </c>
      <c r="C15" s="5">
        <f t="shared" si="0"/>
        <v>11.666666666666666</v>
      </c>
      <c r="D15" s="5">
        <f t="shared" si="1"/>
        <v>23.333333333333332</v>
      </c>
      <c r="E15" s="5">
        <f t="shared" si="2"/>
        <v>46.666666666666664</v>
      </c>
      <c r="F15" s="5">
        <f t="shared" si="3"/>
        <v>93.333333333333329</v>
      </c>
      <c r="G15" s="6"/>
      <c r="H15" s="6"/>
      <c r="I15" s="6"/>
      <c r="J15" s="6"/>
    </row>
    <row r="16" spans="1:12">
      <c r="A16" s="3">
        <v>15</v>
      </c>
      <c r="B16" s="4">
        <v>295</v>
      </c>
      <c r="C16" s="5">
        <f t="shared" si="0"/>
        <v>12.291666666666666</v>
      </c>
      <c r="D16" s="5">
        <f t="shared" si="1"/>
        <v>24.583333333333332</v>
      </c>
      <c r="E16" s="5">
        <f t="shared" si="2"/>
        <v>49.166666666666664</v>
      </c>
      <c r="F16" s="5">
        <f t="shared" si="3"/>
        <v>98.333333333333329</v>
      </c>
      <c r="G16" s="6"/>
      <c r="H16" s="6"/>
      <c r="I16" s="6"/>
      <c r="J16" s="6"/>
    </row>
    <row r="17" spans="1:10">
      <c r="A17" s="3">
        <v>16</v>
      </c>
      <c r="B17" s="4">
        <v>310</v>
      </c>
      <c r="C17" s="5">
        <f t="shared" si="0"/>
        <v>12.916666666666666</v>
      </c>
      <c r="D17" s="5">
        <f t="shared" si="1"/>
        <v>25.833333333333332</v>
      </c>
      <c r="E17" s="5">
        <f t="shared" si="2"/>
        <v>51.666666666666664</v>
      </c>
      <c r="F17" s="5">
        <f t="shared" si="3"/>
        <v>103.33333333333333</v>
      </c>
      <c r="G17" s="6"/>
      <c r="H17" s="6"/>
      <c r="I17" s="6"/>
      <c r="J17" s="6"/>
    </row>
    <row r="18" spans="1:10">
      <c r="A18" s="3">
        <v>17</v>
      </c>
      <c r="B18" s="4">
        <v>325</v>
      </c>
      <c r="C18" s="5">
        <f t="shared" si="0"/>
        <v>13.541666666666666</v>
      </c>
      <c r="D18" s="5">
        <f t="shared" si="1"/>
        <v>27.083333333333332</v>
      </c>
      <c r="E18" s="5">
        <f t="shared" si="2"/>
        <v>54.166666666666664</v>
      </c>
      <c r="F18" s="5">
        <f t="shared" si="3"/>
        <v>108.33333333333333</v>
      </c>
      <c r="G18" s="6"/>
      <c r="H18" s="6"/>
      <c r="I18" s="6"/>
      <c r="J18" s="6"/>
    </row>
    <row r="19" spans="1:10">
      <c r="A19" s="3">
        <v>18</v>
      </c>
      <c r="B19" s="4">
        <v>340</v>
      </c>
      <c r="C19" s="5">
        <f t="shared" si="0"/>
        <v>14.166666666666666</v>
      </c>
      <c r="D19" s="5">
        <f t="shared" si="1"/>
        <v>28.333333333333332</v>
      </c>
      <c r="E19" s="5">
        <f t="shared" si="2"/>
        <v>56.666666666666664</v>
      </c>
      <c r="F19" s="5">
        <f t="shared" si="3"/>
        <v>113.33333333333333</v>
      </c>
      <c r="G19" s="6"/>
      <c r="H19" s="6"/>
      <c r="I19" s="6"/>
      <c r="J19" s="6"/>
    </row>
    <row r="20" spans="1:10">
      <c r="A20" s="3">
        <v>19</v>
      </c>
      <c r="B20" s="4">
        <v>355</v>
      </c>
      <c r="C20" s="5">
        <f t="shared" si="0"/>
        <v>14.791666666666666</v>
      </c>
      <c r="D20" s="5">
        <f t="shared" si="1"/>
        <v>29.583333333333332</v>
      </c>
      <c r="E20" s="5">
        <f t="shared" si="2"/>
        <v>59.166666666666664</v>
      </c>
      <c r="F20" s="5">
        <f t="shared" si="3"/>
        <v>118.33333333333333</v>
      </c>
      <c r="G20" s="6"/>
      <c r="H20" s="6"/>
      <c r="I20" s="6"/>
      <c r="J20" s="6"/>
    </row>
    <row r="21" spans="1:10">
      <c r="A21" s="7">
        <v>20</v>
      </c>
      <c r="B21" s="8">
        <v>400</v>
      </c>
      <c r="C21" s="5">
        <f t="shared" si="0"/>
        <v>16.666666666666668</v>
      </c>
      <c r="D21" s="5">
        <f t="shared" si="1"/>
        <v>33.333333333333336</v>
      </c>
      <c r="E21" s="5">
        <f t="shared" si="2"/>
        <v>66.666666666666671</v>
      </c>
      <c r="F21" s="5">
        <f t="shared" si="3"/>
        <v>133.33333333333334</v>
      </c>
      <c r="G21" s="6"/>
      <c r="H21" s="6"/>
      <c r="I21" s="6"/>
      <c r="J21" s="6"/>
    </row>
    <row r="22" spans="1:10">
      <c r="G22" s="6"/>
      <c r="H22" s="6"/>
      <c r="I22" s="6"/>
      <c r="J22" s="6"/>
    </row>
    <row r="24" spans="1:10">
      <c r="A24" t="s">
        <v>160</v>
      </c>
    </row>
    <row r="25" spans="1:10">
      <c r="A25" t="s">
        <v>161</v>
      </c>
    </row>
    <row r="26" spans="1:10">
      <c r="A26" t="s">
        <v>162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DPR Tactics Calculator</vt:lpstr>
      <vt:lpstr>DPR Summary</vt:lpstr>
      <vt:lpstr>HPR Summary</vt:lpstr>
      <vt:lpstr>DPR Rating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Claire Puppylove</cp:lastModifiedBy>
  <dcterms:created xsi:type="dcterms:W3CDTF">2023-06-25T13:04:00Z</dcterms:created>
  <dcterms:modified xsi:type="dcterms:W3CDTF">2023-07-06T13:31:37Z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1041-11.8.2.10334</vt:lpwstr>
  </property>
  <property fmtid="{D5CDD505-2E9C-101B-9397-08002B2CF9AE}" pid="3" name="KSOReadingLayout">
    <vt:bool>false</vt:bool>
  </property>
</Properties>
</file>