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86DB056C-68E8-4B49-AB9F-6115EB30037B}" xr6:coauthVersionLast="47" xr6:coauthVersionMax="47" xr10:uidLastSave="{00000000-0000-0000-0000-000000000000}"/>
  <bookViews>
    <workbookView xWindow="28680" yWindow="-9450" windowWidth="29040" windowHeight="15720" xr2:uid="{00000000-000D-0000-FFFF-FFFF00000000}"/>
  </bookViews>
  <sheets>
    <sheet name="DPR Tactics Calculator" sheetId="1" r:id="rId1"/>
    <sheet name="DPR Summary" sheetId="2" r:id="rId2"/>
    <sheet name="DPR Rating Explanation" sheetId="3" r:id="rId3"/>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3" i="1" l="1"/>
  <c r="BL4" i="1"/>
  <c r="BL5" i="1"/>
  <c r="BL6" i="1"/>
  <c r="BL7" i="1"/>
  <c r="BL8" i="1"/>
  <c r="BL9" i="1"/>
  <c r="BL10" i="1"/>
  <c r="BL11" i="1"/>
  <c r="BL12" i="1"/>
  <c r="BL13" i="1"/>
  <c r="BL14" i="1"/>
  <c r="BL15" i="1"/>
  <c r="BL16" i="1"/>
  <c r="BL17" i="1"/>
  <c r="BL18" i="1"/>
  <c r="BL19" i="1"/>
  <c r="BL20" i="1"/>
  <c r="BL21" i="1"/>
  <c r="BL22" i="1"/>
  <c r="BL23" i="1"/>
  <c r="BL24" i="1"/>
  <c r="BL25" i="1"/>
  <c r="BL2" i="1"/>
  <c r="BR6" i="1"/>
  <c r="BS6" i="1" s="1"/>
  <c r="BR22" i="1"/>
  <c r="BS22" i="1" s="1"/>
  <c r="BR24" i="1"/>
  <c r="BS24" i="1" s="1"/>
  <c r="BA2" i="1" a="1"/>
  <c r="BA2" i="1" s="1"/>
  <c r="BA3" i="1" a="1"/>
  <c r="BA3" i="1" s="1"/>
  <c r="BA4" i="1" a="1"/>
  <c r="BA4" i="1" s="1"/>
  <c r="BA5" i="1" a="1"/>
  <c r="BA5" i="1" s="1"/>
  <c r="BA6" i="1" a="1"/>
  <c r="BA6" i="1" s="1"/>
  <c r="BA7" i="1" a="1"/>
  <c r="BA7" i="1" s="1"/>
  <c r="BA8" i="1" a="1"/>
  <c r="BA8" i="1" s="1"/>
  <c r="BA9" i="1" a="1"/>
  <c r="BA9" i="1" s="1"/>
  <c r="BA10" i="1" a="1"/>
  <c r="BA10" i="1" s="1"/>
  <c r="BA11" i="1" a="1"/>
  <c r="BA11" i="1" s="1"/>
  <c r="BA12" i="1" a="1"/>
  <c r="BA12" i="1" s="1"/>
  <c r="BA13" i="1" a="1"/>
  <c r="BA13" i="1" s="1"/>
  <c r="BA14" i="1" a="1"/>
  <c r="BA14" i="1" s="1"/>
  <c r="BA15" i="1" a="1"/>
  <c r="BA15" i="1" s="1"/>
  <c r="BA16" i="1" a="1"/>
  <c r="BA16" i="1" s="1"/>
  <c r="BA17" i="1" a="1"/>
  <c r="BA17" i="1" s="1"/>
  <c r="BA18" i="1" a="1"/>
  <c r="BA18" i="1" s="1"/>
  <c r="BA19" i="1" a="1"/>
  <c r="BA19" i="1" s="1"/>
  <c r="BA20" i="1" a="1"/>
  <c r="BA20" i="1" s="1"/>
  <c r="BA21" i="1" a="1"/>
  <c r="BA21" i="1" s="1"/>
  <c r="BA22" i="1" a="1"/>
  <c r="BA22" i="1" s="1"/>
  <c r="BA23" i="1" a="1"/>
  <c r="BA23" i="1" s="1"/>
  <c r="BA24" i="1" a="1"/>
  <c r="BA24" i="1" s="1"/>
  <c r="BA25" i="1" a="1"/>
  <c r="BA25" i="1" s="1"/>
  <c r="BM2" i="1" a="1"/>
  <c r="BM2" i="1"/>
  <c r="BM3" i="1" a="1"/>
  <c r="BM3" i="1"/>
  <c r="BM4" i="1" a="1"/>
  <c r="BM4" i="1"/>
  <c r="BM5" i="1" a="1"/>
  <c r="BM5" i="1"/>
  <c r="BM6" i="1" a="1"/>
  <c r="BM6" i="1"/>
  <c r="BM7" i="1" a="1"/>
  <c r="BM7" i="1"/>
  <c r="BM8" i="1" a="1"/>
  <c r="BM8" i="1"/>
  <c r="BM9" i="1" a="1"/>
  <c r="BM9" i="1"/>
  <c r="BM10" i="1" a="1"/>
  <c r="BM10" i="1"/>
  <c r="BM11" i="1" a="1"/>
  <c r="BM11" i="1"/>
  <c r="BM12" i="1" a="1"/>
  <c r="BM12" i="1"/>
  <c r="BM13" i="1" a="1"/>
  <c r="BM13" i="1"/>
  <c r="BM14" i="1" a="1"/>
  <c r="BM14" i="1"/>
  <c r="BM15" i="1" a="1"/>
  <c r="BM15" i="1"/>
  <c r="BM16" i="1" a="1"/>
  <c r="BM16" i="1"/>
  <c r="BM17" i="1" a="1"/>
  <c r="BM17" i="1"/>
  <c r="BM18" i="1" a="1"/>
  <c r="BM18" i="1"/>
  <c r="BM19" i="1" a="1"/>
  <c r="BM19" i="1"/>
  <c r="BM20" i="1" a="1"/>
  <c r="BM20" i="1"/>
  <c r="BM21" i="1" a="1"/>
  <c r="BM21" i="1"/>
  <c r="BM22" i="1" a="1"/>
  <c r="BM22" i="1"/>
  <c r="BM23" i="1" a="1"/>
  <c r="BM23" i="1"/>
  <c r="BM24" i="1" a="1"/>
  <c r="BM24" i="1"/>
  <c r="BM25" i="1" a="1"/>
  <c r="BM25" i="1"/>
  <c r="BN3" i="1"/>
  <c r="BN4" i="1"/>
  <c r="BN5" i="1"/>
  <c r="BN6" i="1"/>
  <c r="BN7" i="1"/>
  <c r="BN8" i="1"/>
  <c r="BN9" i="1"/>
  <c r="BN10" i="1"/>
  <c r="BN11" i="1"/>
  <c r="BN12" i="1"/>
  <c r="BN13" i="1"/>
  <c r="BN14" i="1"/>
  <c r="BN15" i="1"/>
  <c r="BN16" i="1"/>
  <c r="BN17" i="1"/>
  <c r="BN18" i="1"/>
  <c r="BN19" i="1"/>
  <c r="BN20" i="1"/>
  <c r="BN21" i="1"/>
  <c r="BN22" i="1"/>
  <c r="BN23" i="1"/>
  <c r="BN24" i="1"/>
  <c r="BN25" i="1"/>
  <c r="BK3" i="1"/>
  <c r="BK4" i="1"/>
  <c r="BK5" i="1"/>
  <c r="BK6" i="1"/>
  <c r="BK7" i="1"/>
  <c r="BK11" i="1"/>
  <c r="BK12" i="1"/>
  <c r="BK13" i="1"/>
  <c r="BK14" i="1"/>
  <c r="BK15" i="1"/>
  <c r="BK20" i="1"/>
  <c r="BK22" i="1"/>
  <c r="BK23" i="1"/>
  <c r="BK24" i="1"/>
  <c r="BK25" i="1"/>
  <c r="BG3" i="1"/>
  <c r="BG4" i="1"/>
  <c r="BG5" i="1"/>
  <c r="BG6" i="1"/>
  <c r="BG7" i="1"/>
  <c r="BG8" i="1"/>
  <c r="BG9" i="1"/>
  <c r="BG10" i="1"/>
  <c r="BG11" i="1"/>
  <c r="BG12" i="1"/>
  <c r="BG13" i="1"/>
  <c r="BG14" i="1"/>
  <c r="BG15" i="1"/>
  <c r="BG16" i="1"/>
  <c r="BG17" i="1"/>
  <c r="BG18" i="1"/>
  <c r="BG19" i="1"/>
  <c r="BG20" i="1"/>
  <c r="BG21" i="1"/>
  <c r="BG22" i="1"/>
  <c r="BG23" i="1"/>
  <c r="BG24" i="1"/>
  <c r="BG25" i="1"/>
  <c r="BF3" i="1"/>
  <c r="BF4" i="1"/>
  <c r="BF5" i="1"/>
  <c r="BF6" i="1"/>
  <c r="BF7" i="1"/>
  <c r="BF8" i="1"/>
  <c r="BF9" i="1"/>
  <c r="BF10" i="1"/>
  <c r="BF11" i="1"/>
  <c r="BF12" i="1"/>
  <c r="BF13" i="1"/>
  <c r="BF14" i="1"/>
  <c r="BF15" i="1"/>
  <c r="BF16" i="1"/>
  <c r="BF17" i="1"/>
  <c r="BF18" i="1"/>
  <c r="BF19" i="1"/>
  <c r="BF20" i="1"/>
  <c r="BF21" i="1"/>
  <c r="BF22" i="1"/>
  <c r="BF23" i="1"/>
  <c r="BF24" i="1"/>
  <c r="BF25" i="1"/>
  <c r="BE3" i="1"/>
  <c r="BE4" i="1"/>
  <c r="BE5" i="1"/>
  <c r="BE6" i="1"/>
  <c r="BE7" i="1"/>
  <c r="BE8" i="1"/>
  <c r="BE9" i="1"/>
  <c r="BE10" i="1"/>
  <c r="BE11" i="1"/>
  <c r="BE12" i="1"/>
  <c r="BE13" i="1"/>
  <c r="BE14" i="1"/>
  <c r="BE15" i="1"/>
  <c r="BE16" i="1"/>
  <c r="BE17" i="1"/>
  <c r="BE18" i="1"/>
  <c r="BE19" i="1"/>
  <c r="BE20" i="1"/>
  <c r="BE21" i="1"/>
  <c r="BE22" i="1"/>
  <c r="BE23" i="1"/>
  <c r="BE24" i="1"/>
  <c r="BE25" i="1"/>
  <c r="BD3" i="1"/>
  <c r="BD4" i="1"/>
  <c r="BD5" i="1"/>
  <c r="BD6" i="1"/>
  <c r="BD7" i="1"/>
  <c r="BD8" i="1"/>
  <c r="BD9" i="1"/>
  <c r="BD10" i="1"/>
  <c r="BD11" i="1"/>
  <c r="BD12" i="1"/>
  <c r="BD13" i="1"/>
  <c r="BD14" i="1"/>
  <c r="BD15" i="1"/>
  <c r="BD16" i="1"/>
  <c r="BD17" i="1"/>
  <c r="BD18" i="1"/>
  <c r="BD19" i="1"/>
  <c r="BD20" i="1"/>
  <c r="BD21" i="1"/>
  <c r="BD22" i="1"/>
  <c r="BD23" i="1"/>
  <c r="BD24" i="1"/>
  <c r="BD25" i="1"/>
  <c r="BC3" i="1"/>
  <c r="BC4" i="1"/>
  <c r="BI4" i="1" s="1"/>
  <c r="BC5" i="1"/>
  <c r="BC6" i="1"/>
  <c r="BI6" i="1" s="1"/>
  <c r="BC7" i="1"/>
  <c r="BC8" i="1"/>
  <c r="BI8" i="1" s="1"/>
  <c r="BC9" i="1"/>
  <c r="BC10" i="1"/>
  <c r="BI10" i="1" s="1"/>
  <c r="BC11" i="1"/>
  <c r="BC12" i="1"/>
  <c r="BI12" i="1" s="1"/>
  <c r="BC13" i="1"/>
  <c r="BC14" i="1"/>
  <c r="BI14" i="1" s="1"/>
  <c r="BC15" i="1"/>
  <c r="BC16" i="1"/>
  <c r="BI16" i="1" s="1"/>
  <c r="BC17" i="1"/>
  <c r="BC18" i="1"/>
  <c r="BI18" i="1" s="1"/>
  <c r="BC19" i="1"/>
  <c r="BC20" i="1"/>
  <c r="BI20" i="1" s="1"/>
  <c r="BC21" i="1"/>
  <c r="BC22" i="1"/>
  <c r="BI22" i="1" s="1"/>
  <c r="BC23" i="1"/>
  <c r="BC24" i="1"/>
  <c r="BI24" i="1" s="1"/>
  <c r="BC25" i="1"/>
  <c r="BB3" i="1"/>
  <c r="BI3" i="1" s="1"/>
  <c r="BB4" i="1"/>
  <c r="BB5" i="1"/>
  <c r="BI5" i="1" s="1"/>
  <c r="BB6" i="1"/>
  <c r="BB7" i="1"/>
  <c r="BI7" i="1" s="1"/>
  <c r="BB8" i="1"/>
  <c r="BB9" i="1"/>
  <c r="BI9" i="1" s="1"/>
  <c r="BB10" i="1"/>
  <c r="BB11" i="1"/>
  <c r="BI11" i="1" s="1"/>
  <c r="BB12" i="1"/>
  <c r="BB13" i="1"/>
  <c r="BI13" i="1" s="1"/>
  <c r="BB14" i="1"/>
  <c r="BB15" i="1"/>
  <c r="BI15" i="1" s="1"/>
  <c r="BB16" i="1"/>
  <c r="BB17" i="1"/>
  <c r="BI17" i="1" s="1"/>
  <c r="BB18" i="1"/>
  <c r="BB19" i="1"/>
  <c r="BI19" i="1" s="1"/>
  <c r="BB20" i="1"/>
  <c r="BB21" i="1"/>
  <c r="BI21" i="1" s="1"/>
  <c r="BB22" i="1"/>
  <c r="BB23" i="1"/>
  <c r="BI23" i="1" s="1"/>
  <c r="BB24" i="1"/>
  <c r="BB25" i="1"/>
  <c r="BI25" i="1" s="1"/>
  <c r="AZ3" i="1"/>
  <c r="AZ4" i="1"/>
  <c r="AZ5" i="1"/>
  <c r="AZ6" i="1"/>
  <c r="AZ7" i="1"/>
  <c r="AZ8" i="1"/>
  <c r="AZ9" i="1"/>
  <c r="AZ10" i="1"/>
  <c r="AZ11" i="1"/>
  <c r="AZ12" i="1"/>
  <c r="AZ13" i="1"/>
  <c r="AZ14" i="1"/>
  <c r="AZ15" i="1"/>
  <c r="AZ16" i="1"/>
  <c r="AZ17" i="1"/>
  <c r="AZ18" i="1"/>
  <c r="AZ19" i="1"/>
  <c r="AZ20" i="1"/>
  <c r="AZ21" i="1"/>
  <c r="AZ22" i="1"/>
  <c r="AZ23" i="1"/>
  <c r="AZ24" i="1"/>
  <c r="AZ25" i="1"/>
  <c r="AY3" i="1"/>
  <c r="AY4" i="1"/>
  <c r="AY5" i="1"/>
  <c r="AY6" i="1"/>
  <c r="AY7" i="1"/>
  <c r="AY8" i="1"/>
  <c r="AY9" i="1"/>
  <c r="AY10" i="1"/>
  <c r="AY11" i="1"/>
  <c r="AY12" i="1"/>
  <c r="AY13" i="1"/>
  <c r="AY14" i="1"/>
  <c r="AY15" i="1"/>
  <c r="AY16" i="1"/>
  <c r="AY17" i="1"/>
  <c r="AY18" i="1"/>
  <c r="AY19" i="1"/>
  <c r="AY20" i="1"/>
  <c r="AY21" i="1"/>
  <c r="AY22" i="1"/>
  <c r="AY23" i="1"/>
  <c r="AY24" i="1"/>
  <c r="AY25" i="1"/>
  <c r="AU3" i="1"/>
  <c r="AU4" i="1"/>
  <c r="AU5" i="1"/>
  <c r="AU6" i="1"/>
  <c r="AU7" i="1"/>
  <c r="AU8" i="1"/>
  <c r="AU9" i="1"/>
  <c r="AU10" i="1"/>
  <c r="AU11" i="1"/>
  <c r="AU12" i="1"/>
  <c r="AU13" i="1"/>
  <c r="AU14" i="1"/>
  <c r="AU15" i="1"/>
  <c r="AU16" i="1"/>
  <c r="AU17" i="1"/>
  <c r="AU18" i="1"/>
  <c r="AU19" i="1"/>
  <c r="AU20" i="1"/>
  <c r="AU21" i="1"/>
  <c r="AU22" i="1"/>
  <c r="AU23" i="1" s="1"/>
  <c r="AU24" i="1"/>
  <c r="AU25" i="1" s="1"/>
  <c r="AS8" i="1"/>
  <c r="AT8" i="1" s="1"/>
  <c r="AS9" i="1"/>
  <c r="AT9" i="1" s="1"/>
  <c r="AS10" i="1"/>
  <c r="AT10" i="1" s="1"/>
  <c r="AS11" i="1"/>
  <c r="AT11" i="1" s="1"/>
  <c r="AS12" i="1"/>
  <c r="AT12" i="1" s="1"/>
  <c r="AS13" i="1"/>
  <c r="AT13" i="1" s="1"/>
  <c r="AS14" i="1"/>
  <c r="AT14" i="1" s="1"/>
  <c r="AS15" i="1"/>
  <c r="AT15" i="1" s="1"/>
  <c r="AS16" i="1"/>
  <c r="AT16" i="1" s="1"/>
  <c r="AS17" i="1"/>
  <c r="AT17" i="1" s="1"/>
  <c r="AS18" i="1"/>
  <c r="AT18" i="1" s="1"/>
  <c r="AS19" i="1"/>
  <c r="AT19" i="1" s="1"/>
  <c r="AS21" i="1"/>
  <c r="AT21" i="1" s="1"/>
  <c r="AR3" i="1"/>
  <c r="AR4" i="1"/>
  <c r="AR5" i="1"/>
  <c r="AR6" i="1"/>
  <c r="AR7" i="1"/>
  <c r="AR8" i="1"/>
  <c r="AR9" i="1"/>
  <c r="AR10" i="1"/>
  <c r="AR11" i="1"/>
  <c r="AR12" i="1"/>
  <c r="AR13" i="1"/>
  <c r="AR14" i="1"/>
  <c r="AR15" i="1"/>
  <c r="AR16" i="1"/>
  <c r="AR17" i="1"/>
  <c r="AR18" i="1"/>
  <c r="AR19" i="1"/>
  <c r="AR20" i="1"/>
  <c r="AR21" i="1"/>
  <c r="AR22" i="1"/>
  <c r="AR23" i="1"/>
  <c r="AR24" i="1"/>
  <c r="AR25" i="1"/>
  <c r="AQ3" i="1"/>
  <c r="AS3" i="1" s="1"/>
  <c r="AT3" i="1" s="1"/>
  <c r="AV3" i="1" s="1"/>
  <c r="AQ4" i="1"/>
  <c r="AQ5" i="1"/>
  <c r="AS5" i="1" s="1"/>
  <c r="AT5" i="1" s="1"/>
  <c r="AV5" i="1" s="1"/>
  <c r="AQ6" i="1"/>
  <c r="AQ7" i="1"/>
  <c r="AS7" i="1" s="1"/>
  <c r="AT7" i="1" s="1"/>
  <c r="AV7" i="1" s="1"/>
  <c r="AQ8" i="1"/>
  <c r="AQ9" i="1"/>
  <c r="AQ10" i="1"/>
  <c r="AQ11" i="1"/>
  <c r="AQ12" i="1"/>
  <c r="AQ13" i="1"/>
  <c r="AQ14" i="1"/>
  <c r="AQ15" i="1"/>
  <c r="AQ16" i="1"/>
  <c r="AQ17" i="1"/>
  <c r="AQ18" i="1"/>
  <c r="AQ19" i="1"/>
  <c r="AQ20" i="1"/>
  <c r="AQ21" i="1"/>
  <c r="AQ22" i="1"/>
  <c r="AQ23" i="1"/>
  <c r="AS23" i="1" s="1"/>
  <c r="AT23" i="1" s="1"/>
  <c r="AQ24" i="1"/>
  <c r="AQ25" i="1"/>
  <c r="AS25" i="1" s="1"/>
  <c r="AT25" i="1" s="1"/>
  <c r="AP3" i="1"/>
  <c r="AP4" i="1"/>
  <c r="AP5" i="1"/>
  <c r="AP6" i="1"/>
  <c r="AP7" i="1"/>
  <c r="AP8" i="1"/>
  <c r="AP9" i="1"/>
  <c r="AP10" i="1"/>
  <c r="AP11" i="1"/>
  <c r="AP12" i="1"/>
  <c r="AP13" i="1"/>
  <c r="AP14" i="1"/>
  <c r="AP15" i="1"/>
  <c r="AP16" i="1"/>
  <c r="AP17" i="1" s="1"/>
  <c r="AP18" i="1" s="1"/>
  <c r="AP20" i="1"/>
  <c r="AP22" i="1"/>
  <c r="AP23" i="1"/>
  <c r="AP24" i="1"/>
  <c r="AP25"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U24" i="1"/>
  <c r="BW24" i="1" s="1"/>
  <c r="BT24" i="1"/>
  <c r="BV24" i="1" s="1"/>
  <c r="BU22" i="1"/>
  <c r="BW22" i="1" s="1"/>
  <c r="BT22" i="1"/>
  <c r="BV22" i="1" s="1"/>
  <c r="BU20" i="1"/>
  <c r="BW20" i="1" s="1"/>
  <c r="BT20" i="1"/>
  <c r="BV20" i="1" s="1"/>
  <c r="BU19" i="1"/>
  <c r="BW19" i="1" s="1"/>
  <c r="BT19" i="1"/>
  <c r="BV19" i="1" s="1"/>
  <c r="BU18" i="1"/>
  <c r="BW18" i="1" s="1"/>
  <c r="BT18" i="1"/>
  <c r="BV18" i="1" s="1"/>
  <c r="BU17" i="1"/>
  <c r="BW17" i="1" s="1"/>
  <c r="BT17" i="1"/>
  <c r="BV17" i="1" s="1"/>
  <c r="BU16" i="1"/>
  <c r="BW16" i="1" s="1"/>
  <c r="BT16" i="1"/>
  <c r="BV16" i="1" s="1"/>
  <c r="BU14" i="1"/>
  <c r="BW14" i="1" s="1"/>
  <c r="BT14" i="1"/>
  <c r="BV14" i="1" s="1"/>
  <c r="BU13" i="1"/>
  <c r="BW13" i="1" s="1"/>
  <c r="BT13" i="1"/>
  <c r="BV13" i="1" s="1"/>
  <c r="BU12" i="1"/>
  <c r="BW12" i="1" s="1"/>
  <c r="BT12" i="1"/>
  <c r="BV12" i="1" s="1"/>
  <c r="BU6" i="1"/>
  <c r="BW6" i="1" s="1"/>
  <c r="BT6" i="1"/>
  <c r="BV6" i="1" s="1"/>
  <c r="BU4" i="1"/>
  <c r="BW4" i="1" s="1"/>
  <c r="BT4" i="1"/>
  <c r="BV4" i="1" s="1"/>
  <c r="BU2" i="1"/>
  <c r="BW2" i="1" s="1"/>
  <c r="BT2" i="1"/>
  <c r="BV2" i="1" s="1"/>
  <c r="BN2" i="1"/>
  <c r="BK2" i="1"/>
  <c r="BG2" i="1"/>
  <c r="BF2" i="1"/>
  <c r="BE2" i="1"/>
  <c r="BD2" i="1"/>
  <c r="BC2" i="1"/>
  <c r="BB2" i="1"/>
  <c r="AZ2" i="1"/>
  <c r="AY2" i="1"/>
  <c r="AU2" i="1"/>
  <c r="AP2" i="1"/>
  <c r="AR2" i="1"/>
  <c r="AQ2" i="1"/>
  <c r="AS24" i="1" l="1"/>
  <c r="AT24" i="1" s="1"/>
  <c r="AV24" i="1" s="1"/>
  <c r="AS22" i="1"/>
  <c r="AT22" i="1" s="1"/>
  <c r="AV22" i="1" s="1"/>
  <c r="AW22" i="1" s="1"/>
  <c r="AS20" i="1"/>
  <c r="AT20" i="1" s="1"/>
  <c r="AV20" i="1" s="1"/>
  <c r="AS6" i="1"/>
  <c r="AT6" i="1" s="1"/>
  <c r="AV6" i="1" s="1"/>
  <c r="AX6" i="1" s="1"/>
  <c r="AS4" i="1"/>
  <c r="AT4" i="1" s="1"/>
  <c r="AV4" i="1" s="1"/>
  <c r="AV15" i="1"/>
  <c r="AX15" i="1" s="1"/>
  <c r="AV13" i="1"/>
  <c r="AV11" i="1"/>
  <c r="AX11" i="1" s="1"/>
  <c r="AV9" i="1"/>
  <c r="BH24" i="1"/>
  <c r="BJ24" i="1" s="1"/>
  <c r="BH22" i="1"/>
  <c r="BH20" i="1"/>
  <c r="BJ20" i="1" s="1"/>
  <c r="BK18" i="1"/>
  <c r="BK16" i="1"/>
  <c r="BH14" i="1"/>
  <c r="BH12" i="1"/>
  <c r="BJ12" i="1" s="1"/>
  <c r="BK10" i="1"/>
  <c r="BK8" i="1"/>
  <c r="BH6" i="1"/>
  <c r="BH4" i="1"/>
  <c r="BJ4" i="1" s="1"/>
  <c r="AV17" i="1"/>
  <c r="AX17" i="1" s="1"/>
  <c r="BH25" i="1"/>
  <c r="BJ25" i="1" s="1"/>
  <c r="BH23" i="1"/>
  <c r="BH21" i="1"/>
  <c r="BJ21" i="1" s="1"/>
  <c r="BH19" i="1"/>
  <c r="BJ19" i="1" s="1"/>
  <c r="BH17" i="1"/>
  <c r="BJ17" i="1" s="1"/>
  <c r="BH15" i="1"/>
  <c r="BH13" i="1"/>
  <c r="BJ13" i="1" s="1"/>
  <c r="BH11" i="1"/>
  <c r="BJ11" i="1" s="1"/>
  <c r="BH9" i="1"/>
  <c r="BJ9" i="1" s="1"/>
  <c r="BH7" i="1"/>
  <c r="BH5" i="1"/>
  <c r="BJ5" i="1" s="1"/>
  <c r="BH3" i="1"/>
  <c r="BJ3" i="1" s="1"/>
  <c r="BK21" i="1"/>
  <c r="BK19" i="1"/>
  <c r="BK17" i="1"/>
  <c r="BK9" i="1"/>
  <c r="AV18" i="1"/>
  <c r="AX18" i="1" s="1"/>
  <c r="AV16" i="1"/>
  <c r="AW16" i="1" s="1"/>
  <c r="AV14" i="1"/>
  <c r="AX14" i="1" s="1"/>
  <c r="AV12" i="1"/>
  <c r="AW12" i="1" s="1"/>
  <c r="AV10" i="1"/>
  <c r="AX10" i="1" s="1"/>
  <c r="AV8" i="1"/>
  <c r="AW8" i="1" s="1"/>
  <c r="BH18" i="1"/>
  <c r="BJ18" i="1" s="1"/>
  <c r="BH16" i="1"/>
  <c r="BH10" i="1"/>
  <c r="BJ10" i="1" s="1"/>
  <c r="BH8" i="1"/>
  <c r="BJ8" i="1" s="1"/>
  <c r="BJ22" i="1"/>
  <c r="BJ16" i="1"/>
  <c r="BJ14" i="1"/>
  <c r="BJ6" i="1"/>
  <c r="BJ23" i="1"/>
  <c r="BJ15" i="1"/>
  <c r="BJ7" i="1"/>
  <c r="AW7" i="1"/>
  <c r="AX7" i="1"/>
  <c r="AW3" i="1"/>
  <c r="AX3" i="1"/>
  <c r="AX24" i="1"/>
  <c r="AW24" i="1"/>
  <c r="AX20" i="1"/>
  <c r="AW20" i="1"/>
  <c r="AX16" i="1"/>
  <c r="AX8" i="1"/>
  <c r="AX4" i="1"/>
  <c r="AW4" i="1"/>
  <c r="AW17" i="1"/>
  <c r="AW13" i="1"/>
  <c r="AX13" i="1"/>
  <c r="AW9" i="1"/>
  <c r="AX9" i="1"/>
  <c r="AW5" i="1"/>
  <c r="AX5" i="1"/>
  <c r="AV25" i="1"/>
  <c r="AV23" i="1"/>
  <c r="AP19" i="1"/>
  <c r="AP21" i="1" s="1"/>
  <c r="AV21" i="1" s="1"/>
  <c r="AS2" i="1"/>
  <c r="AT2" i="1" s="1"/>
  <c r="BI2" i="1"/>
  <c r="BZ24" i="1" a="1"/>
  <c r="BZ24" i="1" s="1"/>
  <c r="CA24" i="1" s="1" a="1"/>
  <c r="CA24" i="1" s="1"/>
  <c r="BZ22" i="1" a="1"/>
  <c r="BZ22" i="1" s="1"/>
  <c r="CA22" i="1" s="1" a="1"/>
  <c r="CA22" i="1" s="1"/>
  <c r="BZ20" i="1" a="1"/>
  <c r="BZ20" i="1" s="1"/>
  <c r="CA20" i="1" s="1" a="1"/>
  <c r="CA20" i="1" s="1"/>
  <c r="BZ19" i="1" a="1"/>
  <c r="BZ19" i="1" s="1"/>
  <c r="CA19" i="1" s="1" a="1"/>
  <c r="CA19" i="1" s="1"/>
  <c r="BZ18" i="1" a="1"/>
  <c r="BZ18" i="1" s="1"/>
  <c r="CA18" i="1" s="1" a="1"/>
  <c r="CA18" i="1" s="1"/>
  <c r="BZ17" i="1" a="1"/>
  <c r="BZ17" i="1" s="1"/>
  <c r="CA17" i="1" s="1" a="1"/>
  <c r="CA17" i="1" s="1"/>
  <c r="BZ16" i="1" a="1"/>
  <c r="BZ16" i="1" s="1"/>
  <c r="CA16" i="1" s="1" a="1"/>
  <c r="CA16" i="1" s="1"/>
  <c r="BZ14" i="1" a="1"/>
  <c r="BZ14" i="1" s="1"/>
  <c r="CA14" i="1" s="1" a="1"/>
  <c r="CA14" i="1" s="1"/>
  <c r="BZ13" i="1" a="1"/>
  <c r="BZ13" i="1" s="1"/>
  <c r="CA13" i="1" s="1" a="1"/>
  <c r="CA13" i="1" s="1"/>
  <c r="BZ12" i="1" a="1"/>
  <c r="BZ12" i="1" s="1"/>
  <c r="CA12" i="1" s="1" a="1"/>
  <c r="CA12" i="1" s="1"/>
  <c r="BZ6" i="1" a="1"/>
  <c r="BZ6" i="1" s="1"/>
  <c r="CA6" i="1" s="1" a="1"/>
  <c r="CA6" i="1" s="1"/>
  <c r="BZ4" i="1" a="1"/>
  <c r="BZ4" i="1" s="1"/>
  <c r="CA4" i="1" s="1" a="1"/>
  <c r="CA4" i="1" s="1"/>
  <c r="BZ2" i="1" a="1"/>
  <c r="BZ2" i="1" s="1"/>
  <c r="CA2" i="1" s="1" a="1"/>
  <c r="CA2" i="1" s="1"/>
  <c r="BX24" i="1" a="1"/>
  <c r="BX24" i="1" s="1"/>
  <c r="BY24" i="1" s="1" a="1"/>
  <c r="BY24" i="1" s="1"/>
  <c r="BX22" i="1" a="1"/>
  <c r="BX22" i="1" s="1"/>
  <c r="BY22" i="1" s="1" a="1"/>
  <c r="BY22" i="1" s="1"/>
  <c r="BX20" i="1" a="1"/>
  <c r="BX20" i="1" s="1"/>
  <c r="BY20" i="1" s="1" a="1"/>
  <c r="BY20" i="1" s="1"/>
  <c r="BX19" i="1" a="1"/>
  <c r="BX19" i="1" s="1"/>
  <c r="BY19" i="1" s="1" a="1"/>
  <c r="BY19" i="1" s="1"/>
  <c r="BX18" i="1" a="1"/>
  <c r="BX18" i="1" s="1"/>
  <c r="BY18" i="1" s="1" a="1"/>
  <c r="BY18" i="1" s="1"/>
  <c r="BX17" i="1" a="1"/>
  <c r="BX17" i="1" s="1"/>
  <c r="BY17" i="1" s="1" a="1"/>
  <c r="BY17" i="1" s="1"/>
  <c r="BX16" i="1" a="1"/>
  <c r="BX16" i="1" s="1"/>
  <c r="BY16" i="1" s="1" a="1"/>
  <c r="BY16" i="1" s="1"/>
  <c r="BX14" i="1" a="1"/>
  <c r="BX14" i="1" s="1"/>
  <c r="BY14" i="1" s="1" a="1"/>
  <c r="BY14" i="1" s="1"/>
  <c r="BX13" i="1" a="1"/>
  <c r="BX13" i="1" s="1"/>
  <c r="BY13" i="1" s="1" a="1"/>
  <c r="BY13" i="1" s="1"/>
  <c r="BX12" i="1" a="1"/>
  <c r="BX12" i="1" s="1"/>
  <c r="BY12" i="1" s="1" a="1"/>
  <c r="BY12" i="1" s="1"/>
  <c r="BX6" i="1" a="1"/>
  <c r="BX6" i="1" s="1"/>
  <c r="BY6" i="1" s="1" a="1"/>
  <c r="BY6" i="1" s="1"/>
  <c r="BX4" i="1" a="1"/>
  <c r="BX4" i="1" s="1"/>
  <c r="BY4" i="1" s="1" a="1"/>
  <c r="BY4" i="1" s="1"/>
  <c r="BX2" i="1" a="1"/>
  <c r="BX2" i="1" s="1"/>
  <c r="BY2" i="1" s="1" a="1"/>
  <c r="BY2" i="1" s="1"/>
  <c r="BH2" i="1"/>
  <c r="AX12" i="1" l="1"/>
  <c r="AW11" i="1"/>
  <c r="AW14" i="1"/>
  <c r="AW6" i="1"/>
  <c r="AX22" i="1"/>
  <c r="AW15" i="1"/>
  <c r="AW10" i="1"/>
  <c r="AW18" i="1"/>
  <c r="AV19" i="1"/>
  <c r="AW21" i="1"/>
  <c r="AX21" i="1"/>
  <c r="AW23" i="1"/>
  <c r="AX23" i="1"/>
  <c r="AW25" i="1"/>
  <c r="AX25" i="1"/>
  <c r="BO18" i="1"/>
  <c r="BP18" i="1" s="1"/>
  <c r="BO13" i="1"/>
  <c r="BP13" i="1" s="1"/>
  <c r="BO8" i="1"/>
  <c r="BP8" i="1" s="1"/>
  <c r="BO15" i="1"/>
  <c r="BP15" i="1" s="1"/>
  <c r="BO11" i="1"/>
  <c r="BO9" i="1"/>
  <c r="BP9" i="1" s="1"/>
  <c r="BO12" i="1"/>
  <c r="BP12" i="1" s="1"/>
  <c r="BO14" i="1"/>
  <c r="BP14" i="1" s="1"/>
  <c r="BO10" i="1"/>
  <c r="BP10" i="1" s="1"/>
  <c r="BO16" i="1"/>
  <c r="BP16" i="1" s="1"/>
  <c r="BJ2" i="1"/>
  <c r="BR10" i="1" l="1"/>
  <c r="BQ10" i="1"/>
  <c r="BR16" i="1"/>
  <c r="BQ16" i="1"/>
  <c r="BR12" i="1"/>
  <c r="BQ12" i="1"/>
  <c r="BP11" i="1"/>
  <c r="BR8" i="1"/>
  <c r="BS8" i="1" s="1"/>
  <c r="BQ8" i="1"/>
  <c r="BR18" i="1"/>
  <c r="BQ18" i="1"/>
  <c r="BR14" i="1"/>
  <c r="BS14" i="1" s="1"/>
  <c r="BQ14" i="1"/>
  <c r="BR9" i="1"/>
  <c r="BS9" i="1" s="1"/>
  <c r="BQ9" i="1"/>
  <c r="BR15" i="1"/>
  <c r="BS15" i="1" s="1"/>
  <c r="BQ15" i="1"/>
  <c r="BR13" i="1"/>
  <c r="BS13" i="1" s="1"/>
  <c r="BQ13" i="1"/>
  <c r="AW19" i="1"/>
  <c r="AX19" i="1"/>
  <c r="BO19" i="1" s="1"/>
  <c r="BS18" i="1"/>
  <c r="BO17" i="1"/>
  <c r="BP17" i="1" s="1"/>
  <c r="BU8" i="1"/>
  <c r="BW8" i="1" s="1"/>
  <c r="BZ8" i="1" s="1" a="1"/>
  <c r="BZ8" i="1" s="1"/>
  <c r="CA8" i="1" s="1" a="1"/>
  <c r="CA8" i="1" s="1"/>
  <c r="BS16" i="1"/>
  <c r="BT10" i="1"/>
  <c r="BV10" i="1" s="1"/>
  <c r="BT8" i="1"/>
  <c r="BV8" i="1" s="1"/>
  <c r="BT11" i="1"/>
  <c r="BV11" i="1" s="1"/>
  <c r="BT9" i="1"/>
  <c r="BV9" i="1" s="1"/>
  <c r="BU9" i="1"/>
  <c r="BW9" i="1" s="1"/>
  <c r="BT15" i="1"/>
  <c r="BV15" i="1" s="1"/>
  <c r="BS12" i="1"/>
  <c r="BO21" i="1"/>
  <c r="BP21" i="1" s="1"/>
  <c r="BP19" i="1" l="1"/>
  <c r="BR11" i="1"/>
  <c r="BS11" i="1" s="1"/>
  <c r="BQ11" i="1"/>
  <c r="BU11" i="1" s="1"/>
  <c r="BW11" i="1" s="1"/>
  <c r="BR21" i="1"/>
  <c r="BQ21" i="1"/>
  <c r="BR17" i="1"/>
  <c r="BQ17" i="1"/>
  <c r="BS10" i="1"/>
  <c r="BU10" i="1"/>
  <c r="BW10" i="1" s="1"/>
  <c r="BZ10" i="1" s="1" a="1"/>
  <c r="BZ10" i="1" s="1"/>
  <c r="CA10" i="1" s="1" a="1"/>
  <c r="CA10" i="1" s="1"/>
  <c r="BS17" i="1"/>
  <c r="BZ9" i="1" a="1"/>
  <c r="BZ9" i="1" s="1"/>
  <c r="CA9" i="1" s="1" a="1"/>
  <c r="CA9" i="1" s="1"/>
  <c r="BZ11" i="1" a="1"/>
  <c r="BZ11" i="1" s="1"/>
  <c r="CA11" i="1" s="1" a="1"/>
  <c r="CA11" i="1" s="1"/>
  <c r="BX9" i="1" a="1"/>
  <c r="BX9" i="1" s="1"/>
  <c r="BY9" i="1" s="1" a="1"/>
  <c r="BY9" i="1" s="1"/>
  <c r="BX10" i="1" a="1"/>
  <c r="BX10" i="1" s="1"/>
  <c r="BY10" i="1" s="1" a="1"/>
  <c r="BY10" i="1" s="1"/>
  <c r="BX15" i="1" a="1"/>
  <c r="BX15" i="1" s="1"/>
  <c r="BY15" i="1" s="1" a="1"/>
  <c r="BY15" i="1" s="1"/>
  <c r="BX11" i="1" a="1"/>
  <c r="BX11" i="1" s="1"/>
  <c r="BY11" i="1" s="1" a="1"/>
  <c r="BY11" i="1" s="1"/>
  <c r="BX8" i="1" a="1"/>
  <c r="BX8" i="1" s="1"/>
  <c r="BY8" i="1" s="1" a="1"/>
  <c r="BY8" i="1" s="1"/>
  <c r="BU15" i="1"/>
  <c r="BW15" i="1" s="1"/>
  <c r="BR19" i="1" l="1"/>
  <c r="BS19" i="1" s="1"/>
  <c r="BQ19" i="1"/>
  <c r="BZ15" i="1" a="1"/>
  <c r="BZ15" i="1" s="1"/>
  <c r="CA15" i="1" s="1" a="1"/>
  <c r="CA15" i="1" s="1"/>
  <c r="BS21" i="1"/>
  <c r="AV2" i="1" l="1"/>
  <c r="BO24" i="1" l="1"/>
  <c r="BP24" i="1" s="1"/>
  <c r="BO7" i="1"/>
  <c r="BP7" i="1" s="1"/>
  <c r="BQ7" i="1" s="1"/>
  <c r="AW2" i="1"/>
  <c r="AX2" i="1"/>
  <c r="BO2" i="1" s="1"/>
  <c r="BP2" i="1" s="1"/>
  <c r="BQ2" i="1" s="1"/>
  <c r="BQ24" i="1" l="1"/>
  <c r="BO22" i="1"/>
  <c r="BP22" i="1" s="1"/>
  <c r="BO23" i="1"/>
  <c r="BP23" i="1" s="1"/>
  <c r="BQ23" i="1" s="1"/>
  <c r="BO25" i="1"/>
  <c r="BP25" i="1" s="1"/>
  <c r="BQ25" i="1" s="1"/>
  <c r="BO5" i="1"/>
  <c r="BP5" i="1" s="1"/>
  <c r="BO20" i="1"/>
  <c r="BO3" i="1"/>
  <c r="BO4" i="1"/>
  <c r="BO6" i="1"/>
  <c r="BR2" i="1"/>
  <c r="BS2" i="1" s="1"/>
  <c r="BP4" i="1" l="1"/>
  <c r="BP20" i="1"/>
  <c r="BT21" i="1" s="1"/>
  <c r="BV21" i="1" s="1"/>
  <c r="BX21" i="1" s="1" a="1"/>
  <c r="BX21" i="1" s="1"/>
  <c r="BY21" i="1" s="1" a="1"/>
  <c r="BY21" i="1" s="1"/>
  <c r="BP6" i="1"/>
  <c r="BT7" i="1" s="1"/>
  <c r="BV7" i="1" s="1"/>
  <c r="BX7" i="1" s="1" a="1"/>
  <c r="BX7" i="1" s="1"/>
  <c r="BY7" i="1" s="1" a="1"/>
  <c r="BY7" i="1" s="1"/>
  <c r="BP3" i="1"/>
  <c r="BT3" i="1" s="1"/>
  <c r="BV3" i="1" s="1"/>
  <c r="BX3" i="1" s="1" a="1"/>
  <c r="BX3" i="1" s="1"/>
  <c r="BY3" i="1" s="1" a="1"/>
  <c r="BY3" i="1" s="1"/>
  <c r="BR5" i="1"/>
  <c r="BS5" i="1" s="1"/>
  <c r="BQ5" i="1"/>
  <c r="BR25" i="1"/>
  <c r="BS25" i="1" s="1"/>
  <c r="BR23" i="1"/>
  <c r="BS23" i="1" s="1"/>
  <c r="BQ22" i="1"/>
  <c r="BT5" i="1"/>
  <c r="BV5" i="1" s="1"/>
  <c r="BX5" i="1" s="1" a="1"/>
  <c r="BX5" i="1" s="1"/>
  <c r="BY5" i="1" s="1" a="1"/>
  <c r="BY5" i="1" s="1"/>
  <c r="BU25" i="1"/>
  <c r="BW25" i="1" s="1"/>
  <c r="BZ25" i="1" s="1" a="1"/>
  <c r="BZ25" i="1" s="1"/>
  <c r="CA25" i="1" s="1" a="1"/>
  <c r="CA25" i="1" s="1"/>
  <c r="BU23" i="1"/>
  <c r="BW23" i="1" s="1"/>
  <c r="BZ23" i="1" s="1" a="1"/>
  <c r="BZ23" i="1" s="1"/>
  <c r="CA23" i="1" s="1" a="1"/>
  <c r="CA23" i="1" s="1"/>
  <c r="BT25" i="1"/>
  <c r="BV25" i="1" s="1"/>
  <c r="BX25" i="1" s="1" a="1"/>
  <c r="BX25" i="1" s="1"/>
  <c r="BY25" i="1" s="1" a="1"/>
  <c r="BY25" i="1" s="1"/>
  <c r="BT23" i="1"/>
  <c r="BV23" i="1" s="1"/>
  <c r="BX23" i="1" s="1" a="1"/>
  <c r="BX23" i="1" s="1"/>
  <c r="BY23" i="1" s="1" a="1"/>
  <c r="BY23" i="1" s="1"/>
  <c r="BR3" i="1" l="1"/>
  <c r="BS3" i="1" s="1"/>
  <c r="BQ3" i="1"/>
  <c r="BU3" i="1" s="1"/>
  <c r="BW3" i="1" s="1"/>
  <c r="BZ3" i="1" s="1" a="1"/>
  <c r="BZ3" i="1" s="1"/>
  <c r="CA3" i="1" s="1" a="1"/>
  <c r="CA3" i="1" s="1"/>
  <c r="BR7" i="1"/>
  <c r="BS7" i="1" s="1"/>
  <c r="BQ6" i="1"/>
  <c r="BU7" i="1" s="1"/>
  <c r="BW7" i="1" s="1"/>
  <c r="BZ7" i="1" s="1" a="1"/>
  <c r="BZ7" i="1" s="1"/>
  <c r="CA7" i="1" s="1" a="1"/>
  <c r="CA7" i="1" s="1"/>
  <c r="BR20" i="1"/>
  <c r="BS20" i="1" s="1"/>
  <c r="BQ20" i="1"/>
  <c r="BU21" i="1" s="1"/>
  <c r="BW21" i="1" s="1"/>
  <c r="BZ21" i="1" s="1" a="1"/>
  <c r="BZ21" i="1" s="1"/>
  <c r="CA21" i="1" s="1" a="1"/>
  <c r="CA21" i="1" s="1"/>
  <c r="BQ4" i="1"/>
  <c r="BU5" i="1" s="1"/>
  <c r="BW5" i="1" s="1"/>
  <c r="BZ5" i="1" s="1" a="1"/>
  <c r="BZ5" i="1" s="1"/>
  <c r="CA5" i="1" s="1" a="1"/>
  <c r="CA5" i="1" s="1"/>
  <c r="BR4" i="1"/>
  <c r="BS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charset val="128"/>
          </rPr>
          <t xml:space="preserve">
tactic identifier
Use something descriptive so the pivot table is more readable.
for grouping</t>
        </r>
      </text>
    </comment>
    <comment ref="C1" authorId="0" shapeId="0" xr:uid="{00000000-0006-0000-0000-000002000000}">
      <text>
        <r>
          <rPr>
            <sz val="9"/>
            <rFont val="MS PGothic"/>
            <charset val="128"/>
          </rPr>
          <t>Make it descriptive.
I put this here for organization in the pivot table.</t>
        </r>
      </text>
    </comment>
    <comment ref="D1" authorId="0" shapeId="0" xr:uid="{00000000-0006-0000-0000-000003000000}">
      <text>
        <r>
          <rPr>
            <sz val="9"/>
            <rFont val="MS PGothic"/>
            <charset val="128"/>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charset val="128"/>
          </rPr>
          <t>PC for Player Character
EC for Enemy Character</t>
        </r>
      </text>
    </comment>
    <comment ref="G1" authorId="0" shapeId="0" xr:uid="{00000000-0006-0000-0000-000005000000}">
      <text>
        <r>
          <rPr>
            <sz val="9"/>
            <rFont val="MS PGothic"/>
            <charset val="128"/>
          </rPr>
          <t>Character level or monster challenge rating. Used for rating the resulting DPR.</t>
        </r>
      </text>
    </comment>
    <comment ref="H1" authorId="0" shapeId="0" xr:uid="{00000000-0006-0000-0000-000006000000}">
      <text>
        <r>
          <rPr>
            <sz val="9"/>
            <rFont val="MS PGothic"/>
            <charset val="128"/>
          </rPr>
          <t>for this tactic
used to add all attacks in the same round, and to divide the tactic damage by the number of rounds to get the DPR.</t>
        </r>
      </text>
    </comment>
    <comment ref="I1" authorId="0" shapeId="0" xr:uid="{00000000-0006-0000-0000-000007000000}">
      <text>
        <r>
          <rPr>
            <sz val="9"/>
            <rFont val="MS PGothic"/>
            <charset val="128"/>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charset val="128"/>
          </rPr>
          <t>Lucky attribute
rerolls one die when d20=1
Since Elven Accuracy is impossible, it just returns regular advantage</t>
        </r>
      </text>
    </comment>
    <comment ref="K1" authorId="0" shapeId="0" xr:uid="{00000000-0006-0000-0000-000009000000}">
      <text>
        <r>
          <rPr>
            <sz val="9"/>
            <rFont val="MS PGothic"/>
            <charset val="128"/>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charset val="128"/>
          </rPr>
          <t>Just by checking yes, the Assumed Relative Modifier to hit gets -5 to it, and the Average Attack Damage Damage gets the +10 taken into its calculation.</t>
        </r>
      </text>
    </comment>
    <comment ref="N1" authorId="0" shapeId="0" xr:uid="{00000000-0006-0000-0000-00000B000000}">
      <text>
        <r>
          <rPr>
            <sz val="9"/>
            <rFont val="MS PGothic"/>
            <charset val="128"/>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charset val="128"/>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charset val="128"/>
          </rPr>
          <t>If you need more, add a column to the left of this one, and one to the left of the average result one.</t>
        </r>
      </text>
    </comment>
    <comment ref="Q1" authorId="0" shapeId="0" xr:uid="{00000000-0006-0000-0000-000010000000}">
      <text>
        <r>
          <rPr>
            <sz val="9"/>
            <rFont val="MS PGothic"/>
            <charset val="128"/>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charset val="128"/>
          </rPr>
          <t>Assume 20, w/exceptions
Such as
Hexblade's Curse, Champion Fighter Improved Critical, etc.
* Ac is for attack roll to crit</t>
        </r>
      </text>
    </comment>
    <comment ref="S1" authorId="0" shapeId="0" xr:uid="{00000000-0006-0000-0000-000013000000}">
      <text>
        <r>
          <rPr>
            <sz val="9"/>
            <rFont val="MS PGothic"/>
            <charset val="128"/>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charset val="128"/>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charset val="128"/>
          </rPr>
          <t>Rerolls 1s and 2s on damage dice, but only once and must take the new roll. 
Adds n*(1-(2/x)) where x is the dice size and n is the number of dice.</t>
        </r>
      </text>
    </comment>
    <comment ref="X1" authorId="0" shapeId="0" xr:uid="{00000000-0006-0000-0000-00001B000000}">
      <text>
        <r>
          <rPr>
            <sz val="9"/>
            <rFont val="MS PGothic"/>
            <charset val="128"/>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charset val="128"/>
          </rPr>
          <t>dmg dice that you might
add from an effect. 
(crit multiplies)
Notation:
Db</t>
        </r>
      </text>
    </comment>
    <comment ref="Z1" authorId="0" shapeId="0" xr:uid="{00000000-0006-0000-0000-00001D000000}">
      <text>
        <r>
          <rPr>
            <sz val="9"/>
            <rFont val="MS PGothic"/>
            <charset val="128"/>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charset val="128"/>
          </rPr>
          <t>dmg dice that you might
add only on crits, such as
Smite spells.
(crit multiplies)
Notation:
Dxc</t>
        </r>
      </text>
    </comment>
    <comment ref="AB1" authorId="0" shapeId="0" xr:uid="{00000000-0006-0000-0000-00001F000000}">
      <text>
        <r>
          <rPr>
            <sz val="9"/>
            <rFont val="MS PGothic"/>
            <charset val="128"/>
          </rPr>
          <t>not multiplied on crit
but applied only on crit
such as Savage Attacks.
Notation: Dxcn</t>
        </r>
      </text>
    </comment>
    <comment ref="AC1" authorId="0" shapeId="0" xr:uid="{00000000-0006-0000-0000-000020000000}">
      <text>
        <r>
          <rPr>
            <sz val="9"/>
            <rFont val="MS PGothic"/>
            <charset val="128"/>
          </rPr>
          <t>not multiplied on crit
such as Booming Blade. 
Notation: Dn</t>
        </r>
      </text>
    </comment>
    <comment ref="AD1" authorId="0" shapeId="0" xr:uid="{00000000-0006-0000-0000-000021000000}">
      <text>
        <r>
          <rPr>
            <sz val="9"/>
            <rFont val="MS PGothic"/>
            <charset val="128"/>
          </rPr>
          <t>modifiers,
not multiplied on crit
Notation:
B</t>
        </r>
      </text>
    </comment>
    <comment ref="AF1" authorId="0" shapeId="0" xr:uid="{00000000-0006-0000-0000-000022000000}">
      <text>
        <r>
          <rPr>
            <sz val="9"/>
            <rFont val="MS PGothic"/>
            <charset val="128"/>
          </rPr>
          <t>If applied to elemental damage of the type you chose at the time of learning the feat, rolling 1 is turned into 2 for damage of that element.
Adds (n*(1/x)) where x is the dice size and n is the number of dice, but only if it's that element damage.</t>
        </r>
      </text>
    </comment>
    <comment ref="AG1" authorId="0" shapeId="0" xr:uid="{00000000-0006-0000-0000-000023000000}">
      <text>
        <r>
          <rPr>
            <sz val="9"/>
            <rFont val="MS PGothic"/>
            <charset val="128"/>
          </rPr>
          <t>Damage types are only relevant if you have any effects that reroll dice like Elemental Adept. Otherwise it's up to you if you want to fill it.</t>
        </r>
      </text>
    </comment>
    <comment ref="AH1" authorId="0" shapeId="0" xr:uid="{00000000-0006-0000-0000-000024000000}">
      <text>
        <r>
          <rPr>
            <sz val="9"/>
            <rFont val="MS PGothic"/>
            <charset val="128"/>
          </rPr>
          <t xml:space="preserve">Damage types are only relevant if you have any effects that reroll dice like Elemental Adept. Otherwise it's up to you if you want to fill it.
</t>
        </r>
      </text>
    </comment>
    <comment ref="AI1" authorId="0" shapeId="0" xr:uid="{00000000-0006-0000-0000-000025000000}">
      <text>
        <r>
          <rPr>
            <sz val="9"/>
            <rFont val="MS PGothic"/>
            <charset val="128"/>
          </rPr>
          <t xml:space="preserve">Damage types are only relevant if you have any effects that reroll dice like Elemental Adept. Otherwise it's up to you if you want to fill it.
</t>
        </r>
      </text>
    </comment>
    <comment ref="AJ1" authorId="0" shapeId="0" xr:uid="{00000000-0006-0000-0000-000026000000}">
      <text>
        <r>
          <rPr>
            <sz val="9"/>
            <rFont val="MS PGothic"/>
            <charset val="128"/>
          </rPr>
          <t xml:space="preserve">Damage types are only relevant if you have any effects that reroll dice like Elemental Adept. Otherwise it's up to you if you want to fill it.
</t>
        </r>
      </text>
    </comment>
    <comment ref="AK1" authorId="0" shapeId="0" xr:uid="{00000000-0006-0000-0000-000027000000}">
      <text>
        <r>
          <rPr>
            <sz val="9"/>
            <rFont val="MS PGothic"/>
            <charset val="128"/>
          </rPr>
          <t xml:space="preserve">Damage types are only relevant if you have any effects that reroll dice like Elemental Adept. Otherwise it's up to you if you want to fill it.
</t>
        </r>
      </text>
    </comment>
    <comment ref="AL1" authorId="0" shapeId="0" xr:uid="{00000000-0006-0000-0000-000028000000}">
      <text>
        <r>
          <rPr>
            <sz val="9"/>
            <rFont val="MS PGothic"/>
            <charset val="128"/>
          </rPr>
          <t xml:space="preserve">Damage types are only relevant if you have any effects that reroll dice like Elemental Adept. Otherwise it's up to you if you want to fill it.
</t>
        </r>
      </text>
    </comment>
    <comment ref="AM1" authorId="0" shapeId="0" xr:uid="{5C05085E-BD66-488C-96CD-1AF1953E9120}">
      <text>
        <r>
          <rPr>
            <sz val="9"/>
            <rFont val="MS PGothic"/>
            <charset val="128"/>
          </rPr>
          <t xml:space="preserve">Damage types are only relevant if you have any effects that reroll dice like Elemental Adept. Otherwise it's up to you if you want to fill it.
</t>
        </r>
      </text>
    </comment>
    <comment ref="AP1" authorId="0" shapeId="0" xr:uid="{00000000-0006-0000-0000-000015000000}">
      <text>
        <r>
          <rPr>
            <sz val="9"/>
            <rFont val="MS PGothic"/>
            <charset val="128"/>
          </rPr>
          <t>Counts how many legendary resistances are left if relevant (if you’re using a spell with saving throws against the enemy). The counter resets per tactic but you can manually set it.</t>
        </r>
      </text>
    </comment>
    <comment ref="AR1" authorId="0" shapeId="0" xr:uid="{00000000-0006-0000-0000-00000E000000}">
      <text>
        <r>
          <rPr>
            <sz val="9"/>
            <rFont val="MS PGothic"/>
            <charset val="128"/>
          </rPr>
          <t>If you need more, add a column to the left of the dice roll one, and to the left of this column.</t>
        </r>
      </text>
    </comment>
    <comment ref="AS1" authorId="0" shapeId="0" xr:uid="{00000000-0006-0000-0000-00000F000000}">
      <text>
        <r>
          <rPr>
            <sz val="9"/>
            <rFont val="MS PGothic"/>
            <charset val="128"/>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T1" authorId="0" shapeId="0" xr:uid="{00000000-0006-0000-0000-000011000000}">
      <text>
        <r>
          <rPr>
            <sz val="9"/>
            <rFont val="MS PGothic"/>
            <charset val="128"/>
          </rPr>
          <t>Resulting minimum dice roll to hit.
Without any modifiers, the game is balanced for it to be 8 at all levels but LV9 because of the discrepancy in proficiency bonus and enemy AC.</t>
        </r>
      </text>
    </comment>
    <comment ref="AU1" authorId="0" shapeId="0" xr:uid="{00000000-0006-0000-0000-000016000000}">
      <text>
        <r>
          <rPr>
            <sz val="9"/>
            <rFont val="MS PGothic"/>
            <charset val="128"/>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Csp=0</t>
        </r>
      </text>
    </comment>
    <comment ref="AV1" authorId="0" shapeId="0" xr:uid="{00000000-0006-0000-0000-000017000000}">
      <text>
        <r>
          <rPr>
            <sz val="9"/>
            <rFont val="MS PGothic"/>
            <charset val="128"/>
          </rPr>
          <t>STANDARD
H=1-((Ah-1)/20)
ADVANTAGE
Hadv=1-(1-H)^2
DISADVANTAGE
Hdvg=H^2
ELVEN ACCURACY
Helv=1-(1-H)^3
STANDARD Halfling
Hh=H+(H/20)
ADVANTAGE Halfling
Hhadv=Hadv+((2*(1-H)/20)-(1/400))*H
DISADVANTAGE Halfling
Hhdvg=Hdvg+(2/20)*(H^2)
SPELL DC
Hsp=1-((Ah-1)/20)
SPELL DC ENEMY DVG
Hspadv=1-(1-H)^2
SPELL DC LEGENDARY RESISTANCE
Hsplr=0 (count 3), then regular hit chances as descrived above</t>
        </r>
      </text>
    </comment>
    <comment ref="AW1" authorId="0" shapeId="0" xr:uid="{00000000-0006-0000-0000-000018000000}">
      <text>
        <r>
          <rPr>
            <sz val="9"/>
            <rFont val="MS PGothic"/>
            <charset val="128"/>
          </rPr>
          <t xml:space="preserve">For visualization and damage calculation.
non-crit hit chance
Hx=H-C
Notation: Hx </t>
        </r>
      </text>
    </comment>
    <comment ref="AX1" authorId="0" shapeId="0" xr:uid="{00000000-0006-0000-0000-000019000000}">
      <text>
        <r>
          <rPr>
            <sz val="9"/>
            <rFont val="MS PGothic"/>
            <charset val="128"/>
          </rPr>
          <t>Relevant for half damage on miss spells against saving throws.
miss chance
M=1-H</t>
        </r>
      </text>
    </comment>
    <comment ref="BB1" authorId="0" shapeId="0" xr:uid="{00000000-0006-0000-0000-000029000000}">
      <text>
        <r>
          <rPr>
            <sz val="9"/>
            <rFont val="MS PGothic"/>
            <charset val="128"/>
          </rPr>
          <t>avg from
the base
dmg
dice
(crit multiplies)
Notation:
Dr</t>
        </r>
      </text>
    </comment>
    <comment ref="BC1" authorId="0" shapeId="0" xr:uid="{00000000-0006-0000-0000-00002A000000}">
      <text>
        <r>
          <rPr>
            <sz val="9"/>
            <rFont val="MS PGothic"/>
            <charset val="128"/>
          </rPr>
          <t>avg dmg from dice that you might
add from an effect
(crit multiplies)
Notation:
Db</t>
        </r>
      </text>
    </comment>
    <comment ref="BD1" authorId="0" shapeId="0" xr:uid="{00000000-0006-0000-0000-00002B000000}">
      <text>
        <r>
          <rPr>
            <sz val="9"/>
            <rFont val="MS PGothic"/>
            <charset val="128"/>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E1" authorId="0" shapeId="0" xr:uid="{00000000-0006-0000-0000-00002C000000}">
      <text>
        <r>
          <rPr>
            <sz val="9"/>
            <rFont val="MS PGothic"/>
            <charset val="128"/>
          </rPr>
          <t>avg dmg from dice that you might
add only on crits, such as
Smite spells.
(crit multiplies)
Notation:
Dxc</t>
        </r>
      </text>
    </comment>
    <comment ref="BF1" authorId="0" shapeId="0" xr:uid="{00000000-0006-0000-0000-00002D000000}">
      <text>
        <r>
          <rPr>
            <sz val="9"/>
            <rFont val="MS PGothic"/>
            <charset val="128"/>
          </rPr>
          <t>avg dmg from dice not multiplied on crit
but applied only on crit
such as Savage Attacks.
Notation:
Dxcn</t>
        </r>
      </text>
    </comment>
    <comment ref="BG1" authorId="0" shapeId="0" xr:uid="{00000000-0006-0000-0000-00002E000000}">
      <text>
        <r>
          <rPr>
            <sz val="9"/>
            <rFont val="MS PGothic"/>
            <charset val="128"/>
          </rPr>
          <t>avg dmg from dice not multiplied on crit
such as Booming Blade
Notation:
Dn</t>
        </r>
      </text>
    </comment>
    <comment ref="BH1" authorId="0" shapeId="0" xr:uid="{00000000-0006-0000-0000-00002F000000}">
      <text>
        <r>
          <rPr>
            <sz val="9"/>
            <rFont val="MS PGothic"/>
            <charset val="128"/>
          </rPr>
          <t>average damage sum of all applicable dice damage on critical hits
Notation: Dc
Dc=Dr+Db+(Dbn1+Dbn2...)+(2*Dxc)+Dxcn
This is only the added damage on crit, not the total damage for the attack.</t>
        </r>
      </text>
    </comment>
    <comment ref="BI1" authorId="0" shapeId="0" xr:uid="{00000000-0006-0000-0000-000030000000}">
      <text>
        <r>
          <rPr>
            <sz val="9"/>
            <rFont val="MS PGothic"/>
            <charset val="128"/>
          </rPr>
          <t>average damage sum of all applicable dice damage on any hit
Notation:
D
D=Dr+Db+(Dbn1+Dbn2...)+Dn</t>
        </r>
      </text>
    </comment>
    <comment ref="BJ1" authorId="0" shapeId="0" xr:uid="{00000000-0006-0000-0000-000031000000}">
      <text>
        <r>
          <rPr>
            <sz val="9"/>
            <rFont val="MS PGothic"/>
            <charset val="128"/>
          </rPr>
          <t>For reference, this is what the actual total damage average would be on a critical hit.
Dcr=D+Dc</t>
        </r>
      </text>
    </comment>
    <comment ref="BK1" authorId="0" shapeId="0" xr:uid="{00000000-0006-0000-0000-000032000000}">
      <text>
        <r>
          <rPr>
            <sz val="9"/>
            <rFont val="MS PGothic"/>
            <charset val="128"/>
          </rPr>
          <t>Only applies to
SPELL DC MISS 1/2 DMG or SPELL DC M 1/2 ENEMY DVG attacks.
Dm=(Dr+Db+(Dbn1+Dbn2...)+Dn+B)/2</t>
        </r>
      </text>
    </comment>
    <comment ref="BO1" authorId="0" shapeId="0" xr:uid="{00000000-0006-0000-0000-000033000000}">
      <text>
        <r>
          <rPr>
            <sz val="9"/>
            <rFont val="MS PGothic"/>
            <charset val="128"/>
          </rPr>
          <t xml:space="preserve">damage for a single attack.
DPA=(C*Dc)+(H*(D+B))+(M*(Dm))
Replace C or H with the accuracy setting accordingly.
</t>
        </r>
      </text>
    </comment>
    <comment ref="BP1" authorId="0" shapeId="0" xr:uid="{00000000-0006-0000-0000-000034000000}">
      <text>
        <r>
          <rPr>
            <sz val="9"/>
            <rFont val="MS PGothic"/>
            <charset val="128"/>
          </rPr>
          <t>Stacked damage across repeated attacks or several Area of Effect targets</t>
        </r>
      </text>
    </comment>
    <comment ref="BR1" authorId="0" shapeId="0" xr:uid="{00000000-0006-0000-0000-000035000000}">
      <text>
        <r>
          <rPr>
            <sz val="9"/>
            <rFont val="MS PGothic"/>
            <charset val="128"/>
          </rPr>
          <t>damage for the
round</t>
        </r>
      </text>
    </comment>
    <comment ref="BT1" authorId="0" shapeId="0" xr:uid="{00000000-0006-0000-0000-000036000000}">
      <text>
        <r>
          <rPr>
            <sz val="9"/>
            <rFont val="MS PGothic"/>
            <charset val="128"/>
          </rPr>
          <t>combined damage
across rounds for
tactic.</t>
        </r>
      </text>
    </comment>
    <comment ref="BV1" authorId="0" shapeId="0" xr:uid="{00000000-0006-0000-0000-000037000000}">
      <text>
        <r>
          <rPr>
            <sz val="9"/>
            <rFont val="MS PGothic"/>
            <charset val="128"/>
          </rPr>
          <t>The whole point of this whole calculator! This is the DPR you obtain when dividing the total average damage for the tactic across the number of rounds you took to execute it.</t>
        </r>
      </text>
    </comment>
    <comment ref="BX1" authorId="0" shapeId="0" xr:uid="{00000000-0006-0000-0000-000038000000}">
      <text>
        <r>
          <rPr>
            <sz val="9"/>
            <rFont val="MS PGothic"/>
            <charset val="128"/>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BY1" authorId="0" shapeId="0" xr:uid="{00000000-0006-0000-0000-000039000000}">
      <text>
        <r>
          <rPr>
            <sz val="9"/>
            <rFont val="MS PGothic"/>
            <charset val="128"/>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BZ1" authorId="0" shapeId="0" xr:uid="{00000000-0006-0000-0000-00003A000000}">
      <text>
        <r>
          <rPr>
            <sz val="9"/>
            <rFont val="MS PGothic"/>
            <charset val="128"/>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<sst xmlns="http://schemas.openxmlformats.org/spreadsheetml/2006/main" count="967" uniqueCount="175">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</sst>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 "/>
    <numFmt numFmtId="165" formatCode="\+0;\-0;0"/>
    <numFmt numFmtId="166" formatCode="\+#,###.??;\-#,###.??;0"/>
    <numFmt numFmtId="167" formatCode="0.00_ "/>
    <numFmt numFmtId="168" formatCode="0_ "/>
  </numFmts>
  <fonts count="8">
    <font>
      <sz val="11"/>
      <color theme="1"/>
      <name val="Calibri"/>
      <charset val="134"/>
      <scheme val="minor"/>
    </font>
    <font>
      <sz val="11"/>
      <color theme="1"/>
      <name val="Calibri"/>
      <family val="2"/>
      <scheme val="minor"/>
    </font>
    <font>
      <b/>
      <sz val="11"/>
      <color theme="0"/>
      <name val="Calibri"/>
      <charset val="134"/>
      <scheme val="minor"/>
    </font>
    <font>
      <b/>
      <sz val="11"/>
      <color theme="1"/>
      <name val="Calibri"/>
      <charset val="134"/>
      <scheme val="minor"/>
    </font>
    <font>
      <b/>
      <sz val="11"/>
      <name val="Calibri"/>
      <charset val="134"/>
      <scheme val="minor"/>
    </font>
    <font>
      <sz val="9"/>
      <name val="MS PGothic"/>
      <charset val="128"/>
    </font>
    <font>
      <sz val="11"/>
      <color theme="1"/>
      <name val="Calibri"/>
      <charset val="134"/>
      <scheme val="minor"/>
    </font>
    <font>
      <sz val="11"/>
      <color theme="1"/>
      <name val="Calibri"/>
      <family val="2"/>
      <charset val="134"/>
      <scheme val="minor"/>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4">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s>
  <cellStyleXfs count="2">
    <xf numFmtId="0" fontId="0" fillId="0" borderId="0">
      <alignment vertical="center"/>
    </xf>
    <xf numFmtId="9" fontId="6" fillId="0" borderId="0" applyFont="0" applyFill="0" applyBorder="0" applyAlignment="0" applyProtection="0">
      <alignment vertical="center"/>
    </xf>
  </cellStyleXfs>
  <cellXfs count="45">
    <xf numFmtId="0" fontId="0" fillId="0" borderId="0" xfId="0">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3"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167" fontId="0" fillId="0" borderId="0" xfId="0" applyNumberFormat="1" applyAlignment="1">
      <alignment horizontal="center" vertical="center"/>
    </xf>
    <xf numFmtId="0" fontId="4" fillId="3" borderId="0" xfId="0" applyFont="1" applyFill="1">
      <alignment vertical="center"/>
    </xf>
    <xf numFmtId="0" fontId="0" fillId="0" borderId="0" xfId="0" applyAlignment="1">
      <alignment horizontal="left" vertical="center"/>
    </xf>
    <xf numFmtId="10" fontId="0" fillId="0" borderId="0" xfId="0" applyNumberFormat="1" applyAlignment="1">
      <alignment horizontal="center" vertical="center"/>
    </xf>
    <xf numFmtId="167" fontId="3" fillId="0" borderId="0" xfId="0" applyNumberFormat="1" applyFont="1" applyAlignment="1">
      <alignment horizontal="center" vertical="center"/>
    </xf>
    <xf numFmtId="0" fontId="0" fillId="0" borderId="0" xfId="0" applyAlignment="1">
      <alignment horizontal="left" vertical="center" wrapText="1"/>
    </xf>
    <xf numFmtId="166" fontId="0" fillId="0" borderId="0" xfId="0" applyNumberFormat="1" applyAlignment="1">
      <alignment horizontal="center" vertical="center" wrapText="1"/>
    </xf>
    <xf numFmtId="168"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167" fontId="0" fillId="0" borderId="0" xfId="0" applyNumberFormat="1" applyAlignment="1">
      <alignment horizontal="center" vertical="center" wrapText="1"/>
    </xf>
    <xf numFmtId="0" fontId="3" fillId="0" borderId="0" xfId="0" applyFont="1" applyAlignment="1">
      <alignment horizontal="center" vertical="center" wrapText="1"/>
    </xf>
    <xf numFmtId="167" fontId="3" fillId="0" borderId="0" xfId="0" applyNumberFormat="1" applyFont="1" applyAlignment="1">
      <alignment horizontal="center" vertical="center" wrapText="1"/>
    </xf>
    <xf numFmtId="168" fontId="3" fillId="0" borderId="0" xfId="0" applyNumberFormat="1" applyFont="1" applyAlignment="1">
      <alignment horizontal="center" vertical="center" wrapText="1"/>
    </xf>
    <xf numFmtId="167" fontId="0" fillId="0" borderId="0" xfId="0" applyNumberFormat="1" applyAlignment="1">
      <alignment horizontal="left" vertical="center" wrapText="1"/>
    </xf>
    <xf numFmtId="0" fontId="0" fillId="0" borderId="0" xfId="0" pivotButton="1">
      <alignment vertical="center"/>
    </xf>
    <xf numFmtId="0" fontId="2" fillId="4" borderId="3"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3" fillId="0" borderId="12" xfId="0" applyFont="1" applyBorder="1" applyAlignment="1">
      <alignment horizontal="center" vertical="center" wrapText="1"/>
    </xf>
    <xf numFmtId="168" fontId="0" fillId="0" borderId="12" xfId="0" applyNumberFormat="1"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165" fontId="1" fillId="0" borderId="0" xfId="0" applyNumberFormat="1" applyFont="1" applyAlignment="1">
      <alignment horizontal="center" vertical="center"/>
    </xf>
  </cellXfs>
  <cellStyles count="2">
    <cellStyle name="Normal" xfId="0" builtinId="0"/>
    <cellStyle name="Percent" xfId="1" builtinId="5"/>
  </cellStyles>
  <dxfs count="92">
    <dxf>
      <numFmt numFmtId="167" formatCode="0.00_ "/>
      <alignment horizontal="center" vertical="center" textRotation="0" wrapText="1" indent="0" justifyLastLine="0" shrinkToFit="0" readingOrder="0"/>
    </dxf>
    <dxf>
      <font>
        <b/>
      </font>
    </dxf>
    <dxf>
      <font>
        <b/>
      </font>
    </dxf>
    <dxf>
      <font>
        <b/>
      </font>
    </dxf>
    <dxf>
      <font>
        <b/>
      </font>
    </dxf>
    <dxf>
      <font>
        <b/>
      </font>
    </dxf>
    <dxf>
      <font>
        <b/>
      </font>
    </dxf>
    <dxf>
      <numFmt numFmtId="167" formatCode="0.00_ "/>
    </dxf>
    <dxf>
      <numFmt numFmtId="170" formatCode="0.000_ "/>
    </dxf>
    <dxf>
      <numFmt numFmtId="171" formatCode="0.0000_ "/>
    </dxf>
    <dxf>
      <numFmt numFmtId="172" formatCode="0.00000_ "/>
    </dxf>
    <dxf>
      <numFmt numFmtId="173" formatCode="0.000000_ "/>
    </dxf>
    <dxf>
      <numFmt numFmtId="174" formatCode="0.0000000_ "/>
    </dxf>
    <dxf>
      <numFmt numFmtId="169" formatCode="0.00000000_ "/>
    </dxf>
    <dxf>
      <alignment horizontal="center"/>
    </dxf>
    <dxf>
      <numFmt numFmtId="0" formatCode="General"/>
      <alignment horizontal="center"/>
    </dxf>
    <dxf>
      <font>
        <b/>
      </font>
      <numFmt numFmtId="0" formatCode="General"/>
      <alignment horizontal="center"/>
    </dxf>
    <dxf>
      <font>
        <b val="0"/>
      </font>
      <numFmt numFmtId="0" formatCode="General"/>
    </dxf>
    <dxf>
      <font>
        <b/>
      </font>
      <numFmt numFmtId="168" formatCode="0_ "/>
    </dxf>
    <dxf>
      <font>
        <b/>
      </font>
    </dxf>
    <dxf>
      <font>
        <b/>
      </font>
      <numFmt numFmtId="169" formatCode="0.00000000_ "/>
    </dxf>
    <dxf>
      <font>
        <b/>
      </font>
    </dxf>
    <dxf>
      <font>
        <b/>
      </font>
      <numFmt numFmtId="169" formatCode="0.00000000_ "/>
    </dxf>
    <dxf>
      <font>
        <b/>
      </font>
    </dxf>
    <dxf>
      <font>
        <b/>
      </font>
      <numFmt numFmtId="169" formatCode="0.00000000_ "/>
    </dxf>
    <dxf>
      <font>
        <b/>
      </font>
      <numFmt numFmtId="167" formatCode="0.00_ "/>
    </dxf>
    <dxf>
      <font>
        <b/>
      </font>
      <numFmt numFmtId="167" formatCode="0.00_ "/>
    </dxf>
    <dxf>
      <font>
        <b/>
      </font>
      <numFmt numFmtId="167" formatCode="0.00_ "/>
    </dxf>
    <dxf>
      <numFmt numFmtId="168" formatCode="0_ "/>
      <border diagonalUp="0" diagonalDown="0">
        <left/>
        <right style="thin">
          <color theme="1"/>
        </right>
        <top/>
        <bottom/>
        <vertical/>
        <horizontal/>
      </border>
    </dxf>
    <dxf>
      <numFmt numFmtId="165" formatCode="\+0;\-0;0"/>
      <alignment horizontal="center" vertical="center" textRotation="0" wrapText="1" indent="0" justifyLastLine="0" shrinkToFit="0" readingOrder="0"/>
    </dxf>
    <dxf>
      <numFmt numFmtId="169" formatCode="0.00000000_ "/>
    </dxf>
    <dxf>
      <numFmt numFmtId="169" formatCode="0.00000000_ "/>
    </dxf>
    <dxf>
      <numFmt numFmtId="169" formatCode="0.00000000_ "/>
    </dxf>
    <dxf>
      <numFmt numFmtId="169" formatCode="0.00000000_ "/>
    </dxf>
    <dxf>
      <numFmt numFmtId="169" formatCode="0.00000000_ "/>
    </dxf>
    <dxf>
      <font>
        <b val="0"/>
        <i val="0"/>
        <strike val="0"/>
        <u val="none"/>
        <sz val="11"/>
        <color theme="1"/>
        <name val="ＭＳ Ｐゴシック"/>
        <charset val="134"/>
        <scheme val="none"/>
      </font>
      <numFmt numFmtId="167" formatCode="0.00_ "/>
      <fill>
        <patternFill patternType="none"/>
      </fill>
      <alignment horizontal="center" wrapText="1"/>
    </dxf>
    <dxf>
      <numFmt numFmtId="169" formatCode="0.00000000_ "/>
    </dxf>
    <dxf>
      <numFmt numFmtId="169" formatCode="0.00000000_ "/>
    </dxf>
    <dxf>
      <numFmt numFmtId="169" formatCode="0.00000000_ "/>
      <alignment horizontal="left"/>
    </dxf>
    <dxf>
      <numFmt numFmtId="168" formatCode="0_ "/>
    </dxf>
    <dxf>
      <numFmt numFmtId="14" formatCode="0.00%"/>
      <fill>
        <patternFill patternType="none">
          <fgColor indexed="64"/>
          <bgColor indexed="65"/>
        </patternFill>
      </fill>
      <alignment horizontal="center" vertical="center" textRotation="0" wrapText="0" indent="0" justifyLastLine="0" shrinkToFit="0" readingOrder="0"/>
    </dxf>
    <dxf>
      <font>
        <b/>
      </font>
      <numFmt numFmtId="165" formatCode="\+0;\-0;0"/>
      <alignment horizontal="center" vertical="center" textRotation="0" wrapText="1" indent="0" justifyLastLine="0" shrinkToFit="0" readingOrder="0"/>
    </dxf>
    <dxf>
      <font>
        <b/>
      </font>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alignment horizontal="center" vertical="center" textRotation="0" wrapText="1" indent="0" justifyLastLine="0" shrinkToFit="0" readingOrder="0"/>
    </dxf>
    <dxf>
      <numFmt numFmtId="168" formatCode="0_ "/>
      <alignment horizontal="center" vertical="center" textRotation="0" wrapText="1" indent="0" justifyLastLine="0" shrinkToFit="0" readingOrder="0"/>
    </dxf>
    <dxf>
      <numFmt numFmtId="168" formatCode="0_ "/>
      <alignment horizontal="center" vertical="center" textRotation="0" wrapText="1" indent="0" justifyLastLine="0" shrinkToFit="0" readingOrder="0"/>
    </dxf>
    <dxf>
      <alignment horizontal="center" vertical="center" textRotation="0" wrapText="0" indent="0" justifyLastLine="0" shrinkToFit="0" readingOrder="0"/>
      <border diagonalUp="0" diagonalDown="0">
        <left/>
        <right style="thick">
          <color indexed="64"/>
        </right>
        <top/>
        <bottom/>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5" formatCode="\+0;\-0;0"/>
      <alignment horizontal="center" vertical="center" textRotation="0" wrapText="0" indent="0" justifyLastLine="0" shrinkToFit="0" readingOrder="0"/>
    </dxf>
    <dxf>
      <numFmt numFmtId="165" formatCode="\+0;\-0;0"/>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numFmt numFmtId="169" formatCode="0.00000000_ "/>
    </dxf>
    <dxf>
      <font>
        <b/>
      </font>
    </dxf>
    <dxf>
      <font>
        <b/>
      </font>
    </dxf>
    <dxf>
      <numFmt numFmtId="169" formatCode="0.00000000_ "/>
    </dxf>
    <dxf>
      <numFmt numFmtId="169" formatCode="0.00000000_ "/>
    </dxf>
    <dxf>
      <font>
        <b/>
      </font>
    </dxf>
    <dxf>
      <alignment horizontal="center"/>
    </dxf>
    <dxf>
      <font>
        <b/>
      </font>
    </dxf>
    <dxf>
      <font>
        <b/>
      </font>
    </dxf>
    <dxf>
      <font>
        <b/>
      </font>
    </dxf>
    <dxf>
      <font>
        <b/>
      </font>
    </dxf>
    <dxf>
      <font>
        <b/>
      </font>
    </dxf>
    <dxf>
      <numFmt numFmtId="169" formatCode="0.00000000_ "/>
    </dxf>
    <dxf>
      <numFmt numFmtId="169" formatCode="0.00000000_ "/>
    </dxf>
    <dxf>
      <numFmt numFmtId="169" formatCode="0.00000000_ "/>
    </dxf>
    <dxf>
      <numFmt numFmtId="169" formatCode="0.00000000_ "/>
    </dxf>
    <dxf>
      <alignment horizontal="center"/>
    </dxf>
    <dxf>
      <numFmt numFmtId="167" formatCode="0.00_ "/>
      <alignment horizontal="left" vertical="center" textRotation="0" wrapText="1" indent="0" justifyLastLine="0" shrinkToFit="0" readingOrder="0"/>
    </dxf>
    <dxf>
      <numFmt numFmtId="169" formatCode="0.00000000_ "/>
    </dxf>
    <dxf>
      <font>
        <b/>
      </font>
    </dxf>
    <dxf>
      <numFmt numFmtId="169" formatCode="0.00000000_ "/>
      <alignment horizontal="left"/>
    </dxf>
    <dxf>
      <font>
        <b/>
      </font>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1.489437847224" createdVersion="5" refreshedVersion="8" minRefreshableVersion="3" recordCount="24" xr:uid="{00000000-000A-0000-FFFF-FFFF00000000}">
  <cacheSource type="worksheet">
    <worksheetSource name="DPRTacticsCalculator"/>
  </cacheSource>
  <cacheFields count="72">
    <cacheField name="Row" numFmtId="0">
      <sharedItems containsSemiMixedTypes="0" containsString="0" containsNumber="1" containsInteger="1" minValue="1" maxValue="24"/>
    </cacheField>
    <cacheField name="Tactic ID" numFmtId="0">
      <sharedItems count="11">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haredItems>
    </cacheField>
    <cacheField name="Character ID" numFmtId="0">
      <sharedItems count="6">
        <s v="fighter_1_lv5"/>
        <s v="fighter_2_lv5"/>
        <s v="wizard_1_LV9"/>
        <s v="wizard_2_LV9"/>
        <s v="wizard_3_LV5"/>
        <s v="fighter_3_lv5"/>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5"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2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3" maxValue="4"/>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Legendary Resistances Left" numFmtId="168">
      <sharedItems containsMixedTypes="1" containsNumber="1" containsInteger="1" minValue="0" maxValue="3"/>
    </cacheField>
    <cacheField name="Dice to attack roll average result" numFmtId="0">
      <sharedItems containsSemiMixedTypes="0" containsString="0" containsNumber="1" containsInteger="1" minValue="0" maxValue="0"/>
    </cacheField>
    <cacheField name="More dice to attack roll average result" numFmtId="0">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0.90999999999999992"/>
    </cacheField>
    <cacheField name="Non-crit Hit % Chance" numFmtId="10">
      <sharedItems containsSemiMixedTypes="0" containsString="0" containsNumber="1" minValue="0" maxValue="0.90999999999999992"/>
    </cacheField>
    <cacheField name="Miss % Chance" numFmtId="10">
      <sharedItems containsSemiMixedTypes="0" containsString="0" containsNumber="1" minValue="9.000000000000008E-2" maxValue="1"/>
    </cacheField>
    <cacheField name="Area of Effect Expected Targets" numFmtId="0">
      <sharedItems containsMixedTypes="1" containsNumber="1" containsInteger="1" minValue="4" maxValue="4"/>
    </cacheField>
    <cacheField name="Great Weapon Master Bonus Dmg" numFmtId="165">
      <sharedItems containsMixedTypes="1" containsNumber="1" containsInteger="1" minValue="10" maxValue="10"/>
    </cacheField>
    <cacheField name="Base Dice Dmg Avg" numFmtId="167">
      <sharedItems containsSemiMixedTypes="0" containsString="0" containsNumber="1" minValue="0" maxValue="36.666666666666664"/>
    </cacheField>
    <cacheField name="Bonus Dice Dmg Avg" numFmtId="167">
      <sharedItems containsSemiMixedTypes="0" containsString="0" containsNumber="1" containsInteger="1" minValue="0" maxValue="0"/>
    </cacheField>
    <cacheField name="More Bonus Dice Dmg Avg" numFmtId="167">
      <sharedItems containsSemiMixedTypes="0" containsString="0" containsNumber="1" containsInteger="1" minValue="0" maxValue="0"/>
    </cacheField>
    <cacheField name="Crit-only Mult Dice Dmg Avg" numFmtId="167">
      <sharedItems containsSemiMixedTypes="0" containsString="0" containsNumber="1" containsInteger="1" minValue="0" maxValue="0"/>
    </cacheField>
    <cacheField name="Crit-only Flat Dice Dmg Avg" numFmtId="167">
      <sharedItems containsSemiMixedTypes="0" containsString="0" containsNumber="1" containsInteger="1" minValue="0" maxValue="0"/>
    </cacheField>
    <cacheField name="Non-crit Dice Dmg Avg" numFmtId="167">
      <sharedItems containsSemiMixedTypes="0" containsString="0" containsNumber="1" containsInteger="1" minValue="0" maxValue="0"/>
    </cacheField>
    <cacheField name="Average Damage Added on Crit" numFmtId="167">
      <sharedItems containsSemiMixedTypes="0" containsString="0" containsNumber="1" minValue="0" maxValue="36.666666666666664"/>
    </cacheField>
    <cacheField name="Average Dice Damage on Hit" numFmtId="167">
      <sharedItems containsSemiMixedTypes="0" containsString="0" containsNumber="1" minValue="0" maxValue="36.666666666666664"/>
    </cacheField>
    <cacheField name="Average Resulting Crit Dice Damage" numFmtId="167">
      <sharedItems containsSemiMixedTypes="0" containsString="0" containsNumber="1" minValue="0" maxValue="73.333333333333329"/>
    </cacheField>
    <cacheField name="Average Damage on Miss" numFmtId="167">
      <sharedItems containsSemiMixedTypes="0" containsString="0" containsNumber="1" minValue="0" maxValue="18.333333333333332"/>
    </cacheField>
    <cacheField name="Max Expected Enemy HP at CR or LV" numFmtId="168">
      <sharedItems containsSemiMixedTypes="0" containsString="0" containsNumber="1" containsInteger="1" minValue="145" maxValue="205"/>
    </cacheField>
    <cacheField name="Damage per Attack" numFmtId="167">
      <sharedItems containsSemiMixedTypes="0" containsString="0" containsNumber="1" minValue="0" maxValue="33.424999999999997"/>
    </cacheField>
    <cacheField name="Average Resulting Damage per Target" numFmtId="167">
      <sharedItems containsSemiMixedTypes="0" containsString="0" containsNumber="1" minValue="0" maxValue="33.424999999999997"/>
    </cacheField>
    <cacheField name="Average Resulting Damage Total" numFmtId="167">
      <sharedItems containsSemiMixedTypes="0" containsString="0" containsNumber="1" minValue="0" maxValue="133.69999999999999"/>
    </cacheField>
    <cacheField name="Average Round Damage per Target" numFmtId="167">
      <sharedItems containsMixedTypes="1" containsNumber="1" minValue="0" maxValue="33.424999999999997"/>
    </cacheField>
    <cacheField name="Average Round Damage Total" numFmtId="167">
      <sharedItems containsMixedTypes="1" containsNumber="1" minValue="0" maxValue="133.69999999999999"/>
    </cacheField>
    <cacheField name="Average Tactic Damage per Target" numFmtId="167">
      <sharedItems containsMixedTypes="1" containsNumber="1" minValue="8.4500000000000011" maxValue="124.77500000000001"/>
    </cacheField>
    <cacheField name="Average Tactic Damage Total" numFmtId="167">
      <sharedItems containsMixedTypes="1" containsNumber="1" minValue="8.4500000000000011" maxValue="499.1"/>
    </cacheField>
    <cacheField name="Damage per Round per Target" numFmtId="167">
      <sharedItems containsMixedTypes="1" containsNumber="1" minValue="8.4500000000000011" maxValue="33.424999999999997"/>
    </cacheField>
    <cacheField name="Total Damage per Round" numFmtId="167">
      <sharedItems containsMixedTypes="1" containsNumber="1" minValue="8.4500000000000011" maxValue="133.69999999999999"/>
    </cacheField>
    <cacheField name="DPR per Target Rating" numFmtId="168">
      <sharedItems containsMixedTypes="1" containsNumber="1" containsInteger="1" minValue="2" maxValue="4"/>
    </cacheField>
    <cacheField name="DPR Rating per Target Description" numFmtId="0">
      <sharedItems/>
    </cacheField>
    <cacheField name="Total DPR Rating" numFmtId="0">
      <sharedItems containsMixedTypes="1" containsNumber="1" containsInteger="1" minValue="2"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n v="1"/>
    <x v="0"/>
    <x v="0"/>
    <s v="Human Fighter(LV5) STR+4 DEX+3_x000a_Longbow attack, get closer"/>
    <s v="-"/>
    <s v="PC"/>
    <n v="5"/>
    <x v="0"/>
    <n v="1"/>
    <s v="NO"/>
    <s v="NO"/>
    <s v="NO"/>
    <s v="NO"/>
    <s v="NO"/>
    <s v="-"/>
    <s v="-"/>
    <n v="-1"/>
    <n v="20"/>
    <s v="STANDARD"/>
    <s v="NO"/>
    <s v="-"/>
    <s v="-"/>
    <s v="NO"/>
    <s v="1d8"/>
    <s v="-"/>
    <s v="-"/>
    <s v="-"/>
    <s v="-"/>
    <s v="-"/>
    <n v="3"/>
    <s v="NONE"/>
    <s v="-"/>
    <s v="-"/>
    <s v="-"/>
    <s v="-"/>
    <s v="-"/>
    <s v="-"/>
    <s v="-"/>
    <n v="0"/>
    <n v="0"/>
    <n v="0"/>
    <n v="9"/>
    <n v="5.0000000000000044E-2"/>
    <n v="0.6"/>
    <n v="0.54999999999999993"/>
    <n v="0.4"/>
    <s v="-"/>
    <s v="-"/>
    <n v="4.5"/>
    <n v="0"/>
    <n v="0"/>
    <n v="0"/>
    <n v="0"/>
    <n v="0"/>
    <n v="4.5"/>
    <n v="4.5"/>
    <n v="9"/>
    <n v="0"/>
    <n v="145"/>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NONE"/>
    <s v="-"/>
    <s v="-"/>
    <s v="-"/>
    <s v="-"/>
    <s v="-"/>
    <s v="-"/>
    <s v="-"/>
    <n v="0"/>
    <n v="0"/>
    <n v="0"/>
    <n v="8"/>
    <n v="9.7500000000000031E-2"/>
    <n v="0.87750000000000006"/>
    <n v="0.78"/>
    <n v="0.12249999999999994"/>
    <s v="-"/>
    <s v="-"/>
    <n v="4.5"/>
    <n v="0"/>
    <n v="0"/>
    <n v="0"/>
    <n v="0"/>
    <n v="0"/>
    <n v="4.5"/>
    <n v="4.5"/>
    <n v="9"/>
    <n v="0"/>
    <n v="145"/>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NONE"/>
    <s v="-"/>
    <s v="-"/>
    <s v="-"/>
    <s v="-"/>
    <s v="-"/>
    <s v="-"/>
    <s v="-"/>
    <n v="0"/>
    <n v="0"/>
    <n v="0"/>
    <n v="8"/>
    <n v="5.0000000000000044E-2"/>
    <n v="0.65"/>
    <n v="0.6"/>
    <n v="0.35"/>
    <s v="-"/>
    <s v="-"/>
    <n v="4.5"/>
    <n v="0"/>
    <n v="0"/>
    <n v="0"/>
    <n v="0"/>
    <n v="0"/>
    <n v="4.5"/>
    <n v="4.5"/>
    <n v="9"/>
    <n v="0"/>
    <n v="145"/>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NONE"/>
    <s v="-"/>
    <s v="-"/>
    <s v="-"/>
    <s v="-"/>
    <s v="-"/>
    <s v="-"/>
    <s v="-"/>
    <n v="0"/>
    <n v="0"/>
    <n v="0"/>
    <n v="8"/>
    <n v="9.7500000000000031E-2"/>
    <n v="0.87750000000000006"/>
    <n v="0.78"/>
    <n v="0.12249999999999994"/>
    <s v="-"/>
    <s v="-"/>
    <n v="4.5"/>
    <n v="0"/>
    <n v="0"/>
    <n v="0"/>
    <n v="0"/>
    <n v="0"/>
    <n v="4.5"/>
    <n v="4.5"/>
    <n v="9"/>
    <n v="0"/>
    <n v="145"/>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NONE"/>
    <s v="-"/>
    <s v="-"/>
    <s v="-"/>
    <s v="-"/>
    <s v="-"/>
    <s v="-"/>
    <s v="-"/>
    <n v="0"/>
    <n v="0"/>
    <n v="0"/>
    <n v="8"/>
    <n v="9.7500000000000031E-2"/>
    <n v="0.87750000000000006"/>
    <n v="0.78"/>
    <n v="0.12249999999999994"/>
    <s v="-"/>
    <s v="-"/>
    <n v="6.3"/>
    <n v="0"/>
    <n v="0"/>
    <n v="0"/>
    <n v="0"/>
    <n v="0"/>
    <n v="6.3"/>
    <n v="6.3"/>
    <n v="12.6"/>
    <n v="0"/>
    <n v="145"/>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NONE"/>
    <s v="-"/>
    <s v="-"/>
    <s v="-"/>
    <s v="-"/>
    <s v="-"/>
    <s v="-"/>
    <s v="-"/>
    <n v="0"/>
    <n v="0"/>
    <n v="0"/>
    <n v="8"/>
    <n v="9.7500000000000031E-2"/>
    <n v="0.87750000000000006"/>
    <n v="0.78"/>
    <n v="0.12249999999999994"/>
    <s v="-"/>
    <s v="-"/>
    <n v="3"/>
    <n v="0"/>
    <n v="0"/>
    <n v="0"/>
    <n v="0"/>
    <n v="0"/>
    <n v="3"/>
    <n v="3"/>
    <n v="6"/>
    <n v="0"/>
    <n v="145"/>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NONE"/>
    <s v="FIRE"/>
    <s v="-"/>
    <s v="-"/>
    <s v="-"/>
    <s v="-"/>
    <s v="-"/>
    <s v="-"/>
    <n v="0"/>
    <n v="0"/>
    <n v="1"/>
    <n v="7"/>
    <n v="0"/>
    <n v="0.7"/>
    <n v="0.7"/>
    <n v="0.30000000000000004"/>
    <n v="4"/>
    <s v="-"/>
    <n v="35"/>
    <n v="0"/>
    <n v="0"/>
    <n v="0"/>
    <n v="0"/>
    <n v="0"/>
    <n v="35"/>
    <n v="35"/>
    <n v="70"/>
    <n v="17.5"/>
    <n v="205"/>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FIRE"/>
    <s v="FIRE"/>
    <s v="-"/>
    <s v="-"/>
    <s v="-"/>
    <s v="-"/>
    <s v="-"/>
    <s v="-"/>
    <n v="0"/>
    <n v="0"/>
    <n v="1"/>
    <n v="7"/>
    <n v="0"/>
    <n v="0.7"/>
    <n v="0.7"/>
    <n v="0.30000000000000004"/>
    <n v="4"/>
    <s v="-"/>
    <n v="36.666666666666664"/>
    <n v="0"/>
    <n v="0"/>
    <n v="0"/>
    <n v="0"/>
    <n v="0"/>
    <n v="36.666666666666664"/>
    <n v="36.666666666666664"/>
    <n v="73.333333333333329"/>
    <n v="18.333333333333332"/>
    <n v="205"/>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NONE"/>
    <s v="FIRE"/>
    <s v="-"/>
    <s v="-"/>
    <s v="-"/>
    <s v="-"/>
    <s v="-"/>
    <s v="-"/>
    <n v="0"/>
    <n v="0"/>
    <n v="1"/>
    <n v="7"/>
    <n v="0"/>
    <n v="0.90999999999999992"/>
    <n v="0.90999999999999992"/>
    <n v="9.000000000000008E-2"/>
    <n v="4"/>
    <s v="-"/>
    <n v="35"/>
    <n v="0"/>
    <n v="0"/>
    <n v="0"/>
    <n v="0"/>
    <n v="0"/>
    <n v="35"/>
    <n v="35"/>
    <n v="70"/>
    <n v="17.5"/>
    <n v="205"/>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NONE"/>
    <s v="NECROTIC"/>
    <s v="-"/>
    <s v="-"/>
    <s v="-"/>
    <s v="-"/>
    <s v="-"/>
    <s v="-"/>
    <n v="0"/>
    <n v="0"/>
    <n v="0"/>
    <n v="8"/>
    <n v="0"/>
    <n v="0.65"/>
    <n v="0.65"/>
    <n v="0.35"/>
    <s v="-"/>
    <s v="-"/>
    <n v="13"/>
    <n v="0"/>
    <n v="0"/>
    <n v="0"/>
    <n v="0"/>
    <n v="0"/>
    <n v="13"/>
    <n v="13"/>
    <n v="26"/>
    <n v="0"/>
    <n v="145"/>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NONE"/>
    <s v="-"/>
    <s v="-"/>
    <s v="-"/>
    <s v="-"/>
    <s v="-"/>
    <s v="-"/>
    <s v="-"/>
    <n v="0"/>
    <n v="0"/>
    <n v="0"/>
    <n v="8"/>
    <n v="0"/>
    <n v="0.65"/>
    <n v="0.65"/>
    <n v="0.35"/>
    <s v="-"/>
    <s v="-"/>
    <n v="0"/>
    <n v="0"/>
    <n v="0"/>
    <n v="0"/>
    <n v="0"/>
    <n v="0"/>
    <n v="0"/>
    <n v="0"/>
    <n v="0"/>
    <n v="0"/>
    <n v="145"/>
    <n v="0"/>
    <n v="0"/>
    <n v="0"/>
    <n v="0"/>
    <n v="0"/>
    <s v="-"/>
    <s v="-"/>
    <s v="-"/>
    <s v="-"/>
    <s v="-"/>
    <s v="-"/>
    <s v="-"/>
    <s v="-"/>
  </r>
  <r>
    <n v="12"/>
    <x v="7"/>
    <x v="4"/>
    <s v="Toll the Dead"/>
    <s v="-"/>
    <s v="PC"/>
    <n v="5"/>
    <x v="1"/>
    <n v="1"/>
    <s v="NO"/>
    <s v="NO"/>
    <s v="NO"/>
    <s v="NO"/>
    <s v="NO"/>
    <s v="-"/>
    <s v="-"/>
    <s v="-"/>
    <n v="20"/>
    <s v="SP DC ENEMY DVG"/>
    <s v="NO"/>
    <s v="-"/>
    <s v="-"/>
    <s v="NO"/>
    <s v="2d12"/>
    <s v="-"/>
    <s v="-"/>
    <s v="-"/>
    <s v="-"/>
    <s v="-"/>
    <s v="-"/>
    <s v="NONE"/>
    <s v="NECROTIC"/>
    <s v="-"/>
    <s v="-"/>
    <s v="-"/>
    <s v="-"/>
    <s v="-"/>
    <s v="-"/>
    <n v="0"/>
    <n v="0"/>
    <n v="0"/>
    <n v="8"/>
    <n v="0"/>
    <n v="0.87750000000000006"/>
    <n v="0.87750000000000006"/>
    <n v="0.12249999999999994"/>
    <s v="-"/>
    <s v="-"/>
    <n v="13"/>
    <n v="0"/>
    <n v="0"/>
    <n v="0"/>
    <n v="0"/>
    <n v="0"/>
    <n v="13"/>
    <n v="13"/>
    <n v="26"/>
    <n v="0"/>
    <n v="145"/>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NONE"/>
    <s v="NECROTIC"/>
    <s v="-"/>
    <s v="-"/>
    <s v="-"/>
    <s v="-"/>
    <s v="-"/>
    <s v="-"/>
    <n v="0"/>
    <n v="0"/>
    <n v="0"/>
    <n v="8"/>
    <n v="0"/>
    <n v="0.87750000000000006"/>
    <n v="0.87750000000000006"/>
    <n v="0.12249999999999994"/>
    <s v="-"/>
    <s v="-"/>
    <n v="13"/>
    <n v="0"/>
    <n v="0"/>
    <n v="0"/>
    <n v="0"/>
    <n v="0"/>
    <n v="13"/>
    <n v="13"/>
    <n v="26"/>
    <n v="0"/>
    <n v="145"/>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NONE"/>
    <s v="NECROTIC"/>
    <s v="-"/>
    <s v="-"/>
    <s v="-"/>
    <s v="-"/>
    <s v="-"/>
    <s v="-"/>
    <n v="0"/>
    <n v="0"/>
    <n v="0"/>
    <n v="8"/>
    <n v="0"/>
    <n v="0.87750000000000006"/>
    <n v="0.87750000000000006"/>
    <n v="0.12249999999999994"/>
    <s v="-"/>
    <s v="-"/>
    <n v="13"/>
    <n v="0"/>
    <n v="0"/>
    <n v="0"/>
    <n v="0"/>
    <n v="0"/>
    <n v="13"/>
    <n v="13"/>
    <n v="26"/>
    <n v="0"/>
    <n v="145"/>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NONE"/>
    <s v="FIRE"/>
    <s v="-"/>
    <s v="-"/>
    <s v="-"/>
    <s v="-"/>
    <s v="-"/>
    <n v="3"/>
    <n v="0"/>
    <n v="0"/>
    <n v="1"/>
    <n v="7"/>
    <n v="0"/>
    <n v="0"/>
    <n v="0"/>
    <n v="1"/>
    <n v="4"/>
    <s v="-"/>
    <n v="31.5"/>
    <n v="0"/>
    <n v="0"/>
    <n v="0"/>
    <n v="0"/>
    <n v="0"/>
    <n v="31.5"/>
    <n v="31.5"/>
    <n v="63"/>
    <n v="15.75"/>
    <n v="205"/>
    <n v="15.75"/>
    <n v="15.75"/>
    <n v="63"/>
    <n v="15.75"/>
    <n v="63"/>
    <s v="-"/>
    <s v="-"/>
    <s v="-"/>
    <s v="-"/>
    <s v="-"/>
    <s v="-"/>
    <s v="-"/>
    <s v="-"/>
  </r>
  <r>
    <n v="16"/>
    <x v="8"/>
    <x v="2"/>
    <s v="more fireball, but SL4"/>
    <s v="-"/>
    <s v="PC"/>
    <n v="9"/>
    <x v="1"/>
    <n v="1"/>
    <s v="NO"/>
    <s v="NO"/>
    <s v="NO"/>
    <s v="NO"/>
    <s v="NO"/>
    <s v="-"/>
    <s v="-"/>
    <s v="-"/>
    <n v="20"/>
    <s v="SP DC M 1/2 LEG RESIST"/>
    <s v="NO"/>
    <s v="SPHERE"/>
    <n v="20"/>
    <s v="NO"/>
    <s v="9d6"/>
    <s v="-"/>
    <s v="-"/>
    <s v="-"/>
    <s v="-"/>
    <s v="-"/>
    <s v="-"/>
    <s v="NONE"/>
    <s v="FIRE"/>
    <s v="-"/>
    <s v="-"/>
    <s v="-"/>
    <s v="-"/>
    <s v="-"/>
    <n v="2"/>
    <n v="0"/>
    <n v="0"/>
    <n v="1"/>
    <n v="7"/>
    <n v="0"/>
    <n v="0"/>
    <n v="0"/>
    <n v="1"/>
    <n v="4"/>
    <s v="-"/>
    <n v="31.5"/>
    <n v="0"/>
    <n v="0"/>
    <n v="0"/>
    <n v="0"/>
    <n v="0"/>
    <n v="31.5"/>
    <n v="31.5"/>
    <n v="63"/>
    <n v="15.75"/>
    <n v="205"/>
    <n v="15.75"/>
    <n v="15.75"/>
    <n v="63"/>
    <n v="15.75"/>
    <n v="63"/>
    <s v="-"/>
    <s v="-"/>
    <s v="-"/>
    <s v="-"/>
    <s v="-"/>
    <s v="-"/>
    <s v="-"/>
    <s v="-"/>
  </r>
  <r>
    <n v="17"/>
    <x v="8"/>
    <x v="2"/>
    <s v="more fireball, but SL4"/>
    <s v="-"/>
    <s v="PC"/>
    <n v="9"/>
    <x v="2"/>
    <n v="1"/>
    <s v="NO"/>
    <s v="NO"/>
    <s v="NO"/>
    <s v="NO"/>
    <s v="NO"/>
    <s v="-"/>
    <s v="-"/>
    <s v="-"/>
    <n v="20"/>
    <s v="SP DC M 1/2 LEG RESIST"/>
    <s v="NO"/>
    <s v="SPHERE"/>
    <n v="20"/>
    <s v="NO"/>
    <s v="9d6"/>
    <s v="-"/>
    <s v="-"/>
    <s v="-"/>
    <s v="-"/>
    <s v="-"/>
    <s v="-"/>
    <s v="NONE"/>
    <s v="FIRE"/>
    <s v="-"/>
    <s v="-"/>
    <s v="-"/>
    <s v="-"/>
    <s v="-"/>
    <n v="1"/>
    <n v="0"/>
    <n v="0"/>
    <n v="1"/>
    <n v="7"/>
    <n v="0"/>
    <n v="0"/>
    <n v="0"/>
    <n v="1"/>
    <n v="4"/>
    <s v="-"/>
    <n v="31.5"/>
    <n v="0"/>
    <n v="0"/>
    <n v="0"/>
    <n v="0"/>
    <n v="0"/>
    <n v="31.5"/>
    <n v="31.5"/>
    <n v="63"/>
    <n v="15.75"/>
    <n v="205"/>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NONE"/>
    <s v="FIRE"/>
    <s v="-"/>
    <s v="-"/>
    <s v="-"/>
    <s v="-"/>
    <s v="-"/>
    <n v="0"/>
    <n v="0"/>
    <n v="0"/>
    <n v="1"/>
    <n v="7"/>
    <n v="0"/>
    <n v="0.7"/>
    <n v="0.7"/>
    <n v="0.30000000000000004"/>
    <n v="4"/>
    <s v="-"/>
    <n v="35"/>
    <n v="0"/>
    <n v="0"/>
    <n v="0"/>
    <n v="0"/>
    <n v="0"/>
    <n v="35"/>
    <n v="35"/>
    <n v="70"/>
    <n v="17.5"/>
    <n v="205"/>
    <n v="29.75"/>
    <n v="29.75"/>
    <n v="119"/>
    <n v="29.75"/>
    <n v="119"/>
    <s v="-"/>
    <s v="-"/>
    <s v="-"/>
    <s v="-"/>
    <s v="-"/>
    <s v="-"/>
    <s v="-"/>
    <s v="-"/>
  </r>
  <r>
    <n v="19"/>
    <x v="8"/>
    <x v="2"/>
    <s v="and then a Scorching Ray at SL3"/>
    <s v="-"/>
    <s v="PC"/>
    <n v="9"/>
    <x v="4"/>
    <n v="4"/>
    <s v="NO"/>
    <s v="NO"/>
    <s v="NO"/>
    <s v="NO"/>
    <s v="NO"/>
    <s v="-"/>
    <s v="-"/>
    <s v="-"/>
    <n v="20"/>
    <s v="STANDARD"/>
    <s v="NO"/>
    <s v="SPHERE"/>
    <n v="20"/>
    <s v="NO"/>
    <s v="2d6"/>
    <s v="-"/>
    <s v="-"/>
    <s v="-"/>
    <s v="-"/>
    <s v="-"/>
    <s v="-"/>
    <s v="NONE"/>
    <s v="FIRE"/>
    <s v="-"/>
    <s v="-"/>
    <s v="-"/>
    <s v="-"/>
    <s v="-"/>
    <s v="-"/>
    <n v="0"/>
    <n v="0"/>
    <n v="1"/>
    <n v="7"/>
    <n v="5.0000000000000044E-2"/>
    <n v="0.7"/>
    <n v="0.64999999999999991"/>
    <n v="0.30000000000000004"/>
    <n v="4"/>
    <s v="-"/>
    <n v="7"/>
    <n v="0"/>
    <n v="0"/>
    <n v="0"/>
    <n v="0"/>
    <n v="0"/>
    <n v="7"/>
    <n v="7"/>
    <n v="14"/>
    <n v="0"/>
    <n v="205"/>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NONE"/>
    <s v="FIRE"/>
    <s v="-"/>
    <s v="-"/>
    <s v="-"/>
    <s v="-"/>
    <s v="-"/>
    <n v="0"/>
    <n v="0"/>
    <n v="0"/>
    <n v="1"/>
    <n v="7"/>
    <n v="0"/>
    <n v="0.7"/>
    <n v="0.7"/>
    <n v="0.30000000000000004"/>
    <n v="4"/>
    <s v="-"/>
    <n v="31.5"/>
    <n v="0"/>
    <n v="0"/>
    <n v="0"/>
    <n v="0"/>
    <n v="0"/>
    <n v="31.5"/>
    <n v="31.5"/>
    <n v="63"/>
    <n v="15.75"/>
    <n v="205"/>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NONE"/>
    <s v="-"/>
    <s v="-"/>
    <s v="-"/>
    <s v="-"/>
    <s v="-"/>
    <s v="-"/>
    <s v="-"/>
    <n v="0"/>
    <n v="0"/>
    <n v="0"/>
    <n v="8"/>
    <n v="9.7500000000000031E-2"/>
    <n v="0.87750000000000006"/>
    <n v="0.78"/>
    <n v="0.12249999999999994"/>
    <s v="-"/>
    <s v="-"/>
    <n v="8.3333333333333339"/>
    <n v="0"/>
    <n v="0"/>
    <n v="0"/>
    <n v="0"/>
    <n v="0"/>
    <n v="8.3333333333333339"/>
    <n v="8.3333333333333339"/>
    <n v="16.666666666666668"/>
    <n v="0"/>
    <n v="145"/>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NONE"/>
    <s v="-"/>
    <s v="-"/>
    <s v="-"/>
    <s v="-"/>
    <s v="-"/>
    <s v="-"/>
    <s v="-"/>
    <n v="0"/>
    <n v="0"/>
    <n v="0"/>
    <n v="8"/>
    <n v="9.506250000000006E-3"/>
    <n v="8.5556250000000028E-2"/>
    <n v="7.605000000000002E-2"/>
    <n v="0.91444375"/>
    <s v="-"/>
    <s v="-"/>
    <n v="8.3333333333333339"/>
    <n v="0"/>
    <n v="0"/>
    <n v="0"/>
    <n v="0"/>
    <n v="0"/>
    <n v="8.3333333333333339"/>
    <n v="8.3333333333333339"/>
    <n v="16.666666666666668"/>
    <n v="0"/>
    <n v="145"/>
    <n v="1.1344125000000005"/>
    <n v="1.1344125000000005"/>
    <n v="1.1344125000000005"/>
    <n v="24.404412500000003"/>
    <n v="24.404412500000003"/>
    <n v="24.404412500000003"/>
    <n v="24.404412500000003"/>
    <n v="24.404412500000003"/>
    <n v="24.404412500000003"/>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NONE"/>
    <s v="-"/>
    <s v="-"/>
    <s v="-"/>
    <s v="-"/>
    <s v="-"/>
    <s v="-"/>
    <s v="-"/>
    <n v="0"/>
    <n v="0"/>
    <n v="-5"/>
    <n v="13"/>
    <n v="9.7500000000000031E-2"/>
    <n v="0.64"/>
    <n v="0.54249999999999998"/>
    <n v="0.36"/>
    <s v="-"/>
    <n v="10"/>
    <n v="8.3333333333333339"/>
    <n v="0"/>
    <n v="0"/>
    <n v="0"/>
    <n v="0"/>
    <n v="0"/>
    <n v="8.3333333333333339"/>
    <n v="8.3333333333333339"/>
    <n v="16.666666666666668"/>
    <n v="0"/>
    <n v="145"/>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NONE"/>
    <s v="-"/>
    <s v="-"/>
    <s v="-"/>
    <s v="-"/>
    <s v="-"/>
    <s v="-"/>
    <s v="-"/>
    <n v="0"/>
    <n v="0"/>
    <n v="-5"/>
    <n v="13"/>
    <n v="9.506250000000006E-3"/>
    <n v="6.2400000000000018E-2"/>
    <n v="5.289375000000001E-2"/>
    <n v="0.93759999999999999"/>
    <s v="-"/>
    <n v="10"/>
    <n v="8.3333333333333339"/>
    <n v="0"/>
    <n v="0"/>
    <n v="0"/>
    <n v="0"/>
    <n v="0"/>
    <n v="8.3333333333333339"/>
    <n v="8.3333333333333339"/>
    <n v="16.666666666666668"/>
    <n v="0"/>
    <n v="145"/>
    <n v="1.4728187500000007"/>
    <n v="1.4728187500000007"/>
    <n v="1.4728187500000007"/>
    <n v="31.684485416666671"/>
    <n v="31.684485416666671"/>
    <n v="31.684485416666671"/>
    <n v="31.684485416666671"/>
    <n v="31.684485416666671"/>
    <n v="31.684485416666671"/>
    <n v="4"/>
    <s v="★★★★  High (heavy hitter)"/>
    <n v="4"/>
    <s v="★★★★  High (heavy hitt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0"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36" firstHeaderRow="0" firstDataRow="1" firstDataCol="2" rowPageCount="1" colPageCount="1"/>
  <pivotFields count="72">
    <pivotField compact="0" showAll="0"/>
    <pivotField axis="axisRow" compact="0" showAll="0">
      <items count="12">
        <item x="9"/>
        <item x="10"/>
        <item x="0"/>
        <item x="1"/>
        <item x="2"/>
        <item x="3"/>
        <item x="4"/>
        <item x="5"/>
        <item x="6"/>
        <item x="7"/>
        <item x="8"/>
        <item t="default"/>
      </items>
    </pivotField>
    <pivotField axis="axisPage" compact="0" showAll="0">
      <items count="7">
        <item x="0"/>
        <item x="1"/>
        <item x="5"/>
        <item x="2"/>
        <item x="3"/>
        <item x="4"/>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8"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33">
    <i>
      <x/>
    </i>
    <i r="1">
      <x/>
    </i>
    <i>
      <x v="1"/>
    </i>
    <i r="1">
      <x/>
    </i>
    <i>
      <x v="2"/>
    </i>
    <i r="1">
      <x/>
    </i>
    <i r="1">
      <x v="1"/>
    </i>
    <i>
      <x v="3"/>
    </i>
    <i r="1">
      <x/>
    </i>
    <i r="1">
      <x v="1"/>
    </i>
    <i>
      <x v="4"/>
    </i>
    <i r="1">
      <x/>
    </i>
    <i>
      <x v="5"/>
    </i>
    <i r="1">
      <x/>
    </i>
    <i>
      <x v="6"/>
    </i>
    <i r="1">
      <x/>
    </i>
    <i>
      <x v="7"/>
    </i>
    <i r="1">
      <x/>
    </i>
    <i>
      <x v="8"/>
    </i>
    <i r="1">
      <x/>
    </i>
    <i>
      <x v="9"/>
    </i>
    <i r="1">
      <x/>
    </i>
    <i r="1">
      <x v="1"/>
    </i>
    <i r="1">
      <x v="2"/>
    </i>
    <i r="1">
      <x v="3"/>
    </i>
    <i>
      <x v="10"/>
    </i>
    <i r="1">
      <x/>
    </i>
    <i r="1">
      <x v="1"/>
    </i>
    <i r="1">
      <x v="2"/>
    </i>
    <i r="1">
      <x v="3"/>
    </i>
    <i r="1">
      <x v="4"/>
    </i>
    <i r="1">
      <x v="5"/>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59" subtotal="average" baseField="0" baseItem="0"/>
    <dataField name="Dmg per Target" fld="60" subtotal="average" baseField="0" baseItem="0"/>
    <dataField name="Dmg total" fld="61" subtotal="average" baseField="0" baseItem="0"/>
    <dataField name="Round DPT" fld="62" subtotal="average" baseField="0" baseItem="0"/>
    <dataField name="Round Dmg Total" fld="63" subtotal="average" baseField="0" baseItem="0"/>
    <dataField name="Tactic DPT" fld="64" subtotal="average" baseField="0" baseItem="0"/>
    <dataField name="Tactic Dmg Total" fld="65" subtotal="average" baseField="0" baseItem="0"/>
    <dataField name="DPR per Target" fld="66" subtotal="average" baseField="0" baseItem="0"/>
    <dataField name="Total DPR" fld="67" subtotal="average" baseField="0" baseItem="0"/>
    <dataField name="DPR (pT) Rating" fld="68" subtotal="average" baseField="0" baseItem="0"/>
    <dataField name="DPR Total Rating" fld="70" subtotal="average" baseField="0" baseItem="0"/>
  </dataFields>
  <formats count="8">
    <format dxfId="14">
      <pivotArea collapsedLevelsAreSubtotals="1" fieldPosition="0"/>
    </format>
    <format dxfId="13">
      <pivotArea collapsedLevelsAreSubtotals="1" fieldPosition="0"/>
    </format>
    <format dxfId="12">
      <pivotArea collapsedLevelsAreSubtotals="1" fieldPosition="0"/>
    </format>
    <format dxfId="11">
      <pivotArea collapsedLevelsAreSubtotals="1" fieldPosition="0"/>
    </format>
    <format dxfId="10">
      <pivotArea collapsedLevelsAreSubtotals="1" fieldPosition="0"/>
    </format>
    <format dxfId="9">
      <pivotArea collapsedLevelsAreSubtotals="1" fieldPosition="0"/>
    </format>
    <format dxfId="8">
      <pivotArea collapsedLevelsAreSubtotals="1" fieldPosition="0"/>
    </format>
    <format dxfId="7">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A25" totalsRowShown="0">
  <autoFilter ref="A1:CA25" xr:uid="{00000000-0009-0000-0100-000001000000}"/>
  <tableColumns count="79">
    <tableColumn id="17" xr3:uid="{00000000-0010-0000-0000-000011000000}" name="Row" dataDxfId="91"/>
    <tableColumn id="1" xr3:uid="{00000000-0010-0000-0000-000001000000}" name="Tactic ID" dataDxfId="90"/>
    <tableColumn id="43" xr3:uid="{00000000-0010-0000-0000-00002B000000}" name="Character ID" dataDxfId="89"/>
    <tableColumn id="2" xr3:uid="{00000000-0010-0000-0000-000002000000}" name="Description" dataDxfId="88"/>
    <tableColumn id="51" xr3:uid="{00000000-0010-0000-0000-000033000000}" name="Notes" dataDxfId="87"/>
    <tableColumn id="21" xr3:uid="{00000000-0010-0000-0000-000015000000}" name="Player or Enemy" dataDxfId="86"/>
    <tableColumn id="3" xr3:uid="{00000000-0010-0000-0000-000003000000}" name="LV or CR" dataDxfId="85"/>
    <tableColumn id="4" xr3:uid="{00000000-0010-0000-0000-000004000000}" name="Round" dataDxfId="84"/>
    <tableColumn id="5" xr3:uid="{00000000-0010-0000-0000-000005000000}" name="Repeat Attack Times" dataDxfId="83"/>
    <tableColumn id="9" xr3:uid="{00000000-0010-0000-0000-000009000000}" name="Halfling" dataDxfId="82"/>
    <tableColumn id="14" xr3:uid="{00000000-0010-0000-0000-00000E000000}" name="Lucky feat" dataDxfId="81"/>
    <tableColumn id="50" xr3:uid="{00000000-0010-0000-0000-000032000000}" name="Current Attack is GWM Crit Bonus Attack" dataDxfId="80"/>
    <tableColumn id="55" xr3:uid="{00000000-0010-0000-0000-000037000000}" name="Great Weapon Master -5 to hit for +10 dmg" dataDxfId="79"/>
    <tableColumn id="56" xr3:uid="{00000000-0010-0000-0000-000038000000}" name="War Cleric Channel Divinity +10 to hit" dataDxfId="78"/>
    <tableColumn id="15" xr3:uid="{00000000-0010-0000-0000-00000F000000}" name="Dice added to attack roll" dataDxfId="77"/>
    <tableColumn id="67" xr3:uid="{00000000-0010-0000-0000-000043000000}" name="More dice added to attack roll" dataDxfId="76"/>
    <tableColumn id="19" xr3:uid="{00000000-0010-0000-0000-000013000000}" name="Add Relative Modifier to Hit" dataDxfId="75"/>
    <tableColumn id="7" xr3:uid="{00000000-0010-0000-0000-000007000000}" name="Min to Crit" dataDxfId="74"/>
    <tableColumn id="8" xr3:uid="{00000000-0010-0000-0000-000008000000}" name="Accuracy" dataDxfId="73"/>
    <tableColumn id="72" xr3:uid="{00000000-0010-0000-0000-000048000000}" name="Enemy Paralyzed close-range auto-crit on hit"/>
    <tableColumn id="57" xr3:uid="{00000000-0010-0000-0000-000039000000}" name="Area of Effect" dataDxfId="72"/>
    <tableColumn id="58" xr3:uid="{00000000-0010-0000-0000-00003A000000}" name="AOE size, length or radius" dataDxfId="71"/>
    <tableColumn id="60" xr3:uid="{00000000-0010-0000-0000-00003C000000}" name="Great Weapon Fighting Style" dataDxfId="70"/>
    <tableColumn id="16" xr3:uid="{00000000-0010-0000-0000-000010000000}" name="Damage Dice" dataDxfId="69"/>
    <tableColumn id="18" xr3:uid="{00000000-0010-0000-0000-000012000000}" name="Bonus Dmg Dice" dataDxfId="68"/>
    <tableColumn id="20" xr3:uid="{00000000-0010-0000-0000-000014000000}" name="More Bonus Dmg Dice" dataDxfId="67"/>
    <tableColumn id="22" xr3:uid="{00000000-0010-0000-0000-000016000000}" name="Crit-only Mult Dmg Dice" dataDxfId="66"/>
    <tableColumn id="24" xr3:uid="{00000000-0010-0000-0000-000018000000}" name="Crit-only Flat Dmg Dice" dataDxfId="65"/>
    <tableColumn id="26" xr3:uid="{00000000-0010-0000-0000-00001A000000}" name="Non-crit Dmg Dice" dataDxfId="64"/>
    <tableColumn id="28" xr3:uid="{00000000-0010-0000-0000-00001C000000}" name="Bonus Flat Dmg" dataDxfId="63"/>
    <tableColumn id="73" xr3:uid="{D7D7B157-1742-4148-BC22-A92EC425242C}" name="Retaliation Dmg Dice on Enemy Hit" dataDxfId="62"/>
    <tableColumn id="61" xr3:uid="{00000000-0010-0000-0000-00003D000000}" name="Feat: Elemental Adept Element" dataDxfId="61"/>
    <tableColumn id="37" xr3:uid="{00000000-0010-0000-0000-000025000000}" name="Damage Type" dataDxfId="60"/>
    <tableColumn id="39" xr3:uid="{00000000-0010-0000-0000-000027000000}" name="Bonus Dmg Type" dataDxfId="59"/>
    <tableColumn id="41" xr3:uid="{00000000-0010-0000-0000-000029000000}" name="More Bonus Dmg Type" dataDxfId="58"/>
    <tableColumn id="23" xr3:uid="{00000000-0010-0000-0000-000017000000}" name="Crit Mult Dmg Type" dataDxfId="57"/>
    <tableColumn id="25" xr3:uid="{00000000-0010-0000-0000-000019000000}" name="Crit-only Flat Dmg Type" dataDxfId="56"/>
    <tableColumn id="27" xr3:uid="{00000000-0010-0000-0000-00001B000000}" name="Non-crit Dmg Type" dataDxfId="55"/>
    <tableColumn id="76" xr3:uid="{2D3DBAAD-136B-4F16-8C32-5E397B5B6FCA}" name="Retaliatory Dmg Type" dataDxfId="54"/>
    <tableColumn id="75" xr3:uid="{B92863AE-E5AF-4C83-95DD-4AD8B02F8902}" name="Armor Class (for Retaliatory Dmg)" dataDxfId="53"/>
    <tableColumn id="74" xr3:uid="{C86F86A7-32D7-48B0-8184-313CB31A9374}" name="Enemy Accuracy" dataDxfId="52"/>
    <tableColumn id="53" xr3:uid="{00000000-0010-0000-0000-000035000000}" name="Legendary Resistances Left" dataDxfId="51">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50">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49">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48">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47">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46" dataCellStyle="Percent">
      <calculatedColumnFormula>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1" xr3:uid="{00000000-0010-0000-0000-00000B000000}" name="Hit % Chance" dataDxfId="45" dataCellStyle="Percent">
      <calculatedColumnFormula>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calculatedColumnFormula>
    </tableColumn>
    <tableColumn id="12" xr3:uid="{00000000-0010-0000-0000-00000C000000}" name="Non-crit Hit % Chance" dataDxfId="44" dataCellStyle="Percent">
      <calculatedColumnFormula>N("Hit percentage (not including crit)")+(DPRTacticsCalculator[[#This Row],[Hit % Chance]]-DPRTacticsCalculator[[#This Row],[Crit % Chance]])</calculatedColumnFormula>
    </tableColumn>
    <tableColumn id="13" xr3:uid="{00000000-0010-0000-0000-00000D000000}" name="Miss % Chance" dataDxfId="43" dataCellStyle="Percent">
      <calculatedColumnFormula>N("Miss percentage")+(1-DPRTacticsCalculator[[#This Row],[Hit % Chance]])</calculatedColumnFormula>
    </tableColumn>
    <tableColumn id="59" xr3:uid="{00000000-0010-0000-0000-00003B000000}" name="Area of Effect Expected Targets" dataDxfId="42"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41">
      <calculatedColumnFormula>IF(DPRTacticsCalculator[[#This Row],[Great Weapon Master -5 to hit for +10 dmg]]="YES",10,"-")</calculatedColumnFormula>
    </tableColumn>
    <tableColumn id="77" xr3:uid="{C1821226-9CDB-482A-9C1D-0FE816BFA80D}" name="Enemy Hit % Chance" dataDxfId="40"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39">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38">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type.")+IF((AG2=DPRTacticsCalculator[[#This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37">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type.")+IF((AH2=DPRTacticsCalculator[[#This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36">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type.")+IF((AI2=DPRTacticsCalculator[[#This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35">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type.")+IF((AJ2=DPRTacticsCalculator[[#This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34">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type.")+IF((AK2=DPRTacticsCalculator[[#This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33">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32">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31">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30">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0">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29">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62" xr3:uid="{00000000-0010-0000-0000-00003E000000}" name="Max Expected Enemy HP at CR or LV" dataDxfId="28">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54" xr3:uid="{00000000-0010-0000-0000-000036000000}" name="Damage per Attack" dataDxfId="27">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26">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calculatedColumnFormula>
    </tableColumn>
    <tableColumn id="63" xr3:uid="{00000000-0010-0000-0000-00003F000000}" name="Average Resulting Damage Total" dataDxfId="25">
      <calculatedColumnFormula>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calculatedColumnFormula>
    </tableColumn>
    <tableColumn id="44" xr3:uid="{00000000-0010-0000-0000-00002C000000}" name="Average Round Damage per Target" dataDxfId="24">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23">
      <calculatedColumnFormula>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calculatedColumnFormula>
    </tableColumn>
    <tableColumn id="46" xr3:uid="{00000000-0010-0000-0000-00002E000000}" name="Average Tactic Damage per Target" dataDxfId="22">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21">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20">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19">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18">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17">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16">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15">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6"/>
    <tableColumn id="2" xr3:uid="{00000000-0010-0000-0100-000002000000}" name="Max Expected _x000a_Enemy HP" dataDxfId="5"/>
    <tableColumn id="3" xr3:uid="{00000000-0010-0000-0100-000003000000}" name="Low DPR _x000a_Threshold" dataDxfId="4">
      <calculatedColumnFormula>$B2/I$2</calculatedColumnFormula>
    </tableColumn>
    <tableColumn id="4" xr3:uid="{00000000-0010-0000-0100-000004000000}" name="Target DPR _x000a_Threshold" dataDxfId="3">
      <calculatedColumnFormula>$B2/J$2</calculatedColumnFormula>
    </tableColumn>
    <tableColumn id="5" xr3:uid="{00000000-0010-0000-0100-000005000000}" name="High DPR _x000a_Threshold" dataDxfId="2">
      <calculatedColumnFormula>$B2/K$2</calculatedColumnFormula>
    </tableColumn>
    <tableColumn id="6" xr3:uid="{00000000-0010-0000-0100-000006000000}" name="OP DPR _x000a_Threshold" dataDxfId="1">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048574"/>
  <sheetViews>
    <sheetView tabSelected="1" zoomScale="96" zoomScaleNormal="96" workbookViewId="0">
      <selection activeCell="A2" sqref="A2"/>
    </sheetView>
  </sheetViews>
  <sheetFormatPr defaultColWidth="8.88671875" defaultRowHeight="14.4"/>
  <cols>
    <col min="1" max="1" width="4.6640625" style="10" customWidth="1"/>
    <col min="2" max="2" width="49.33203125" style="15" bestFit="1" customWidth="1"/>
    <col min="3" max="3" width="15.77734375" style="15" bestFit="1" customWidth="1"/>
    <col min="4" max="4" width="35.21875" style="10" bestFit="1" customWidth="1"/>
    <col min="5" max="5" width="39.109375" style="10" customWidth="1"/>
    <col min="6" max="6" width="6.77734375" style="10" customWidth="1"/>
    <col min="7" max="7" width="5.33203125" style="10" customWidth="1"/>
    <col min="8" max="8" width="7" style="10" customWidth="1"/>
    <col min="9" max="9" width="9.33203125" style="10" customWidth="1"/>
    <col min="10" max="10" width="9" style="10" customWidth="1"/>
    <col min="11" max="11" width="9.88671875" style="10" customWidth="1"/>
    <col min="12" max="13" width="9.77734375" style="10" customWidth="1"/>
    <col min="14" max="14" width="9.33203125" style="10" customWidth="1"/>
    <col min="15" max="15" width="9.6640625" style="10" customWidth="1"/>
    <col min="16" max="16" width="8.6640625" style="10" customWidth="1"/>
    <col min="17" max="17" width="8.5546875" style="10" customWidth="1"/>
    <col min="18" max="18" width="6.6640625" style="10" customWidth="1"/>
    <col min="19" max="19" width="21.77734375" style="10" bestFit="1" customWidth="1"/>
    <col min="20" max="20" width="10.88671875" style="10" customWidth="1"/>
    <col min="21" max="21" width="9.88671875" style="21" bestFit="1" customWidth="1"/>
    <col min="22" max="22" width="8.44140625" style="21" customWidth="1"/>
    <col min="23" max="23" width="9.44140625" style="21" customWidth="1"/>
    <col min="24" max="24" width="7.44140625" style="21" customWidth="1"/>
    <col min="25" max="25" width="6.6640625" style="21" customWidth="1"/>
    <col min="26" max="26" width="6.5546875" style="21" customWidth="1"/>
    <col min="27" max="27" width="6.88671875" style="21" customWidth="1"/>
    <col min="28" max="28" width="6.44140625" style="21" customWidth="1"/>
    <col min="29" max="29" width="6.33203125" style="10" customWidth="1"/>
    <col min="30" max="30" width="7.109375" style="10" customWidth="1"/>
    <col min="31" max="31" width="10.33203125" style="10" customWidth="1"/>
    <col min="32" max="32" width="9.77734375" style="10" customWidth="1"/>
    <col min="33" max="33" width="7.77734375" style="10" customWidth="1"/>
    <col min="34" max="34" width="9.77734375" style="10" customWidth="1"/>
    <col min="35" max="35" width="7.44140625" style="10" customWidth="1"/>
    <col min="36" max="36" width="6.44140625" style="10" customWidth="1"/>
    <col min="37" max="37" width="6.33203125" style="10" customWidth="1"/>
    <col min="38" max="38" width="7.77734375" style="10" customWidth="1"/>
    <col min="39" max="39" width="10.21875" style="10" customWidth="1"/>
    <col min="40" max="40" width="11.109375" style="10" customWidth="1"/>
    <col min="41" max="41" width="9.21875" style="10" customWidth="1"/>
    <col min="42" max="42" width="12.6640625" style="10" bestFit="1" customWidth="1"/>
    <col min="43" max="43" width="10.6640625" style="10" bestFit="1" customWidth="1"/>
    <col min="44" max="44" width="11.77734375" style="10" customWidth="1"/>
    <col min="45" max="45" width="8.77734375" style="10" customWidth="1"/>
    <col min="46" max="46" width="7.109375" style="10" customWidth="1"/>
    <col min="47" max="47" width="10.6640625" style="10" bestFit="1" customWidth="1"/>
    <col min="48" max="48" width="12.88671875" style="10" bestFit="1" customWidth="1"/>
    <col min="49" max="49" width="11.77734375" style="10" bestFit="1" customWidth="1"/>
    <col min="50" max="50" width="9.88671875" style="10" customWidth="1"/>
    <col min="51" max="51" width="10.6640625" style="10" bestFit="1" customWidth="1"/>
    <col min="52" max="53" width="8.6640625" style="10" customWidth="1"/>
    <col min="54" max="54" width="6.6640625" style="10" customWidth="1"/>
    <col min="55" max="55" width="6.5546875" style="10" customWidth="1"/>
    <col min="56" max="56" width="6.5546875" style="13" customWidth="1"/>
    <col min="57" max="57" width="5.6640625" style="13" customWidth="1"/>
    <col min="58" max="58" width="9.44140625" style="13" customWidth="1"/>
    <col min="59" max="59" width="8.33203125" style="13" customWidth="1"/>
    <col min="60" max="60" width="9" style="10" customWidth="1"/>
    <col min="61" max="61" width="10.21875" style="17" customWidth="1"/>
    <col min="62" max="62" width="9.21875" style="11" customWidth="1"/>
    <col min="63" max="65" width="9.5546875" style="11" customWidth="1"/>
    <col min="66" max="67" width="10" style="17" customWidth="1"/>
    <col min="68" max="68" width="9.5546875" style="17" customWidth="1"/>
    <col min="69" max="69" width="9.44140625" style="17" customWidth="1"/>
    <col min="70" max="70" width="8.77734375" style="17" customWidth="1"/>
    <col min="71" max="71" width="8.33203125" style="17" customWidth="1"/>
    <col min="72" max="74" width="10.21875" style="11" customWidth="1"/>
    <col min="75" max="75" width="7.6640625" style="13" customWidth="1"/>
    <col min="76" max="76" width="7.33203125" style="10" customWidth="1"/>
    <col min="77" max="77" width="34.109375" style="10" bestFit="1" customWidth="1"/>
    <col min="78" max="78" width="6.44140625" style="10" customWidth="1"/>
    <col min="79" max="79" width="33.77734375" style="13" bestFit="1" customWidth="1"/>
    <col min="80" max="80" width="5.44140625" style="10" customWidth="1"/>
    <col min="81" max="82" width="8.6640625" style="13" customWidth="1"/>
    <col min="83" max="83" width="19.88671875" style="13" customWidth="1"/>
    <col min="84" max="84" width="10" style="13" customWidth="1"/>
    <col min="85" max="85" width="9.21875" style="10" customWidth="1"/>
    <col min="86" max="86" width="12" style="10" customWidth="1"/>
    <col min="87" max="87" width="54.88671875" style="10" customWidth="1"/>
    <col min="88" max="88" width="9.109375" style="10"/>
    <col min="89" max="16384" width="8.88671875" style="10"/>
  </cols>
  <sheetData>
    <row r="1" spans="1:84" s="11" customFormat="1" ht="86.4">
      <c r="A1" s="4" t="s">
        <v>0</v>
      </c>
      <c r="B1" s="4" t="s">
        <v>1</v>
      </c>
      <c r="C1" s="4" t="s">
        <v>2</v>
      </c>
      <c r="D1" s="4" t="s">
        <v>3</v>
      </c>
      <c r="E1" s="4" t="s">
        <v>71</v>
      </c>
      <c r="F1" s="4" t="s">
        <v>4</v>
      </c>
      <c r="G1" s="4" t="s">
        <v>5</v>
      </c>
      <c r="H1" s="4" t="s">
        <v>6</v>
      </c>
      <c r="I1" s="4" t="s">
        <v>7</v>
      </c>
      <c r="J1" s="4" t="s">
        <v>8</v>
      </c>
      <c r="K1" s="4" t="s">
        <v>9</v>
      </c>
      <c r="L1" s="4" t="s">
        <v>10</v>
      </c>
      <c r="M1" s="4" t="s">
        <v>11</v>
      </c>
      <c r="N1" s="4" t="s">
        <v>12</v>
      </c>
      <c r="O1" s="4" t="s">
        <v>13</v>
      </c>
      <c r="P1" s="4" t="s">
        <v>14</v>
      </c>
      <c r="Q1" s="4" t="s">
        <v>18</v>
      </c>
      <c r="R1" s="4" t="s">
        <v>20</v>
      </c>
      <c r="S1" s="4" t="s">
        <v>21</v>
      </c>
      <c r="T1" s="4" t="s">
        <v>22</v>
      </c>
      <c r="U1" s="4" t="s">
        <v>28</v>
      </c>
      <c r="V1" s="4" t="s">
        <v>29</v>
      </c>
      <c r="W1" s="4" t="s">
        <v>31</v>
      </c>
      <c r="X1" s="4" t="s">
        <v>32</v>
      </c>
      <c r="Y1" s="4" t="s">
        <v>33</v>
      </c>
      <c r="Z1" s="4" t="s">
        <v>34</v>
      </c>
      <c r="AA1" s="4" t="s">
        <v>35</v>
      </c>
      <c r="AB1" s="4" t="s">
        <v>36</v>
      </c>
      <c r="AC1" s="4" t="s">
        <v>37</v>
      </c>
      <c r="AD1" s="4" t="s">
        <v>38</v>
      </c>
      <c r="AE1" s="4" t="s">
        <v>168</v>
      </c>
      <c r="AF1" s="4" t="s">
        <v>40</v>
      </c>
      <c r="AG1" s="4" t="s">
        <v>41</v>
      </c>
      <c r="AH1" s="4" t="s">
        <v>42</v>
      </c>
      <c r="AI1" s="4" t="s">
        <v>43</v>
      </c>
      <c r="AJ1" s="4" t="s">
        <v>44</v>
      </c>
      <c r="AK1" s="4" t="s">
        <v>45</v>
      </c>
      <c r="AL1" s="4" t="s">
        <v>46</v>
      </c>
      <c r="AM1" s="42" t="s">
        <v>169</v>
      </c>
      <c r="AN1" s="42" t="s">
        <v>170</v>
      </c>
      <c r="AO1" s="40" t="s">
        <v>171</v>
      </c>
      <c r="AP1" s="4" t="s">
        <v>23</v>
      </c>
      <c r="AQ1" s="4" t="s">
        <v>15</v>
      </c>
      <c r="AR1" s="4" t="s">
        <v>16</v>
      </c>
      <c r="AS1" s="4" t="s">
        <v>17</v>
      </c>
      <c r="AT1" s="4" t="s">
        <v>19</v>
      </c>
      <c r="AU1" s="4" t="s">
        <v>24</v>
      </c>
      <c r="AV1" s="4" t="s">
        <v>25</v>
      </c>
      <c r="AW1" s="4" t="s">
        <v>26</v>
      </c>
      <c r="AX1" s="4" t="s">
        <v>27</v>
      </c>
      <c r="AY1" s="4" t="s">
        <v>30</v>
      </c>
      <c r="AZ1" s="4" t="s">
        <v>39</v>
      </c>
      <c r="BA1" s="4" t="s">
        <v>172</v>
      </c>
      <c r="BB1" s="4" t="s">
        <v>47</v>
      </c>
      <c r="BC1" s="4" t="s">
        <v>48</v>
      </c>
      <c r="BD1" s="4" t="s">
        <v>49</v>
      </c>
      <c r="BE1" s="4" t="s">
        <v>50</v>
      </c>
      <c r="BF1" s="4" t="s">
        <v>51</v>
      </c>
      <c r="BG1" s="4" t="s">
        <v>52</v>
      </c>
      <c r="BH1" s="4" t="s">
        <v>53</v>
      </c>
      <c r="BI1" s="4" t="s">
        <v>54</v>
      </c>
      <c r="BJ1" s="4" t="s">
        <v>55</v>
      </c>
      <c r="BK1" s="4" t="s">
        <v>56</v>
      </c>
      <c r="BL1" s="42" t="s">
        <v>173</v>
      </c>
      <c r="BM1" s="42" t="s">
        <v>174</v>
      </c>
      <c r="BN1" s="38" t="s">
        <v>57</v>
      </c>
      <c r="BO1" s="27" t="s">
        <v>58</v>
      </c>
      <c r="BP1" s="27" t="s">
        <v>59</v>
      </c>
      <c r="BQ1" s="27" t="s">
        <v>60</v>
      </c>
      <c r="BR1" s="27" t="s">
        <v>61</v>
      </c>
      <c r="BS1" s="27" t="s">
        <v>62</v>
      </c>
      <c r="BT1" s="27" t="s">
        <v>63</v>
      </c>
      <c r="BU1" s="27" t="s">
        <v>64</v>
      </c>
      <c r="BV1" s="27" t="s">
        <v>65</v>
      </c>
      <c r="BW1" s="27" t="s">
        <v>66</v>
      </c>
      <c r="BX1" s="27" t="s">
        <v>67</v>
      </c>
      <c r="BY1" s="4" t="s">
        <v>68</v>
      </c>
      <c r="BZ1" s="4" t="s">
        <v>69</v>
      </c>
      <c r="CA1" s="4" t="s">
        <v>70</v>
      </c>
    </row>
    <row r="2" spans="1:84" ht="28.8">
      <c r="A2" s="10">
        <v>1</v>
      </c>
      <c r="B2" s="15" t="s">
        <v>72</v>
      </c>
      <c r="C2" s="15" t="s">
        <v>73</v>
      </c>
      <c r="D2" s="18" t="s">
        <v>74</v>
      </c>
      <c r="E2" s="30" t="s">
        <v>77</v>
      </c>
      <c r="F2" s="4" t="s">
        <v>75</v>
      </c>
      <c r="G2" s="4">
        <v>5</v>
      </c>
      <c r="H2" s="10">
        <v>1</v>
      </c>
      <c r="I2" s="10">
        <v>1</v>
      </c>
      <c r="J2" s="10" t="s">
        <v>76</v>
      </c>
      <c r="K2" s="10" t="s">
        <v>76</v>
      </c>
      <c r="L2" s="10" t="s">
        <v>76</v>
      </c>
      <c r="M2" s="10" t="s">
        <v>76</v>
      </c>
      <c r="N2" s="10" t="s">
        <v>76</v>
      </c>
      <c r="O2" s="10" t="s">
        <v>77</v>
      </c>
      <c r="P2" s="10" t="s">
        <v>77</v>
      </c>
      <c r="Q2" s="10">
        <v>-1</v>
      </c>
      <c r="R2" s="10">
        <v>20</v>
      </c>
      <c r="S2" s="10" t="s">
        <v>78</v>
      </c>
      <c r="T2" s="10" t="s">
        <v>76</v>
      </c>
      <c r="U2" s="10" t="s">
        <v>77</v>
      </c>
      <c r="V2" s="10" t="s">
        <v>77</v>
      </c>
      <c r="W2" s="10" t="s">
        <v>76</v>
      </c>
      <c r="X2" s="10" t="s">
        <v>79</v>
      </c>
      <c r="Y2" s="10" t="s">
        <v>77</v>
      </c>
      <c r="Z2" s="10" t="s">
        <v>77</v>
      </c>
      <c r="AA2" s="10" t="s">
        <v>77</v>
      </c>
      <c r="AB2" s="10" t="s">
        <v>77</v>
      </c>
      <c r="AC2" s="10" t="s">
        <v>77</v>
      </c>
      <c r="AD2" s="24">
        <v>3</v>
      </c>
      <c r="AE2" s="44" t="s">
        <v>77</v>
      </c>
      <c r="AF2" s="10" t="s">
        <v>80</v>
      </c>
      <c r="AG2" s="10" t="s">
        <v>77</v>
      </c>
      <c r="AH2" s="10" t="s">
        <v>77</v>
      </c>
      <c r="AI2" s="10" t="s">
        <v>77</v>
      </c>
      <c r="AJ2" s="10" t="s">
        <v>77</v>
      </c>
      <c r="AK2" s="10" t="s">
        <v>77</v>
      </c>
      <c r="AL2" s="10" t="s">
        <v>77</v>
      </c>
      <c r="AM2" s="10" t="s">
        <v>77</v>
      </c>
      <c r="AN2" s="43" t="s">
        <v>77</v>
      </c>
      <c r="AO2" s="41" t="s">
        <v>77</v>
      </c>
      <c r="AP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 s="4">
        <f>N("Assuming a balanced value of 8, and subtract relative modifiers.")+(8-DPRTacticsCalculator[[#This Row],[Assumed Relative Modifier to Hit]]-IF(ISNUMBER(DPRTacticsCalculator[[#This Row],[Add Relative Modifier to Hit]]),DPRTacticsCalculator[[#This Row],[Add Relative Modifier to Hit]],0))</f>
        <v>9</v>
      </c>
      <c r="AU2"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AV2"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v>
      </c>
      <c r="AW2" s="22">
        <f>N("Hit percentage (not including crit)")+(DPRTacticsCalculator[[#This Row],[Hit % Chance]]-DPRTacticsCalculator[[#This Row],[Crit % Chance]])</f>
        <v>0.54999999999999993</v>
      </c>
      <c r="AX2" s="23">
        <f>N("Miss percentage")+(1-DPRTacticsCalculator[[#This Row],[Hit % Chance]])</f>
        <v>0.4</v>
      </c>
      <c r="AY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 s="25" t="str">
        <f>IF(DPRTacticsCalculator[[#This Row],[Great Weapon Master -5 to hit for +10 dmg]]="YES",10,"-")</f>
        <v>-</v>
      </c>
      <c r="BA2" s="23" cm="1">
        <f t="array" ref="BA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2" s="26">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type.")+IF((AG2=DPRTacticsCalculator[[#This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D2" s="26">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type.")+IF((AH2=DPRTacticsCalculator[[#This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E2" s="26">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type.")+IF((AI2=DPRTacticsCalculator[[#This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F2" s="26">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type.")+IF((AJ2=DPRTacticsCalculator[[#This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G2" s="26">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type.")+IF((AK2=DPRTacticsCalculator[[#This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H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2" s="26">
        <f>N("Damage result in case of a crit")+(N("D: Average damage on hit")+DPRTacticsCalculator[[#This Row],[Average Dice Damage on Hit]]+N("Dc: Average damage added on crit")+DPRTacticsCalculator[[#This Row],[Average Damage Added on Crit]])</f>
        <v>9</v>
      </c>
      <c r="BK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 s="25" cm="1">
        <f t="array" ref="BM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BP2"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4.7250000000000005</v>
      </c>
      <c r="BQ2"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4.7250000000000005</v>
      </c>
      <c r="BR2"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BS2"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4.7250000000000005</v>
      </c>
      <c r="BT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 s="29" t="str" cm="1">
        <f t="array" ref="BX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 s="18" t="str" cm="1">
        <f t="array" ref="BY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 s="27" t="str" cm="1">
        <f t="array" ref="BZ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 s="18" t="str" cm="1">
        <f t="array" ref="CA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2" s="4"/>
      <c r="CC2" s="10"/>
      <c r="CD2" s="10"/>
      <c r="CE2" s="10"/>
      <c r="CF2" s="10"/>
    </row>
    <row r="3" spans="1:84">
      <c r="A3" s="10">
        <v>2</v>
      </c>
      <c r="B3" s="15" t="s">
        <v>72</v>
      </c>
      <c r="C3" s="15" t="s">
        <v>73</v>
      </c>
      <c r="D3" s="15" t="s">
        <v>81</v>
      </c>
      <c r="E3" s="30" t="s">
        <v>77</v>
      </c>
      <c r="F3" s="4" t="s">
        <v>75</v>
      </c>
      <c r="G3" s="4">
        <v>5</v>
      </c>
      <c r="H3" s="10">
        <v>2</v>
      </c>
      <c r="I3" s="10">
        <v>2</v>
      </c>
      <c r="J3" s="10" t="s">
        <v>76</v>
      </c>
      <c r="K3" s="10" t="s">
        <v>76</v>
      </c>
      <c r="L3" s="10" t="s">
        <v>76</v>
      </c>
      <c r="M3" s="10" t="s">
        <v>76</v>
      </c>
      <c r="N3" s="10" t="s">
        <v>76</v>
      </c>
      <c r="O3" s="10" t="s">
        <v>77</v>
      </c>
      <c r="P3" s="10" t="s">
        <v>77</v>
      </c>
      <c r="Q3" s="10" t="s">
        <v>77</v>
      </c>
      <c r="R3" s="10">
        <v>20</v>
      </c>
      <c r="S3" s="10" t="s">
        <v>82</v>
      </c>
      <c r="T3" s="10" t="s">
        <v>76</v>
      </c>
      <c r="U3" s="10" t="s">
        <v>77</v>
      </c>
      <c r="V3" s="10" t="s">
        <v>77</v>
      </c>
      <c r="W3" s="10" t="s">
        <v>76</v>
      </c>
      <c r="X3" s="10" t="s">
        <v>79</v>
      </c>
      <c r="Y3" s="10" t="s">
        <v>77</v>
      </c>
      <c r="Z3" s="10" t="s">
        <v>77</v>
      </c>
      <c r="AA3" s="10" t="s">
        <v>77</v>
      </c>
      <c r="AB3" s="10" t="s">
        <v>77</v>
      </c>
      <c r="AC3" s="10" t="s">
        <v>77</v>
      </c>
      <c r="AD3" s="24">
        <v>4</v>
      </c>
      <c r="AE3" s="24" t="s">
        <v>77</v>
      </c>
      <c r="AF3" s="10" t="s">
        <v>80</v>
      </c>
      <c r="AG3" s="10" t="s">
        <v>77</v>
      </c>
      <c r="AH3" s="10" t="s">
        <v>77</v>
      </c>
      <c r="AI3" s="10" t="s">
        <v>77</v>
      </c>
      <c r="AJ3" s="10" t="s">
        <v>77</v>
      </c>
      <c r="AK3" s="10" t="s">
        <v>77</v>
      </c>
      <c r="AL3" s="10" t="s">
        <v>77</v>
      </c>
      <c r="AM3" s="10" t="s">
        <v>77</v>
      </c>
      <c r="AN3" s="43" t="s">
        <v>77</v>
      </c>
      <c r="AO3" s="41" t="s">
        <v>77</v>
      </c>
      <c r="AP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3" s="4">
        <f>N("Assuming a balanced value of 8, and subtract relative modifiers.")+(8-DPRTacticsCalculator[[#This Row],[Assumed Relative Modifier to Hit]]-IF(ISNUMBER(DPRTacticsCalculator[[#This Row],[Add Relative Modifier to Hit]]),DPRTacticsCalculator[[#This Row],[Add Relative Modifier to Hit]],0))</f>
        <v>8</v>
      </c>
      <c r="AU3"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V3"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3" s="22">
        <f>N("Hit percentage (not including crit)")+(DPRTacticsCalculator[[#This Row],[Hit % Chance]]-DPRTacticsCalculator[[#This Row],[Crit % Chance]])</f>
        <v>0.78</v>
      </c>
      <c r="AX3" s="23">
        <f>N("Miss percentage")+(1-DPRTacticsCalculator[[#This Row],[Hit % Chance]])</f>
        <v>0.12249999999999994</v>
      </c>
      <c r="AY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3" s="25" t="str">
        <f>IF(DPRTacticsCalculator[[#This Row],[Great Weapon Master -5 to hit for +10 dmg]]="YES",10,"-")</f>
        <v>-</v>
      </c>
      <c r="BA3" s="23" cm="1">
        <f t="array" ref="BA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3" s="26">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type.")+IF((AG3=DPRTacticsCalculator[[#This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D3" s="26">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type.")+IF((AH3=DPRTacticsCalculator[[#This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E3" s="26">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type.")+IF((AI3=DPRTacticsCalculator[[#This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F3" s="26">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type.")+IF((AJ3=DPRTacticsCalculator[[#This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G3" s="26">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type.")+IF((AK3=DPRTacticsCalculator[[#This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H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3" s="26">
        <f>N("Damage result in case of a crit")+(N("D: Average damage on hit")+DPRTacticsCalculator[[#This Row],[Average Dice Damage on Hit]]+N("Dc: Average damage added on crit")+DPRTacticsCalculator[[#This Row],[Average Damage Added on Crit]])</f>
        <v>9</v>
      </c>
      <c r="BK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3"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3" s="25" cm="1">
        <f t="array" ref="BM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3"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P3"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15.795</v>
      </c>
      <c r="BQ3"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15.795</v>
      </c>
      <c r="BR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S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T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BU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BV3"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BW3"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BX3" s="29" cm="1">
        <f t="array" ref="BX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Y3" s="18" t="str" cm="1">
        <f t="array" ref="BY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Z3" s="27" cm="1">
        <f t="array" ref="BZ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A3" s="18" t="str" cm="1">
        <f t="array" ref="CA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CB3" s="4"/>
      <c r="CC3" s="10"/>
      <c r="CD3" s="10"/>
      <c r="CE3" s="10"/>
      <c r="CF3" s="10"/>
    </row>
    <row r="4" spans="1:84" ht="28.8">
      <c r="A4" s="10">
        <v>3</v>
      </c>
      <c r="B4" s="15" t="s">
        <v>83</v>
      </c>
      <c r="C4" s="15" t="s">
        <v>73</v>
      </c>
      <c r="D4" s="18" t="s">
        <v>84</v>
      </c>
      <c r="E4" s="30" t="s">
        <v>77</v>
      </c>
      <c r="F4" s="4" t="s">
        <v>75</v>
      </c>
      <c r="G4" s="4">
        <v>5</v>
      </c>
      <c r="H4" s="10">
        <v>1</v>
      </c>
      <c r="I4" s="10">
        <v>2</v>
      </c>
      <c r="J4" s="10" t="s">
        <v>76</v>
      </c>
      <c r="K4" s="10" t="s">
        <v>76</v>
      </c>
      <c r="L4" s="10" t="s">
        <v>76</v>
      </c>
      <c r="M4" s="10" t="s">
        <v>76</v>
      </c>
      <c r="N4" s="10" t="s">
        <v>76</v>
      </c>
      <c r="O4" s="10" t="s">
        <v>77</v>
      </c>
      <c r="P4" s="10" t="s">
        <v>77</v>
      </c>
      <c r="Q4" s="10" t="s">
        <v>77</v>
      </c>
      <c r="R4" s="10">
        <v>20</v>
      </c>
      <c r="S4" s="10" t="s">
        <v>78</v>
      </c>
      <c r="T4" s="10" t="s">
        <v>76</v>
      </c>
      <c r="U4" s="10" t="s">
        <v>77</v>
      </c>
      <c r="V4" s="10" t="s">
        <v>77</v>
      </c>
      <c r="W4" s="10" t="s">
        <v>76</v>
      </c>
      <c r="X4" s="10" t="s">
        <v>79</v>
      </c>
      <c r="Y4" s="10" t="s">
        <v>77</v>
      </c>
      <c r="Z4" s="10" t="s">
        <v>77</v>
      </c>
      <c r="AA4" s="10" t="s">
        <v>77</v>
      </c>
      <c r="AB4" s="10" t="s">
        <v>77</v>
      </c>
      <c r="AC4" s="10" t="s">
        <v>77</v>
      </c>
      <c r="AD4" s="24">
        <v>4</v>
      </c>
      <c r="AE4" s="24" t="s">
        <v>77</v>
      </c>
      <c r="AF4" s="10" t="s">
        <v>80</v>
      </c>
      <c r="AG4" s="10" t="s">
        <v>77</v>
      </c>
      <c r="AH4" s="10" t="s">
        <v>77</v>
      </c>
      <c r="AI4" s="10" t="s">
        <v>77</v>
      </c>
      <c r="AJ4" s="10" t="s">
        <v>77</v>
      </c>
      <c r="AK4" s="10" t="s">
        <v>77</v>
      </c>
      <c r="AL4" s="10" t="s">
        <v>77</v>
      </c>
      <c r="AM4" s="10" t="s">
        <v>77</v>
      </c>
      <c r="AN4" s="43" t="s">
        <v>77</v>
      </c>
      <c r="AO4" s="41" t="s">
        <v>77</v>
      </c>
      <c r="AP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4" s="4">
        <f>N("Assuming a balanced value of 8, and subtract relative modifiers.")+(8-DPRTacticsCalculator[[#This Row],[Assumed Relative Modifier to Hit]]-IF(ISNUMBER(DPRTacticsCalculator[[#This Row],[Add Relative Modifier to Hit]]),DPRTacticsCalculator[[#This Row],[Add Relative Modifier to Hit]],0))</f>
        <v>8</v>
      </c>
      <c r="AU4"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AV4"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W4" s="22">
        <f>N("Hit percentage (not including crit)")+(DPRTacticsCalculator[[#This Row],[Hit % Chance]]-DPRTacticsCalculator[[#This Row],[Crit % Chance]])</f>
        <v>0.6</v>
      </c>
      <c r="AX4" s="23">
        <f>N("Miss percentage")+(1-DPRTacticsCalculator[[#This Row],[Hit % Chance]])</f>
        <v>0.35</v>
      </c>
      <c r="AY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4" s="25" t="str">
        <f>IF(DPRTacticsCalculator[[#This Row],[Great Weapon Master -5 to hit for +10 dmg]]="YES",10,"-")</f>
        <v>-</v>
      </c>
      <c r="BA4" s="23" cm="1">
        <f t="array" ref="BA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4" s="26">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type.")+IF((AG4=DPRTacticsCalculator[[#This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D4" s="26">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type.")+IF((AH4=DPRTacticsCalculator[[#This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E4" s="26">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type.")+IF((AI4=DPRTacticsCalculator[[#This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F4" s="26">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type.")+IF((AJ4=DPRTacticsCalculator[[#This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G4" s="26">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type.")+IF((AK4=DPRTacticsCalculator[[#This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H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4" s="26">
        <f>N("Damage result in case of a crit")+(N("D: Average damage on hit")+DPRTacticsCalculator[[#This Row],[Average Dice Damage on Hit]]+N("Dc: Average damage added on crit")+DPRTacticsCalculator[[#This Row],[Average Damage Added on Crit]])</f>
        <v>9</v>
      </c>
      <c r="BK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4"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4" s="25" cm="1">
        <f t="array" ref="BM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4"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BP4"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11.500000000000002</v>
      </c>
      <c r="BQ4"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11.500000000000002</v>
      </c>
      <c r="BR4"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BS4"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11.500000000000002</v>
      </c>
      <c r="BT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4" s="29" t="str" cm="1">
        <f t="array" ref="BX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4" s="18" t="str" cm="1">
        <f t="array" ref="BY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4" s="27" t="str" cm="1">
        <f t="array" ref="BZ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4" s="18" t="str" cm="1">
        <f t="array" ref="CA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4" s="4"/>
      <c r="CC4" s="10"/>
      <c r="CD4" s="10"/>
      <c r="CE4" s="10"/>
      <c r="CF4" s="10"/>
    </row>
    <row r="5" spans="1:84">
      <c r="A5" s="10">
        <v>4</v>
      </c>
      <c r="B5" s="15" t="s">
        <v>83</v>
      </c>
      <c r="C5" s="15" t="s">
        <v>73</v>
      </c>
      <c r="D5" s="18" t="s">
        <v>85</v>
      </c>
      <c r="E5" s="30" t="s">
        <v>77</v>
      </c>
      <c r="F5" s="4" t="s">
        <v>75</v>
      </c>
      <c r="G5" s="4">
        <v>5</v>
      </c>
      <c r="H5" s="10">
        <v>2</v>
      </c>
      <c r="I5" s="10">
        <v>2</v>
      </c>
      <c r="J5" s="10" t="s">
        <v>76</v>
      </c>
      <c r="K5" s="10" t="s">
        <v>76</v>
      </c>
      <c r="L5" s="10" t="s">
        <v>76</v>
      </c>
      <c r="M5" s="10" t="s">
        <v>76</v>
      </c>
      <c r="N5" s="10" t="s">
        <v>76</v>
      </c>
      <c r="O5" s="10" t="s">
        <v>77</v>
      </c>
      <c r="P5" s="10" t="s">
        <v>77</v>
      </c>
      <c r="Q5" s="10" t="s">
        <v>77</v>
      </c>
      <c r="R5" s="10">
        <v>20</v>
      </c>
      <c r="S5" s="10" t="s">
        <v>82</v>
      </c>
      <c r="T5" s="10" t="s">
        <v>76</v>
      </c>
      <c r="U5" s="10" t="s">
        <v>77</v>
      </c>
      <c r="V5" s="10" t="s">
        <v>77</v>
      </c>
      <c r="W5" s="10" t="s">
        <v>76</v>
      </c>
      <c r="X5" s="10" t="s">
        <v>79</v>
      </c>
      <c r="Y5" s="10" t="s">
        <v>77</v>
      </c>
      <c r="Z5" s="10" t="s">
        <v>77</v>
      </c>
      <c r="AA5" s="10" t="s">
        <v>77</v>
      </c>
      <c r="AB5" s="10" t="s">
        <v>77</v>
      </c>
      <c r="AC5" s="10" t="s">
        <v>77</v>
      </c>
      <c r="AD5" s="24">
        <v>4</v>
      </c>
      <c r="AE5" s="24" t="s">
        <v>77</v>
      </c>
      <c r="AF5" s="10" t="s">
        <v>80</v>
      </c>
      <c r="AG5" s="10" t="s">
        <v>77</v>
      </c>
      <c r="AH5" s="10" t="s">
        <v>77</v>
      </c>
      <c r="AI5" s="10" t="s">
        <v>77</v>
      </c>
      <c r="AJ5" s="10" t="s">
        <v>77</v>
      </c>
      <c r="AK5" s="10" t="s">
        <v>77</v>
      </c>
      <c r="AL5" s="10" t="s">
        <v>77</v>
      </c>
      <c r="AM5" s="10" t="s">
        <v>77</v>
      </c>
      <c r="AN5" s="43" t="s">
        <v>77</v>
      </c>
      <c r="AO5" s="41" t="s">
        <v>77</v>
      </c>
      <c r="AP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5" s="4">
        <f>N("Assuming a balanced value of 8, and subtract relative modifiers.")+(8-DPRTacticsCalculator[[#This Row],[Assumed Relative Modifier to Hit]]-IF(ISNUMBER(DPRTacticsCalculator[[#This Row],[Add Relative Modifier to Hit]]),DPRTacticsCalculator[[#This Row],[Add Relative Modifier to Hit]],0))</f>
        <v>8</v>
      </c>
      <c r="AU5"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V5"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5" s="22">
        <f>N("Hit percentage (not including crit)")+(DPRTacticsCalculator[[#This Row],[Hit % Chance]]-DPRTacticsCalculator[[#This Row],[Crit % Chance]])</f>
        <v>0.78</v>
      </c>
      <c r="AX5" s="23">
        <f>N("Miss percentage")+(1-DPRTacticsCalculator[[#This Row],[Hit % Chance]])</f>
        <v>0.12249999999999994</v>
      </c>
      <c r="AY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5" s="25" t="str">
        <f>IF(DPRTacticsCalculator[[#This Row],[Great Weapon Master -5 to hit for +10 dmg]]="YES",10,"-")</f>
        <v>-</v>
      </c>
      <c r="BA5" s="23" cm="1">
        <f t="array" ref="BA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C5" s="26">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type.")+IF((AG5=DPRTacticsCalculator[[#This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D5" s="26">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type.")+IF((AH5=DPRTacticsCalculator[[#This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E5" s="26">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type.")+IF((AI5=DPRTacticsCalculator[[#This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F5" s="26">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type.")+IF((AJ5=DPRTacticsCalculator[[#This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G5" s="26">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type.")+IF((AK5=DPRTacticsCalculator[[#This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H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I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J5" s="26">
        <f>N("Damage result in case of a crit")+(N("D: Average damage on hit")+DPRTacticsCalculator[[#This Row],[Average Dice Damage on Hit]]+N("Dc: Average damage added on crit")+DPRTacticsCalculator[[#This Row],[Average Damage Added on Crit]])</f>
        <v>9</v>
      </c>
      <c r="BK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5"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5" s="25" cm="1">
        <f t="array" ref="BM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5"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BP5"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15.795</v>
      </c>
      <c r="BQ5"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15.795</v>
      </c>
      <c r="BR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BS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15.795</v>
      </c>
      <c r="BT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BU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BV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BW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BX5" s="29" cm="1">
        <f t="array" ref="BX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5" s="18" t="str" cm="1">
        <f t="array" ref="BY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5" s="27" cm="1">
        <f t="array" ref="BZ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A5" s="18" t="str" cm="1">
        <f t="array" ref="CA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c r="CB5" s="4"/>
      <c r="CC5" s="10"/>
      <c r="CD5" s="10"/>
      <c r="CE5" s="10"/>
      <c r="CF5" s="10"/>
    </row>
    <row r="6" spans="1:84" ht="43.2">
      <c r="A6" s="10">
        <v>5</v>
      </c>
      <c r="B6" s="15" t="s">
        <v>86</v>
      </c>
      <c r="C6" s="15" t="s">
        <v>87</v>
      </c>
      <c r="D6" s="18" t="s">
        <v>88</v>
      </c>
      <c r="E6" s="30" t="s">
        <v>77</v>
      </c>
      <c r="F6" s="4" t="s">
        <v>75</v>
      </c>
      <c r="G6" s="4">
        <v>5</v>
      </c>
      <c r="H6" s="10">
        <v>1</v>
      </c>
      <c r="I6" s="10">
        <v>2</v>
      </c>
      <c r="J6" s="10" t="s">
        <v>76</v>
      </c>
      <c r="K6" s="10" t="s">
        <v>76</v>
      </c>
      <c r="L6" s="10" t="s">
        <v>76</v>
      </c>
      <c r="M6" s="10" t="s">
        <v>76</v>
      </c>
      <c r="N6" s="10" t="s">
        <v>76</v>
      </c>
      <c r="O6" s="10" t="s">
        <v>77</v>
      </c>
      <c r="P6" s="10" t="s">
        <v>77</v>
      </c>
      <c r="Q6" s="10" t="s">
        <v>77</v>
      </c>
      <c r="R6" s="10">
        <v>20</v>
      </c>
      <c r="S6" s="10" t="s">
        <v>82</v>
      </c>
      <c r="T6" s="10" t="s">
        <v>76</v>
      </c>
      <c r="U6" s="10" t="s">
        <v>77</v>
      </c>
      <c r="V6" s="10" t="s">
        <v>77</v>
      </c>
      <c r="W6" s="10" t="s">
        <v>89</v>
      </c>
      <c r="X6" s="10" t="s">
        <v>90</v>
      </c>
      <c r="Y6" s="10" t="s">
        <v>77</v>
      </c>
      <c r="Z6" s="10" t="s">
        <v>77</v>
      </c>
      <c r="AA6" s="10" t="s">
        <v>77</v>
      </c>
      <c r="AB6" s="10" t="s">
        <v>77</v>
      </c>
      <c r="AC6" s="10" t="s">
        <v>77</v>
      </c>
      <c r="AD6" s="24">
        <v>4</v>
      </c>
      <c r="AE6" s="24" t="s">
        <v>77</v>
      </c>
      <c r="AF6" s="10" t="s">
        <v>80</v>
      </c>
      <c r="AG6" s="10" t="s">
        <v>77</v>
      </c>
      <c r="AH6" s="10" t="s">
        <v>77</v>
      </c>
      <c r="AI6" s="10" t="s">
        <v>77</v>
      </c>
      <c r="AJ6" s="10" t="s">
        <v>77</v>
      </c>
      <c r="AK6" s="10" t="s">
        <v>77</v>
      </c>
      <c r="AL6" s="10" t="s">
        <v>77</v>
      </c>
      <c r="AM6" s="10" t="s">
        <v>77</v>
      </c>
      <c r="AN6" s="43" t="s">
        <v>77</v>
      </c>
      <c r="AO6" s="41" t="s">
        <v>77</v>
      </c>
      <c r="AP6"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6" s="4">
        <f>N("Assuming a balanced value of 8, and subtract relative modifiers.")+(8-DPRTacticsCalculator[[#This Row],[Assumed Relative Modifier to Hit]]-IF(ISNUMBER(DPRTacticsCalculator[[#This Row],[Add Relative Modifier to Hit]]),DPRTacticsCalculator[[#This Row],[Add Relative Modifier to Hit]],0))</f>
        <v>8</v>
      </c>
      <c r="AU6"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V6"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6" s="22">
        <f>N("Hit percentage (not including crit)")+(DPRTacticsCalculator[[#This Row],[Hit % Chance]]-DPRTacticsCalculator[[#This Row],[Crit % Chance]])</f>
        <v>0.78</v>
      </c>
      <c r="AX6" s="23">
        <f>N("Miss percentage")+(1-DPRTacticsCalculator[[#This Row],[Hit % Chance]])</f>
        <v>0.12249999999999994</v>
      </c>
      <c r="AY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6" s="25" t="str">
        <f>IF(DPRTacticsCalculator[[#This Row],[Great Weapon Master -5 to hit for +10 dmg]]="YES",10,"-")</f>
        <v>-</v>
      </c>
      <c r="BA6" s="23" cm="1">
        <f t="array" ref="BA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C6" s="26">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type.")+IF((AG6=DPRTacticsCalculator[[#This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D6" s="26">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type.")+IF((AH6=DPRTacticsCalculator[[#This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E6" s="26">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type.")+IF((AI6=DPRTacticsCalculator[[#This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F6" s="26">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type.")+IF((AJ6=DPRTacticsCalculator[[#This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G6" s="26">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type.")+IF((AK6=DPRTacticsCalculator[[#This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H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I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J6" s="26">
        <f>N("Damage result in case of a crit")+(N("D: Average damage on hit")+DPRTacticsCalculator[[#This Row],[Average Dice Damage on Hit]]+N("Dc: Average damage added on crit")+DPRTacticsCalculator[[#This Row],[Average Damage Added on Crit]])</f>
        <v>12.6</v>
      </c>
      <c r="BK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6"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6" s="25" cm="1">
        <f t="array" ref="BM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6"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BP6"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19.305000000000003</v>
      </c>
      <c r="BQ6"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19.305000000000003</v>
      </c>
      <c r="BR6"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S6"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T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6"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6"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6" s="29" t="str" cm="1">
        <f t="array" ref="BX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6" s="18" t="str" cm="1">
        <f t="array" ref="BY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6" s="27" t="str" cm="1">
        <f t="array" ref="BZ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6" s="18" t="str" cm="1">
        <f t="array" ref="CA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6" s="4"/>
      <c r="CC6" s="10"/>
      <c r="CD6" s="10"/>
      <c r="CE6" s="10"/>
      <c r="CF6" s="10"/>
    </row>
    <row r="7" spans="1:84">
      <c r="A7" s="10">
        <v>6</v>
      </c>
      <c r="B7" s="15" t="s">
        <v>86</v>
      </c>
      <c r="C7" s="15" t="s">
        <v>87</v>
      </c>
      <c r="D7" s="18" t="s">
        <v>91</v>
      </c>
      <c r="E7" s="30" t="s">
        <v>77</v>
      </c>
      <c r="F7" s="4" t="s">
        <v>75</v>
      </c>
      <c r="G7" s="4">
        <v>5</v>
      </c>
      <c r="H7" s="10">
        <v>1</v>
      </c>
      <c r="I7" s="10">
        <v>1</v>
      </c>
      <c r="J7" s="10" t="s">
        <v>76</v>
      </c>
      <c r="K7" s="10" t="s">
        <v>76</v>
      </c>
      <c r="L7" s="10" t="s">
        <v>76</v>
      </c>
      <c r="M7" s="10" t="s">
        <v>76</v>
      </c>
      <c r="N7" s="10" t="s">
        <v>76</v>
      </c>
      <c r="O7" s="10" t="s">
        <v>77</v>
      </c>
      <c r="P7" s="10" t="s">
        <v>77</v>
      </c>
      <c r="Q7" s="10" t="s">
        <v>77</v>
      </c>
      <c r="R7" s="10">
        <v>20</v>
      </c>
      <c r="S7" s="10" t="s">
        <v>82</v>
      </c>
      <c r="T7" s="10" t="s">
        <v>76</v>
      </c>
      <c r="U7" s="10" t="s">
        <v>77</v>
      </c>
      <c r="V7" s="10" t="s">
        <v>77</v>
      </c>
      <c r="W7" s="10" t="s">
        <v>89</v>
      </c>
      <c r="X7" s="10" t="s">
        <v>92</v>
      </c>
      <c r="Y7" s="10" t="s">
        <v>77</v>
      </c>
      <c r="Z7" s="10" t="s">
        <v>77</v>
      </c>
      <c r="AA7" s="10" t="s">
        <v>77</v>
      </c>
      <c r="AB7" s="10" t="s">
        <v>77</v>
      </c>
      <c r="AC7" s="10" t="s">
        <v>77</v>
      </c>
      <c r="AD7" s="24">
        <v>4</v>
      </c>
      <c r="AE7" s="24" t="s">
        <v>77</v>
      </c>
      <c r="AF7" s="10" t="s">
        <v>80</v>
      </c>
      <c r="AG7" s="10" t="s">
        <v>77</v>
      </c>
      <c r="AH7" s="10" t="s">
        <v>77</v>
      </c>
      <c r="AI7" s="10" t="s">
        <v>77</v>
      </c>
      <c r="AJ7" s="10" t="s">
        <v>77</v>
      </c>
      <c r="AK7" s="10" t="s">
        <v>77</v>
      </c>
      <c r="AL7" s="10" t="s">
        <v>77</v>
      </c>
      <c r="AM7" s="10" t="s">
        <v>77</v>
      </c>
      <c r="AN7" s="43" t="s">
        <v>77</v>
      </c>
      <c r="AO7" s="41" t="s">
        <v>77</v>
      </c>
      <c r="AP7"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7"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7"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7"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7" s="4">
        <f>N("Assuming a balanced value of 8, and subtract relative modifiers.")+(8-DPRTacticsCalculator[[#This Row],[Assumed Relative Modifier to Hit]]-IF(ISNUMBER(DPRTacticsCalculator[[#This Row],[Add Relative Modifier to Hit]]),DPRTacticsCalculator[[#This Row],[Add Relative Modifier to Hit]],0))</f>
        <v>8</v>
      </c>
      <c r="AU7"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V7"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7" s="22">
        <f>N("Hit percentage (not including crit)")+(DPRTacticsCalculator[[#This Row],[Hit % Chance]]-DPRTacticsCalculator[[#This Row],[Crit % Chance]])</f>
        <v>0.78</v>
      </c>
      <c r="AX7" s="23">
        <f>N("Miss percentage")+(1-DPRTacticsCalculator[[#This Row],[Hit % Chance]])</f>
        <v>0.12249999999999994</v>
      </c>
      <c r="AY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7" s="25" t="str">
        <f>IF(DPRTacticsCalculator[[#This Row],[Great Weapon Master -5 to hit for +10 dmg]]="YES",10,"-")</f>
        <v>-</v>
      </c>
      <c r="BA7" s="23" cm="1">
        <f t="array" ref="BA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7"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C7" s="26">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type.")+IF((AG7=DPRTacticsCalculator[[#This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D7" s="26">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type.")+IF((AH7=DPRTacticsCalculator[[#This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E7" s="26">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type.")+IF((AI7=DPRTacticsCalculator[[#This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F7" s="26">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type.")+IF((AJ7=DPRTacticsCalculator[[#This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G7" s="26">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type.")+IF((AK7=DPRTacticsCalculator[[#This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H7"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I7"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J7" s="26">
        <f>N("Damage result in case of a crit")+(N("D: Average damage on hit")+DPRTacticsCalculator[[#This Row],[Average Dice Damage on Hit]]+N("Dc: Average damage added on crit")+DPRTacticsCalculator[[#This Row],[Average Damage Added on Crit]])</f>
        <v>6</v>
      </c>
      <c r="BK7"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7"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7" s="25" cm="1">
        <f t="array" ref="BM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7"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7"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BP7"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6.4350000000000005</v>
      </c>
      <c r="BQ7"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6.4350000000000005</v>
      </c>
      <c r="BR7"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BS7"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25.740000000000002</v>
      </c>
      <c r="BT7"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BU7"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BV7"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BW7"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BX7" s="29" cm="1">
        <f t="array" ref="BX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Y7" s="18" t="str" cm="1">
        <f t="array" ref="BY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Z7" s="27" cm="1">
        <f t="array" ref="BZ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A7" s="18" t="str" cm="1">
        <f t="array" ref="CA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c r="CB7" s="4"/>
      <c r="CC7" s="10"/>
      <c r="CD7" s="10"/>
      <c r="CE7" s="10"/>
      <c r="CF7" s="10"/>
    </row>
    <row r="8" spans="1:84">
      <c r="A8" s="10">
        <v>7</v>
      </c>
      <c r="B8" s="15" t="s">
        <v>93</v>
      </c>
      <c r="C8" s="15" t="s">
        <v>94</v>
      </c>
      <c r="D8" s="18" t="s">
        <v>95</v>
      </c>
      <c r="E8" s="30" t="s">
        <v>77</v>
      </c>
      <c r="F8" s="4" t="s">
        <v>75</v>
      </c>
      <c r="G8" s="4">
        <v>9</v>
      </c>
      <c r="H8" s="10">
        <v>1</v>
      </c>
      <c r="I8" s="10">
        <v>1</v>
      </c>
      <c r="J8" s="10" t="s">
        <v>76</v>
      </c>
      <c r="K8" s="10" t="s">
        <v>76</v>
      </c>
      <c r="L8" s="10" t="s">
        <v>76</v>
      </c>
      <c r="M8" s="10" t="s">
        <v>76</v>
      </c>
      <c r="N8" s="10" t="s">
        <v>76</v>
      </c>
      <c r="O8" s="10" t="s">
        <v>77</v>
      </c>
      <c r="P8" s="10" t="s">
        <v>77</v>
      </c>
      <c r="Q8" s="10" t="s">
        <v>77</v>
      </c>
      <c r="R8" s="10">
        <v>20</v>
      </c>
      <c r="S8" s="10" t="s">
        <v>96</v>
      </c>
      <c r="T8" s="10" t="s">
        <v>76</v>
      </c>
      <c r="U8" s="10" t="s">
        <v>97</v>
      </c>
      <c r="V8" s="10">
        <v>20</v>
      </c>
      <c r="W8" s="10" t="s">
        <v>76</v>
      </c>
      <c r="X8" s="10" t="s">
        <v>98</v>
      </c>
      <c r="Y8" s="10" t="s">
        <v>77</v>
      </c>
      <c r="Z8" s="10" t="s">
        <v>77</v>
      </c>
      <c r="AA8" s="10" t="s">
        <v>77</v>
      </c>
      <c r="AB8" s="10" t="s">
        <v>77</v>
      </c>
      <c r="AC8" s="10" t="s">
        <v>77</v>
      </c>
      <c r="AD8" s="24" t="s">
        <v>77</v>
      </c>
      <c r="AE8" s="24" t="s">
        <v>77</v>
      </c>
      <c r="AF8" s="10" t="s">
        <v>80</v>
      </c>
      <c r="AG8" s="10" t="s">
        <v>99</v>
      </c>
      <c r="AH8" s="10" t="s">
        <v>77</v>
      </c>
      <c r="AI8" s="10" t="s">
        <v>77</v>
      </c>
      <c r="AJ8" s="10" t="s">
        <v>77</v>
      </c>
      <c r="AK8" s="10" t="s">
        <v>77</v>
      </c>
      <c r="AL8" s="10" t="s">
        <v>77</v>
      </c>
      <c r="AM8" s="10" t="s">
        <v>77</v>
      </c>
      <c r="AN8" s="43" t="s">
        <v>77</v>
      </c>
      <c r="AO8" s="41" t="s">
        <v>77</v>
      </c>
      <c r="AP8"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8"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8"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8"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8" s="4">
        <f>N("Assuming a balanced value of 8, and subtract relative modifiers.")+(8-DPRTacticsCalculator[[#This Row],[Assumed Relative Modifier to Hit]]-IF(ISNUMBER(DPRTacticsCalculator[[#This Row],[Add Relative Modifier to Hit]]),DPRTacticsCalculator[[#This Row],[Add Relative Modifier to Hit]],0))</f>
        <v>7</v>
      </c>
      <c r="AU8"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8"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W8" s="22">
        <f>N("Hit percentage (not including crit)")+(DPRTacticsCalculator[[#This Row],[Hit % Chance]]-DPRTacticsCalculator[[#This Row],[Crit % Chance]])</f>
        <v>0.7</v>
      </c>
      <c r="AX8" s="23">
        <f>N("Miss percentage")+(1-DPRTacticsCalculator[[#This Row],[Hit % Chance]])</f>
        <v>0.30000000000000004</v>
      </c>
      <c r="AY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8" s="25" t="str">
        <f>IF(DPRTacticsCalculator[[#This Row],[Great Weapon Master -5 to hit for +10 dmg]]="YES",10,"-")</f>
        <v>-</v>
      </c>
      <c r="BA8" s="23" cm="1">
        <f t="array" ref="BA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8"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C8" s="26">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type.")+IF((AG8=DPRTacticsCalculator[[#This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D8" s="26">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type.")+IF((AH8=DPRTacticsCalculator[[#This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E8" s="26">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type.")+IF((AI8=DPRTacticsCalculator[[#This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F8" s="26">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type.")+IF((AJ8=DPRTacticsCalculator[[#This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G8" s="26">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type.")+IF((AK8=DPRTacticsCalculator[[#This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H8"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I8"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J8" s="26">
        <f>N("Damage result in case of a crit")+(N("D: Average damage on hit")+DPRTacticsCalculator[[#This Row],[Average Dice Damage on Hit]]+N("Dc: Average damage added on crit")+DPRTacticsCalculator[[#This Row],[Average Damage Added on Crit]])</f>
        <v>70</v>
      </c>
      <c r="BK8"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L8"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8" s="25" cm="1">
        <f t="array" ref="BM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8"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8"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P8"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29.75</v>
      </c>
      <c r="BQ8"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119</v>
      </c>
      <c r="BR8"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S8"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T8"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BU8"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BV8"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BW8"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BX8" s="29" cm="1">
        <f t="array" ref="BX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8" s="18" t="str" cm="1">
        <f t="array" ref="BY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8" s="27" cm="1">
        <f t="array" ref="BZ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8" s="18" t="str" cm="1">
        <f t="array" ref="CA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CB8" s="4"/>
      <c r="CC8" s="10"/>
      <c r="CD8" s="10"/>
      <c r="CE8" s="10"/>
      <c r="CF8" s="10"/>
    </row>
    <row r="9" spans="1:84" ht="28.8">
      <c r="A9" s="10">
        <v>8</v>
      </c>
      <c r="B9" s="15" t="s">
        <v>100</v>
      </c>
      <c r="C9" s="15" t="s">
        <v>101</v>
      </c>
      <c r="D9" s="18" t="s">
        <v>102</v>
      </c>
      <c r="E9" s="30" t="s">
        <v>77</v>
      </c>
      <c r="F9" s="4" t="s">
        <v>75</v>
      </c>
      <c r="G9" s="4">
        <v>9</v>
      </c>
      <c r="H9" s="10">
        <v>1</v>
      </c>
      <c r="I9" s="10">
        <v>1</v>
      </c>
      <c r="J9" s="10" t="s">
        <v>76</v>
      </c>
      <c r="K9" s="10" t="s">
        <v>76</v>
      </c>
      <c r="L9" s="10" t="s">
        <v>76</v>
      </c>
      <c r="M9" s="10" t="s">
        <v>76</v>
      </c>
      <c r="N9" s="10" t="s">
        <v>76</v>
      </c>
      <c r="O9" s="10" t="s">
        <v>77</v>
      </c>
      <c r="P9" s="10" t="s">
        <v>77</v>
      </c>
      <c r="Q9" s="10" t="s">
        <v>77</v>
      </c>
      <c r="R9" s="10">
        <v>20</v>
      </c>
      <c r="S9" s="10" t="s">
        <v>96</v>
      </c>
      <c r="T9" s="10" t="s">
        <v>76</v>
      </c>
      <c r="U9" s="10" t="s">
        <v>97</v>
      </c>
      <c r="V9" s="10">
        <v>20</v>
      </c>
      <c r="W9" s="10" t="s">
        <v>76</v>
      </c>
      <c r="X9" s="10" t="s">
        <v>98</v>
      </c>
      <c r="Y9" s="10" t="s">
        <v>77</v>
      </c>
      <c r="Z9" s="10" t="s">
        <v>77</v>
      </c>
      <c r="AA9" s="10" t="s">
        <v>77</v>
      </c>
      <c r="AB9" s="10" t="s">
        <v>77</v>
      </c>
      <c r="AC9" s="10" t="s">
        <v>77</v>
      </c>
      <c r="AD9" s="24" t="s">
        <v>77</v>
      </c>
      <c r="AE9" s="24" t="s">
        <v>77</v>
      </c>
      <c r="AF9" s="10" t="s">
        <v>99</v>
      </c>
      <c r="AG9" s="10" t="s">
        <v>99</v>
      </c>
      <c r="AH9" s="10" t="s">
        <v>77</v>
      </c>
      <c r="AI9" s="10" t="s">
        <v>77</v>
      </c>
      <c r="AJ9" s="10" t="s">
        <v>77</v>
      </c>
      <c r="AK9" s="10" t="s">
        <v>77</v>
      </c>
      <c r="AL9" s="10" t="s">
        <v>77</v>
      </c>
      <c r="AM9" s="10" t="s">
        <v>77</v>
      </c>
      <c r="AN9" s="43" t="s">
        <v>77</v>
      </c>
      <c r="AO9" s="41" t="s">
        <v>77</v>
      </c>
      <c r="AP9"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9"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9"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9"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9" s="4">
        <f>N("Assuming a balanced value of 8, and subtract relative modifiers.")+(8-DPRTacticsCalculator[[#This Row],[Assumed Relative Modifier to Hit]]-IF(ISNUMBER(DPRTacticsCalculator[[#This Row],[Add Relative Modifier to Hit]]),DPRTacticsCalculator[[#This Row],[Add Relative Modifier to Hit]],0))</f>
        <v>7</v>
      </c>
      <c r="AU9"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9"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W9" s="22">
        <f>N("Hit percentage (not including crit)")+(DPRTacticsCalculator[[#This Row],[Hit % Chance]]-DPRTacticsCalculator[[#This Row],[Crit % Chance]])</f>
        <v>0.7</v>
      </c>
      <c r="AX9" s="23">
        <f>N("Miss percentage")+(1-DPRTacticsCalculator[[#This Row],[Hit % Chance]])</f>
        <v>0.30000000000000004</v>
      </c>
      <c r="AY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9" s="25" t="str">
        <f>IF(DPRTacticsCalculator[[#This Row],[Great Weapon Master -5 to hit for +10 dmg]]="YES",10,"-")</f>
        <v>-</v>
      </c>
      <c r="BA9" s="23" cm="1">
        <f t="array" ref="BA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9"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C9" s="26">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type.")+IF((AG9=DPRTacticsCalculator[[#This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D9" s="26">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type.")+IF((AH9=DPRTacticsCalculator[[#This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E9" s="26">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type.")+IF((AI9=DPRTacticsCalculator[[#This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F9" s="26">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type.")+IF((AJ9=DPRTacticsCalculator[[#This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G9" s="26">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type.")+IF((AK9=DPRTacticsCalculator[[#This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H9"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I9"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J9" s="26">
        <f>N("Damage result in case of a crit")+(N("D: Average damage on hit")+DPRTacticsCalculator[[#This Row],[Average Dice Damage on Hit]]+N("Dc: Average damage added on crit")+DPRTacticsCalculator[[#This Row],[Average Damage Added on Crit]])</f>
        <v>73.333333333333329</v>
      </c>
      <c r="BK9"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L9"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9" s="25" cm="1">
        <f t="array" ref="BM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9"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9"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BP9"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31.166666666666664</v>
      </c>
      <c r="BQ9"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124.66666666666666</v>
      </c>
      <c r="BR9"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BS9"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124.66666666666666</v>
      </c>
      <c r="BT9"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BU9"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BV9"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BW9"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BX9" s="29" cm="1">
        <f t="array" ref="BX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9" s="18" t="str" cm="1">
        <f t="array" ref="BY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9" s="27" cm="1">
        <f t="array" ref="BZ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9" s="18" t="str" cm="1">
        <f t="array" ref="CA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CB9" s="4"/>
      <c r="CC9" s="10"/>
      <c r="CD9" s="10"/>
      <c r="CE9" s="10"/>
      <c r="CF9" s="10"/>
    </row>
    <row r="10" spans="1:84" ht="43.2">
      <c r="A10" s="10">
        <v>9</v>
      </c>
      <c r="B10" s="15" t="s">
        <v>103</v>
      </c>
      <c r="C10" s="15" t="s">
        <v>94</v>
      </c>
      <c r="D10" s="18" t="s">
        <v>104</v>
      </c>
      <c r="E10" s="30" t="s">
        <v>77</v>
      </c>
      <c r="F10" s="4" t="s">
        <v>75</v>
      </c>
      <c r="G10" s="4">
        <v>9</v>
      </c>
      <c r="H10" s="10">
        <v>1</v>
      </c>
      <c r="I10" s="10">
        <v>1</v>
      </c>
      <c r="J10" s="10" t="s">
        <v>76</v>
      </c>
      <c r="K10" s="10" t="s">
        <v>76</v>
      </c>
      <c r="L10" s="10" t="s">
        <v>76</v>
      </c>
      <c r="M10" s="10" t="s">
        <v>76</v>
      </c>
      <c r="N10" s="10" t="s">
        <v>76</v>
      </c>
      <c r="O10" s="10" t="s">
        <v>77</v>
      </c>
      <c r="P10" s="10" t="s">
        <v>77</v>
      </c>
      <c r="Q10" s="10" t="s">
        <v>77</v>
      </c>
      <c r="R10" s="10">
        <v>20</v>
      </c>
      <c r="S10" s="10" t="s">
        <v>105</v>
      </c>
      <c r="T10" s="10" t="s">
        <v>76</v>
      </c>
      <c r="U10" s="10" t="s">
        <v>97</v>
      </c>
      <c r="V10" s="10">
        <v>20</v>
      </c>
      <c r="W10" s="10" t="s">
        <v>76</v>
      </c>
      <c r="X10" s="10" t="s">
        <v>98</v>
      </c>
      <c r="Y10" s="10" t="s">
        <v>77</v>
      </c>
      <c r="Z10" s="10" t="s">
        <v>77</v>
      </c>
      <c r="AA10" s="10" t="s">
        <v>77</v>
      </c>
      <c r="AB10" s="10" t="s">
        <v>77</v>
      </c>
      <c r="AC10" s="10" t="s">
        <v>77</v>
      </c>
      <c r="AD10" s="24" t="s">
        <v>77</v>
      </c>
      <c r="AE10" s="24" t="s">
        <v>77</v>
      </c>
      <c r="AF10" s="10" t="s">
        <v>80</v>
      </c>
      <c r="AG10" s="10" t="s">
        <v>99</v>
      </c>
      <c r="AH10" s="10" t="s">
        <v>77</v>
      </c>
      <c r="AI10" s="10" t="s">
        <v>77</v>
      </c>
      <c r="AJ10" s="10" t="s">
        <v>77</v>
      </c>
      <c r="AK10" s="10" t="s">
        <v>77</v>
      </c>
      <c r="AL10" s="10" t="s">
        <v>77</v>
      </c>
      <c r="AM10" s="10" t="s">
        <v>77</v>
      </c>
      <c r="AN10" s="43" t="s">
        <v>77</v>
      </c>
      <c r="AO10" s="41" t="s">
        <v>77</v>
      </c>
      <c r="AP10"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0"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0"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0"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0" s="4">
        <f>N("Assuming a balanced value of 8, and subtract relative modifiers.")+(8-DPRTacticsCalculator[[#This Row],[Assumed Relative Modifier to Hit]]-IF(ISNUMBER(DPRTacticsCalculator[[#This Row],[Add Relative Modifier to Hit]]),DPRTacticsCalculator[[#This Row],[Add Relative Modifier to Hit]],0))</f>
        <v>7</v>
      </c>
      <c r="AU10"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0"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0.90999999999999992</v>
      </c>
      <c r="AW10" s="22">
        <f>N("Hit percentage (not including crit)")+(DPRTacticsCalculator[[#This Row],[Hit % Chance]]-DPRTacticsCalculator[[#This Row],[Crit % Chance]])</f>
        <v>0.90999999999999992</v>
      </c>
      <c r="AX10" s="23">
        <f>N("Miss percentage")+(1-DPRTacticsCalculator[[#This Row],[Hit % Chance]])</f>
        <v>9.000000000000008E-2</v>
      </c>
      <c r="AY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0" s="25" t="str">
        <f>IF(DPRTacticsCalculator[[#This Row],[Great Weapon Master -5 to hit for +10 dmg]]="YES",10,"-")</f>
        <v>-</v>
      </c>
      <c r="BA10" s="23" cm="1">
        <f t="array" ref="BA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0"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C10" s="26">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type.")+IF((AG10=DPRTacticsCalculator[[#This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D10" s="26">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type.")+IF((AH10=DPRTacticsCalculator[[#This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E10" s="26">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type.")+IF((AI10=DPRTacticsCalculator[[#This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F10" s="26">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type.")+IF((AJ10=DPRTacticsCalculator[[#This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G10" s="26">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type.")+IF((AK10=DPRTacticsCalculator[[#This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H10"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I10"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J10" s="26">
        <f>N("Damage result in case of a crit")+(N("D: Average damage on hit")+DPRTacticsCalculator[[#This Row],[Average Dice Damage on Hit]]+N("Dc: Average damage added on crit")+DPRTacticsCalculator[[#This Row],[Average Damage Added on Crit]])</f>
        <v>70</v>
      </c>
      <c r="BK10"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L10"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0" s="25" cm="1">
        <f t="array" ref="BM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0"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0"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BP10"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33.424999999999997</v>
      </c>
      <c r="BQ10"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133.69999999999999</v>
      </c>
      <c r="BR10"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BS10"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133.69999999999999</v>
      </c>
      <c r="BT10"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BU10"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BV10"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BW10"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BX10" s="29" cm="1">
        <f t="array" ref="BX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10" s="18" t="str" cm="1">
        <f t="array" ref="BY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10" s="27" cm="1">
        <f t="array" ref="BZ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10" s="18" t="str" cm="1">
        <f t="array" ref="CA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c r="CB10" s="4"/>
      <c r="CC10" s="10"/>
      <c r="CD10" s="10"/>
      <c r="CE10" s="10"/>
      <c r="CF10" s="10"/>
    </row>
    <row r="11" spans="1:84" ht="28.8">
      <c r="A11" s="10">
        <v>10</v>
      </c>
      <c r="B11" s="15" t="s">
        <v>106</v>
      </c>
      <c r="C11" s="15" t="s">
        <v>107</v>
      </c>
      <c r="D11" s="18" t="s">
        <v>108</v>
      </c>
      <c r="E11" s="30" t="s">
        <v>112</v>
      </c>
      <c r="F11" s="4" t="s">
        <v>75</v>
      </c>
      <c r="G11" s="4">
        <v>5</v>
      </c>
      <c r="H11" s="10">
        <v>1</v>
      </c>
      <c r="I11" s="10">
        <v>1</v>
      </c>
      <c r="J11" s="10" t="s">
        <v>76</v>
      </c>
      <c r="K11" s="10" t="s">
        <v>76</v>
      </c>
      <c r="L11" s="10" t="s">
        <v>76</v>
      </c>
      <c r="M11" s="10" t="s">
        <v>76</v>
      </c>
      <c r="N11" s="10" t="s">
        <v>76</v>
      </c>
      <c r="O11" s="10" t="s">
        <v>77</v>
      </c>
      <c r="P11" s="10" t="s">
        <v>77</v>
      </c>
      <c r="Q11" s="10" t="s">
        <v>77</v>
      </c>
      <c r="R11" s="10">
        <v>20</v>
      </c>
      <c r="S11" s="10" t="s">
        <v>109</v>
      </c>
      <c r="T11" s="10" t="s">
        <v>76</v>
      </c>
      <c r="U11" s="10" t="s">
        <v>77</v>
      </c>
      <c r="V11" s="10" t="s">
        <v>77</v>
      </c>
      <c r="W11" s="10" t="s">
        <v>76</v>
      </c>
      <c r="X11" s="10" t="s">
        <v>110</v>
      </c>
      <c r="Y11" s="10" t="s">
        <v>77</v>
      </c>
      <c r="Z11" s="10" t="s">
        <v>77</v>
      </c>
      <c r="AA11" s="10" t="s">
        <v>77</v>
      </c>
      <c r="AB11" s="10" t="s">
        <v>77</v>
      </c>
      <c r="AC11" s="10" t="s">
        <v>77</v>
      </c>
      <c r="AD11" s="24" t="s">
        <v>77</v>
      </c>
      <c r="AE11" s="24" t="s">
        <v>77</v>
      </c>
      <c r="AF11" s="10" t="s">
        <v>80</v>
      </c>
      <c r="AG11" s="10" t="s">
        <v>111</v>
      </c>
      <c r="AH11" s="10" t="s">
        <v>77</v>
      </c>
      <c r="AI11" s="10" t="s">
        <v>77</v>
      </c>
      <c r="AJ11" s="10" t="s">
        <v>77</v>
      </c>
      <c r="AK11" s="10" t="s">
        <v>77</v>
      </c>
      <c r="AL11" s="10" t="s">
        <v>77</v>
      </c>
      <c r="AM11" s="10" t="s">
        <v>77</v>
      </c>
      <c r="AN11" s="43" t="s">
        <v>77</v>
      </c>
      <c r="AO11" s="41" t="s">
        <v>77</v>
      </c>
      <c r="AP11"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1"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1"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1"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1" s="4">
        <f>N("Assuming a balanced value of 8, and subtract relative modifiers.")+(8-DPRTacticsCalculator[[#This Row],[Assumed Relative Modifier to Hit]]-IF(ISNUMBER(DPRTacticsCalculator[[#This Row],[Add Relative Modifier to Hit]]),DPRTacticsCalculator[[#This Row],[Add Relative Modifier to Hit]],0))</f>
        <v>8</v>
      </c>
      <c r="AU11"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1"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W11" s="22">
        <f>N("Hit percentage (not including crit)")+(DPRTacticsCalculator[[#This Row],[Hit % Chance]]-DPRTacticsCalculator[[#This Row],[Crit % Chance]])</f>
        <v>0.65</v>
      </c>
      <c r="AX11" s="23">
        <f>N("Miss percentage")+(1-DPRTacticsCalculator[[#This Row],[Hit % Chance]])</f>
        <v>0.35</v>
      </c>
      <c r="AY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1" s="25" t="str">
        <f>IF(DPRTacticsCalculator[[#This Row],[Great Weapon Master -5 to hit for +10 dmg]]="YES",10,"-")</f>
        <v>-</v>
      </c>
      <c r="BA11" s="23" cm="1">
        <f t="array" ref="BA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1"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1" s="26">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type.")+IF((AG11=DPRTacticsCalculator[[#This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D11" s="26">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type.")+IF((AH11=DPRTacticsCalculator[[#This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E11" s="26">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type.")+IF((AI11=DPRTacticsCalculator[[#This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F11" s="26">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type.")+IF((AJ11=DPRTacticsCalculator[[#This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G11" s="26">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type.")+IF((AK11=DPRTacticsCalculator[[#This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H11"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1"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1" s="26">
        <f>N("Damage result in case of a crit")+(N("D: Average damage on hit")+DPRTacticsCalculator[[#This Row],[Average Dice Damage on Hit]]+N("Dc: Average damage added on crit")+DPRTacticsCalculator[[#This Row],[Average Damage Added on Crit]])</f>
        <v>26</v>
      </c>
      <c r="BK11"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1"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1" s="25" cm="1">
        <f t="array" ref="BM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1"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1"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BP11"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8.4500000000000011</v>
      </c>
      <c r="BQ11"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8.4500000000000011</v>
      </c>
      <c r="BR11"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BS11"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8.4500000000000011</v>
      </c>
      <c r="BT1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BU1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BV11"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BW11"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BX11" s="29" cm="1">
        <f t="array" ref="BX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Y11" s="18" t="str" cm="1">
        <f t="array" ref="BY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Z11" s="27" cm="1">
        <f t="array" ref="BZ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A11" s="18" t="str" cm="1">
        <f t="array" ref="CA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CB11" s="4"/>
      <c r="CC11" s="10"/>
      <c r="CD11" s="10"/>
      <c r="CE11" s="10"/>
      <c r="CF11" s="10"/>
    </row>
    <row r="12" spans="1:84" ht="43.2">
      <c r="A12" s="10">
        <v>11</v>
      </c>
      <c r="B12" s="15" t="s">
        <v>113</v>
      </c>
      <c r="C12" s="15" t="s">
        <v>107</v>
      </c>
      <c r="D12" s="18" t="s">
        <v>114</v>
      </c>
      <c r="E12" s="30" t="s">
        <v>77</v>
      </c>
      <c r="F12" s="4" t="s">
        <v>75</v>
      </c>
      <c r="G12" s="4">
        <v>5</v>
      </c>
      <c r="H12" s="10">
        <v>1</v>
      </c>
      <c r="I12" s="10">
        <v>1</v>
      </c>
      <c r="J12" s="10" t="s">
        <v>76</v>
      </c>
      <c r="K12" s="10" t="s">
        <v>76</v>
      </c>
      <c r="L12" s="10" t="s">
        <v>76</v>
      </c>
      <c r="M12" s="10" t="s">
        <v>76</v>
      </c>
      <c r="N12" s="10" t="s">
        <v>76</v>
      </c>
      <c r="O12" s="10" t="s">
        <v>77</v>
      </c>
      <c r="P12" s="10" t="s">
        <v>77</v>
      </c>
      <c r="Q12" s="10" t="s">
        <v>77</v>
      </c>
      <c r="R12" s="10">
        <v>20</v>
      </c>
      <c r="S12" s="10" t="s">
        <v>109</v>
      </c>
      <c r="T12" s="10" t="s">
        <v>76</v>
      </c>
      <c r="U12" s="10" t="s">
        <v>77</v>
      </c>
      <c r="V12" s="10" t="s">
        <v>77</v>
      </c>
      <c r="W12" s="10" t="s">
        <v>76</v>
      </c>
      <c r="X12" s="10" t="s">
        <v>77</v>
      </c>
      <c r="Y12" s="10" t="s">
        <v>77</v>
      </c>
      <c r="Z12" s="10" t="s">
        <v>77</v>
      </c>
      <c r="AA12" s="10" t="s">
        <v>77</v>
      </c>
      <c r="AB12" s="10" t="s">
        <v>77</v>
      </c>
      <c r="AC12" s="10" t="s">
        <v>77</v>
      </c>
      <c r="AD12" s="24" t="s">
        <v>77</v>
      </c>
      <c r="AE12" s="24" t="s">
        <v>77</v>
      </c>
      <c r="AF12" s="10" t="s">
        <v>80</v>
      </c>
      <c r="AG12" s="10" t="s">
        <v>77</v>
      </c>
      <c r="AH12" s="10" t="s">
        <v>77</v>
      </c>
      <c r="AI12" s="10" t="s">
        <v>77</v>
      </c>
      <c r="AJ12" s="10" t="s">
        <v>77</v>
      </c>
      <c r="AK12" s="10" t="s">
        <v>77</v>
      </c>
      <c r="AL12" s="10" t="s">
        <v>77</v>
      </c>
      <c r="AM12" s="10" t="s">
        <v>77</v>
      </c>
      <c r="AN12" s="43" t="s">
        <v>77</v>
      </c>
      <c r="AO12" s="41" t="s">
        <v>77</v>
      </c>
      <c r="AP1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2" s="4">
        <f>N("Assuming a balanced value of 8, and subtract relative modifiers.")+(8-DPRTacticsCalculator[[#This Row],[Assumed Relative Modifier to Hit]]-IF(ISNUMBER(DPRTacticsCalculator[[#This Row],[Add Relative Modifier to Hit]]),DPRTacticsCalculator[[#This Row],[Add Relative Modifier to Hit]],0))</f>
        <v>8</v>
      </c>
      <c r="AU12"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2"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0.65</v>
      </c>
      <c r="AW12" s="22">
        <f>N("Hit percentage (not including crit)")+(DPRTacticsCalculator[[#This Row],[Hit % Chance]]-DPRTacticsCalculator[[#This Row],[Crit % Chance]])</f>
        <v>0.65</v>
      </c>
      <c r="AX12" s="23">
        <f>N("Miss percentage")+(1-DPRTacticsCalculator[[#This Row],[Hit % Chance]])</f>
        <v>0.35</v>
      </c>
      <c r="AY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2" s="25" t="str">
        <f>IF(DPRTacticsCalculator[[#This Row],[Great Weapon Master -5 to hit for +10 dmg]]="YES",10,"-")</f>
        <v>-</v>
      </c>
      <c r="BA12" s="23" cm="1">
        <f t="array" ref="BA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C12" s="26">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type.")+IF((AG12=DPRTacticsCalculator[[#This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D12" s="26">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type.")+IF((AH12=DPRTacticsCalculator[[#This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E12" s="26">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type.")+IF((AI12=DPRTacticsCalculator[[#This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F12" s="26">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type.")+IF((AJ12=DPRTacticsCalculator[[#This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G12" s="26">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type.")+IF((AK12=DPRTacticsCalculator[[#This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H1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I1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J12" s="26">
        <f>N("Damage result in case of a crit")+(N("D: Average damage on hit")+DPRTacticsCalculator[[#This Row],[Average Dice Damage on Hit]]+N("Dc: Average damage added on crit")+DPRTacticsCalculator[[#This Row],[Average Damage Added on Crit]])</f>
        <v>0</v>
      </c>
      <c r="BK1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2"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2" s="25" cm="1">
        <f t="array" ref="BM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2"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BP12"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0</v>
      </c>
      <c r="BQ12"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0</v>
      </c>
      <c r="BR12"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BS12"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0</v>
      </c>
      <c r="BT1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2" s="29" t="str" cm="1">
        <f t="array" ref="BX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2" s="18" t="str" cm="1">
        <f t="array" ref="BY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2" s="27" t="str" cm="1">
        <f t="array" ref="BZ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2" s="18" t="str" cm="1">
        <f t="array" ref="CA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2" s="4"/>
      <c r="CC12" s="10"/>
      <c r="CD12" s="10"/>
      <c r="CE12" s="10"/>
      <c r="CF12" s="10"/>
    </row>
    <row r="13" spans="1:84">
      <c r="A13" s="10">
        <v>12</v>
      </c>
      <c r="B13" s="15" t="s">
        <v>113</v>
      </c>
      <c r="C13" s="15" t="s">
        <v>107</v>
      </c>
      <c r="D13" s="18" t="s">
        <v>115</v>
      </c>
      <c r="E13" s="30" t="s">
        <v>77</v>
      </c>
      <c r="F13" s="4" t="s">
        <v>75</v>
      </c>
      <c r="G13" s="4">
        <v>5</v>
      </c>
      <c r="H13" s="10">
        <v>2</v>
      </c>
      <c r="I13" s="10">
        <v>1</v>
      </c>
      <c r="J13" s="10" t="s">
        <v>76</v>
      </c>
      <c r="K13" s="10" t="s">
        <v>76</v>
      </c>
      <c r="L13" s="10" t="s">
        <v>76</v>
      </c>
      <c r="M13" s="10" t="s">
        <v>76</v>
      </c>
      <c r="N13" s="10" t="s">
        <v>76</v>
      </c>
      <c r="O13" s="10" t="s">
        <v>77</v>
      </c>
      <c r="P13" s="10" t="s">
        <v>77</v>
      </c>
      <c r="Q13" s="10" t="s">
        <v>77</v>
      </c>
      <c r="R13" s="10">
        <v>20</v>
      </c>
      <c r="S13" s="10" t="s">
        <v>116</v>
      </c>
      <c r="T13" s="10" t="s">
        <v>76</v>
      </c>
      <c r="U13" s="10" t="s">
        <v>77</v>
      </c>
      <c r="V13" s="10" t="s">
        <v>77</v>
      </c>
      <c r="W13" s="10" t="s">
        <v>76</v>
      </c>
      <c r="X13" s="10" t="s">
        <v>110</v>
      </c>
      <c r="Y13" s="10" t="s">
        <v>77</v>
      </c>
      <c r="Z13" s="10" t="s">
        <v>77</v>
      </c>
      <c r="AA13" s="10" t="s">
        <v>77</v>
      </c>
      <c r="AB13" s="10" t="s">
        <v>77</v>
      </c>
      <c r="AC13" s="10" t="s">
        <v>77</v>
      </c>
      <c r="AD13" s="24" t="s">
        <v>77</v>
      </c>
      <c r="AE13" s="24" t="s">
        <v>77</v>
      </c>
      <c r="AF13" s="10" t="s">
        <v>80</v>
      </c>
      <c r="AG13" s="10" t="s">
        <v>111</v>
      </c>
      <c r="AH13" s="10" t="s">
        <v>77</v>
      </c>
      <c r="AI13" s="10" t="s">
        <v>77</v>
      </c>
      <c r="AJ13" s="10" t="s">
        <v>77</v>
      </c>
      <c r="AK13" s="10" t="s">
        <v>77</v>
      </c>
      <c r="AL13" s="10" t="s">
        <v>77</v>
      </c>
      <c r="AM13" s="10" t="s">
        <v>77</v>
      </c>
      <c r="AN13" s="43" t="s">
        <v>77</v>
      </c>
      <c r="AO13" s="41" t="s">
        <v>77</v>
      </c>
      <c r="AP1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3" s="4">
        <f>N("Assuming a balanced value of 8, and subtract relative modifiers.")+(8-DPRTacticsCalculator[[#This Row],[Assumed Relative Modifier to Hit]]-IF(ISNUMBER(DPRTacticsCalculator[[#This Row],[Add Relative Modifier to Hit]]),DPRTacticsCalculator[[#This Row],[Add Relative Modifier to Hit]],0))</f>
        <v>8</v>
      </c>
      <c r="AU13"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3"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13" s="22">
        <f>N("Hit percentage (not including crit)")+(DPRTacticsCalculator[[#This Row],[Hit % Chance]]-DPRTacticsCalculator[[#This Row],[Crit % Chance]])</f>
        <v>0.87750000000000006</v>
      </c>
      <c r="AX13" s="23">
        <f>N("Miss percentage")+(1-DPRTacticsCalculator[[#This Row],[Hit % Chance]])</f>
        <v>0.12249999999999994</v>
      </c>
      <c r="AY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3" s="25" t="str">
        <f>IF(DPRTacticsCalculator[[#This Row],[Great Weapon Master -5 to hit for +10 dmg]]="YES",10,"-")</f>
        <v>-</v>
      </c>
      <c r="BA13" s="23" cm="1">
        <f t="array" ref="BA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3" s="26">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type.")+IF((AG13=DPRTacticsCalculator[[#This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D13" s="26">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type.")+IF((AH13=DPRTacticsCalculator[[#This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E13" s="26">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type.")+IF((AI13=DPRTacticsCalculator[[#This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F13" s="26">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type.")+IF((AJ13=DPRTacticsCalculator[[#This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G13" s="26">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type.")+IF((AK13=DPRTacticsCalculator[[#This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H1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3" s="26">
        <f>N("Damage result in case of a crit")+(N("D: Average damage on hit")+DPRTacticsCalculator[[#This Row],[Average Dice Damage on Hit]]+N("Dc: Average damage added on crit")+DPRTacticsCalculator[[#This Row],[Average Damage Added on Crit]])</f>
        <v>26</v>
      </c>
      <c r="BK1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3"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3" s="25" cm="1">
        <f t="array" ref="BM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3"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P13"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11.407500000000001</v>
      </c>
      <c r="BQ13"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11.407500000000001</v>
      </c>
      <c r="BR1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S1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T13"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3"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3"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3"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3" s="29" t="str" cm="1">
        <f t="array" ref="BX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3" s="18" t="str" cm="1">
        <f t="array" ref="BY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3" s="27" t="str" cm="1">
        <f t="array" ref="BZ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3" s="18" t="str" cm="1">
        <f t="array" ref="CA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3" s="4"/>
      <c r="CC13" s="10"/>
      <c r="CD13" s="10"/>
      <c r="CE13" s="10"/>
      <c r="CF13" s="10"/>
    </row>
    <row r="14" spans="1:84">
      <c r="A14" s="10">
        <v>13</v>
      </c>
      <c r="B14" s="15" t="s">
        <v>113</v>
      </c>
      <c r="C14" s="15" t="s">
        <v>107</v>
      </c>
      <c r="D14" s="18" t="s">
        <v>115</v>
      </c>
      <c r="E14" s="30" t="s">
        <v>77</v>
      </c>
      <c r="F14" s="4" t="s">
        <v>75</v>
      </c>
      <c r="G14" s="4">
        <v>5</v>
      </c>
      <c r="H14" s="10">
        <v>3</v>
      </c>
      <c r="I14" s="10">
        <v>1</v>
      </c>
      <c r="J14" s="10" t="s">
        <v>76</v>
      </c>
      <c r="K14" s="10" t="s">
        <v>76</v>
      </c>
      <c r="L14" s="10" t="s">
        <v>76</v>
      </c>
      <c r="M14" s="10" t="s">
        <v>76</v>
      </c>
      <c r="N14" s="10" t="s">
        <v>76</v>
      </c>
      <c r="O14" s="10" t="s">
        <v>77</v>
      </c>
      <c r="P14" s="10" t="s">
        <v>77</v>
      </c>
      <c r="Q14" s="10" t="s">
        <v>77</v>
      </c>
      <c r="R14" s="10">
        <v>20</v>
      </c>
      <c r="S14" s="10" t="s">
        <v>116</v>
      </c>
      <c r="T14" s="10" t="s">
        <v>76</v>
      </c>
      <c r="U14" s="10" t="s">
        <v>77</v>
      </c>
      <c r="V14" s="10" t="s">
        <v>77</v>
      </c>
      <c r="W14" s="10" t="s">
        <v>76</v>
      </c>
      <c r="X14" s="10" t="s">
        <v>110</v>
      </c>
      <c r="Y14" s="10" t="s">
        <v>77</v>
      </c>
      <c r="Z14" s="10" t="s">
        <v>77</v>
      </c>
      <c r="AA14" s="10" t="s">
        <v>77</v>
      </c>
      <c r="AB14" s="10" t="s">
        <v>77</v>
      </c>
      <c r="AC14" s="10" t="s">
        <v>77</v>
      </c>
      <c r="AD14" s="24" t="s">
        <v>77</v>
      </c>
      <c r="AE14" s="24" t="s">
        <v>77</v>
      </c>
      <c r="AF14" s="10" t="s">
        <v>80</v>
      </c>
      <c r="AG14" s="10" t="s">
        <v>111</v>
      </c>
      <c r="AH14" s="10" t="s">
        <v>77</v>
      </c>
      <c r="AI14" s="10" t="s">
        <v>77</v>
      </c>
      <c r="AJ14" s="10" t="s">
        <v>77</v>
      </c>
      <c r="AK14" s="10" t="s">
        <v>77</v>
      </c>
      <c r="AL14" s="10" t="s">
        <v>77</v>
      </c>
      <c r="AM14" s="10" t="s">
        <v>77</v>
      </c>
      <c r="AN14" s="43" t="s">
        <v>77</v>
      </c>
      <c r="AO14" s="41" t="s">
        <v>77</v>
      </c>
      <c r="AP1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4" s="4">
        <f>N("Assuming a balanced value of 8, and subtract relative modifiers.")+(8-DPRTacticsCalculator[[#This Row],[Assumed Relative Modifier to Hit]]-IF(ISNUMBER(DPRTacticsCalculator[[#This Row],[Add Relative Modifier to Hit]]),DPRTacticsCalculator[[#This Row],[Add Relative Modifier to Hit]],0))</f>
        <v>8</v>
      </c>
      <c r="AU14"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4"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14" s="22">
        <f>N("Hit percentage (not including crit)")+(DPRTacticsCalculator[[#This Row],[Hit % Chance]]-DPRTacticsCalculator[[#This Row],[Crit % Chance]])</f>
        <v>0.87750000000000006</v>
      </c>
      <c r="AX14" s="23">
        <f>N("Miss percentage")+(1-DPRTacticsCalculator[[#This Row],[Hit % Chance]])</f>
        <v>0.12249999999999994</v>
      </c>
      <c r="AY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4" s="25" t="str">
        <f>IF(DPRTacticsCalculator[[#This Row],[Great Weapon Master -5 to hit for +10 dmg]]="YES",10,"-")</f>
        <v>-</v>
      </c>
      <c r="BA14" s="23" cm="1">
        <f t="array" ref="BA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4" s="26">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type.")+IF((AG14=DPRTacticsCalculator[[#This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D14" s="26">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type.")+IF((AH14=DPRTacticsCalculator[[#This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E14" s="26">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type.")+IF((AI14=DPRTacticsCalculator[[#This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F14" s="26">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type.")+IF((AJ14=DPRTacticsCalculator[[#This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G14" s="26">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type.")+IF((AK14=DPRTacticsCalculator[[#This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H1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4" s="26">
        <f>N("Damage result in case of a crit")+(N("D: Average damage on hit")+DPRTacticsCalculator[[#This Row],[Average Dice Damage on Hit]]+N("Dc: Average damage added on crit")+DPRTacticsCalculator[[#This Row],[Average Damage Added on Crit]])</f>
        <v>26</v>
      </c>
      <c r="BK1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4"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4" s="25" cm="1">
        <f t="array" ref="BM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4"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P14"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11.407500000000001</v>
      </c>
      <c r="BQ14"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11.407500000000001</v>
      </c>
      <c r="BR14"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S14"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T1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4" s="29" t="str" cm="1">
        <f t="array" ref="BX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4" s="18" t="str" cm="1">
        <f t="array" ref="BY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4" s="27" t="str" cm="1">
        <f t="array" ref="BZ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4" s="18" t="str" cm="1">
        <f t="array" ref="CA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4" s="4"/>
      <c r="CC14" s="10"/>
      <c r="CD14" s="10"/>
      <c r="CE14" s="10"/>
      <c r="CF14" s="10"/>
    </row>
    <row r="15" spans="1:84" ht="43.2">
      <c r="A15" s="10">
        <v>14</v>
      </c>
      <c r="B15" s="15" t="s">
        <v>113</v>
      </c>
      <c r="C15" s="15" t="s">
        <v>107</v>
      </c>
      <c r="D15" s="18" t="s">
        <v>117</v>
      </c>
      <c r="E15" s="30" t="s">
        <v>118</v>
      </c>
      <c r="F15" s="4" t="s">
        <v>75</v>
      </c>
      <c r="G15" s="4">
        <v>5</v>
      </c>
      <c r="H15" s="10">
        <v>4</v>
      </c>
      <c r="I15" s="10">
        <v>1</v>
      </c>
      <c r="J15" s="10" t="s">
        <v>76</v>
      </c>
      <c r="K15" s="10" t="s">
        <v>76</v>
      </c>
      <c r="L15" s="10" t="s">
        <v>76</v>
      </c>
      <c r="M15" s="10" t="s">
        <v>76</v>
      </c>
      <c r="N15" s="10" t="s">
        <v>76</v>
      </c>
      <c r="O15" s="10" t="s">
        <v>77</v>
      </c>
      <c r="P15" s="10" t="s">
        <v>77</v>
      </c>
      <c r="Q15" s="10" t="s">
        <v>77</v>
      </c>
      <c r="R15" s="10">
        <v>20</v>
      </c>
      <c r="S15" s="10" t="s">
        <v>116</v>
      </c>
      <c r="T15" s="10" t="s">
        <v>76</v>
      </c>
      <c r="U15" s="10" t="s">
        <v>77</v>
      </c>
      <c r="V15" s="10" t="s">
        <v>77</v>
      </c>
      <c r="W15" s="10" t="s">
        <v>76</v>
      </c>
      <c r="X15" s="10" t="s">
        <v>110</v>
      </c>
      <c r="Y15" s="10" t="s">
        <v>77</v>
      </c>
      <c r="Z15" s="10" t="s">
        <v>77</v>
      </c>
      <c r="AA15" s="10" t="s">
        <v>77</v>
      </c>
      <c r="AB15" s="10" t="s">
        <v>77</v>
      </c>
      <c r="AC15" s="10" t="s">
        <v>77</v>
      </c>
      <c r="AD15" s="24" t="s">
        <v>77</v>
      </c>
      <c r="AE15" s="24" t="s">
        <v>77</v>
      </c>
      <c r="AF15" s="10" t="s">
        <v>80</v>
      </c>
      <c r="AG15" s="10" t="s">
        <v>111</v>
      </c>
      <c r="AH15" s="10" t="s">
        <v>77</v>
      </c>
      <c r="AI15" s="10" t="s">
        <v>77</v>
      </c>
      <c r="AJ15" s="10" t="s">
        <v>77</v>
      </c>
      <c r="AK15" s="10" t="s">
        <v>77</v>
      </c>
      <c r="AL15" s="10" t="s">
        <v>77</v>
      </c>
      <c r="AM15" s="10" t="s">
        <v>77</v>
      </c>
      <c r="AN15" s="43" t="s">
        <v>77</v>
      </c>
      <c r="AO15" s="41" t="s">
        <v>77</v>
      </c>
      <c r="AP1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1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15" s="4">
        <f>N("Assuming a balanced value of 8, and subtract relative modifiers.")+(8-DPRTacticsCalculator[[#This Row],[Assumed Relative Modifier to Hit]]-IF(ISNUMBER(DPRTacticsCalculator[[#This Row],[Add Relative Modifier to Hit]]),DPRTacticsCalculator[[#This Row],[Add Relative Modifier to Hit]],0))</f>
        <v>8</v>
      </c>
      <c r="AU15"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5"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15" s="22">
        <f>N("Hit percentage (not including crit)")+(DPRTacticsCalculator[[#This Row],[Hit % Chance]]-DPRTacticsCalculator[[#This Row],[Crit % Chance]])</f>
        <v>0.87750000000000006</v>
      </c>
      <c r="AX15" s="23">
        <f>N("Miss percentage")+(1-DPRTacticsCalculator[[#This Row],[Hit % Chance]])</f>
        <v>0.12249999999999994</v>
      </c>
      <c r="AY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15" s="25" t="str">
        <f>IF(DPRTacticsCalculator[[#This Row],[Great Weapon Master -5 to hit for +10 dmg]]="YES",10,"-")</f>
        <v>-</v>
      </c>
      <c r="BA15" s="23" cm="1">
        <f t="array" ref="BA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C15" s="26">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type.")+IF((AG15=DPRTacticsCalculator[[#This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D15" s="26">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type.")+IF((AH15=DPRTacticsCalculator[[#This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E15" s="26">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type.")+IF((AI15=DPRTacticsCalculator[[#This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F15" s="26">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type.")+IF((AJ15=DPRTacticsCalculator[[#This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G15" s="26">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type.")+IF((AK15=DPRTacticsCalculator[[#This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H1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I1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J15" s="26">
        <f>N("Damage result in case of a crit")+(N("D: Average damage on hit")+DPRTacticsCalculator[[#This Row],[Average Dice Damage on Hit]]+N("Dc: Average damage added on crit")+DPRTacticsCalculator[[#This Row],[Average Damage Added on Crit]])</f>
        <v>26</v>
      </c>
      <c r="BK1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15"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5" s="25" cm="1">
        <f t="array" ref="BM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15"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1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BP15"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11.407500000000001</v>
      </c>
      <c r="BQ15"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11.407500000000001</v>
      </c>
      <c r="BR1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BS1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11.407500000000001</v>
      </c>
      <c r="BT1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BU1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BV1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BW1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BX15" s="29" cm="1">
        <f t="array" ref="BX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BY15" s="18" t="str" cm="1">
        <f t="array" ref="BY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BZ15" s="27" cm="1">
        <f t="array" ref="BZ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A15" s="18" t="str" cm="1">
        <f t="array" ref="CA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c r="CB15" s="4"/>
      <c r="CC15" s="10"/>
      <c r="CD15" s="10"/>
      <c r="CE15" s="10"/>
      <c r="CF15" s="10"/>
    </row>
    <row r="16" spans="1:84" ht="28.8">
      <c r="A16" s="10">
        <v>15</v>
      </c>
      <c r="B16" s="15" t="s">
        <v>119</v>
      </c>
      <c r="C16" s="15" t="s">
        <v>94</v>
      </c>
      <c r="D16" s="18" t="s">
        <v>164</v>
      </c>
      <c r="E16" s="30" t="s">
        <v>165</v>
      </c>
      <c r="F16" s="4" t="s">
        <v>75</v>
      </c>
      <c r="G16" s="4">
        <v>9</v>
      </c>
      <c r="H16" s="10">
        <v>1</v>
      </c>
      <c r="I16" s="10">
        <v>1</v>
      </c>
      <c r="J16" s="10" t="s">
        <v>76</v>
      </c>
      <c r="K16" s="10" t="s">
        <v>76</v>
      </c>
      <c r="L16" s="10" t="s">
        <v>76</v>
      </c>
      <c r="M16" s="10" t="s">
        <v>76</v>
      </c>
      <c r="N16" s="10" t="s">
        <v>76</v>
      </c>
      <c r="O16" s="10" t="s">
        <v>77</v>
      </c>
      <c r="P16" s="10" t="s">
        <v>77</v>
      </c>
      <c r="Q16" s="10" t="s">
        <v>77</v>
      </c>
      <c r="R16" s="10">
        <v>20</v>
      </c>
      <c r="S16" s="10" t="s">
        <v>120</v>
      </c>
      <c r="T16" s="10" t="s">
        <v>76</v>
      </c>
      <c r="U16" s="10" t="s">
        <v>97</v>
      </c>
      <c r="V16" s="10">
        <v>20</v>
      </c>
      <c r="W16" s="10" t="s">
        <v>76</v>
      </c>
      <c r="X16" s="10" t="s">
        <v>121</v>
      </c>
      <c r="Y16" s="10" t="s">
        <v>77</v>
      </c>
      <c r="Z16" s="10" t="s">
        <v>77</v>
      </c>
      <c r="AA16" s="10" t="s">
        <v>77</v>
      </c>
      <c r="AB16" s="10" t="s">
        <v>77</v>
      </c>
      <c r="AC16" s="10" t="s">
        <v>77</v>
      </c>
      <c r="AD16" s="24" t="s">
        <v>77</v>
      </c>
      <c r="AE16" s="24" t="s">
        <v>77</v>
      </c>
      <c r="AF16" s="10" t="s">
        <v>80</v>
      </c>
      <c r="AG16" s="10" t="s">
        <v>99</v>
      </c>
      <c r="AH16" s="10" t="s">
        <v>77</v>
      </c>
      <c r="AI16" s="10" t="s">
        <v>77</v>
      </c>
      <c r="AJ16" s="10" t="s">
        <v>77</v>
      </c>
      <c r="AK16" s="10" t="s">
        <v>77</v>
      </c>
      <c r="AL16" s="10" t="s">
        <v>77</v>
      </c>
      <c r="AM16" s="10" t="s">
        <v>77</v>
      </c>
      <c r="AN16" s="43" t="s">
        <v>77</v>
      </c>
      <c r="AO16" s="41" t="s">
        <v>77</v>
      </c>
      <c r="AP16"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Q16"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6"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6"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6" s="4">
        <f>N("Assuming a balanced value of 8, and subtract relative modifiers.")+(8-DPRTacticsCalculator[[#This Row],[Assumed Relative Modifier to Hit]]-IF(ISNUMBER(DPRTacticsCalculator[[#This Row],[Add Relative Modifier to Hit]]),DPRTacticsCalculator[[#This Row],[Add Relative Modifier to Hit]],0))</f>
        <v>7</v>
      </c>
      <c r="AU16"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6"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W16" s="22">
        <f>N("Hit percentage (not including crit)")+(DPRTacticsCalculator[[#This Row],[Hit % Chance]]-DPRTacticsCalculator[[#This Row],[Crit % Chance]])</f>
        <v>0</v>
      </c>
      <c r="AX16" s="23">
        <f>N("Miss percentage")+(1-DPRTacticsCalculator[[#This Row],[Hit % Chance]])</f>
        <v>1</v>
      </c>
      <c r="AY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6" s="25" t="str">
        <f>IF(DPRTacticsCalculator[[#This Row],[Great Weapon Master -5 to hit for +10 dmg]]="YES",10,"-")</f>
        <v>-</v>
      </c>
      <c r="BA16" s="23" cm="1">
        <f t="array" ref="BA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6"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16" s="26">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type.")+IF((AG16=DPRTacticsCalculator[[#This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D16" s="26">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type.")+IF((AH16=DPRTacticsCalculator[[#This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E16" s="26">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type.")+IF((AI16=DPRTacticsCalculator[[#This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F16" s="26">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type.")+IF((AJ16=DPRTacticsCalculator[[#This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G16" s="26">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type.")+IF((AK16=DPRTacticsCalculator[[#This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H16"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16"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16" s="26">
        <f>N("Damage result in case of a crit")+(N("D: Average damage on hit")+DPRTacticsCalculator[[#This Row],[Average Dice Damage on Hit]]+N("Dc: Average damage added on crit")+DPRTacticsCalculator[[#This Row],[Average Damage Added on Crit]])</f>
        <v>63</v>
      </c>
      <c r="BK16"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16"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6" s="25" cm="1">
        <f t="array" ref="BM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6"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6"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P16"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15.75</v>
      </c>
      <c r="BQ16"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63</v>
      </c>
      <c r="BR16"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S16"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T1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6"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6"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6"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6" s="29" t="str" cm="1">
        <f t="array" ref="BX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6" s="18" t="str" cm="1">
        <f t="array" ref="BY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6" s="27" t="str" cm="1">
        <f t="array" ref="BZ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6" s="18" t="str" cm="1">
        <f t="array" ref="CA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6" s="4"/>
      <c r="CC16" s="10"/>
      <c r="CD16" s="10"/>
      <c r="CE16" s="10"/>
      <c r="CF16" s="10"/>
    </row>
    <row r="17" spans="1:84">
      <c r="A17" s="10">
        <v>16</v>
      </c>
      <c r="B17" s="15" t="s">
        <v>119</v>
      </c>
      <c r="C17" s="15" t="s">
        <v>94</v>
      </c>
      <c r="D17" s="18" t="s">
        <v>122</v>
      </c>
      <c r="E17" s="30" t="s">
        <v>77</v>
      </c>
      <c r="F17" s="4" t="s">
        <v>75</v>
      </c>
      <c r="G17" s="4">
        <v>9</v>
      </c>
      <c r="H17" s="10">
        <v>2</v>
      </c>
      <c r="I17" s="10">
        <v>1</v>
      </c>
      <c r="J17" s="10" t="s">
        <v>76</v>
      </c>
      <c r="K17" s="10" t="s">
        <v>76</v>
      </c>
      <c r="L17" s="10" t="s">
        <v>76</v>
      </c>
      <c r="M17" s="10" t="s">
        <v>76</v>
      </c>
      <c r="N17" s="10" t="s">
        <v>76</v>
      </c>
      <c r="O17" s="10" t="s">
        <v>77</v>
      </c>
      <c r="P17" s="10" t="s">
        <v>77</v>
      </c>
      <c r="Q17" s="10" t="s">
        <v>77</v>
      </c>
      <c r="R17" s="10">
        <v>20</v>
      </c>
      <c r="S17" s="10" t="s">
        <v>120</v>
      </c>
      <c r="T17" s="10" t="s">
        <v>76</v>
      </c>
      <c r="U17" s="10" t="s">
        <v>97</v>
      </c>
      <c r="V17" s="10">
        <v>20</v>
      </c>
      <c r="W17" s="10" t="s">
        <v>76</v>
      </c>
      <c r="X17" s="10" t="s">
        <v>121</v>
      </c>
      <c r="Y17" s="10" t="s">
        <v>77</v>
      </c>
      <c r="Z17" s="10" t="s">
        <v>77</v>
      </c>
      <c r="AA17" s="10" t="s">
        <v>77</v>
      </c>
      <c r="AB17" s="10" t="s">
        <v>77</v>
      </c>
      <c r="AC17" s="10" t="s">
        <v>77</v>
      </c>
      <c r="AD17" s="24" t="s">
        <v>77</v>
      </c>
      <c r="AE17" s="24" t="s">
        <v>77</v>
      </c>
      <c r="AF17" s="10" t="s">
        <v>80</v>
      </c>
      <c r="AG17" s="10" t="s">
        <v>99</v>
      </c>
      <c r="AH17" s="10" t="s">
        <v>77</v>
      </c>
      <c r="AI17" s="10" t="s">
        <v>77</v>
      </c>
      <c r="AJ17" s="10" t="s">
        <v>77</v>
      </c>
      <c r="AK17" s="10" t="s">
        <v>77</v>
      </c>
      <c r="AL17" s="10" t="s">
        <v>77</v>
      </c>
      <c r="AM17" s="10" t="s">
        <v>77</v>
      </c>
      <c r="AN17" s="43" t="s">
        <v>77</v>
      </c>
      <c r="AO17" s="41" t="s">
        <v>77</v>
      </c>
      <c r="AP17"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Q17"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7"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7"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7" s="4">
        <f>N("Assuming a balanced value of 8, and subtract relative modifiers.")+(8-DPRTacticsCalculator[[#This Row],[Assumed Relative Modifier to Hit]]-IF(ISNUMBER(DPRTacticsCalculator[[#This Row],[Add Relative Modifier to Hit]]),DPRTacticsCalculator[[#This Row],[Add Relative Modifier to Hit]],0))</f>
        <v>7</v>
      </c>
      <c r="AU17"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7"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W17" s="22">
        <f>N("Hit percentage (not including crit)")+(DPRTacticsCalculator[[#This Row],[Hit % Chance]]-DPRTacticsCalculator[[#This Row],[Crit % Chance]])</f>
        <v>0</v>
      </c>
      <c r="AX17" s="23">
        <f>N("Miss percentage")+(1-DPRTacticsCalculator[[#This Row],[Hit % Chance]])</f>
        <v>1</v>
      </c>
      <c r="AY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7" s="25" t="str">
        <f>IF(DPRTacticsCalculator[[#This Row],[Great Weapon Master -5 to hit for +10 dmg]]="YES",10,"-")</f>
        <v>-</v>
      </c>
      <c r="BA17" s="23" cm="1">
        <f t="array" ref="BA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7"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17" s="26">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type.")+IF((AG17=DPRTacticsCalculator[[#This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D17" s="26">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type.")+IF((AH17=DPRTacticsCalculator[[#This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E17" s="26">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type.")+IF((AI17=DPRTacticsCalculator[[#This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F17" s="26">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type.")+IF((AJ17=DPRTacticsCalculator[[#This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G17" s="26">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type.")+IF((AK17=DPRTacticsCalculator[[#This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H17"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17"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17" s="26">
        <f>N("Damage result in case of a crit")+(N("D: Average damage on hit")+DPRTacticsCalculator[[#This Row],[Average Dice Damage on Hit]]+N("Dc: Average damage added on crit")+DPRTacticsCalculator[[#This Row],[Average Damage Added on Crit]])</f>
        <v>63</v>
      </c>
      <c r="BK17"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17"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7" s="25" cm="1">
        <f t="array" ref="BM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7"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7"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P17"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15.75</v>
      </c>
      <c r="BQ17"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63</v>
      </c>
      <c r="BR17"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S17"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T17"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7"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7"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7"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7" s="29" t="str" cm="1">
        <f t="array" ref="BX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7" s="18" t="str" cm="1">
        <f t="array" ref="BY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7" s="27" t="str" cm="1">
        <f t="array" ref="BZ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7" s="18" t="str" cm="1">
        <f t="array" ref="CA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7" s="4"/>
      <c r="CC17" s="10"/>
      <c r="CD17" s="10"/>
      <c r="CE17" s="10"/>
      <c r="CF17" s="10"/>
    </row>
    <row r="18" spans="1:84">
      <c r="A18" s="10">
        <v>17</v>
      </c>
      <c r="B18" s="15" t="s">
        <v>119</v>
      </c>
      <c r="C18" s="15" t="s">
        <v>94</v>
      </c>
      <c r="D18" s="18" t="s">
        <v>122</v>
      </c>
      <c r="E18" s="30" t="s">
        <v>77</v>
      </c>
      <c r="F18" s="4" t="s">
        <v>75</v>
      </c>
      <c r="G18" s="4">
        <v>9</v>
      </c>
      <c r="H18" s="10">
        <v>3</v>
      </c>
      <c r="I18" s="10">
        <v>1</v>
      </c>
      <c r="J18" s="10" t="s">
        <v>76</v>
      </c>
      <c r="K18" s="10" t="s">
        <v>76</v>
      </c>
      <c r="L18" s="10" t="s">
        <v>76</v>
      </c>
      <c r="M18" s="10" t="s">
        <v>76</v>
      </c>
      <c r="N18" s="10" t="s">
        <v>76</v>
      </c>
      <c r="O18" s="10" t="s">
        <v>77</v>
      </c>
      <c r="P18" s="10" t="s">
        <v>77</v>
      </c>
      <c r="Q18" s="10" t="s">
        <v>77</v>
      </c>
      <c r="R18" s="10">
        <v>20</v>
      </c>
      <c r="S18" s="10" t="s">
        <v>120</v>
      </c>
      <c r="T18" s="10" t="s">
        <v>76</v>
      </c>
      <c r="U18" s="10" t="s">
        <v>97</v>
      </c>
      <c r="V18" s="10">
        <v>20</v>
      </c>
      <c r="W18" s="10" t="s">
        <v>76</v>
      </c>
      <c r="X18" s="10" t="s">
        <v>121</v>
      </c>
      <c r="Y18" s="10" t="s">
        <v>77</v>
      </c>
      <c r="Z18" s="10" t="s">
        <v>77</v>
      </c>
      <c r="AA18" s="10" t="s">
        <v>77</v>
      </c>
      <c r="AB18" s="10" t="s">
        <v>77</v>
      </c>
      <c r="AC18" s="10" t="s">
        <v>77</v>
      </c>
      <c r="AD18" s="24" t="s">
        <v>77</v>
      </c>
      <c r="AE18" s="24" t="s">
        <v>77</v>
      </c>
      <c r="AF18" s="10" t="s">
        <v>80</v>
      </c>
      <c r="AG18" s="10" t="s">
        <v>99</v>
      </c>
      <c r="AH18" s="10" t="s">
        <v>77</v>
      </c>
      <c r="AI18" s="10" t="s">
        <v>77</v>
      </c>
      <c r="AJ18" s="10" t="s">
        <v>77</v>
      </c>
      <c r="AK18" s="10" t="s">
        <v>77</v>
      </c>
      <c r="AL18" s="10" t="s">
        <v>77</v>
      </c>
      <c r="AM18" s="10" t="s">
        <v>77</v>
      </c>
      <c r="AN18" s="43" t="s">
        <v>77</v>
      </c>
      <c r="AO18" s="41" t="s">
        <v>77</v>
      </c>
      <c r="AP18"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Q18"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8"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8"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8" s="4">
        <f>N("Assuming a balanced value of 8, and subtract relative modifiers.")+(8-DPRTacticsCalculator[[#This Row],[Assumed Relative Modifier to Hit]]-IF(ISNUMBER(DPRTacticsCalculator[[#This Row],[Add Relative Modifier to Hit]]),DPRTacticsCalculator[[#This Row],[Add Relative Modifier to Hit]],0))</f>
        <v>7</v>
      </c>
      <c r="AU18"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8"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W18" s="22">
        <f>N("Hit percentage (not including crit)")+(DPRTacticsCalculator[[#This Row],[Hit % Chance]]-DPRTacticsCalculator[[#This Row],[Crit % Chance]])</f>
        <v>0</v>
      </c>
      <c r="AX18" s="23">
        <f>N("Miss percentage")+(1-DPRTacticsCalculator[[#This Row],[Hit % Chance]])</f>
        <v>1</v>
      </c>
      <c r="AY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8" s="25" t="str">
        <f>IF(DPRTacticsCalculator[[#This Row],[Great Weapon Master -5 to hit for +10 dmg]]="YES",10,"-")</f>
        <v>-</v>
      </c>
      <c r="BA18" s="23" cm="1">
        <f t="array" ref="BA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8"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18" s="26">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type.")+IF((AG18=DPRTacticsCalculator[[#This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D18" s="26">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type.")+IF((AH18=DPRTacticsCalculator[[#This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E18" s="26">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type.")+IF((AI18=DPRTacticsCalculator[[#This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F18" s="26">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type.")+IF((AJ18=DPRTacticsCalculator[[#This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G18" s="26">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type.")+IF((AK18=DPRTacticsCalculator[[#This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H18"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18"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18" s="26">
        <f>N("Damage result in case of a crit")+(N("D: Average damage on hit")+DPRTacticsCalculator[[#This Row],[Average Dice Damage on Hit]]+N("Dc: Average damage added on crit")+DPRTacticsCalculator[[#This Row],[Average Damage Added on Crit]])</f>
        <v>63</v>
      </c>
      <c r="BK18"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18"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8" s="25" cm="1">
        <f t="array" ref="BM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8"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8"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BP18"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15.75</v>
      </c>
      <c r="BQ18"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63</v>
      </c>
      <c r="BR18"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BS18"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63</v>
      </c>
      <c r="BT18"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8"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8"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8"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8" s="29" t="str" cm="1">
        <f t="array" ref="BX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8" s="18" t="str" cm="1">
        <f t="array" ref="BY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8" s="27" t="str" cm="1">
        <f t="array" ref="BZ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8" s="18" t="str" cm="1">
        <f t="array" ref="CA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8" s="4"/>
      <c r="CC18" s="10"/>
      <c r="CD18" s="10"/>
      <c r="CE18" s="10"/>
      <c r="CF18" s="10"/>
    </row>
    <row r="19" spans="1:84" ht="28.8">
      <c r="A19" s="10">
        <v>18</v>
      </c>
      <c r="B19" s="15" t="s">
        <v>119</v>
      </c>
      <c r="C19" s="15" t="s">
        <v>94</v>
      </c>
      <c r="D19" s="18" t="s">
        <v>123</v>
      </c>
      <c r="E19" s="30" t="s">
        <v>77</v>
      </c>
      <c r="F19" s="4" t="s">
        <v>75</v>
      </c>
      <c r="G19" s="4">
        <v>9</v>
      </c>
      <c r="H19" s="10">
        <v>4</v>
      </c>
      <c r="I19" s="10">
        <v>1</v>
      </c>
      <c r="J19" s="10" t="s">
        <v>76</v>
      </c>
      <c r="K19" s="10" t="s">
        <v>76</v>
      </c>
      <c r="L19" s="10" t="s">
        <v>76</v>
      </c>
      <c r="M19" s="10" t="s">
        <v>76</v>
      </c>
      <c r="N19" s="10" t="s">
        <v>76</v>
      </c>
      <c r="O19" s="10" t="s">
        <v>77</v>
      </c>
      <c r="P19" s="10" t="s">
        <v>77</v>
      </c>
      <c r="Q19" s="10" t="s">
        <v>77</v>
      </c>
      <c r="R19" s="10">
        <v>20</v>
      </c>
      <c r="S19" s="10" t="s">
        <v>120</v>
      </c>
      <c r="T19" s="10" t="s">
        <v>76</v>
      </c>
      <c r="U19" s="10" t="s">
        <v>97</v>
      </c>
      <c r="V19" s="10">
        <v>20</v>
      </c>
      <c r="W19" s="10" t="s">
        <v>76</v>
      </c>
      <c r="X19" s="10" t="s">
        <v>98</v>
      </c>
      <c r="Y19" s="10" t="s">
        <v>77</v>
      </c>
      <c r="Z19" s="10" t="s">
        <v>77</v>
      </c>
      <c r="AA19" s="10" t="s">
        <v>77</v>
      </c>
      <c r="AB19" s="10" t="s">
        <v>77</v>
      </c>
      <c r="AC19" s="10" t="s">
        <v>77</v>
      </c>
      <c r="AD19" s="24" t="s">
        <v>77</v>
      </c>
      <c r="AE19" s="24" t="s">
        <v>77</v>
      </c>
      <c r="AF19" s="10" t="s">
        <v>80</v>
      </c>
      <c r="AG19" s="10" t="s">
        <v>99</v>
      </c>
      <c r="AH19" s="10" t="s">
        <v>77</v>
      </c>
      <c r="AI19" s="10" t="s">
        <v>77</v>
      </c>
      <c r="AJ19" s="10" t="s">
        <v>77</v>
      </c>
      <c r="AK19" s="10" t="s">
        <v>77</v>
      </c>
      <c r="AL19" s="10" t="s">
        <v>77</v>
      </c>
      <c r="AM19" s="10" t="s">
        <v>77</v>
      </c>
      <c r="AN19" s="43" t="s">
        <v>77</v>
      </c>
      <c r="AO19" s="41" t="s">
        <v>77</v>
      </c>
      <c r="AP19"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Q19"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19"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19"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19" s="4">
        <f>N("Assuming a balanced value of 8, and subtract relative modifiers.")+(8-DPRTacticsCalculator[[#This Row],[Assumed Relative Modifier to Hit]]-IF(ISNUMBER(DPRTacticsCalculator[[#This Row],[Add Relative Modifier to Hit]]),DPRTacticsCalculator[[#This Row],[Add Relative Modifier to Hit]],0))</f>
        <v>7</v>
      </c>
      <c r="AU19"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19"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W19" s="22">
        <f>N("Hit percentage (not including crit)")+(DPRTacticsCalculator[[#This Row],[Hit % Chance]]-DPRTacticsCalculator[[#This Row],[Crit % Chance]])</f>
        <v>0.7</v>
      </c>
      <c r="AX19" s="23">
        <f>N("Miss percentage")+(1-DPRTacticsCalculator[[#This Row],[Hit % Chance]])</f>
        <v>0.30000000000000004</v>
      </c>
      <c r="AY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19" s="25" t="str">
        <f>IF(DPRTacticsCalculator[[#This Row],[Great Weapon Master -5 to hit for +10 dmg]]="YES",10,"-")</f>
        <v>-</v>
      </c>
      <c r="BA19" s="23" cm="1">
        <f t="array" ref="BA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19"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C19" s="26">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type.")+IF((AG19=DPRTacticsCalculator[[#This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D19" s="26">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type.")+IF((AH19=DPRTacticsCalculator[[#This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E19" s="26">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type.")+IF((AI19=DPRTacticsCalculator[[#This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F19" s="26">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type.")+IF((AJ19=DPRTacticsCalculator[[#This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G19" s="26">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type.")+IF((AK19=DPRTacticsCalculator[[#This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H19"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I19"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J19" s="26">
        <f>N("Damage result in case of a crit")+(N("D: Average damage on hit")+DPRTacticsCalculator[[#This Row],[Average Dice Damage on Hit]]+N("Dc: Average damage added on crit")+DPRTacticsCalculator[[#This Row],[Average Damage Added on Crit]])</f>
        <v>70</v>
      </c>
      <c r="BK19"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L19"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19" s="25" cm="1">
        <f t="array" ref="BM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19"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19"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BP19"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29.75</v>
      </c>
      <c r="BQ19"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119</v>
      </c>
      <c r="BR19"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BS19"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119</v>
      </c>
      <c r="BT19"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19"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19"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19"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19" s="29" t="str" cm="1">
        <f t="array" ref="BX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19" s="18" t="str" cm="1">
        <f t="array" ref="BY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19" s="27" t="str" cm="1">
        <f t="array" ref="BZ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19" s="18" t="str" cm="1">
        <f t="array" ref="CA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c r="CB19" s="4"/>
      <c r="CC19" s="10"/>
      <c r="CD19" s="10"/>
      <c r="CE19" s="10"/>
      <c r="CF19" s="10"/>
    </row>
    <row r="20" spans="1:84">
      <c r="A20" s="10">
        <v>19</v>
      </c>
      <c r="B20" s="15" t="s">
        <v>119</v>
      </c>
      <c r="C20" s="15" t="s">
        <v>94</v>
      </c>
      <c r="D20" s="15" t="s">
        <v>124</v>
      </c>
      <c r="E20" s="30" t="s">
        <v>77</v>
      </c>
      <c r="F20" s="10" t="s">
        <v>75</v>
      </c>
      <c r="G20" s="4">
        <v>9</v>
      </c>
      <c r="H20" s="10">
        <v>5</v>
      </c>
      <c r="I20" s="10">
        <v>4</v>
      </c>
      <c r="J20" s="10" t="s">
        <v>76</v>
      </c>
      <c r="K20" s="10" t="s">
        <v>76</v>
      </c>
      <c r="L20" s="10" t="s">
        <v>76</v>
      </c>
      <c r="M20" s="10" t="s">
        <v>76</v>
      </c>
      <c r="N20" s="10" t="s">
        <v>76</v>
      </c>
      <c r="O20" s="10" t="s">
        <v>77</v>
      </c>
      <c r="P20" s="10" t="s">
        <v>77</v>
      </c>
      <c r="Q20" s="10" t="s">
        <v>77</v>
      </c>
      <c r="R20" s="10">
        <v>20</v>
      </c>
      <c r="S20" s="10" t="s">
        <v>78</v>
      </c>
      <c r="T20" s="10" t="s">
        <v>76</v>
      </c>
      <c r="U20" s="10" t="s">
        <v>97</v>
      </c>
      <c r="V20" s="10">
        <v>20</v>
      </c>
      <c r="W20" s="10" t="s">
        <v>76</v>
      </c>
      <c r="X20" s="10" t="s">
        <v>125</v>
      </c>
      <c r="Y20" s="10" t="s">
        <v>77</v>
      </c>
      <c r="Z20" s="10" t="s">
        <v>77</v>
      </c>
      <c r="AA20" s="10" t="s">
        <v>77</v>
      </c>
      <c r="AB20" s="10" t="s">
        <v>77</v>
      </c>
      <c r="AC20" s="10" t="s">
        <v>77</v>
      </c>
      <c r="AD20" s="10" t="s">
        <v>77</v>
      </c>
      <c r="AE20" s="24" t="s">
        <v>77</v>
      </c>
      <c r="AF20" s="10" t="s">
        <v>80</v>
      </c>
      <c r="AG20" s="10" t="s">
        <v>99</v>
      </c>
      <c r="AH20" s="10" t="s">
        <v>77</v>
      </c>
      <c r="AI20" s="10" t="s">
        <v>77</v>
      </c>
      <c r="AJ20" s="10" t="s">
        <v>77</v>
      </c>
      <c r="AK20" s="10" t="s">
        <v>77</v>
      </c>
      <c r="AL20" s="10" t="s">
        <v>77</v>
      </c>
      <c r="AM20" s="10" t="s">
        <v>77</v>
      </c>
      <c r="AN20" s="43" t="s">
        <v>77</v>
      </c>
      <c r="AO20" s="41" t="s">
        <v>77</v>
      </c>
      <c r="AP20"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0"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0"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0"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20" s="4">
        <f>N("Assuming a balanced value of 8, and subtract relative modifiers.")+(8-DPRTacticsCalculator[[#This Row],[Assumed Relative Modifier to Hit]]-IF(ISNUMBER(DPRTacticsCalculator[[#This Row],[Add Relative Modifier to Hit]]),DPRTacticsCalculator[[#This Row],[Add Relative Modifier to Hit]],0))</f>
        <v>7</v>
      </c>
      <c r="AU20"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5.0000000000000044E-2</v>
      </c>
      <c r="AV20"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W20" s="22">
        <f>N("Hit percentage (not including crit)")+(DPRTacticsCalculator[[#This Row],[Hit % Chance]]-DPRTacticsCalculator[[#This Row],[Crit % Chance]])</f>
        <v>0.64999999999999991</v>
      </c>
      <c r="AX20" s="23">
        <f>N("Miss percentage")+(1-DPRTacticsCalculator[[#This Row],[Hit % Chance]])</f>
        <v>0.30000000000000004</v>
      </c>
      <c r="AY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20" s="25" t="str">
        <f>IF(DPRTacticsCalculator[[#This Row],[Great Weapon Master -5 to hit for +10 dmg]]="YES",10,"-")</f>
        <v>-</v>
      </c>
      <c r="BA20" s="23" cm="1">
        <f t="array" ref="BA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0"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C20" s="26">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type.")+IF((AG20=DPRTacticsCalculator[[#This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D20" s="26">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type.")+IF((AH20=DPRTacticsCalculator[[#This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E20" s="26">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type.")+IF((AI20=DPRTacticsCalculator[[#This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F20" s="26">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type.")+IF((AJ20=DPRTacticsCalculator[[#This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G20" s="26">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type.")+IF((AK20=DPRTacticsCalculator[[#This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H20"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I20"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J20" s="26">
        <f>N("Damage result in case of a crit")+(N("D: Average damage on hit")+DPRTacticsCalculator[[#This Row],[Average Dice Damage on Hit]]+N("Dc: Average damage added on crit")+DPRTacticsCalculator[[#This Row],[Average Damage Added on Crit]])</f>
        <v>14</v>
      </c>
      <c r="BK20"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0"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0" s="25" cm="1">
        <f t="array" ref="BM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20"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20"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BP20"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21</v>
      </c>
      <c r="BQ20"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84</v>
      </c>
      <c r="BR20"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BS20"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84</v>
      </c>
      <c r="BT20"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0"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0"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0"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0" s="29" t="str" cm="1">
        <f t="array" ref="BX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0" s="18" t="str" cm="1">
        <f t="array" ref="BY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0" s="27" t="str" cm="1">
        <f t="array" ref="BZ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0" s="18" t="str" cm="1">
        <f t="array" ref="CA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84" ht="28.8">
      <c r="A21" s="10">
        <v>20</v>
      </c>
      <c r="B21" s="15" t="s">
        <v>119</v>
      </c>
      <c r="C21" s="15" t="s">
        <v>94</v>
      </c>
      <c r="D21" s="18" t="s">
        <v>166</v>
      </c>
      <c r="E21" s="30" t="s">
        <v>167</v>
      </c>
      <c r="F21" s="4" t="s">
        <v>75</v>
      </c>
      <c r="G21" s="4">
        <v>9</v>
      </c>
      <c r="H21" s="10">
        <v>6</v>
      </c>
      <c r="I21" s="10">
        <v>1</v>
      </c>
      <c r="J21" s="10" t="s">
        <v>76</v>
      </c>
      <c r="K21" s="10" t="s">
        <v>76</v>
      </c>
      <c r="L21" s="10" t="s">
        <v>76</v>
      </c>
      <c r="M21" s="10" t="s">
        <v>76</v>
      </c>
      <c r="N21" s="10" t="s">
        <v>76</v>
      </c>
      <c r="O21" s="10" t="s">
        <v>77</v>
      </c>
      <c r="P21" s="10" t="s">
        <v>77</v>
      </c>
      <c r="Q21" s="10" t="s">
        <v>77</v>
      </c>
      <c r="R21" s="10">
        <v>20</v>
      </c>
      <c r="S21" s="10" t="s">
        <v>120</v>
      </c>
      <c r="T21" s="10" t="s">
        <v>76</v>
      </c>
      <c r="U21" s="10" t="s">
        <v>97</v>
      </c>
      <c r="V21" s="10">
        <v>20</v>
      </c>
      <c r="W21" s="10" t="s">
        <v>76</v>
      </c>
      <c r="X21" s="10" t="s">
        <v>121</v>
      </c>
      <c r="Y21" s="10" t="s">
        <v>77</v>
      </c>
      <c r="Z21" s="10" t="s">
        <v>77</v>
      </c>
      <c r="AA21" s="10" t="s">
        <v>77</v>
      </c>
      <c r="AB21" s="10" t="s">
        <v>77</v>
      </c>
      <c r="AC21" s="10" t="s">
        <v>77</v>
      </c>
      <c r="AD21" s="24" t="s">
        <v>77</v>
      </c>
      <c r="AE21" s="24" t="s">
        <v>77</v>
      </c>
      <c r="AF21" s="10" t="s">
        <v>80</v>
      </c>
      <c r="AG21" s="10" t="s">
        <v>99</v>
      </c>
      <c r="AH21" s="10" t="s">
        <v>77</v>
      </c>
      <c r="AI21" s="10" t="s">
        <v>77</v>
      </c>
      <c r="AJ21" s="10" t="s">
        <v>77</v>
      </c>
      <c r="AK21" s="10" t="s">
        <v>77</v>
      </c>
      <c r="AL21" s="10" t="s">
        <v>77</v>
      </c>
      <c r="AM21" s="10" t="s">
        <v>77</v>
      </c>
      <c r="AN21" s="43" t="s">
        <v>77</v>
      </c>
      <c r="AO21" s="41" t="s">
        <v>77</v>
      </c>
      <c r="AP21" s="20">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Q21"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1"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1"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T21" s="4">
        <f>N("Assuming a balanced value of 8, and subtract relative modifiers.")+(8-DPRTacticsCalculator[[#This Row],[Assumed Relative Modifier to Hit]]-IF(ISNUMBER(DPRTacticsCalculator[[#This Row],[Add Relative Modifier to Hit]]),DPRTacticsCalculator[[#This Row],[Add Relative Modifier to Hit]],0))</f>
        <v>7</v>
      </c>
      <c r="AU21"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v>
      </c>
      <c r="AV21"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0.7</v>
      </c>
      <c r="AW21" s="22">
        <f>N("Hit percentage (not including crit)")+(DPRTacticsCalculator[[#This Row],[Hit % Chance]]-DPRTacticsCalculator[[#This Row],[Crit % Chance]])</f>
        <v>0.7</v>
      </c>
      <c r="AX21" s="23">
        <f>N("Miss percentage")+(1-DPRTacticsCalculator[[#This Row],[Hit % Chance]])</f>
        <v>0.30000000000000004</v>
      </c>
      <c r="AY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AZ21" s="25" t="str">
        <f>IF(DPRTacticsCalculator[[#This Row],[Great Weapon Master -5 to hit for +10 dmg]]="YES",10,"-")</f>
        <v>-</v>
      </c>
      <c r="BA21" s="23" cm="1">
        <f t="array" ref="BA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1"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C21" s="26">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type.")+IF((AG21=DPRTacticsCalculator[[#This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D21" s="26">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type.")+IF((AH21=DPRTacticsCalculator[[#This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E21" s="26">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type.")+IF((AI21=DPRTacticsCalculator[[#This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F21" s="26">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type.")+IF((AJ21=DPRTacticsCalculator[[#This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G21" s="26">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type.")+IF((AK21=DPRTacticsCalculator[[#This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H21"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I21"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J21" s="26">
        <f>N("Damage result in case of a crit")+(N("D: Average damage on hit")+DPRTacticsCalculator[[#This Row],[Average Dice Damage on Hit]]+N("Dc: Average damage added on crit")+DPRTacticsCalculator[[#This Row],[Average Damage Added on Crit]])</f>
        <v>63</v>
      </c>
      <c r="BK21"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L21"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1" s="25" cm="1">
        <f t="array" ref="BM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N21"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O21"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BP21"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26.774999999999999</v>
      </c>
      <c r="BQ21"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107.1</v>
      </c>
      <c r="BR21"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BS21"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107.1</v>
      </c>
      <c r="BT2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BU21"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BV21"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BW21"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BX21" s="29" cm="1">
        <f t="array" ref="BX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BY21" s="18" t="str" cm="1">
        <f t="array" ref="BY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BZ21" s="27" cm="1">
        <f t="array" ref="BZ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A21" s="18" t="str" cm="1">
        <f t="array" ref="CA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84" ht="28.8">
      <c r="A22" s="10">
        <v>21</v>
      </c>
      <c r="B22" s="15" t="s">
        <v>126</v>
      </c>
      <c r="C22" s="15" t="s">
        <v>127</v>
      </c>
      <c r="D22" s="18" t="s">
        <v>128</v>
      </c>
      <c r="E22" s="30" t="s">
        <v>77</v>
      </c>
      <c r="F22" s="4" t="s">
        <v>75</v>
      </c>
      <c r="G22" s="4">
        <v>5</v>
      </c>
      <c r="H22" s="10">
        <v>1</v>
      </c>
      <c r="I22" s="10">
        <v>2</v>
      </c>
      <c r="J22" s="10" t="s">
        <v>76</v>
      </c>
      <c r="K22" s="10" t="s">
        <v>76</v>
      </c>
      <c r="L22" s="10" t="s">
        <v>76</v>
      </c>
      <c r="M22" s="10" t="s">
        <v>76</v>
      </c>
      <c r="N22" s="10" t="s">
        <v>76</v>
      </c>
      <c r="O22" s="10" t="s">
        <v>77</v>
      </c>
      <c r="P22" s="10" t="s">
        <v>77</v>
      </c>
      <c r="Q22" s="10" t="s">
        <v>77</v>
      </c>
      <c r="R22" s="10">
        <v>20</v>
      </c>
      <c r="S22" s="10" t="s">
        <v>82</v>
      </c>
      <c r="T22" s="10" t="s">
        <v>76</v>
      </c>
      <c r="U22" s="10" t="s">
        <v>77</v>
      </c>
      <c r="V22" s="10" t="s">
        <v>77</v>
      </c>
      <c r="W22" s="10" t="s">
        <v>89</v>
      </c>
      <c r="X22" s="10" t="s">
        <v>125</v>
      </c>
      <c r="Y22" s="10" t="s">
        <v>77</v>
      </c>
      <c r="Z22" s="10" t="s">
        <v>77</v>
      </c>
      <c r="AA22" s="10" t="s">
        <v>77</v>
      </c>
      <c r="AB22" s="10" t="s">
        <v>77</v>
      </c>
      <c r="AC22" s="10" t="s">
        <v>77</v>
      </c>
      <c r="AD22" s="24">
        <v>4</v>
      </c>
      <c r="AE22" s="24" t="s">
        <v>77</v>
      </c>
      <c r="AF22" s="10" t="s">
        <v>80</v>
      </c>
      <c r="AG22" s="10" t="s">
        <v>77</v>
      </c>
      <c r="AH22" s="10" t="s">
        <v>77</v>
      </c>
      <c r="AI22" s="10" t="s">
        <v>77</v>
      </c>
      <c r="AJ22" s="10" t="s">
        <v>77</v>
      </c>
      <c r="AK22" s="10" t="s">
        <v>77</v>
      </c>
      <c r="AL22" s="10" t="s">
        <v>77</v>
      </c>
      <c r="AM22" s="10" t="s">
        <v>77</v>
      </c>
      <c r="AN22" s="43" t="s">
        <v>77</v>
      </c>
      <c r="AO22" s="41" t="s">
        <v>77</v>
      </c>
      <c r="AP22"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2"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2"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2"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2" s="4">
        <f>N("Assuming a balanced value of 8, and subtract relative modifiers.")+(8-DPRTacticsCalculator[[#This Row],[Assumed Relative Modifier to Hit]]-IF(ISNUMBER(DPRTacticsCalculator[[#This Row],[Add Relative Modifier to Hit]]),DPRTacticsCalculator[[#This Row],[Add Relative Modifier to Hit]],0))</f>
        <v>8</v>
      </c>
      <c r="AU22"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V22"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0.87750000000000006</v>
      </c>
      <c r="AW22" s="22">
        <f>N("Hit percentage (not including crit)")+(DPRTacticsCalculator[[#This Row],[Hit % Chance]]-DPRTacticsCalculator[[#This Row],[Crit % Chance]])</f>
        <v>0.78</v>
      </c>
      <c r="AX22" s="23">
        <f>N("Miss percentage")+(1-DPRTacticsCalculator[[#This Row],[Hit % Chance]])</f>
        <v>0.12249999999999994</v>
      </c>
      <c r="AY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2" s="25" t="str">
        <f>IF(DPRTacticsCalculator[[#This Row],[Great Weapon Master -5 to hit for +10 dmg]]="YES",10,"-")</f>
        <v>-</v>
      </c>
      <c r="BA22" s="23" cm="1">
        <f t="array" ref="BA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2"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2" s="26">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type.")+IF((AG22=DPRTacticsCalculator[[#This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D22" s="26">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type.")+IF((AH22=DPRTacticsCalculator[[#This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E22" s="26">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type.")+IF((AI22=DPRTacticsCalculator[[#This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F22" s="26">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type.")+IF((AJ22=DPRTacticsCalculator[[#This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G22" s="26">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type.")+IF((AK22=DPRTacticsCalculator[[#This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H22"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2"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2" s="26">
        <f>N("Damage result in case of a crit")+(N("D: Average damage on hit")+DPRTacticsCalculator[[#This Row],[Average Dice Damage on Hit]]+N("Dc: Average damage added on crit")+DPRTacticsCalculator[[#This Row],[Average Damage Added on Crit]])</f>
        <v>16.666666666666668</v>
      </c>
      <c r="BK22"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2"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2" s="25" cm="1">
        <f t="array" ref="BM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2"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2"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BP22"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23.270000000000003</v>
      </c>
      <c r="BQ22"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23.270000000000003</v>
      </c>
      <c r="BR22"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S22"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T2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2"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2"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2"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2" s="29" t="str" cm="1">
        <f t="array" ref="BX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2" s="18" t="str" cm="1">
        <f t="array" ref="BY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2" s="27" t="str" cm="1">
        <f t="array" ref="BZ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2" s="18" t="str" cm="1">
        <f t="array" ref="CA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84">
      <c r="A23" s="10">
        <v>22</v>
      </c>
      <c r="B23" s="15" t="s">
        <v>126</v>
      </c>
      <c r="C23" s="15" t="s">
        <v>127</v>
      </c>
      <c r="D23" s="18" t="s">
        <v>129</v>
      </c>
      <c r="E23" s="30" t="s">
        <v>77</v>
      </c>
      <c r="F23" s="4" t="s">
        <v>75</v>
      </c>
      <c r="G23" s="4">
        <v>5</v>
      </c>
      <c r="H23" s="10">
        <v>1</v>
      </c>
      <c r="I23" s="10">
        <v>1</v>
      </c>
      <c r="J23" s="10" t="s">
        <v>76</v>
      </c>
      <c r="K23" s="10" t="s">
        <v>76</v>
      </c>
      <c r="L23" s="10" t="s">
        <v>89</v>
      </c>
      <c r="M23" s="10" t="s">
        <v>76</v>
      </c>
      <c r="N23" s="10" t="s">
        <v>76</v>
      </c>
      <c r="O23" s="10" t="s">
        <v>77</v>
      </c>
      <c r="P23" s="10" t="s">
        <v>77</v>
      </c>
      <c r="Q23" s="10" t="s">
        <v>77</v>
      </c>
      <c r="R23" s="10">
        <v>20</v>
      </c>
      <c r="S23" s="10" t="s">
        <v>82</v>
      </c>
      <c r="T23" s="10" t="s">
        <v>76</v>
      </c>
      <c r="U23" s="10" t="s">
        <v>77</v>
      </c>
      <c r="V23" s="10" t="s">
        <v>77</v>
      </c>
      <c r="W23" s="10" t="s">
        <v>89</v>
      </c>
      <c r="X23" s="10" t="s">
        <v>125</v>
      </c>
      <c r="Y23" s="10" t="s">
        <v>77</v>
      </c>
      <c r="Z23" s="10" t="s">
        <v>77</v>
      </c>
      <c r="AA23" s="10" t="s">
        <v>77</v>
      </c>
      <c r="AB23" s="10" t="s">
        <v>77</v>
      </c>
      <c r="AC23" s="10" t="s">
        <v>77</v>
      </c>
      <c r="AD23" s="24">
        <v>4</v>
      </c>
      <c r="AE23" s="24" t="s">
        <v>77</v>
      </c>
      <c r="AF23" s="10" t="s">
        <v>80</v>
      </c>
      <c r="AG23" s="10" t="s">
        <v>77</v>
      </c>
      <c r="AH23" s="10" t="s">
        <v>77</v>
      </c>
      <c r="AI23" s="10" t="s">
        <v>77</v>
      </c>
      <c r="AJ23" s="10" t="s">
        <v>77</v>
      </c>
      <c r="AK23" s="10" t="s">
        <v>77</v>
      </c>
      <c r="AL23" s="10" t="s">
        <v>77</v>
      </c>
      <c r="AM23" s="10" t="s">
        <v>77</v>
      </c>
      <c r="AN23" s="43" t="s">
        <v>77</v>
      </c>
      <c r="AO23" s="41" t="s">
        <v>77</v>
      </c>
      <c r="AP23"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3"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3"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3"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T23" s="4">
        <f>N("Assuming a balanced value of 8, and subtract relative modifiers.")+(8-DPRTacticsCalculator[[#This Row],[Assumed Relative Modifier to Hit]]-IF(ISNUMBER(DPRTacticsCalculator[[#This Row],[Add Relative Modifier to Hit]]),DPRTacticsCalculator[[#This Row],[Add Relative Modifier to Hit]],0))</f>
        <v>8</v>
      </c>
      <c r="AU23"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AV23"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8.5556250000000028E-2</v>
      </c>
      <c r="AW23" s="22">
        <f>N("Hit percentage (not including crit)")+(DPRTacticsCalculator[[#This Row],[Hit % Chance]]-DPRTacticsCalculator[[#This Row],[Crit % Chance]])</f>
        <v>7.605000000000002E-2</v>
      </c>
      <c r="AX23" s="23">
        <f>N("Miss percentage")+(1-DPRTacticsCalculator[[#This Row],[Hit % Chance]])</f>
        <v>0.91444375</v>
      </c>
      <c r="AY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3" s="25" t="str">
        <f>IF(DPRTacticsCalculator[[#This Row],[Great Weapon Master -5 to hit for +10 dmg]]="YES",10,"-")</f>
        <v>-</v>
      </c>
      <c r="BA23" s="23" cm="1">
        <f t="array" ref="BA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3"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3" s="26">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type.")+IF((AG23=DPRTacticsCalculator[[#This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D23" s="26">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type.")+IF((AH23=DPRTacticsCalculator[[#This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E23" s="26">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type.")+IF((AI23=DPRTacticsCalculator[[#This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F23" s="26">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type.")+IF((AJ23=DPRTacticsCalculator[[#This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G23" s="26">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type.")+IF((AK23=DPRTacticsCalculator[[#This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H23"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3"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3" s="26">
        <f>N("Damage result in case of a crit")+(N("D: Average damage on hit")+DPRTacticsCalculator[[#This Row],[Average Dice Damage on Hit]]+N("Dc: Average damage added on crit")+DPRTacticsCalculator[[#This Row],[Average Damage Added on Crit]])</f>
        <v>16.666666666666668</v>
      </c>
      <c r="BK23"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3"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3" s="25" cm="1">
        <f t="array" ref="BM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3"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3"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1.1344125000000005</v>
      </c>
      <c r="BP23"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1.1344125000000005</v>
      </c>
      <c r="BQ23"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1.1344125000000005</v>
      </c>
      <c r="BR23"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24.404412500000003</v>
      </c>
      <c r="BS23"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24.404412500000003</v>
      </c>
      <c r="BT2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24.404412500000003</v>
      </c>
      <c r="BU23"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24.404412500000003</v>
      </c>
      <c r="BV23"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24.404412500000003</v>
      </c>
      <c r="BW23"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24.404412500000003</v>
      </c>
      <c r="BX23" s="29" cm="1">
        <f t="array" ref="BX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Y23" s="18" t="str" cm="1">
        <f t="array" ref="BY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Z23" s="27" cm="1">
        <f t="array" ref="BZ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A23" s="18" t="str" cm="1">
        <f t="array" ref="CA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84" ht="43.2">
      <c r="A24" s="10">
        <v>23</v>
      </c>
      <c r="B24" s="15" t="s">
        <v>130</v>
      </c>
      <c r="C24" s="15" t="s">
        <v>127</v>
      </c>
      <c r="D24" s="18" t="s">
        <v>131</v>
      </c>
      <c r="E24" s="30" t="s">
        <v>77</v>
      </c>
      <c r="F24" s="4" t="s">
        <v>75</v>
      </c>
      <c r="G24" s="4">
        <v>5</v>
      </c>
      <c r="H24" s="10">
        <v>1</v>
      </c>
      <c r="I24" s="10">
        <v>2</v>
      </c>
      <c r="J24" s="10" t="s">
        <v>76</v>
      </c>
      <c r="K24" s="10" t="s">
        <v>76</v>
      </c>
      <c r="L24" s="10" t="s">
        <v>76</v>
      </c>
      <c r="M24" s="10" t="s">
        <v>89</v>
      </c>
      <c r="N24" s="10" t="s">
        <v>76</v>
      </c>
      <c r="O24" s="10" t="s">
        <v>77</v>
      </c>
      <c r="P24" s="10" t="s">
        <v>77</v>
      </c>
      <c r="Q24" s="10" t="s">
        <v>77</v>
      </c>
      <c r="R24" s="10">
        <v>20</v>
      </c>
      <c r="S24" s="10" t="s">
        <v>82</v>
      </c>
      <c r="T24" s="10" t="s">
        <v>76</v>
      </c>
      <c r="U24" s="10" t="s">
        <v>77</v>
      </c>
      <c r="V24" s="10" t="s">
        <v>77</v>
      </c>
      <c r="W24" s="10" t="s">
        <v>89</v>
      </c>
      <c r="X24" s="10" t="s">
        <v>125</v>
      </c>
      <c r="Y24" s="10" t="s">
        <v>77</v>
      </c>
      <c r="Z24" s="10" t="s">
        <v>77</v>
      </c>
      <c r="AA24" s="10" t="s">
        <v>77</v>
      </c>
      <c r="AB24" s="10" t="s">
        <v>77</v>
      </c>
      <c r="AC24" s="10" t="s">
        <v>77</v>
      </c>
      <c r="AD24" s="24">
        <v>4</v>
      </c>
      <c r="AE24" s="24" t="s">
        <v>77</v>
      </c>
      <c r="AF24" s="10" t="s">
        <v>80</v>
      </c>
      <c r="AG24" s="10" t="s">
        <v>77</v>
      </c>
      <c r="AH24" s="10" t="s">
        <v>77</v>
      </c>
      <c r="AI24" s="10" t="s">
        <v>77</v>
      </c>
      <c r="AJ24" s="10" t="s">
        <v>77</v>
      </c>
      <c r="AK24" s="10" t="s">
        <v>77</v>
      </c>
      <c r="AL24" s="10" t="s">
        <v>77</v>
      </c>
      <c r="AM24" s="10" t="s">
        <v>77</v>
      </c>
      <c r="AN24" s="43" t="s">
        <v>77</v>
      </c>
      <c r="AO24" s="41" t="s">
        <v>77</v>
      </c>
      <c r="AP24"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4"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4"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4"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T24" s="4">
        <f>N("Assuming a balanced value of 8, and subtract relative modifiers.")+(8-DPRTacticsCalculator[[#This Row],[Assumed Relative Modifier to Hit]]-IF(ISNUMBER(DPRTacticsCalculator[[#This Row],[Add Relative Modifier to Hit]]),DPRTacticsCalculator[[#This Row],[Add Relative Modifier to Hit]],0))</f>
        <v>13</v>
      </c>
      <c r="AU24"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9.7500000000000031E-2</v>
      </c>
      <c r="AV24"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0.64</v>
      </c>
      <c r="AW24" s="22">
        <f>N("Hit percentage (not including crit)")+(DPRTacticsCalculator[[#This Row],[Hit % Chance]]-DPRTacticsCalculator[[#This Row],[Crit % Chance]])</f>
        <v>0.54249999999999998</v>
      </c>
      <c r="AX24" s="23">
        <f>N("Miss percentage")+(1-DPRTacticsCalculator[[#This Row],[Hit % Chance]])</f>
        <v>0.36</v>
      </c>
      <c r="AY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4" s="25">
        <f>IF(DPRTacticsCalculator[[#This Row],[Great Weapon Master -5 to hit for +10 dmg]]="YES",10,"-")</f>
        <v>10</v>
      </c>
      <c r="BA24" s="23" cm="1">
        <f t="array" ref="BA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4"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4" s="26">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type.")+IF((AG24=DPRTacticsCalculator[[#This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D24" s="26">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type.")+IF((AH24=DPRTacticsCalculator[[#This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E24" s="26">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type.")+IF((AI24=DPRTacticsCalculator[[#This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F24" s="26">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type.")+IF((AJ24=DPRTacticsCalculator[[#This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G24" s="26">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type.")+IF((AK24=DPRTacticsCalculator[[#This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H24"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4"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4" s="26">
        <f>N("Damage result in case of a crit")+(N("D: Average damage on hit")+DPRTacticsCalculator[[#This Row],[Average Dice Damage on Hit]]+N("Dc: Average damage added on crit")+DPRTacticsCalculator[[#This Row],[Average Damage Added on Crit]])</f>
        <v>16.666666666666668</v>
      </c>
      <c r="BK24"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4"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4" s="25" cm="1">
        <f t="array" ref="BM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4"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4"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BP24"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30.21166666666667</v>
      </c>
      <c r="BQ24"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30.21166666666667</v>
      </c>
      <c r="BR24" s="28"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BS24" s="28" t="str">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v>
      </c>
      <c r="BT2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BU24" s="28"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BV24" s="28"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BW24" s="28"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BX24" s="29" t="str" cm="1">
        <f t="array" ref="BX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BY24" s="18" t="str" cm="1">
        <f t="array" ref="BY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BZ24" s="27" t="str" cm="1">
        <f t="array" ref="BZ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A24" s="18" t="str" cm="1">
        <f t="array" ref="CA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84" ht="57.6">
      <c r="A25" s="10">
        <v>24</v>
      </c>
      <c r="B25" s="15" t="s">
        <v>130</v>
      </c>
      <c r="C25" s="15" t="s">
        <v>127</v>
      </c>
      <c r="D25" s="18" t="s">
        <v>132</v>
      </c>
      <c r="E25" s="30" t="s">
        <v>133</v>
      </c>
      <c r="F25" s="4" t="s">
        <v>75</v>
      </c>
      <c r="G25" s="4">
        <v>5</v>
      </c>
      <c r="H25" s="10">
        <v>1</v>
      </c>
      <c r="I25" s="10">
        <v>1</v>
      </c>
      <c r="J25" s="10" t="s">
        <v>76</v>
      </c>
      <c r="K25" s="10" t="s">
        <v>76</v>
      </c>
      <c r="L25" s="10" t="s">
        <v>89</v>
      </c>
      <c r="M25" s="10" t="s">
        <v>89</v>
      </c>
      <c r="N25" s="10" t="s">
        <v>76</v>
      </c>
      <c r="O25" s="10" t="s">
        <v>77</v>
      </c>
      <c r="P25" s="10" t="s">
        <v>77</v>
      </c>
      <c r="Q25" s="10" t="s">
        <v>77</v>
      </c>
      <c r="R25" s="10">
        <v>20</v>
      </c>
      <c r="S25" s="10" t="s">
        <v>82</v>
      </c>
      <c r="T25" s="10" t="s">
        <v>76</v>
      </c>
      <c r="U25" s="10" t="s">
        <v>77</v>
      </c>
      <c r="V25" s="10" t="s">
        <v>77</v>
      </c>
      <c r="W25" s="10" t="s">
        <v>89</v>
      </c>
      <c r="X25" s="10" t="s">
        <v>125</v>
      </c>
      <c r="Y25" s="10" t="s">
        <v>77</v>
      </c>
      <c r="Z25" s="10" t="s">
        <v>77</v>
      </c>
      <c r="AA25" s="10" t="s">
        <v>77</v>
      </c>
      <c r="AB25" s="10" t="s">
        <v>77</v>
      </c>
      <c r="AC25" s="10" t="s">
        <v>77</v>
      </c>
      <c r="AD25" s="24">
        <v>4</v>
      </c>
      <c r="AE25" s="24" t="s">
        <v>77</v>
      </c>
      <c r="AF25" s="10" t="s">
        <v>80</v>
      </c>
      <c r="AG25" s="10" t="s">
        <v>77</v>
      </c>
      <c r="AH25" s="10" t="s">
        <v>77</v>
      </c>
      <c r="AI25" s="10" t="s">
        <v>77</v>
      </c>
      <c r="AJ25" s="10" t="s">
        <v>77</v>
      </c>
      <c r="AK25" s="10" t="s">
        <v>77</v>
      </c>
      <c r="AL25" s="10" t="s">
        <v>77</v>
      </c>
      <c r="AM25" s="10" t="s">
        <v>77</v>
      </c>
      <c r="AN25" s="43" t="s">
        <v>77</v>
      </c>
      <c r="AO25" s="41" t="s">
        <v>77</v>
      </c>
      <c r="AP25" s="20"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Q25" s="4">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R25" s="4">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S25" s="19">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T25" s="4">
        <f>N("Assuming a balanced value of 8, and subtract relative modifiers.")+(8-DPRTacticsCalculator[[#This Row],[Assumed Relative Modifier to Hit]]-IF(ISNUMBER(DPRTacticsCalculator[[#This Row],[Add Relative Modifier to Hit]]),DPRTacticsCalculator[[#This Row],[Add Relative Modifier to Hit]],0))</f>
        <v>13</v>
      </c>
      <c r="AU25" s="22">
        <f>IF(DPRTacticsCalculator[[#This Row],[Enemy Paralyzed close-range auto-crit on hit]]="YES",DPRTacticsCalculator[[#This Row],[Hit % Chance]],_xlfn.IFS(AND(DPRTacticsCalculator[[#This Row],[Accuracy]]="STANDARD",DPRTacticsCalculator[[#This Row],[Lucky feat]]="NO",DPRTacticsCalculator[[#This Row],[Halfling]]="NO"),N("Standard crit formula")+(1-((DPRTacticsCalculator[[#This Row],[Min to Crit]]-1)/20)),AND(DPRTacticsCalculator[[#This Row],[Accuracy]]="DISADVANTAGE",DPRTacticsCalculator[[#This Row],[Lucky feat]]="NO",DPRTacticsCalculator[[#This Row],[Halfling]]="NO"),N("Disadvantage crit formula")+((1-(DPRTacticsCalculator[[#This Row],[Min to Crit]]-1)/20)^2),OR(AND(DPRTacticsCalculator[[#This Row],[Accuracy]]="ADVANTAGE",DPRTacticsCalculator[[#This Row],[Lucky feat]]="NO",DPRTacticsCalculator[[#This Row],[Halfling]]="NO"),AND(DPRTacticsCalculator[[#This Row],[Accuracy]]="STANDARD",DPRTacticsCalculator[[#This Row],[Lucky feat]]="YES",DPRTacticsCalculator[[#This Row],[Halfling]]="NO")),N("Advantage crit formula")+(1-(1-(1-((DPRTacticsCalculator[[#This Row],[Min to Crit]]-1)/20)))^2),OR(AND(DPRTacticsCalculator[[#This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crit formula (3 dice)")+(1-(1-(1-((DPRTacticsCalculator[[#This Row],[Min to Crit]]-1)/20)))^3),AND(DPRTacticsCalculator[[#This Row],[Accuracy]]="ELVEN ACCURACY",DPRTacticsCalculator[[#This Row],[Lucky feat]]="YES",DPRTacticsCalculator[[#This Row],[Halfling]]="NO"),N("Elven accuracy crit formula with Lucky feat (4 dice)")+(1-(1-(1-((DPRTacticsCalculator[[#This Row],[Min to Crit]]-1)/20)))^4),AND(DPRTacticsCalculator[[#This Row],[Accuracy]]="STANDARD",DPRTacticsCalculator[[#This Row],[Lucky feat]]="NO",DPRTacticsCalculator[[#This Row],[Halfling]]="YES"),N("Halfling standard crit formula")+((1-((DPRTacticsCalculator[[#This Row],[Min to Crit]]-1)/20))+((1-((DPRTacticsCalculator[[#This Row],[Min to Crit]]-1)/20))/20)),AND(DPRTacticsCalculator[[#This Row],[Accuracy]]="DISADVANTAGE",DPRTacticsCalculator[[#This Row],[Lucky feat]]="NO",DPRTacticsCalculator[[#This Row],[Halfling]]="YES"),N("Halfling disadvantage crit formula")+(((1-((DPRTacticsCalculator[[#This Row],[Min to Crit]]-1)/20))^2)+((2/20)*((1-((DPRTacticsCalculator[[#This Row],[Min to Crit]]-1)/20))^2))),OR(AND(DPRTacticsCalculator[[#This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crit formula")+N("No halfling can have Elven Accuracy")+((1-(1-(1-((DPRTacticsCalculator[[#This Row],[Min to Crit]]-1)/20)))^2)+((2*((1-(1-((DPRTacticsCalculator[[#This Row],[Min to Crit]]-1)/20)))/20))-(1/(20^2)))*(1-((DPRTacticsCalculator[[#This Row],[Min to Crit]]-1)/20))),OR(AND(DPRTacticsCalculator[[#This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crit formula")+N("No halfling can have Elven Accuracy")+((1-(1-(1-((DPRTacticsCalculator[[#This Row],[Min to Crit]]-1)/20)))^3)+((3*((1-(1-((DPRTacticsCalculator[[#This Row],[Min to Crit]]-1)/20)))/20))-(1/(20^3)))*(1-((DPRTacticsCalculator[[#This Row],[Min to Crit]]-1)/20))),OR(DPRTacticsCalculator[[#This Row],[Accuracy]]="SPELL (SAVE DC)",DPRTacticsCalculator[[#This Row],[Accuracy]]="SP DC MISS 1/2 DMG",DPRTacticsCalculator[[#This Row],[Accuracy]]="SP DC ENEMY DVG",DPRTacticsCalculator[[#This Row],[Accuracy]]="SP DC M 1/2 ENEMY DVG",DPRTacticsCalculator[[#This Row],[Accuracy]]="SP DC LEGEND RESIST",DPRTacticsCalculator[[#This Row],[Accuracy]]="SP DC M 1/2 LEG RESIST",DPRTacticsCalculator[[#This Row],[Accuracy]]="SP DC EN DVG LEG RES",DPRTacticsCalculator[[#This Row],[Accuracy]]="SP DC M 1/2 EN DVG L-RES"),N("No crits for save throw spells")+0))*IF(AND(DPRTacticsCalculator[[#This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9.506250000000006E-3</v>
      </c>
      <c r="AV25" s="22">
        <f>_xlfn.IFS(OR(AND(DPRTacticsCalculator[[#This Row],[Accuracy]]="STANDARD",DPRTacticsCalculator[[#This Row],[Lucky feat]]="NO",DPRTacticsCalculator[[#This Row],[Halfling]]="NO"),DPRTacticsCalculator[[#This Row],[Accuracy]]="SPELL (SAVE DC)",DPRTacticsCalculator[[#This Row],[Accuracy]]="SP DC MISS 1/2 DMG",AND(OR(DPRTacticsCalculator[[#This Row],[Accuracy]]="SP DC LEGEND RESIST",DPRTacticsCalculator[[#This Row],[Accuracy]]="SP DC M 1/2 LEG RESIST"),DPRTacticsCalculator[[#This Row],[Legendary Resistances Left]]=0)),N("Standard hit formula")+N("Standard hit formula for spells")+N("After Legendary Resistances run out, standard hit formula for spells")+(1-((DPRTacticsCalculator[[#This Row],[Min to Hit]]-1)/20)),AND(DPRTacticsCalculator[[#This Row],[Accuracy]]="DISADVANTAGE",DPRTacticsCalculator[[#This Row],[Lucky feat]]="NO",DPRTacticsCalculator[[#This Row],[Halfling]]="NO"),N("Disadvantage hit formula")+((1-((DPRTacticsCalculator[[#This Row],[Min to Hit]]-1)/20))^2),OR(AND(DPRTacticsCalculator[[#This Row],[Accuracy]]="ADVANTAGE",DPRTacticsCalculator[[#This Row],[Lucky feat]]="NO",DPRTacticsCalculator[[#This Row],[Halfling]]="NO"),AND(DPRTacticsCalculator[[#This Row],[Accuracy]]="STANDARD",DPRTacticsCalculator[[#This Row],[Lucky feat]]="YES",DPRTacticsCalculator[[#This Row],[Halfling]]="NO"),DPRTacticsCalculator[[#This Row],[Accuracy]]="SP DC ENEMY DVG",DPRTacticsCalculator[[#This Row],[Accuracy]]="SP DC M 1/2 ENEMY DVG",AND(OR(DPRTacticsCalculator[[#This Row],[Accuracy]]="SP DC EN DVG LEG RES",DPRTacticsCalculator[[#This Row],[Accuracy]]="SP DC M 1/2 EN DVG L-RES"),DPRTacticsCalculator[[#This Row],[Legendary Resistances Left]]=0)),N("Advantage hit formula")+N("Advantage hit formula for spells against enemy with disadvantage")+N("After Legendary Resistances run out, same")+(1-(1-(1-((DPRTacticsCalculator[[#This Row],[Min to Hit]]-1)/20)))^2),OR(AND(DPRTacticsCalculator[[#This Row],[Accuracy]]="ELVEN ACCURACY",DPRTacticsCalculator[[#This Row],[Lucky feat]]="NO",DPRTacticsCalculator[[#This Row],[Halfling]]="NO"),AND(DPRTacticsCalculator[[#This Row],[Accuracy]]="ADVANTAGE",DPRTacticsCalculator[[#This Row],[Lucky feat]]="YES",DPRTacticsCalculator[[#This Row],[Halfling]]="NO"),AND(DPRTacticsCalculator[[#This Row],[Accuracy]]="DISADVANTAGE",DPRTacticsCalculator[[#This Row],[Lucky feat]]="YES",DPRTacticsCalculator[[#This Row],[Halfling]]="NO")),N("Elven accuracy hit formula (3 dice)")+(1-(1-(1-((DPRTacticsCalculator[[#This Row],[Min to Hit]]-1)/20)))^3),AND(DPRTacticsCalculator[[#This Row],[Accuracy]]="ELVEN ACCURACY",DPRTacticsCalculator[[#This Row],[Lucky feat]]="YES",DPRTacticsCalculator[[#This Row],[Halfling]]="NO"),N("Elven accuracy hit formula with Lucky feat (4 dice)")+(1-(1-(1-((DPRTacticsCalculator[[#This Row],[Min to Hit]]-1)/20)))^4),AND(DPRTacticsCalculator[[#This Row],[Accuracy]]="STANDARD",DPRTacticsCalculator[[#This Row],[Lucky feat]]="NO",DPRTacticsCalculator[[#This Row],[Halfling]]="YES"),N("Halfling standard hit formula")+((1-((DPRTacticsCalculator[[#This Row],[Min to Hit]]-1)/20))+((1-((DPRTacticsCalculator[[#This Row],[Min to Hit]]-1)/20))/20)),AND(DPRTacticsCalculator[[#This Row],[Accuracy]]="DISADVANTAGE",DPRTacticsCalculator[[#This Row],[Lucky feat]]="NO",DPRTacticsCalculator[[#This Row],[Halfling]]="YES"),N("Halfling disadvantage hit formula")+(((1-((DPRTacticsCalculator[[#This Row],[Min to Hit]]-1)/20))^2)+((2/20)*((1-((DPRTacticsCalculator[[#This Row],[Min to Hit]]-1)/20))^2))),OR(AND(DPRTacticsCalculator[[#This Row],[Accuracy]]="ADVANTAGE",DPRTacticsCalculator[[#This Row],[Lucky feat]]="NO",DPRTacticsCalculator[[#This Row],[Halfling]]="YES"),AND(DPRTacticsCalculator[[#This Row],[Accuracy]]="ELVEN ACCURACY",DPRTacticsCalculator[[#This Row],[Lucky feat]]="NO",DPRTacticsCalculator[[#This Row],[Halfling]]="YES"),AND(DPRTacticsCalculator[[#This Row],[Accuracy]]="STANDARD",DPRTacticsCalculator[[#This Row],[Lucky feat]]="YES",DPRTacticsCalculator[[#This Row],[Halfling]]="YES")),N("Halfling advantage hit formula")+N("No halfling can have Elven Accuracy")+((1-(1-(1-((DPRTacticsCalculator[[#This Row],[Min to Hit]]-1)/20)))^2)+((2*((1-(1-((DPRTacticsCalculator[[#This Row],[Min to Hit]]-1)/20)))/20))-(1/(20^2)))*(1-((DPRTacticsCalculator[[#This Row],[Min to Hit]]-1)/20))),OR(AND(DPRTacticsCalculator[[#This Row],[Accuracy]]="ADVANTAGE",DPRTacticsCalculator[[#This Row],[Lucky feat]]="YES",DPRTacticsCalculator[[#This Row],[Halfling]]="YES"),AND(DPRTacticsCalculator[[#This Row],[Accuracy]]="ELVEN ACCURACY",DPRTacticsCalculator[[#This Row],[Lucky feat]]="YES",DPRTacticsCalculator[[#This Row],[Halfling]]="YES"),AND(DPRTacticsCalculator[[#This Row],[Accuracy]]="DISADVANTAGE",DPRTacticsCalculator[[#This Row],[Lucky feat]]="YES",DPRTacticsCalculator[[#This Row],[Halfling]]="YES")),N("Halfling advantage with Lucky feat (3 dice) hit formula")+N("No halfling can have Elven Accuracy")+((1-(1-(1-((DPRTacticsCalculator[[#This Row],[Min to Crit]]-1)/20)))^3)+((3*((1-(1-((DPRTacticsCalculator[[#This Row],[Min to Hit]]-1)/20)))/20))-(1/(20^3)))*(1-((DPRTacticsCalculator[[#This Row],[Min to Hit]]-1)/20))),AND(OR(DPRTacticsCalculator[[#This Row],[Accuracy]]="SP DC LEGEND RESIST",DPRTacticsCalculator[[#This Row],[Accuracy]]="SP DC M 1/2 LEG RESIST",DPRTacticsCalculator[[#This Row],[Accuracy]]="SP DC EN DVG LEG RES",DPRTacticsCalculator[[#This Row],[Accuracy]]="SP DC M 1/2 EN DVG L-RES"),(DPRTacticsCalculator[[#This Row],[Legendary Resistances Left]]&gt;0)),N("Legendary Resistance is a guaranteed miss")+0)*IF(AND(DPRTacticsCalculator[[#This Row],[Current Attack is GWM Crit Bonus Attack]]="YES",OR(DPRTacticsCalculator[[#This Row],[Accuracy]]="STANDARD",DPRTacticsCalculator[[#This Row],[Accuracy]]="DISADVANTAGE",DPRTacticsCalculator[[#This Row],[Accuracy]]="ADVANTAGE",DPRTacticsCalculator[[#This Row],[Accuracy]]="ELVEN ACCURACY")),N("If the current attack is a Great Weapon Master crit bonus attack")+N("And it's not a spell attack")+N("The chances of this attack are multiplied by the crit chance of the previous attack of the same round and tactic")+SUMIFS(DPRTacticsCalculator[Crit % Chance],DPRTacticsCalculator[Tactic ID],DPRTacticsCalculator[[#This Row],[Tactic ID]],DPRTacticsCalculator[Round],DPRTacticsCalculator[[#This Row],[Round]],DPRTacticsCalculator[Row],(DPRTacticsCalculator[[#This Row],[Row]]-1)),(N("Else they just stay the same")+1))</f>
        <v>6.2400000000000018E-2</v>
      </c>
      <c r="AW25" s="22">
        <f>N("Hit percentage (not including crit)")+(DPRTacticsCalculator[[#This Row],[Hit % Chance]]-DPRTacticsCalculator[[#This Row],[Crit % Chance]])</f>
        <v>5.289375000000001E-2</v>
      </c>
      <c r="AX25" s="23">
        <f>N("Miss percentage")+(1-DPRTacticsCalculator[[#This Row],[Hit % Chance]])</f>
        <v>0.93759999999999999</v>
      </c>
      <c r="AY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AZ25" s="25">
        <f>IF(DPRTacticsCalculator[[#This Row],[Great Weapon Master -5 to hit for +10 dmg]]="YES",10,"-")</f>
        <v>10</v>
      </c>
      <c r="BA25" s="23" cm="1">
        <f t="array" ref="BA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B25" s="26">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C25" s="26">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type.")+IF((AG25=DPRTacticsCalculator[[#This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D25" s="26">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type.")+IF((AH25=DPRTacticsCalculator[[#This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E25" s="26">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type.")+IF((AI25=DPRTacticsCalculator[[#This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F25" s="26">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type.")+IF((AJ25=DPRTacticsCalculator[[#This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G25" s="26">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type.")+IF((AK25=DPRTacticsCalculator[[#This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H25" s="26">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I25" s="2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J25" s="26">
        <f>N("Damage result in case of a crit")+(N("D: Average damage on hit")+DPRTacticsCalculator[[#This Row],[Average Dice Damage on Hit]]+N("Dc: Average damage added on crit")+DPRTacticsCalculator[[#This Row],[Average Damage Added on Crit]])</f>
        <v>16.666666666666668</v>
      </c>
      <c r="BK25" s="2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L25" s="26">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M25" s="25" cm="1">
        <f t="array" ref="BM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N25" s="3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O25" s="28">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1.4728187500000007</v>
      </c>
      <c r="BP25" s="28">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DPRTacticsCalculator[[#This Row],[Average Damage on Retaliatory Dice]]
)</f>
        <v>1.4728187500000007</v>
      </c>
      <c r="BQ25" s="28">
        <f>N("Damage per target*NumTargets")+
(
    (
        DPRTacticsCalculator[[#This Row],[Average Resulting Damage per Target]]
        -
        (N("Retaliatory dice damage gets added here, but it doesn't get multiplied by target number")+
        (
            DPRTacticsCalculator[[#This Row],[Enemy Hit % Chance]]
            *
            DPRTacticsCalculator[[#This Row],[Average Damage on Retaliatory Dice]]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DPRTacticsCalculator[[#This Row],[Average Damage on Retaliatory Dice]]
)</f>
        <v>1.4728187500000007</v>
      </c>
      <c r="BR25" s="28">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31.684485416666671</v>
      </c>
      <c r="BS25" s="28">
        <f>IF(ISNUMBER(DPRTacticsCalculator[[#This Row],[Average Round Damage per Target]]),(DPRTacticsCalculator[[#This Row],[Average Round Damage per Target]]*(N("AOE: Area of Effect targets (must have the same bonuses applied)")+IF(ISNUMBER(DPRTacticsCalculator[[#This Row],[Area of Effect Expected Targets]]),DPRTacticsCalculator[[#This Row],[Area of Effect Expected Targets]],1))),"-")</f>
        <v>31.684485416666671</v>
      </c>
      <c r="BT2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31.684485416666671</v>
      </c>
      <c r="BU25" s="28">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31.684485416666671</v>
      </c>
      <c r="BV25" s="28">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31.684485416666671</v>
      </c>
      <c r="BW25" s="28">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31.684485416666671</v>
      </c>
      <c r="BX25" s="29" cm="1">
        <f t="array" ref="BX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BY25" s="18" t="str" cm="1">
        <f t="array" ref="BY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BZ25" s="27" cm="1">
        <f t="array" ref="BZ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A25" s="18" t="str" cm="1">
        <f t="array" ref="CA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1048571" spans="28:28">
      <c r="AB1048571" s="16"/>
    </row>
    <row r="1048572" spans="28:28">
      <c r="AB1048572" s="16"/>
    </row>
    <row r="1048573" spans="28:28">
      <c r="AB1048573" s="16"/>
    </row>
    <row r="1048574" spans="28:28">
      <c r="AB1048574" s="16"/>
    </row>
  </sheetData>
  <dataValidations count="11">
    <dataValidation type="list" allowBlank="1" showInputMessage="1" showErrorMessage="1" sqref="AF2:AF25" xr:uid="{00000000-0002-0000-0000-000000000000}">
      <formula1>"NONE,ACID,COLD,FIRE,LIGHTNING,THUNDER"</formula1>
    </dataValidation>
    <dataValidation type="list" allowBlank="1" showInputMessage="1" showErrorMessage="1" sqref="G2:G25" xr:uid="{00000000-0002-0000-0000-000001000000}">
      <formula1>"1,2,3,4,5,6,7,8,9,10,11,12,13,14,15,16,17,18,19,20"</formula1>
    </dataValidation>
    <dataValidation type="list" allowBlank="1" showInputMessage="1" showErrorMessage="1" sqref="J2:N25 W2:W25 T2:T25" xr:uid="{00000000-0002-0000-0000-000002000000}">
      <formula1>"NO,YES"</formula1>
    </dataValidation>
    <dataValidation allowBlank="1" showInputMessage="1" showErrorMessage="1" sqref="O2:P25 AQ2:AT25 V2:V25 AY2:AZ25" xr:uid="{00000000-0002-0000-0000-000003000000}"/>
    <dataValidation type="list" allowBlank="1" showInputMessage="1" showErrorMessage="1" sqref="F2:F25" xr:uid="{00000000-0002-0000-0000-000004000000}">
      <formula1>"PC,EC"</formula1>
    </dataValidation>
    <dataValidation type="list" allowBlank="1" showInputMessage="1" showErrorMessage="1" sqref="R2:R25" xr:uid="{00000000-0002-0000-0000-000005000000}">
      <formula1>"20,19,18"</formula1>
    </dataValidation>
    <dataValidation type="list" allowBlank="1" showInputMessage="1" showErrorMessage="1" sqref="AH16:AM19 AG21:AM25 AG16:AG20 AG2:AM15" xr:uid="{00000000-0002-0000-0000-000006000000}">
      <formula1>"-,ACID,BLUDGEONING,COLD,FIRE,FORCE,LIGHTNING,NECROTIC,PIERCING,POISON,PSYCHIC,RADIANT,SLASHING,THUNDER"</formula1>
    </dataValidation>
    <dataValidation type="whole" allowBlank="1" showInputMessage="1" showErrorMessage="1" sqref="AT2:AT25" xr:uid="{00000000-0002-0000-0000-000007000000}">
      <formula1>1</formula1>
      <formula2>20</formula2>
    </dataValidation>
    <dataValidation type="list" allowBlank="1" showInputMessage="1" showErrorMessage="1" sqref="S2:S25" xr:uid="{00000000-0002-0000-0000-000008000000}">
      <formula1>"STANDARD,DISADVANTAGE,ADVANTAGE,ELVEN ACCURACY,SPELL (SAVE DC),SP DC MISS 1/2 DMG,SP DC ENEMY DVG,SP DC M 1/2 ENEMY DVG,SP DC LEGEND RESIST,SP DC M 1/2 LEG RESIST,SP DC EN DVG LEG RES,SP DC M 1/2 EN DVG L-RES"</formula1>
    </dataValidation>
    <dataValidation type="list" allowBlank="1" showInputMessage="1" showErrorMessage="1" sqref="U2:U25" xr:uid="{00000000-0002-0000-0000-000009000000}">
      <formula1>"-,CONE,CUBE,CYLINDER,LINE,SPHERE"</formula1>
    </dataValidation>
    <dataValidation type="list" allowBlank="1" showInputMessage="1" showErrorMessage="1" sqref="AO2:AO25"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workbookViewId="0">
      <selection activeCell="A4" sqref="A4"/>
    </sheetView>
  </sheetViews>
  <sheetFormatPr defaultColWidth="8.88671875" defaultRowHeight="14.4"/>
  <cols>
    <col min="1" max="1" width="46.44140625" style="10" customWidth="1"/>
    <col min="2" max="2" width="8.77734375" style="10" bestFit="1" customWidth="1"/>
    <col min="3" max="3" width="14.109375" style="10" bestFit="1" customWidth="1"/>
    <col min="4" max="4" width="14" style="10" bestFit="1" customWidth="1"/>
    <col min="5" max="5" width="9.2187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31" t="s">
        <v>2</v>
      </c>
      <c r="B1" t="s">
        <v>163</v>
      </c>
      <c r="C1"/>
      <c r="D1" s="11"/>
      <c r="E1" s="11"/>
      <c r="H1" s="12"/>
      <c r="I1" s="12"/>
      <c r="J1" s="12"/>
      <c r="K1" s="12"/>
      <c r="L1" s="12"/>
      <c r="M1" s="12"/>
    </row>
    <row r="2" spans="1:16">
      <c r="A2"/>
      <c r="B2"/>
      <c r="C2"/>
      <c r="D2" s="13"/>
      <c r="E2" s="13"/>
      <c r="H2" s="6"/>
      <c r="I2" s="6"/>
      <c r="J2" s="6"/>
      <c r="K2" s="6"/>
      <c r="L2" s="6"/>
      <c r="M2" s="6"/>
    </row>
    <row r="3" spans="1:16">
      <c r="A3" s="31" t="s">
        <v>1</v>
      </c>
      <c r="B3" s="31" t="s">
        <v>6</v>
      </c>
      <c r="C3" t="s">
        <v>134</v>
      </c>
      <c r="D3" t="s">
        <v>135</v>
      </c>
      <c r="E3" t="s">
        <v>136</v>
      </c>
      <c r="F3" t="s">
        <v>137</v>
      </c>
      <c r="G3" t="s">
        <v>138</v>
      </c>
      <c r="H3" t="s">
        <v>139</v>
      </c>
      <c r="I3" t="s">
        <v>140</v>
      </c>
      <c r="J3" t="s">
        <v>141</v>
      </c>
      <c r="K3" t="s">
        <v>142</v>
      </c>
      <c r="L3" t="s">
        <v>143</v>
      </c>
      <c r="M3" t="s">
        <v>144</v>
      </c>
      <c r="O3" s="14" t="s">
        <v>145</v>
      </c>
      <c r="P3" s="14" t="s">
        <v>146</v>
      </c>
    </row>
    <row r="4" spans="1:16">
      <c r="A4" t="s">
        <v>126</v>
      </c>
      <c r="B4"/>
      <c r="C4" s="13">
        <v>6.3847062500000007</v>
      </c>
      <c r="D4" s="13">
        <v>12.202206250000001</v>
      </c>
      <c r="E4" s="13">
        <v>12.202206250000001</v>
      </c>
      <c r="F4" s="13">
        <v>24.404412500000003</v>
      </c>
      <c r="G4" s="13">
        <v>24.404412500000003</v>
      </c>
      <c r="H4" s="13">
        <v>24.404412500000003</v>
      </c>
      <c r="I4" s="13">
        <v>24.404412500000003</v>
      </c>
      <c r="J4" s="13">
        <v>24.404412500000003</v>
      </c>
      <c r="K4" s="13">
        <v>24.404412500000003</v>
      </c>
      <c r="L4" s="13">
        <v>4</v>
      </c>
      <c r="M4" s="13">
        <v>4</v>
      </c>
      <c r="O4" s="6" t="str" cm="1">
        <f t="array" ref="O4">IF(
    AND(
        ISBLANK(L4)=FALSE,
        ISNUMBER($B4)=FALSE
    ),
    _xlfn.IFS(
        L4=0,
            "☆☆☆☆  No damage",
        AND(L4&gt;0,L4&lt;2),
            "★☆☆☆  Lowest (not helping)",
        AND(L4&gt;=2,L4&lt;3),
            "★★☆☆  Low (support, control, debuff)",
        AND(L4&gt;=3,L4&lt;4),
            "★★★☆  Target (expected)",
        AND(L4&gt;=4,L4&lt;5),
            "★★★★  High (heavy hitter)",
        L4=5,
            "🕱🕱🕱🕱🕱  Deadly",
        1,"-"
    ),
    ""
)</f>
        <v>★★★★  High (heavy hitter)</v>
      </c>
      <c r="P4" s="6" t="str" cm="1">
        <f t="array" ref="P4">IF(
    AND(
        ISBLANK(M4)=FALSE,
        ISNUMBER($B4)=FALSE
    ),
    _xlfn.IFS(
        M4=0,
            "☆☆☆☆  No damage",
        AND(M4&gt;0,M4&lt;2),
            "★☆☆☆  Lowest (not helping)",
        AND(M4&gt;=2,M4&lt;3),
            "★★☆☆  Low (support, control, debuff)",
        AND(M4&gt;=3,M4&lt;4),
            "★★★☆  Target (expected)",
        AND(M4&gt;=4,M4&lt;5),
            "★★★★  High (heavy hitter)",
        M4=5,
            "🕱🕱🕱🕱🕱  Deadly",
        1,"-"
    ),
    ""
)</f>
        <v>★★★★  High (heavy hitter)</v>
      </c>
    </row>
    <row r="5" spans="1:16">
      <c r="A5"/>
      <c r="B5">
        <v>1</v>
      </c>
      <c r="C5" s="13">
        <v>6.3847062500000007</v>
      </c>
      <c r="D5" s="13">
        <v>12.202206250000001</v>
      </c>
      <c r="E5" s="13">
        <v>12.202206250000001</v>
      </c>
      <c r="F5" s="13">
        <v>24.404412500000003</v>
      </c>
      <c r="G5" s="13">
        <v>24.404412500000003</v>
      </c>
      <c r="H5" s="13">
        <v>24.404412500000003</v>
      </c>
      <c r="I5" s="13">
        <v>24.404412500000003</v>
      </c>
      <c r="J5" s="13">
        <v>24.404412500000003</v>
      </c>
      <c r="K5" s="13">
        <v>24.404412500000003</v>
      </c>
      <c r="L5" s="13">
        <v>4</v>
      </c>
      <c r="M5" s="13">
        <v>4</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t="s">
        <v>130</v>
      </c>
      <c r="B6"/>
      <c r="C6" s="13">
        <v>8.2893260416666674</v>
      </c>
      <c r="D6" s="13">
        <v>15.842242708333336</v>
      </c>
      <c r="E6" s="13">
        <v>15.842242708333336</v>
      </c>
      <c r="F6" s="13">
        <v>31.684485416666671</v>
      </c>
      <c r="G6" s="13">
        <v>31.684485416666671</v>
      </c>
      <c r="H6" s="13">
        <v>31.684485416666671</v>
      </c>
      <c r="I6" s="13">
        <v>31.684485416666671</v>
      </c>
      <c r="J6" s="13">
        <v>31.684485416666671</v>
      </c>
      <c r="K6" s="13">
        <v>31.684485416666671</v>
      </c>
      <c r="L6" s="13">
        <v>4</v>
      </c>
      <c r="M6" s="13">
        <v>4</v>
      </c>
      <c r="O6" s="6" t="str" cm="1">
        <f t="array" ref="O6">IF(
    AND(
        ISBLANK(L6)=FALSE,
        ISNUMBER($B6)=FALSE
    ),
    _xlfn.IFS(
        L6=0,
            "☆☆☆☆  No damage",
        AND(L6&gt;0,L6&lt;2),
            "★☆☆☆  Lowest (not helping)",
        AND(L6&gt;=2,L6&lt;3),
            "★★☆☆  Low (support, control, debuff)",
        AND(L6&gt;=3,L6&lt;4),
            "★★★☆  Target (expected)",
        AND(L6&gt;=4,L6&lt;5),
            "★★★★  High (heavy hitter)",
        L6=5,
            "🕱🕱🕱🕱🕱  Deadly",
        1,"-"
    ),
    ""
)</f>
        <v>★★★★  High (heavy hitter)</v>
      </c>
      <c r="P6" s="6" t="str" cm="1">
        <f t="array" ref="P6">IF(
    AND(
        ISBLANK(M6)=FALSE,
        ISNUMBER($B6)=FALSE
    ),
    _xlfn.IFS(
        M6=0,
            "☆☆☆☆  No damage",
        AND(M6&gt;0,M6&lt;2),
            "★☆☆☆  Lowest (not helping)",
        AND(M6&gt;=2,M6&lt;3),
            "★★☆☆  Low (support, control, debuff)",
        AND(M6&gt;=3,M6&lt;4),
            "★★★☆  Target (expected)",
        AND(M6&gt;=4,M6&lt;5),
            "★★★★  High (heavy hitter)",
        M6=5,
            "🕱🕱🕱🕱🕱  Deadly",
        1,"-"
    ),
    ""
)</f>
        <v>★★★★  High (heavy hitter)</v>
      </c>
    </row>
    <row r="7" spans="1:16">
      <c r="A7"/>
      <c r="B7">
        <v>1</v>
      </c>
      <c r="C7" s="13">
        <v>8.2893260416666674</v>
      </c>
      <c r="D7" s="13">
        <v>15.842242708333336</v>
      </c>
      <c r="E7" s="13">
        <v>15.842242708333336</v>
      </c>
      <c r="F7" s="13">
        <v>31.684485416666671</v>
      </c>
      <c r="G7" s="13">
        <v>31.684485416666671</v>
      </c>
      <c r="H7" s="13">
        <v>31.684485416666671</v>
      </c>
      <c r="I7" s="13">
        <v>31.684485416666671</v>
      </c>
      <c r="J7" s="13">
        <v>31.684485416666671</v>
      </c>
      <c r="K7" s="13">
        <v>31.684485416666671</v>
      </c>
      <c r="L7" s="13">
        <v>4</v>
      </c>
      <c r="M7" s="13">
        <v>4</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t="s">
        <v>72</v>
      </c>
      <c r="B8"/>
      <c r="C8" s="13">
        <v>6.3112500000000002</v>
      </c>
      <c r="D8" s="13">
        <v>10.26</v>
      </c>
      <c r="E8" s="13">
        <v>10.26</v>
      </c>
      <c r="F8" s="13">
        <v>10.26</v>
      </c>
      <c r="G8" s="13">
        <v>10.26</v>
      </c>
      <c r="H8" s="13">
        <v>20.52</v>
      </c>
      <c r="I8" s="13">
        <v>20.52</v>
      </c>
      <c r="J8" s="13">
        <v>10.26</v>
      </c>
      <c r="K8" s="13">
        <v>10.26</v>
      </c>
      <c r="L8" s="13">
        <v>2</v>
      </c>
      <c r="M8" s="13">
        <v>2</v>
      </c>
      <c r="O8" s="6" t="str" cm="1">
        <f t="array" ref="O8">IF(
    AND(
        ISBLANK(L8)=FALSE,
        ISNUMBER($B8)=FALSE
    ),
    _xlfn.IFS(
        L8=0,
            "☆☆☆☆  No damage",
        AND(L8&gt;0,L8&lt;2),
            "★☆☆☆  Lowest (not helping)",
        AND(L8&gt;=2,L8&lt;3),
            "★★☆☆  Low (support, control, debuff)",
        AND(L8&gt;=3,L8&lt;4),
            "★★★☆  Target (expected)",
        AND(L8&gt;=4,L8&lt;5),
            "★★★★  High (heavy hitter)",
        L8=5,
            "🕱🕱🕱🕱🕱  Deadly",
        1,"-"
    ),
    ""
)</f>
        <v>★★☆☆  Low (support, control, debuff)</v>
      </c>
      <c r="P8" s="6" t="str" cm="1">
        <f t="array" ref="P8">IF(
    AND(
        ISBLANK(M8)=FALSE,
        ISNUMBER($B8)=FALSE
    ),
    _xlfn.IFS(
        M8=0,
            "☆☆☆☆  No damage",
        AND(M8&gt;0,M8&lt;2),
            "★☆☆☆  Lowest (not helping)",
        AND(M8&gt;=2,M8&lt;3),
            "★★☆☆  Low (support, control, debuff)",
        AND(M8&gt;=3,M8&lt;4),
            "★★★☆  Target (expected)",
        AND(M8&gt;=4,M8&lt;5),
            "★★★★  High (heavy hitter)",
        M8=5,
            "🕱🕱🕱🕱🕱  Deadly",
        1,"-"
    ),
    ""
)</f>
        <v>★★☆☆  Low (support, control, debuff)</v>
      </c>
    </row>
    <row r="9" spans="1:16">
      <c r="A9"/>
      <c r="B9">
        <v>1</v>
      </c>
      <c r="C9" s="13">
        <v>4.7250000000000005</v>
      </c>
      <c r="D9" s="13">
        <v>4.7250000000000005</v>
      </c>
      <c r="E9" s="13">
        <v>4.7250000000000005</v>
      </c>
      <c r="F9" s="13">
        <v>4.7250000000000005</v>
      </c>
      <c r="G9" s="13">
        <v>4.7250000000000005</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2</v>
      </c>
      <c r="C10" s="13">
        <v>7.8975</v>
      </c>
      <c r="D10" s="13">
        <v>15.795</v>
      </c>
      <c r="E10" s="13">
        <v>15.795</v>
      </c>
      <c r="F10" s="13">
        <v>15.795</v>
      </c>
      <c r="G10" s="13">
        <v>15.795</v>
      </c>
      <c r="H10" s="13">
        <v>20.52</v>
      </c>
      <c r="I10" s="13">
        <v>20.52</v>
      </c>
      <c r="J10" s="13">
        <v>10.26</v>
      </c>
      <c r="K10" s="13">
        <v>10.26</v>
      </c>
      <c r="L10" s="13">
        <v>2</v>
      </c>
      <c r="M10" s="13">
        <v>2</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83</v>
      </c>
      <c r="B11"/>
      <c r="C11" s="13">
        <v>6.8237500000000004</v>
      </c>
      <c r="D11" s="13">
        <v>13.647500000000001</v>
      </c>
      <c r="E11" s="13">
        <v>13.647500000000001</v>
      </c>
      <c r="F11" s="13">
        <v>13.647500000000001</v>
      </c>
      <c r="G11" s="13">
        <v>13.647500000000001</v>
      </c>
      <c r="H11" s="13">
        <v>27.295000000000002</v>
      </c>
      <c r="I11" s="13">
        <v>27.295000000000002</v>
      </c>
      <c r="J11" s="13">
        <v>13.647500000000001</v>
      </c>
      <c r="K11" s="13">
        <v>13.647500000000001</v>
      </c>
      <c r="L11" s="13">
        <v>3</v>
      </c>
      <c r="M11" s="13">
        <v>3</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Target (expected)</v>
      </c>
    </row>
    <row r="12" spans="1:16">
      <c r="A12"/>
      <c r="B12">
        <v>1</v>
      </c>
      <c r="C12" s="13">
        <v>5.7500000000000009</v>
      </c>
      <c r="D12" s="13">
        <v>11.500000000000002</v>
      </c>
      <c r="E12" s="13">
        <v>11.500000000000002</v>
      </c>
      <c r="F12" s="13">
        <v>11.500000000000002</v>
      </c>
      <c r="G12" s="13">
        <v>11.500000000000002</v>
      </c>
      <c r="H12" s="13">
        <v>0</v>
      </c>
      <c r="I12" s="13">
        <v>0</v>
      </c>
      <c r="J12" s="13">
        <v>0</v>
      </c>
      <c r="K12" s="13">
        <v>0</v>
      </c>
      <c r="L12" s="13">
        <v>0</v>
      </c>
      <c r="M12" s="13">
        <v>0</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c r="B13">
        <v>2</v>
      </c>
      <c r="C13" s="13">
        <v>7.8975</v>
      </c>
      <c r="D13" s="13">
        <v>15.795</v>
      </c>
      <c r="E13" s="13">
        <v>15.795</v>
      </c>
      <c r="F13" s="13">
        <v>15.795</v>
      </c>
      <c r="G13" s="13">
        <v>15.795</v>
      </c>
      <c r="H13" s="13">
        <v>27.295000000000002</v>
      </c>
      <c r="I13" s="13">
        <v>27.295000000000002</v>
      </c>
      <c r="J13" s="13">
        <v>13.647500000000001</v>
      </c>
      <c r="K13" s="13">
        <v>13.647500000000001</v>
      </c>
      <c r="L13" s="13">
        <v>3</v>
      </c>
      <c r="M13" s="13">
        <v>3</v>
      </c>
      <c r="O13" s="6" t="str" cm="1">
        <f t="array" ref="O13">IF(
    AND(
        ISBLANK(L13)=FALSE,
        ISNUMBER($B13)=FALSE
    ),
    _xlfn.IFS(
        L13=0,
            "☆☆☆☆  No damage",
        AND(L13&gt;0,L13&lt;2),
            "★☆☆☆  Lowest (not helping)",
        AND(L13&gt;=2,L13&lt;3),
            "★★☆☆  Low (support, control, debuff)",
        AND(L13&gt;=3,L13&lt;4),
            "★★★☆  Target (expected)",
        AND(L13&gt;=4,L13&lt;5),
            "★★★★  High (heavy hitter)",
        L13=5,
            "🕱🕱🕱🕱🕱  Deadly",
        1,"-"
    ),
    ""
)</f>
        <v/>
      </c>
      <c r="P13" s="6" t="str" cm="1">
        <f t="array" ref="P13">IF(
    AND(
        ISBLANK(M13)=FALSE,
        ISNUMBER($B13)=FALSE
    ),
    _xlfn.IFS(
        M13=0,
            "☆☆☆☆  No damage",
        AND(M13&gt;0,M13&lt;2),
            "★☆☆☆  Lowest (not helping)",
        AND(M13&gt;=2,M13&lt;3),
            "★★☆☆  Low (support, control, debuff)",
        AND(M13&gt;=3,M13&lt;4),
            "★★★☆  Target (expected)",
        AND(M13&gt;=4,M13&lt;5),
            "★★★★  High (heavy hitter)",
        M13=5,
            "🕱🕱🕱🕱🕱  Deadly",
        1,"-"
    ),
    ""
)</f>
        <v/>
      </c>
    </row>
    <row r="14" spans="1:16">
      <c r="A14" t="s">
        <v>86</v>
      </c>
      <c r="B14"/>
      <c r="C14" s="13">
        <v>8.0437500000000011</v>
      </c>
      <c r="D14" s="13">
        <v>12.870000000000001</v>
      </c>
      <c r="E14" s="13">
        <v>12.870000000000001</v>
      </c>
      <c r="F14" s="13">
        <v>25.740000000000002</v>
      </c>
      <c r="G14" s="13">
        <v>25.740000000000002</v>
      </c>
      <c r="H14" s="13">
        <v>25.740000000000002</v>
      </c>
      <c r="I14" s="13">
        <v>25.740000000000002</v>
      </c>
      <c r="J14" s="13">
        <v>25.740000000000002</v>
      </c>
      <c r="K14" s="13">
        <v>25.740000000000002</v>
      </c>
      <c r="L14" s="13">
        <v>4</v>
      </c>
      <c r="M14" s="13">
        <v>4</v>
      </c>
      <c r="O14" s="6" t="str" cm="1">
        <f t="array" ref="O14">IF(
    AND(
        ISBLANK(L14)=FALSE,
        ISNUMBER($B14)=FALSE
    ),
    _xlfn.IFS(
        L14=0,
            "☆☆☆☆  No damage",
        AND(L14&gt;0,L14&lt;2),
            "★☆☆☆  Lowest (not helping)",
        AND(L14&gt;=2,L14&lt;3),
            "★★☆☆  Low (support, control, debuff)",
        AND(L14&gt;=3,L14&lt;4),
            "★★★☆  Target (expected)",
        AND(L14&gt;=4,L14&lt;5),
            "★★★★  High (heavy hitter)",
        L14=5,
            "🕱🕱🕱🕱🕱  Deadly",
        1,"-"
    ),
    ""
)</f>
        <v>★★★★  High (heavy hitter)</v>
      </c>
      <c r="P14" s="6" t="str" cm="1">
        <f t="array" ref="P14">IF(
    AND(
        ISBLANK(M14)=FALSE,
        ISNUMBER($B14)=FALSE
    ),
    _xlfn.IFS(
        M14=0,
            "☆☆☆☆  No damage",
        AND(M14&gt;0,M14&lt;2),
            "★☆☆☆  Lowest (not helping)",
        AND(M14&gt;=2,M14&lt;3),
            "★★☆☆  Low (support, control, debuff)",
        AND(M14&gt;=3,M14&lt;4),
            "★★★☆  Target (expected)",
        AND(M14&gt;=4,M14&lt;5),
            "★★★★  High (heavy hitter)",
        M14=5,
            "🕱🕱🕱🕱🕱  Deadly",
        1,"-"
    ),
    ""
)</f>
        <v>★★★★  High (heavy hitter)</v>
      </c>
    </row>
    <row r="15" spans="1:16">
      <c r="A15"/>
      <c r="B15">
        <v>1</v>
      </c>
      <c r="C15" s="13">
        <v>8.0437500000000011</v>
      </c>
      <c r="D15" s="13">
        <v>12.870000000000001</v>
      </c>
      <c r="E15" s="13">
        <v>12.870000000000001</v>
      </c>
      <c r="F15" s="13">
        <v>25.740000000000002</v>
      </c>
      <c r="G15" s="13">
        <v>25.740000000000002</v>
      </c>
      <c r="H15" s="13">
        <v>25.740000000000002</v>
      </c>
      <c r="I15" s="13">
        <v>25.740000000000002</v>
      </c>
      <c r="J15" s="13">
        <v>25.740000000000002</v>
      </c>
      <c r="K15" s="13">
        <v>25.740000000000002</v>
      </c>
      <c r="L15" s="13">
        <v>4</v>
      </c>
      <c r="M15" s="13">
        <v>4</v>
      </c>
      <c r="O15" s="6" t="str" cm="1">
        <f t="array" ref="O15">IF(
    AND(
        ISBLANK(L15)=FALSE,
        ISNUMBER($B15)=FALSE
    ),
    _xlfn.IFS(
        L15=0,
            "☆☆☆☆  No damage",
        AND(L15&gt;0,L15&lt;2),
            "★☆☆☆  Lowest (not helping)",
        AND(L15&gt;=2,L15&lt;3),
            "★★☆☆  Low (support, control, debuff)",
        AND(L15&gt;=3,L15&lt;4),
            "★★★☆  Target (expected)",
        AND(L15&gt;=4,L15&lt;5),
            "★★★★  High (heavy hitter)",
        L15=5,
            "🕱🕱🕱🕱🕱  Deadly",
        1,"-"
    ),
    ""
)</f>
        <v/>
      </c>
      <c r="P15" s="6" t="str" cm="1">
        <f t="array" ref="P15">IF(
    AND(
        ISBLANK(M15)=FALSE,
        ISNUMBER($B15)=FALSE
    ),
    _xlfn.IFS(
        M15=0,
            "☆☆☆☆  No damage",
        AND(M15&gt;0,M15&lt;2),
            "★☆☆☆  Lowest (not helping)",
        AND(M15&gt;=2,M15&lt;3),
            "★★☆☆  Low (support, control, debuff)",
        AND(M15&gt;=3,M15&lt;4),
            "★★★☆  Target (expected)",
        AND(M15&gt;=4,M15&lt;5),
            "★★★★  High (heavy hitter)",
        M15=5,
            "🕱🕱🕱🕱🕱  Deadly",
        1,"-"
    ),
    ""
)</f>
        <v/>
      </c>
    </row>
    <row r="16" spans="1:16">
      <c r="A16" t="s">
        <v>93</v>
      </c>
      <c r="B16"/>
      <c r="C16" s="13">
        <v>29.75</v>
      </c>
      <c r="D16" s="13">
        <v>29.75</v>
      </c>
      <c r="E16" s="13">
        <v>119</v>
      </c>
      <c r="F16" s="13">
        <v>29.75</v>
      </c>
      <c r="G16" s="13">
        <v>119</v>
      </c>
      <c r="H16" s="13">
        <v>29.75</v>
      </c>
      <c r="I16" s="13">
        <v>119</v>
      </c>
      <c r="J16" s="13">
        <v>29.75</v>
      </c>
      <c r="K16" s="13">
        <v>119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Target (expected)</v>
      </c>
      <c r="P16" s="6" t="str" cm="1">
        <f t="array" ref="P16">IF(
    AND(
        ISBLANK(M16)=FALSE,
        ISNUMBER($B16)=FALSE
    ),
    _xlfn.IFS(
        M16=0,
            "☆☆☆☆  No damage",
        AND(M16&gt;0,M16&lt;2),
            "★☆☆☆  Lowest (not helping)",
        AND(M16&gt;=2,M16&lt;3),
            "★★☆☆  Low (support, control, debuff)",
        AND(M16&gt;=3,M16&lt;4),
            "★★★☆  Target (expected)",
        AND(M16&gt;=4,M16&lt;5),
            "★★★★  High (heavy hitter)",
        M16=5,
            "🕱🕱🕱🕱🕱  Deadly",
        1,"-"
    ),
    ""
)</f>
        <v>🕱🕱🕱🕱🕱  Deadly</v>
      </c>
    </row>
    <row r="17" spans="1:16">
      <c r="A17"/>
      <c r="B17">
        <v>1</v>
      </c>
      <c r="C17" s="13">
        <v>29.75</v>
      </c>
      <c r="D17" s="13">
        <v>29.75</v>
      </c>
      <c r="E17" s="13">
        <v>119</v>
      </c>
      <c r="F17" s="13">
        <v>29.75</v>
      </c>
      <c r="G17" s="13">
        <v>119</v>
      </c>
      <c r="H17" s="13">
        <v>29.75</v>
      </c>
      <c r="I17" s="13">
        <v>119</v>
      </c>
      <c r="J17" s="13">
        <v>29.75</v>
      </c>
      <c r="K17" s="13">
        <v>119</v>
      </c>
      <c r="L17" s="13">
        <v>3</v>
      </c>
      <c r="M17" s="13">
        <v>5</v>
      </c>
      <c r="O17" s="6" t="str" cm="1">
        <f t="array" ref="O17">IF(
    AND(
        ISBLANK(L17)=FALSE,
        ISNUMBER($B17)=FALSE
    ),
    _xlfn.IFS(
        L17=0,
            "☆☆☆☆  No damage",
        AND(L17&gt;0,L17&lt;2),
            "★☆☆☆  Lowest (not helping)",
        AND(L17&gt;=2,L17&lt;3),
            "★★☆☆  Low (support, control, debuff)",
        AND(L17&gt;=3,L17&lt;4),
            "★★★☆  Target (expected)",
        AND(L17&gt;=4,L17&lt;5),
            "★★★★  High (heavy hitter)",
        L17=5,
            "🕱🕱🕱🕱🕱  Deadly",
        1,"-"
    ),
    ""
)</f>
        <v/>
      </c>
      <c r="P17" s="6" t="str" cm="1">
        <f t="array" ref="P17">IF(
    AND(
        ISBLANK(M17)=FALSE,
        ISNUMBER($B17)=FALSE
    ),
    _xlfn.IFS(
        M17=0,
            "☆☆☆☆  No damage",
        AND(M17&gt;0,M17&lt;2),
            "★☆☆☆  Lowest (not helping)",
        AND(M17&gt;=2,M17&lt;3),
            "★★☆☆  Low (support, control, debuff)",
        AND(M17&gt;=3,M17&lt;4),
            "★★★☆  Target (expected)",
        AND(M17&gt;=4,M17&lt;5),
            "★★★★  High (heavy hitter)",
        M17=5,
            "🕱🕱🕱🕱🕱  Deadly",
        1,"-"
    ),
    ""
)</f>
        <v/>
      </c>
    </row>
    <row r="18" spans="1:16">
      <c r="A18" t="s">
        <v>100</v>
      </c>
      <c r="B18"/>
      <c r="C18" s="13">
        <v>31.166666666666664</v>
      </c>
      <c r="D18" s="13">
        <v>31.166666666666664</v>
      </c>
      <c r="E18" s="13">
        <v>124.66666666666666</v>
      </c>
      <c r="F18" s="13">
        <v>31.166666666666664</v>
      </c>
      <c r="G18" s="13">
        <v>124.66666666666666</v>
      </c>
      <c r="H18" s="13">
        <v>31.166666666666664</v>
      </c>
      <c r="I18" s="13">
        <v>124.66666666666666</v>
      </c>
      <c r="J18" s="13">
        <v>31.166666666666664</v>
      </c>
      <c r="K18" s="13">
        <v>124.66666666666666</v>
      </c>
      <c r="L18" s="13">
        <v>3</v>
      </c>
      <c r="M18" s="13">
        <v>5</v>
      </c>
      <c r="O18" s="6" t="str" cm="1">
        <f t="array" ref="O18">IF(
    AND(
        ISBLANK(L18)=FALSE,
        ISNUMBER($B18)=FALSE
    ),
    _xlfn.IFS(
        L18=0,
            "☆☆☆☆  No damage",
        AND(L18&gt;0,L18&lt;2),
            "★☆☆☆  Lowest (not helping)",
        AND(L18&gt;=2,L18&lt;3),
            "★★☆☆  Low (support, control, debuff)",
        AND(L18&gt;=3,L18&lt;4),
            "★★★☆  Target (expected)",
        AND(L18&gt;=4,L18&lt;5),
            "★★★★  High (heavy hitter)",
        L18=5,
            "🕱🕱🕱🕱🕱  Deadly",
        1,"-"
    ),
    ""
)</f>
        <v>★★★☆  Target (expected)</v>
      </c>
      <c r="P18" s="6" t="str" cm="1">
        <f t="array" ref="P18">IF(
    AND(
        ISBLANK(M18)=FALSE,
        ISNUMBER($B18)=FALSE
    ),
    _xlfn.IFS(
        M18=0,
            "☆☆☆☆  No damage",
        AND(M18&gt;0,M18&lt;2),
            "★☆☆☆  Lowest (not helping)",
        AND(M18&gt;=2,M18&lt;3),
            "★★☆☆  Low (support, control, debuff)",
        AND(M18&gt;=3,M18&lt;4),
            "★★★☆  Target (expected)",
        AND(M18&gt;=4,M18&lt;5),
            "★★★★  High (heavy hitter)",
        M18=5,
            "🕱🕱🕱🕱🕱  Deadly",
        1,"-"
    ),
    ""
)</f>
        <v>🕱🕱🕱🕱🕱  Deadly</v>
      </c>
    </row>
    <row r="19" spans="1:16">
      <c r="A19"/>
      <c r="B19">
        <v>1</v>
      </c>
      <c r="C19" s="13">
        <v>31.166666666666664</v>
      </c>
      <c r="D19" s="13">
        <v>31.166666666666664</v>
      </c>
      <c r="E19" s="13">
        <v>124.66666666666666</v>
      </c>
      <c r="F19" s="13">
        <v>31.166666666666664</v>
      </c>
      <c r="G19" s="13">
        <v>124.66666666666666</v>
      </c>
      <c r="H19" s="13">
        <v>31.166666666666664</v>
      </c>
      <c r="I19" s="13">
        <v>124.66666666666666</v>
      </c>
      <c r="J19" s="13">
        <v>31.166666666666664</v>
      </c>
      <c r="K19" s="13">
        <v>124.66666666666666</v>
      </c>
      <c r="L19" s="13">
        <v>3</v>
      </c>
      <c r="M19" s="13">
        <v>5</v>
      </c>
      <c r="O19" s="6" t="str" cm="1">
        <f t="array" ref="O19">IF(
    AND(
        ISBLANK(L19)=FALSE,
        ISNUMBER($B19)=FALSE
    ),
    _xlfn.IFS(
        L19=0,
            "☆☆☆☆  No damage",
        AND(L19&gt;0,L19&lt;2),
            "★☆☆☆  Lowest (not helping)",
        AND(L19&gt;=2,L19&lt;3),
            "★★☆☆  Low (support, control, debuff)",
        AND(L19&gt;=3,L19&lt;4),
            "★★★☆  Target (expected)",
        AND(L19&gt;=4,L19&lt;5),
            "★★★★  High (heavy hitter)",
        L19=5,
            "🕱🕱🕱🕱🕱  Deadly",
        1,"-"
    ),
    ""
)</f>
        <v/>
      </c>
      <c r="P19" s="6" t="str" cm="1">
        <f t="array" ref="P19">IF(
    AND(
        ISBLANK(M19)=FALSE,
        ISNUMBER($B19)=FALSE
    ),
    _xlfn.IFS(
        M19=0,
            "☆☆☆☆  No damage",
        AND(M19&gt;0,M19&lt;2),
            "★☆☆☆  Lowest (not helping)",
        AND(M19&gt;=2,M19&lt;3),
            "★★☆☆  Low (support, control, debuff)",
        AND(M19&gt;=3,M19&lt;4),
            "★★★☆  Target (expected)",
        AND(M19&gt;=4,M19&lt;5),
            "★★★★  High (heavy hitter)",
        M19=5,
            "🕱🕱🕱🕱🕱  Deadly",
        1,"-"
    ),
    ""
)</f>
        <v/>
      </c>
    </row>
    <row r="20" spans="1:16">
      <c r="A20" t="s">
        <v>103</v>
      </c>
      <c r="B20"/>
      <c r="C20" s="13">
        <v>33.424999999999997</v>
      </c>
      <c r="D20" s="13">
        <v>33.424999999999997</v>
      </c>
      <c r="E20" s="13">
        <v>133.69999999999999</v>
      </c>
      <c r="F20" s="13">
        <v>33.424999999999997</v>
      </c>
      <c r="G20" s="13">
        <v>133.69999999999999</v>
      </c>
      <c r="H20" s="13">
        <v>33.424999999999997</v>
      </c>
      <c r="I20" s="13">
        <v>133.69999999999999</v>
      </c>
      <c r="J20" s="13">
        <v>33.424999999999997</v>
      </c>
      <c r="K20" s="13">
        <v>133.69999999999999</v>
      </c>
      <c r="L20" s="13">
        <v>3</v>
      </c>
      <c r="M20" s="13">
        <v>5</v>
      </c>
      <c r="O20" s="6" t="str" cm="1">
        <f t="array" ref="O20">IF(
    AND(
        ISBLANK(L20)=FALSE,
        ISNUMBER($B20)=FALSE
    ),
    _xlfn.IFS(
        L20=0,
            "☆☆☆☆  No damage",
        AND(L20&gt;0,L20&lt;2),
            "★☆☆☆  Lowest (not helping)",
        AND(L20&gt;=2,L20&lt;3),
            "★★☆☆  Low (support, control, debuff)",
        AND(L20&gt;=3,L20&lt;4),
            "★★★☆  Target (expected)",
        AND(L20&gt;=4,L20&lt;5),
            "★★★★  High (heavy hitter)",
        L20=5,
            "🕱🕱🕱🕱🕱  Deadly",
        1,"-"
    ),
    ""
)</f>
        <v>★★★☆  Target (expected)</v>
      </c>
      <c r="P20" s="6" t="str" cm="1">
        <f t="array" ref="P20">IF(
    AND(
        ISBLANK(M20)=FALSE,
        ISNUMBER($B20)=FALSE
    ),
    _xlfn.IFS(
        M20=0,
            "☆☆☆☆  No damage",
        AND(M20&gt;0,M20&lt;2),
            "★☆☆☆  Lowest (not helping)",
        AND(M20&gt;=2,M20&lt;3),
            "★★☆☆  Low (support, control, debuff)",
        AND(M20&gt;=3,M20&lt;4),
            "★★★☆  Target (expected)",
        AND(M20&gt;=4,M20&lt;5),
            "★★★★  High (heavy hitter)",
        M20=5,
            "🕱🕱🕱🕱🕱  Deadly",
        1,"-"
    ),
    ""
)</f>
        <v>🕱🕱🕱🕱🕱  Deadly</v>
      </c>
    </row>
    <row r="21" spans="1:16">
      <c r="A21"/>
      <c r="B21">
        <v>1</v>
      </c>
      <c r="C21" s="13">
        <v>33.424999999999997</v>
      </c>
      <c r="D21" s="13">
        <v>33.424999999999997</v>
      </c>
      <c r="E21" s="13">
        <v>133.69999999999999</v>
      </c>
      <c r="F21" s="13">
        <v>33.424999999999997</v>
      </c>
      <c r="G21" s="13">
        <v>133.69999999999999</v>
      </c>
      <c r="H21" s="13">
        <v>33.424999999999997</v>
      </c>
      <c r="I21" s="13">
        <v>133.69999999999999</v>
      </c>
      <c r="J21" s="13">
        <v>33.424999999999997</v>
      </c>
      <c r="K21" s="13">
        <v>133.69999999999999</v>
      </c>
      <c r="L21" s="13">
        <v>3</v>
      </c>
      <c r="M21" s="13">
        <v>5</v>
      </c>
      <c r="O21" s="6" t="str" cm="1">
        <f t="array" ref="O21">IF(
    AND(
        ISBLANK(L21)=FALSE,
        ISNUMBER($B21)=FALSE
    ),
    _xlfn.IFS(
        L21=0,
            "☆☆☆☆  No damage",
        AND(L21&gt;0,L21&lt;2),
            "★☆☆☆  Lowest (not helping)",
        AND(L21&gt;=2,L21&lt;3),
            "★★☆☆  Low (support, control, debuff)",
        AND(L21&gt;=3,L21&lt;4),
            "★★★☆  Target (expected)",
        AND(L21&gt;=4,L21&lt;5),
            "★★★★  High (heavy hitter)",
        L21=5,
            "🕱🕱🕱🕱🕱  Deadly",
        1,"-"
    ),
    ""
)</f>
        <v/>
      </c>
      <c r="P21" s="6" t="str" cm="1">
        <f t="array" ref="P21">IF(
    AND(
        ISBLANK(M21)=FALSE,
        ISNUMBER($B21)=FALSE
    ),
    _xlfn.IFS(
        M21=0,
            "☆☆☆☆  No damage",
        AND(M21&gt;0,M21&lt;2),
            "★☆☆☆  Lowest (not helping)",
        AND(M21&gt;=2,M21&lt;3),
            "★★☆☆  Low (support, control, debuff)",
        AND(M21&gt;=3,M21&lt;4),
            "★★★☆  Target (expected)",
        AND(M21&gt;=4,M21&lt;5),
            "★★★★  High (heavy hitter)",
        M21=5,
            "🕱🕱🕱🕱🕱  Deadly",
        1,"-"
    ),
    ""
)</f>
        <v/>
      </c>
    </row>
    <row r="22" spans="1:16">
      <c r="A22" t="s">
        <v>106</v>
      </c>
      <c r="B22"/>
      <c r="C22" s="13">
        <v>8.4500000000000011</v>
      </c>
      <c r="D22" s="13">
        <v>8.4500000000000011</v>
      </c>
      <c r="E22" s="13">
        <v>8.4500000000000011</v>
      </c>
      <c r="F22" s="13">
        <v>8.4500000000000011</v>
      </c>
      <c r="G22" s="13">
        <v>8.4500000000000011</v>
      </c>
      <c r="H22" s="13">
        <v>8.4500000000000011</v>
      </c>
      <c r="I22" s="13">
        <v>8.4500000000000011</v>
      </c>
      <c r="J22" s="13">
        <v>8.4500000000000011</v>
      </c>
      <c r="K22" s="13">
        <v>8.4500000000000011</v>
      </c>
      <c r="L22" s="13">
        <v>2</v>
      </c>
      <c r="M22" s="13">
        <v>2</v>
      </c>
      <c r="O22" s="6" t="str" cm="1">
        <f t="array" ref="O22">IF(
    AND(
        ISBLANK(L22)=FALSE,
        ISNUMBER($B22)=FALSE
    ),
    _xlfn.IFS(
        L22=0,
            "☆☆☆☆  No damage",
        AND(L22&gt;0,L22&lt;2),
            "★☆☆☆  Lowest (not helping)",
        AND(L22&gt;=2,L22&lt;3),
            "★★☆☆  Low (support, control, debuff)",
        AND(L22&gt;=3,L22&lt;4),
            "★★★☆  Target (expected)",
        AND(L22&gt;=4,L22&lt;5),
            "★★★★  High (heavy hitter)",
        L22=5,
            "🕱🕱🕱🕱🕱  Deadly",
        1,"-"
    ),
    ""
)</f>
        <v>★★☆☆  Low (support, control, debuff)</v>
      </c>
      <c r="P22" s="6" t="str" cm="1">
        <f t="array" ref="P22">IF(
    AND(
        ISBLANK(M22)=FALSE,
        ISNUMBER($B22)=FALSE
    ),
    _xlfn.IFS(
        M22=0,
            "☆☆☆☆  No damage",
        AND(M22&gt;0,M22&lt;2),
            "★☆☆☆  Lowest (not helping)",
        AND(M22&gt;=2,M22&lt;3),
            "★★☆☆  Low (support, control, debuff)",
        AND(M22&gt;=3,M22&lt;4),
            "★★★☆  Target (expected)",
        AND(M22&gt;=4,M22&lt;5),
            "★★★★  High (heavy hitter)",
        M22=5,
            "🕱🕱🕱🕱🕱  Deadly",
        1,"-"
    ),
    ""
)</f>
        <v>★★☆☆  Low (support, control, debuff)</v>
      </c>
    </row>
    <row r="23" spans="1:16">
      <c r="A23"/>
      <c r="B23">
        <v>1</v>
      </c>
      <c r="C23" s="13">
        <v>8.4500000000000011</v>
      </c>
      <c r="D23" s="13">
        <v>8.4500000000000011</v>
      </c>
      <c r="E23" s="13">
        <v>8.4500000000000011</v>
      </c>
      <c r="F23" s="13">
        <v>8.4500000000000011</v>
      </c>
      <c r="G23" s="13">
        <v>8.4500000000000011</v>
      </c>
      <c r="H23" s="13">
        <v>8.4500000000000011</v>
      </c>
      <c r="I23" s="13">
        <v>8.4500000000000011</v>
      </c>
      <c r="J23" s="13">
        <v>8.4500000000000011</v>
      </c>
      <c r="K23" s="13">
        <v>8.4500000000000011</v>
      </c>
      <c r="L23" s="13">
        <v>2</v>
      </c>
      <c r="M23" s="13">
        <v>2</v>
      </c>
      <c r="O23" s="6" t="str" cm="1">
        <f t="array" ref="O23">IF(
    AND(
        ISBLANK(L23)=FALSE,
        ISNUMBER($B23)=FALSE
    ),
    _xlfn.IFS(
        L23=0,
            "☆☆☆☆  No damage",
        AND(L23&gt;0,L23&lt;2),
            "★☆☆☆  Lowest (not helping)",
        AND(L23&gt;=2,L23&lt;3),
            "★★☆☆  Low (support, control, debuff)",
        AND(L23&gt;=3,L23&lt;4),
            "★★★☆  Target (expected)",
        AND(L23&gt;=4,L23&lt;5),
            "★★★★  High (heavy hitter)",
        L23=5,
            "🕱🕱🕱🕱🕱  Deadly",
        1,"-"
    ),
    ""
)</f>
        <v/>
      </c>
      <c r="P23" s="6" t="str" cm="1">
        <f t="array" ref="P23">IF(
    AND(
        ISBLANK(M23)=FALSE,
        ISNUMBER($B23)=FALSE
    ),
    _xlfn.IFS(
        M23=0,
            "☆☆☆☆  No damage",
        AND(M23&gt;0,M23&lt;2),
            "★☆☆☆  Lowest (not helping)",
        AND(M23&gt;=2,M23&lt;3),
            "★★☆☆  Low (support, control, debuff)",
        AND(M23&gt;=3,M23&lt;4),
            "★★★☆  Target (expected)",
        AND(M23&gt;=4,M23&lt;5),
            "★★★★  High (heavy hitter)",
        M23=5,
            "🕱🕱🕱🕱🕱  Deadly",
        1,"-"
    ),
    ""
)</f>
        <v/>
      </c>
    </row>
    <row r="24" spans="1:16">
      <c r="A24" t="s">
        <v>113</v>
      </c>
      <c r="B24"/>
      <c r="C24" s="13">
        <v>8.5556250000000009</v>
      </c>
      <c r="D24" s="13">
        <v>8.5556250000000009</v>
      </c>
      <c r="E24" s="13">
        <v>8.5556250000000009</v>
      </c>
      <c r="F24" s="13">
        <v>8.5556250000000009</v>
      </c>
      <c r="G24" s="13">
        <v>8.5556250000000009</v>
      </c>
      <c r="H24" s="13">
        <v>34.222500000000004</v>
      </c>
      <c r="I24" s="13">
        <v>34.222500000000004</v>
      </c>
      <c r="J24" s="13">
        <v>8.5556250000000009</v>
      </c>
      <c r="K24" s="13">
        <v>8.5556250000000009</v>
      </c>
      <c r="L24" s="13">
        <v>2</v>
      </c>
      <c r="M24" s="13">
        <v>2</v>
      </c>
      <c r="O24" s="6" t="str" cm="1">
        <f t="array" ref="O24">IF(
    AND(
        ISBLANK(L24)=FALSE,
        ISNUMBER($B24)=FALSE
    ),
    _xlfn.IFS(
        L24=0,
            "☆☆☆☆  No damage",
        AND(L24&gt;0,L24&lt;2),
            "★☆☆☆  Lowest (not helping)",
        AND(L24&gt;=2,L24&lt;3),
            "★★☆☆  Low (support, control, debuff)",
        AND(L24&gt;=3,L24&lt;4),
            "★★★☆  Target (expected)",
        AND(L24&gt;=4,L24&lt;5),
            "★★★★  High (heavy hitter)",
        L24=5,
            "🕱🕱🕱🕱🕱  Deadly",
        1,"-"
    ),
    ""
)</f>
        <v>★★☆☆  Low (support, control, debuff)</v>
      </c>
      <c r="P24" s="6" t="str" cm="1">
        <f t="array" ref="P24">IF(
    AND(
        ISBLANK(M24)=FALSE,
        ISNUMBER($B24)=FALSE
    ),
    _xlfn.IFS(
        M24=0,
            "☆☆☆☆  No damage",
        AND(M24&gt;0,M24&lt;2),
            "★☆☆☆  Lowest (not helping)",
        AND(M24&gt;=2,M24&lt;3),
            "★★☆☆  Low (support, control, debuff)",
        AND(M24&gt;=3,M24&lt;4),
            "★★★☆  Target (expected)",
        AND(M24&gt;=4,M24&lt;5),
            "★★★★  High (heavy hitter)",
        M24=5,
            "🕱🕱🕱🕱🕱  Deadly",
        1,"-"
    ),
    ""
)</f>
        <v>★★☆☆  Low (support, control, debuff)</v>
      </c>
    </row>
    <row r="25" spans="1:16">
      <c r="A25"/>
      <c r="B25">
        <v>1</v>
      </c>
      <c r="C25" s="13">
        <v>0</v>
      </c>
      <c r="D25" s="13">
        <v>0</v>
      </c>
      <c r="E25" s="13">
        <v>0</v>
      </c>
      <c r="F25" s="13">
        <v>0</v>
      </c>
      <c r="G25" s="13">
        <v>0</v>
      </c>
      <c r="H25" s="13">
        <v>0</v>
      </c>
      <c r="I25" s="13">
        <v>0</v>
      </c>
      <c r="J25" s="13">
        <v>0</v>
      </c>
      <c r="K25" s="13">
        <v>0</v>
      </c>
      <c r="L25" s="13">
        <v>0</v>
      </c>
      <c r="M25" s="13">
        <v>0</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c r="B26">
        <v>2</v>
      </c>
      <c r="C26" s="13">
        <v>11.407500000000001</v>
      </c>
      <c r="D26" s="13">
        <v>11.407500000000001</v>
      </c>
      <c r="E26" s="13">
        <v>11.407500000000001</v>
      </c>
      <c r="F26" s="13">
        <v>11.407500000000001</v>
      </c>
      <c r="G26" s="13">
        <v>11.407500000000001</v>
      </c>
      <c r="H26" s="13">
        <v>0</v>
      </c>
      <c r="I26" s="13">
        <v>0</v>
      </c>
      <c r="J26" s="13">
        <v>0</v>
      </c>
      <c r="K26" s="13">
        <v>0</v>
      </c>
      <c r="L26" s="13">
        <v>0</v>
      </c>
      <c r="M26" s="13">
        <v>0</v>
      </c>
      <c r="O26" s="6" t="str" cm="1">
        <f t="array" ref="O26">IF(
    AND(
        ISBLANK(L26)=FALSE,
        ISNUMBER($B26)=FALSE
    ),
    _xlfn.IFS(
        L26=0,
            "☆☆☆☆  No damage",
        AND(L26&gt;0,L26&lt;2),
            "★☆☆☆  Lowest (not helping)",
        AND(L26&gt;=2,L26&lt;3),
            "★★☆☆  Low (support, control, debuff)",
        AND(L26&gt;=3,L26&lt;4),
            "★★★☆  Target (expected)",
        AND(L26&gt;=4,L26&lt;5),
            "★★★★  High (heavy hitter)",
        L26=5,
            "🕱🕱🕱🕱🕱  Deadly",
        1,"-"
    ),
    ""
)</f>
        <v/>
      </c>
      <c r="P26" s="6" t="str" cm="1">
        <f t="array" ref="P26">IF(
    AND(
        ISBLANK(M26)=FALSE,
        ISNUMBER($B26)=FALSE
    ),
    _xlfn.IFS(
        M26=0,
            "☆☆☆☆  No damage",
        AND(M26&gt;0,M26&lt;2),
            "★☆☆☆  Lowest (not helping)",
        AND(M26&gt;=2,M26&lt;3),
            "★★☆☆  Low (support, control, debuff)",
        AND(M26&gt;=3,M26&lt;4),
            "★★★☆  Target (expected)",
        AND(M26&gt;=4,M26&lt;5),
            "★★★★  High (heavy hitter)",
        M26=5,
            "🕱🕱🕱🕱🕱  Deadly",
        1,"-"
    ),
    ""
)</f>
        <v/>
      </c>
    </row>
    <row r="27" spans="1:16">
      <c r="A27"/>
      <c r="B27">
        <v>3</v>
      </c>
      <c r="C27" s="13">
        <v>11.407500000000001</v>
      </c>
      <c r="D27" s="13">
        <v>11.407500000000001</v>
      </c>
      <c r="E27" s="13">
        <v>11.407500000000001</v>
      </c>
      <c r="F27" s="13">
        <v>11.407500000000001</v>
      </c>
      <c r="G27" s="13">
        <v>11.407500000000001</v>
      </c>
      <c r="H27" s="13">
        <v>0</v>
      </c>
      <c r="I27" s="13">
        <v>0</v>
      </c>
      <c r="J27" s="13">
        <v>0</v>
      </c>
      <c r="K27" s="13">
        <v>0</v>
      </c>
      <c r="L27" s="13">
        <v>0</v>
      </c>
      <c r="M27" s="13">
        <v>0</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c r="B28">
        <v>4</v>
      </c>
      <c r="C28" s="13">
        <v>11.407500000000001</v>
      </c>
      <c r="D28" s="13">
        <v>11.407500000000001</v>
      </c>
      <c r="E28" s="13">
        <v>11.407500000000001</v>
      </c>
      <c r="F28" s="13">
        <v>11.407500000000001</v>
      </c>
      <c r="G28" s="13">
        <v>11.407500000000001</v>
      </c>
      <c r="H28" s="13">
        <v>34.222500000000004</v>
      </c>
      <c r="I28" s="13">
        <v>34.222500000000004</v>
      </c>
      <c r="J28" s="13">
        <v>8.5556250000000009</v>
      </c>
      <c r="K28" s="13">
        <v>8.5556250000000009</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c>
      <c r="P28" s="6" t="str" cm="1">
        <f t="array" ref="P28">IF(
    AND(
        ISBLANK(M28)=FALSE,
        ISNUMBER($B28)=FALSE
    ),
    _xlfn.IFS(
        M28=0,
            "☆☆☆☆  No damage",
        AND(M28&gt;0,M28&lt;2),
            "★☆☆☆  Lowest (not helping)",
        AND(M28&gt;=2,M28&lt;3),
            "★★☆☆  Low (support, control, debuff)",
        AND(M28&gt;=3,M28&lt;4),
            "★★★☆  Target (expected)",
        AND(M28&gt;=4,M28&lt;5),
            "★★★★  High (heavy hitter)",
        M28=5,
            "🕱🕱🕱🕱🕱  Deadly",
        1,"-"
    ),
    ""
)</f>
        <v/>
      </c>
    </row>
    <row r="29" spans="1:16">
      <c r="A29" t="s">
        <v>119</v>
      </c>
      <c r="B29"/>
      <c r="C29" s="13">
        <v>18.170833333333334</v>
      </c>
      <c r="D29" s="13">
        <v>20.795833333333334</v>
      </c>
      <c r="E29" s="13">
        <v>83.183333333333337</v>
      </c>
      <c r="F29" s="13">
        <v>20.795833333333334</v>
      </c>
      <c r="G29" s="13">
        <v>83.183333333333337</v>
      </c>
      <c r="H29" s="13">
        <v>124.77500000000001</v>
      </c>
      <c r="I29" s="13">
        <v>499.1</v>
      </c>
      <c r="J29" s="13">
        <v>20.795833333333334</v>
      </c>
      <c r="K29" s="13">
        <v>83.183333333333337</v>
      </c>
      <c r="L29" s="13">
        <v>3</v>
      </c>
      <c r="M29" s="13">
        <v>5</v>
      </c>
      <c r="O29" s="6" t="str" cm="1">
        <f t="array" ref="O29">IF(
    AND(
        ISBLANK(L29)=FALSE,
        ISNUMBER($B29)=FALSE
    ),
    _xlfn.IFS(
        L29=0,
            "☆☆☆☆  No damage",
        AND(L29&gt;0,L29&lt;2),
            "★☆☆☆  Lowest (not helping)",
        AND(L29&gt;=2,L29&lt;3),
            "★★☆☆  Low (support, control, debuff)",
        AND(L29&gt;=3,L29&lt;4),
            "★★★☆  Target (expected)",
        AND(L29&gt;=4,L29&lt;5),
            "★★★★  High (heavy hitter)",
        L29=5,
            "🕱🕱🕱🕱🕱  Deadly",
        1,"-"
    ),
    ""
)</f>
        <v>★★★☆  Target (expected)</v>
      </c>
      <c r="P29" s="6" t="str" cm="1">
        <f t="array" ref="P29">IF(
    AND(
        ISBLANK(M29)=FALSE,
        ISNUMBER($B29)=FALSE
    ),
    _xlfn.IFS(
        M29=0,
            "☆☆☆☆  No damage",
        AND(M29&gt;0,M29&lt;2),
            "★☆☆☆  Lowest (not helping)",
        AND(M29&gt;=2,M29&lt;3),
            "★★☆☆  Low (support, control, debuff)",
        AND(M29&gt;=3,M29&lt;4),
            "★★★☆  Target (expected)",
        AND(M29&gt;=4,M29&lt;5),
            "★★★★  High (heavy hitter)",
        M29=5,
            "🕱🕱🕱🕱🕱  Deadly",
        1,"-"
    ),
    ""
)</f>
        <v>🕱🕱🕱🕱🕱  Deadly</v>
      </c>
    </row>
    <row r="30" spans="1:16">
      <c r="A30"/>
      <c r="B30">
        <v>1</v>
      </c>
      <c r="C30" s="13">
        <v>15.75</v>
      </c>
      <c r="D30" s="13">
        <v>15.75</v>
      </c>
      <c r="E30" s="13">
        <v>63</v>
      </c>
      <c r="F30" s="13">
        <v>15.75</v>
      </c>
      <c r="G30" s="13">
        <v>63</v>
      </c>
      <c r="H30" s="13">
        <v>0</v>
      </c>
      <c r="I30" s="13">
        <v>0</v>
      </c>
      <c r="J30" s="13">
        <v>0</v>
      </c>
      <c r="K30" s="13">
        <v>0</v>
      </c>
      <c r="L30" s="13">
        <v>0</v>
      </c>
      <c r="M30" s="13">
        <v>0</v>
      </c>
      <c r="O30" s="6" t="str" cm="1">
        <f t="array" ref="O30">IF(
    AND(
        ISBLANK(L30)=FALSE,
        ISNUMBER($B30)=FALSE
    ),
    _xlfn.IFS(
        L30=0,
            "☆☆☆☆  No damage",
        AND(L30&gt;0,L30&lt;2),
            "★☆☆☆  Lowest (not helping)",
        AND(L30&gt;=2,L30&lt;3),
            "★★☆☆  Low (support, control, debuff)",
        AND(L30&gt;=3,L30&lt;4),
            "★★★☆  Target (expected)",
        AND(L30&gt;=4,L30&lt;5),
            "★★★★  High (heavy hitter)",
        L30=5,
            "🕱🕱🕱🕱🕱  Deadly",
        1,"-"
    ),
    ""
)</f>
        <v/>
      </c>
      <c r="P30" s="6" t="str" cm="1">
        <f t="array" ref="P30">IF(
    AND(
        ISBLANK(M30)=FALSE,
        ISNUMBER($B30)=FALSE
    ),
    _xlfn.IFS(
        M30=0,
            "☆☆☆☆  No damage",
        AND(M30&gt;0,M30&lt;2),
            "★☆☆☆  Lowest (not helping)",
        AND(M30&gt;=2,M30&lt;3),
            "★★☆☆  Low (support, control, debuff)",
        AND(M30&gt;=3,M30&lt;4),
            "★★★☆  Target (expected)",
        AND(M30&gt;=4,M30&lt;5),
            "★★★★  High (heavy hitter)",
        M30=5,
            "🕱🕱🕱🕱🕱  Deadly",
        1,"-"
    ),
    ""
)</f>
        <v/>
      </c>
    </row>
    <row r="31" spans="1:16">
      <c r="A31"/>
      <c r="B31">
        <v>2</v>
      </c>
      <c r="C31" s="13">
        <v>15.75</v>
      </c>
      <c r="D31" s="13">
        <v>15.75</v>
      </c>
      <c r="E31" s="13">
        <v>63</v>
      </c>
      <c r="F31" s="13">
        <v>15.75</v>
      </c>
      <c r="G31" s="13">
        <v>63</v>
      </c>
      <c r="H31" s="13">
        <v>0</v>
      </c>
      <c r="I31" s="13">
        <v>0</v>
      </c>
      <c r="J31" s="13">
        <v>0</v>
      </c>
      <c r="K31" s="13">
        <v>0</v>
      </c>
      <c r="L31" s="13">
        <v>0</v>
      </c>
      <c r="M31" s="13">
        <v>0</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c r="B32">
        <v>3</v>
      </c>
      <c r="C32" s="13">
        <v>15.75</v>
      </c>
      <c r="D32" s="13">
        <v>15.75</v>
      </c>
      <c r="E32" s="13">
        <v>63</v>
      </c>
      <c r="F32" s="13">
        <v>15.75</v>
      </c>
      <c r="G32" s="13">
        <v>63</v>
      </c>
      <c r="H32" s="13">
        <v>0</v>
      </c>
      <c r="I32" s="13">
        <v>0</v>
      </c>
      <c r="J32" s="13">
        <v>0</v>
      </c>
      <c r="K32" s="13">
        <v>0</v>
      </c>
      <c r="L32" s="13">
        <v>0</v>
      </c>
      <c r="M32" s="13">
        <v>0</v>
      </c>
      <c r="O32" s="6" t="str" cm="1">
        <f t="array" ref="O32">IF(
    AND(
        ISBLANK(L32)=FALSE,
        ISNUMBER($B32)=FALSE
    ),
    _xlfn.IFS(
        L32=0,
            "☆☆☆☆  No damage",
        AND(L32&gt;0,L32&lt;2),
            "★☆☆☆  Lowest (not helping)",
        AND(L32&gt;=2,L32&lt;3),
            "★★☆☆  Low (support, control, debuff)",
        AND(L32&gt;=3,L32&lt;4),
            "★★★☆  Target (expected)",
        AND(L32&gt;=4,L32&lt;5),
            "★★★★  High (heavy hitter)",
        L32=5,
            "🕱🕱🕱🕱🕱  Deadly",
        1,"-"
    ),
    ""
)</f>
        <v/>
      </c>
      <c r="P32" s="6" t="str" cm="1">
        <f t="array" ref="P32">IF(
    AND(
        ISBLANK(M32)=FALSE,
        ISNUMBER($B32)=FALSE
    ),
    _xlfn.IFS(
        M32=0,
            "☆☆☆☆  No damage",
        AND(M32&gt;0,M32&lt;2),
            "★☆☆☆  Lowest (not helping)",
        AND(M32&gt;=2,M32&lt;3),
            "★★☆☆  Low (support, control, debuff)",
        AND(M32&gt;=3,M32&lt;4),
            "★★★☆  Target (expected)",
        AND(M32&gt;=4,M32&lt;5),
            "★★★★  High (heavy hitter)",
        M32=5,
            "🕱🕱🕱🕱🕱  Deadly",
        1,"-"
    ),
    ""
)</f>
        <v/>
      </c>
    </row>
    <row r="33" spans="1:16">
      <c r="A33"/>
      <c r="B33">
        <v>4</v>
      </c>
      <c r="C33" s="13">
        <v>29.75</v>
      </c>
      <c r="D33" s="13">
        <v>29.75</v>
      </c>
      <c r="E33" s="13">
        <v>119</v>
      </c>
      <c r="F33" s="13">
        <v>29.75</v>
      </c>
      <c r="G33" s="13">
        <v>119</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5</v>
      </c>
      <c r="C34" s="13">
        <v>5.25</v>
      </c>
      <c r="D34" s="13">
        <v>21</v>
      </c>
      <c r="E34" s="13">
        <v>84</v>
      </c>
      <c r="F34" s="13">
        <v>21</v>
      </c>
      <c r="G34" s="13">
        <v>84</v>
      </c>
      <c r="H34" s="13">
        <v>0</v>
      </c>
      <c r="I34" s="13">
        <v>0</v>
      </c>
      <c r="J34" s="13">
        <v>0</v>
      </c>
      <c r="K34" s="13">
        <v>0</v>
      </c>
      <c r="L34" s="13">
        <v>0</v>
      </c>
      <c r="M34" s="13">
        <v>0</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c r="B35">
        <v>6</v>
      </c>
      <c r="C35" s="13">
        <v>26.774999999999999</v>
      </c>
      <c r="D35" s="13">
        <v>26.774999999999999</v>
      </c>
      <c r="E35" s="13">
        <v>107.1</v>
      </c>
      <c r="F35" s="13">
        <v>26.774999999999999</v>
      </c>
      <c r="G35" s="13">
        <v>107.1</v>
      </c>
      <c r="H35" s="13">
        <v>124.77500000000001</v>
      </c>
      <c r="I35" s="13">
        <v>499.1</v>
      </c>
      <c r="J35" s="13">
        <v>20.795833333333334</v>
      </c>
      <c r="K35" s="13">
        <v>83.183333333333337</v>
      </c>
      <c r="L35" s="13">
        <v>3</v>
      </c>
      <c r="M35" s="13">
        <v>5</v>
      </c>
      <c r="O35" s="6" t="str" cm="1">
        <f t="array" ref="O35">IF(
    AND(
        ISBLANK(L35)=FALSE,
        ISNUMBER($B35)=FALSE
    ),
    _xlfn.IFS(
        L35=0,
            "☆☆☆☆  No damage",
        AND(L35&gt;0,L35&lt;2),
            "★☆☆☆  Lowest (not helping)",
        AND(L35&gt;=2,L35&lt;3),
            "★★☆☆  Low (support, control, debuff)",
        AND(L35&gt;=3,L35&lt;4),
            "★★★☆  Target (expected)",
        AND(L35&gt;=4,L35&lt;5),
            "★★★★  High (heavy hitter)",
        L35=5,
            "🕱🕱🕱🕱🕱  Deadly",
        1,"-"
    ),
    ""
)</f>
        <v/>
      </c>
      <c r="P35" s="6" t="str" cm="1">
        <f t="array" ref="P35">IF(
    AND(
        ISBLANK(M35)=FALSE,
        ISNUMBER($B35)=FALSE
    ),
    _xlfn.IFS(
        M35=0,
            "☆☆☆☆  No damage",
        AND(M35&gt;0,M35&lt;2),
            "★☆☆☆  Lowest (not helping)",
        AND(M35&gt;=2,M35&lt;3),
            "★★☆☆  Low (support, control, debuff)",
        AND(M35&gt;=3,M35&lt;4),
            "★★★☆  Target (expected)",
        AND(M35&gt;=4,M35&lt;5),
            "★★★★  High (heavy hitter)",
        M35=5,
            "🕱🕱🕱🕱🕱  Deadly",
        1,"-"
    ),
    ""
)</f>
        <v/>
      </c>
    </row>
    <row r="36" spans="1:16">
      <c r="A36" t="s">
        <v>147</v>
      </c>
      <c r="B36"/>
      <c r="C36" s="13">
        <v>13.239363802083332</v>
      </c>
      <c r="D36" s="13">
        <v>16.309711024305553</v>
      </c>
      <c r="E36" s="13">
        <v>43.699294357638884</v>
      </c>
      <c r="F36" s="13">
        <v>18.639669742063489</v>
      </c>
      <c r="G36" s="13">
        <v>49.94205069444444</v>
      </c>
      <c r="H36" s="13">
        <v>35.584824053030303</v>
      </c>
      <c r="I36" s="13">
        <v>95.343914962121204</v>
      </c>
      <c r="J36" s="13">
        <v>21.625411174242423</v>
      </c>
      <c r="K36" s="13">
        <v>53.026547537878784</v>
      </c>
      <c r="L36" s="13">
        <v>3</v>
      </c>
      <c r="M36" s="13">
        <v>3.7272727272727271</v>
      </c>
      <c r="O36" s="6" t="str" cm="1">
        <f t="array" ref="O36">IF(
    AND(
        ISBLANK(L36)=FALSE,
        ISNUMBER($B36)=FALSE
    ),
    _xlfn.IFS(
        L36=0,
            "☆☆☆☆  No damage",
        AND(L36&gt;0,L36&lt;2),
            "★☆☆☆  Lowest (not helping)",
        AND(L36&gt;=2,L36&lt;3),
            "★★☆☆  Low (support, control, debuff)",
        AND(L36&gt;=3,L36&lt;4),
            "★★★☆  Target (expected)",
        AND(L36&gt;=4,L36&lt;5),
            "★★★★  High (heavy hitter)",
        L36=5,
            "🕱🕱🕱🕱🕱  Deadly",
        1,"-"
    ),
    ""
)</f>
        <v>★★★☆  Target (expected)</v>
      </c>
      <c r="P36" s="6" t="str" cm="1">
        <f t="array" ref="P36">IF(
    AND(
        ISBLANK(M36)=FALSE,
        ISNUMBER($B36)=FALSE
    ),
    _xlfn.IFS(
        M36=0,
            "☆☆☆☆  No damage",
        AND(M36&gt;0,M36&lt;2),
            "★☆☆☆  Lowest (not helping)",
        AND(M36&gt;=2,M36&lt;3),
            "★★☆☆  Low (support, control, debuff)",
        AND(M36&gt;=3,M36&lt;4),
            "★★★☆  Target (expected)",
        AND(M36&gt;=4,M36&lt;5),
            "★★★★  High (heavy hitter)",
        M36=5,
            "🕱🕱🕱🕱🕱  Deadly",
        1,"-"
    ),
    ""
)</f>
        <v>★★★☆  Target (expected)</v>
      </c>
    </row>
    <row r="37" spans="1:16">
      <c r="A37"/>
      <c r="B37"/>
      <c r="C37"/>
      <c r="H37" s="6"/>
      <c r="I37" s="6"/>
      <c r="J37" s="6"/>
      <c r="K37" s="6"/>
      <c r="O37" s="6"/>
    </row>
    <row r="38" spans="1:16">
      <c r="A38"/>
      <c r="B38"/>
      <c r="C38"/>
      <c r="H38" s="6"/>
      <c r="I38" s="6"/>
      <c r="J38" s="6"/>
      <c r="K38" s="6"/>
      <c r="O38" s="6"/>
    </row>
    <row r="39" spans="1:16">
      <c r="A39"/>
      <c r="B39"/>
      <c r="C39"/>
    </row>
    <row r="40" spans="1:16">
      <c r="A40"/>
      <c r="B40"/>
      <c r="C40"/>
    </row>
    <row r="41" spans="1:16">
      <c r="A41"/>
      <c r="B41"/>
      <c r="C41"/>
    </row>
    <row r="42" spans="1:16">
      <c r="A42"/>
      <c r="B42"/>
      <c r="C42"/>
    </row>
    <row r="43" spans="1:16">
      <c r="A43"/>
      <c r="B43"/>
      <c r="C43"/>
    </row>
    <row r="44" spans="1:16">
      <c r="A44"/>
      <c r="B44"/>
      <c r="C44"/>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32" t="s">
        <v>154</v>
      </c>
      <c r="I1" s="33" t="s">
        <v>155</v>
      </c>
      <c r="J1" s="33" t="s">
        <v>156</v>
      </c>
      <c r="K1" s="33" t="s">
        <v>157</v>
      </c>
      <c r="L1" s="34" t="s">
        <v>158</v>
      </c>
    </row>
    <row r="2" spans="1:12">
      <c r="A2" s="3">
        <v>1</v>
      </c>
      <c r="B2" s="4">
        <v>85</v>
      </c>
      <c r="C2" s="5">
        <f>$B2/I$2</f>
        <v>3.5416666666666665</v>
      </c>
      <c r="D2" s="5">
        <f>$B2/J$2</f>
        <v>7.083333333333333</v>
      </c>
      <c r="E2" s="5">
        <f>$B2/K$2</f>
        <v>14.166666666666666</v>
      </c>
      <c r="F2" s="5">
        <f>$B2/L$2</f>
        <v>28.333333333333332</v>
      </c>
      <c r="H2" s="35" t="s">
        <v>159</v>
      </c>
      <c r="I2" s="36">
        <v>24</v>
      </c>
      <c r="J2" s="36">
        <v>12</v>
      </c>
      <c r="K2" s="36">
        <v>6</v>
      </c>
      <c r="L2" s="37">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DPR Tactics Calculator</vt:lpstr>
      <vt:lpstr>DPR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2023-07-04T09:24:21Z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