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28800" windowHeight="17960" tabRatio="500"/>
  </bookViews>
  <sheets>
    <sheet name="produc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O11" i="1"/>
  <c r="P11" i="1"/>
  <c r="Q11" i="1"/>
  <c r="O12" i="1"/>
  <c r="P12" i="1"/>
  <c r="Q12" i="1"/>
  <c r="O14" i="1"/>
  <c r="P14" i="1"/>
  <c r="Q14" i="1"/>
  <c r="O15" i="1"/>
  <c r="P15" i="1"/>
  <c r="Q15" i="1"/>
  <c r="O16" i="1"/>
  <c r="P16" i="1"/>
  <c r="Q16" i="1"/>
  <c r="O18" i="1"/>
  <c r="P18" i="1"/>
  <c r="Q18" i="1"/>
  <c r="Q19" i="1"/>
  <c r="O20" i="1"/>
  <c r="P20" i="1"/>
  <c r="Q20" i="1"/>
  <c r="Q22" i="1"/>
  <c r="O23" i="1"/>
  <c r="P23" i="1"/>
  <c r="Q23" i="1"/>
  <c r="Q24" i="1"/>
  <c r="O10" i="1"/>
  <c r="P10" i="1"/>
  <c r="Q10" i="1"/>
  <c r="P24" i="1"/>
  <c r="P22" i="1"/>
  <c r="P19" i="1"/>
  <c r="O24" i="1"/>
  <c r="O22" i="1"/>
  <c r="O19" i="1"/>
  <c r="K24" i="1"/>
  <c r="K22" i="1"/>
  <c r="K19" i="1"/>
  <c r="K14" i="1"/>
  <c r="K12" i="1"/>
  <c r="K11" i="1"/>
  <c r="K10" i="1"/>
  <c r="K23" i="1"/>
  <c r="K20" i="1"/>
  <c r="K18" i="1"/>
  <c r="K15" i="1"/>
  <c r="L11" i="1"/>
  <c r="L12" i="1"/>
  <c r="L14" i="1"/>
  <c r="L15" i="1"/>
  <c r="L16" i="1"/>
  <c r="L18" i="1"/>
  <c r="L19" i="1"/>
  <c r="L20" i="1"/>
  <c r="L22" i="1"/>
  <c r="L23" i="1"/>
  <c r="L24" i="1"/>
  <c r="L10" i="1"/>
</calcChain>
</file>

<file path=xl/sharedStrings.xml><?xml version="1.0" encoding="utf-8"?>
<sst xmlns="http://schemas.openxmlformats.org/spreadsheetml/2006/main" count="155" uniqueCount="131">
  <si>
    <t>Bottom of binary_intensity_ratio</t>
  </si>
  <si>
    <t>Top of binary_intensity_ratio</t>
  </si>
  <si>
    <t>Bottom of binary_GFP</t>
  </si>
  <si>
    <t>Top of binary_GFP</t>
  </si>
  <si>
    <t>65480  </t>
  </si>
  <si>
    <t xml:space="preserve"> n</t>
  </si>
  <si>
    <t>65588   </t>
  </si>
  <si>
    <t xml:space="preserve">104846  </t>
  </si>
  <si>
    <t>n</t>
  </si>
  <si>
    <t>2122220121  </t>
  </si>
  <si>
    <t>118039 </t>
  </si>
  <si>
    <t xml:space="preserve"> c</t>
  </si>
  <si>
    <t>2222221220 </t>
  </si>
  <si>
    <t>32824 </t>
  </si>
  <si>
    <t>0211111212  </t>
  </si>
  <si>
    <t>111610 </t>
  </si>
  <si>
    <t xml:space="preserve">102036  </t>
  </si>
  <si>
    <t>2120222120 </t>
  </si>
  <si>
    <t xml:space="preserve">56693   </t>
  </si>
  <si>
    <t>c</t>
  </si>
  <si>
    <t>1102212212 </t>
  </si>
  <si>
    <t>0120220000  </t>
  </si>
  <si>
    <t>23166  </t>
  </si>
  <si>
    <t>2222221220  </t>
  </si>
  <si>
    <t xml:space="preserve">78244   </t>
  </si>
  <si>
    <t>1222122222 </t>
  </si>
  <si>
    <t xml:space="preserve">118041  </t>
  </si>
  <si>
    <t>AA</t>
  </si>
  <si>
    <t>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</t>
  </si>
  <si>
    <t>NA</t>
  </si>
  <si>
    <t>EYHAPAGYQVNPPYHPVHGYE---EQCSSIYIYYGTNAEKLAANILQWITFALSALCLMFYGFSAWKATCGWEEVYVCCVEVLFVTLEIFKEFSSPAMLFLYTGNITPWLRYAEWLLSCPVILIHLSNLSGLKNDYSKRTMGLLVSDIGTIVWGTTAALATDWLKWLLYIVSCIYGIYTFFNAAKVYIEANHSVPKGHCRMVVKLMAYAYFASWGMFPILWAVGPEGLLKLSVYGSTVGHTIIDLMSKNCWGLLGHHLRIKIHEHILIHGDIRKTTKMEIGGEEVEVEEFVEEE</t>
  </si>
  <si>
    <t>GFDELAKGAVVPEDHFVCGPA-DKCYCSAWLHSRGTNAEKLAANILQWITFALSALCLMFYGFSAWKATCGWEEVYVCCVEVLFVTLEIFKEFSSPATVYLSTGNHAYWLRYAEWLLSCPVILIHLSNLSGLKNDYSKRTMGLLVSDIGTIVWGTTAALATDWLKWLLYIVSCIYGIYTFFNAAKVYIEANHSVPKGHCRMVVKLMAYAYFASWGMFPILFILGPEGFGVLSVYGSTVGHTIIDLMSKNCWGLLGHHLRIKIHEHILIHGDIRKTTKMEIGGEEVEVEEFVEEE</t>
  </si>
  <si>
    <t xml:space="preserve"> RMLFQTSYTLENNGSVICIPNNGQCFCLAWLKSNGTPGEKIGAQVCQWIAFSIAIALLTFYGYQTWKSTCGWEEIYVATIEMIKFIIEYFHEFDEPAVIYSSNGNKTVCLRYFEWLLTCPVILIRLSNLTGLANDYNKRTMGLIVSCVGMIVFGMAAGLSKGYVRVIFFLMGLCYGGYMYFQAAKCYVEAYHTVPKGRCRQVVTGMAWLFFVSWGSYPGLFIFGPEGMHTLSPYANSIGHSICDIIAKEFWTFLAHYLRVLIHEHILIHGDIRKTTKLNIGGTEIEVETLVEDE</t>
  </si>
  <si>
    <t xml:space="preserve"> GFDELAKGAVVPEDHFVCGPA-DKCYCSAWLHSRGTPGEKIGAQVCQWIAFSIAIALLTFYGYQTWKSTCGWEEIYVATIEMIKFIIEYFHEFDSPATVYLSNGNHAYCLRYFEWLLTCPVILIRLSNLTGLANDYNKRTMGLIVSCVGMIVFGMAAGLSKGYVRVIFFLMGLCYGGYMYFQAAKCYVEAYHTVPKGRCRQVVTGMAWLFFVSWGSYPILWAVGPEGLLKLSPYANSIGHSICDIIAKEFWTFLAHYLRVLIHEHILIHGDIRKTTKLNIGGTEIEVETLVEDE</t>
  </si>
  <si>
    <t>EYHAPAGYQVNPPYHPVHGYE---EQCSSIYIYYGTNAEKLAANILQWITFALSALCLMFYGFSAWKATCGWEEVYVCCVEVLFVTLEIFKEFSSPAMLFLYGGNITPWLRYAEWLLSCPVILIHLSNLSGLSEAYNKRTMALLVSDLGTICMGVTAALATGWVKWLFYCIGLVYGTQTFYNAGIIYVEANHSVPKGHCRMVVKLMAYAYFASWGMFPGLFIFGPEGMHTLSVYGSTVGHTIIDLMSKNCWGLLGHHLRIKIHEHILIHGDIRKTTKMEIGGEEVEVEEFVEEE</t>
  </si>
  <si>
    <t>GFDELAKGAVVPEDHFVCGPA-DKCYCSAWLHSRGTPGEKIGAQVCQWIAFSIAIALLTFYGFSAWKATCGWEEVYVCCVEVLFVTLEIFKEFSSPATVYLSTGNHAYCLRYFEWLLSCPVILIRLSNLTGLKNDYSKRTMGLIVSCVGMIVFGMAAGLATDWLKWLLYIVSCIYGGYMYFQAAKCYVEAYHTVPKGHCRMVVKLMAYAYFASWGSYPILFILGPEGFGVLSPYANSIGHSICDIIAKEFWTFLAHHLRIKIHEHILIHGDIRKTTKLNIGGTEIEVETLVEDE</t>
  </si>
  <si>
    <t>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</t>
  </si>
  <si>
    <t>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</si>
  <si>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GGCctgTTCATCTTTggccccgagggcATGCACACCctgagcCCTTACGCCAACAGCATCggccacAGCatcTGCgacATCATCGCCaagGAGTTTtggACCTTCctcGCCcactacctgcgcgtgctgatccacgagcatatcctcatccacggcgacattcgcaagaccaccaaattgaacattggtggcactgagattgaggtcgagacgctggtggaggacgag</t>
  </si>
  <si>
    <t>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</t>
  </si>
  <si>
    <t>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GTGAGGCAtatAATaagcgtaccatgGCTctgctggtgtcagatatcggcacgatcgtgtggggcaccacggccgcgctgGCTACCGATTGGCTCAAATGGCTGCTGTATATCGTGTCTTGCATCtacggcACCCAGACATTCTACAACgcaGGAATCAT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</t>
  </si>
  <si>
    <t>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GGAggcaacATTACCCCATGGcttcgttacGCCgagtggctgctgTCTtgccctgtcattcttatccatctgagcaacCTGAGCggtctgAGTGAGGCAtatAATaagcgtaccatgGCTctgCTGgtgtcaGACCTGggcACTatcTGCATGggcGTGACAgccGCTctgGCCACTGGGTGGGTGAAGTGGCTGTTTTACTGTATCGGCCTGGTG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</si>
  <si>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</t>
  </si>
  <si>
    <t xml:space="preserve"> GFDELAKGAVVPEDHFVCGPA-DKCYCSAWLHSRGTPGEKIGAQVCQWIAFSIAIALLTFYGFSAWKATCGWEEVYVCCVEVLFVTLEIFKEFSSPATVYLSTGNHAYCLRYFEWLLSCPVILIRLSNLSGLKNDYSKRTMGLIVSCVGMIVFGMAAGLATDWLKWLLYIVSCIYGGYMYFQAAKCYVEAYHTVPKGRCRQVVTGMAWLFFVSWGSYPILWAVGPEGLLKLSPYANSIGHSICDIIAKEFWTFLAHHLRIKIHEHIIMYGDIRRPVSSQFLGRKVDVLAFVTEE</t>
  </si>
  <si>
    <t>RMLFQTSYTLENNGSVICIPNNGQCFCLAWLKSNGTNAEKLAANILQWIAVFLSALFLAFYGWHAYKASVGWEEVYVCSVELIKVILEIYFEFTSPATVYLSTGNHAYCLRYFEWLLSCPVILIRLSNLSGLKNDYSKRTMGLIVSDIGTIVWGTTAALSKGYVRVIFFLMGLCYGIYTFFNAAKVYIEANHSVPKGHCRMVVKLMAYAYFASWGSYPILWAVGPEGLLKLSVYGSTVGHTIIDLMSKNCWGLLGHYLRVLIHEHILIHGDIRKTTKMEIGGEEVEVEEFVEEE</t>
  </si>
  <si>
    <t>GFDELAKGAVVPEDHFVCGPA-DKCYCSAWLHSRGTPGEKIGAQVCQWIAFSIAIALLTFYGFSAWKATCGWEEVYVCCVEVLFVTLEIFKEFSSPATVYLSTGNHAYCLRYFEWLLSCPVILIRLSNLSGLKNDYSKRTMGLIVSCVGMIVFGMAAGLATDWLKWLLYIVSCIYGGYMYFQAAKCYVEAYHTVPKGRCRQVVTGMAWLFFVSWGSYPILWAVGPEGLLKLSPYANSIGHSICDIIAKEFWTFLAHHLRIKIHEHIIMYGDIRRPVSSQFLGRKVDVLAFVTEE</t>
  </si>
  <si>
    <t>GFDELAKGAVVPEDHFVCGPA-DKCYCSAWLHSRGTPGEKIGAQVCQWIAFSIAIALLTFYGFSAWKATCGWEEVYVCCVEVLFVTLEIFKEFSSPATVYLSTGNHAYCLRYFEWLLSCPVILIRLSNLSGLKNDYSKRTMGLIVSCVGMIVFGMAAGLATDWLKWLLYIVSCIYGGYMYFQAAKCYVEAYHTVPKGRCRQVVTGMAWLFFVSWGSYPILWAVGPEGLLKLSPYANSIGHSICDIIAKEFWTFLAHHLRIKIHEHILIHGDIRKTTKLNIGGTEIEVETLVED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</si>
  <si>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</si>
  <si>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</si>
  <si>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</t>
  </si>
  <si>
    <t>translation of NA</t>
  </si>
  <si>
    <t>EYHAPAGYQVNPPYHPVHGYE---</t>
  </si>
  <si>
    <t>GFDELAKGAVVPEDHFVCGPA-DKCYCSAWLHSRGTNAEKLAANILQWITFALSALCLMFYGFSAWKATCGWEEVYVCCVEVLFVTLEIFKEFSSPATVYLSTGNHAYWLRYAEWLLSCPVILIHLSNLSGLSEAYNKRTMALLVSDIGTIVWGTTAALATDWLKWLLYIVSCIYGTQTFYNAGIIYVEANHSVPKGHCRMVVKLMAYAYFASWGMFPILWAVGPEGLLKLSVYGSTVGHTIIDLMSKNCWGLLGHHLRIKIHEHILIHGDIRKTTKMEIGGEEVEVEEFVEEE</t>
  </si>
  <si>
    <t>GFDELAKGAVVPEDHFVCGPADKCYCSAWLHSRGTPGEKIGAQVCQWIAFSIAIALLTFYGFSAWKATCGWEEVYVCCVEVLFVTLEIFKEFSSPATVYLSTGNHAYCLRYFEWLLSCPVILIRLSNLSGLKNDYSKRTMGLIVSCVGMIVFGMAAGLATDWLKWLLYIVSCIYGGYMYFQAAKCYVEAYHTVPKGRCRQVVTGMAWLFFVSWGSYPILWAVGPEGLLKLSPYANSIGHSICDIIAKEFWTFLAHHLRIKIHEHILIHGDIRKTTKLNIGGTEIEVETLVEDE</t>
  </si>
  <si>
    <t>GFDELAKGAVVPEDHFVCGPADKCYCSAWLHSRGTPGEKIGAQVCQWIAFSIAIALLTFYGFSAWKATCGWEEVYVCCVEVLFVTLEIFKEFSSPATVYLSTGNHAYCLRYFEWLLSCPVILIRLSNLTGLKNDYSKRTMGLIVSCVGMIVFGMAAGLATDWLKWLLYIVSCIYGGYMYFQAAKCYVEAYHTVPKGHCRMVVKLMAYAYFASWGSYPILFILGPEGFGVLSPYANSIGHSICDIIAKEFWTFLAHHLRIKIHEHILIHGDIRKTTKLNIGGTEIEVETLVEDE</t>
  </si>
  <si>
    <t>GFDELAKGAVVPEDHFVCGPADKCYCSAWLHSRGTPGEKIGAQVCQWIAFSIAIALLTFYGFSAWKATCGWEEVYVCCVEVLFVTLEIFKEFSSPATVYLSTGNHAYCLRYFEWLLSCPVILIRLSNLSGLKNDYSKRTMGLIVSCVGMIVFGMAAGLATDWLKWLLYIVSCIYGGYMYFQAAKCYVEAYHTVPKGRCRQVVTGMAWLFFVSWGSYPILWAVGPEGLLKLSPYANSIGHSICDIIAKEFWTFLAHHLRIKIHEHIIMYGDIRRPVSSQFLGRKVDVLAFVTEE</t>
  </si>
  <si>
    <t>EYHAPAGYQVNPPYHPVHGYEEQCSSIYIYYGTNAEKLAANILQWITFALSALCLMFYGFSAWKATCGWEEVYVCCVEVLFVTLEIFKEFSSPAMLFLYGGNITPWLRYAEWLLSCPVILIHLSNLSGLSEAYNKRTMALLVSDLGTICMGVTAALATGWVKWLFYCIGLVYGTQTFYNAGIIYVEANHSVPKGHCRMVVKLMAYAYFASWGMFPGLFIFGPEGMHTLSVYGSTVGHTIIDLMSKNCWGLLGHHLRIKIHEHILIHGDIRKTTKMEIGGEEVEVEEFVEEE</t>
  </si>
  <si>
    <t>GFDELAKGAVVPEDHFVCGPADKCYCSAWLHSRGTNAEKLAANILQWITFALSALCLMFYGFSAWKATCGWEEVYVCCVEVLFVTLEIFKEFSSPATVYLSTGNHAYWLRYAEWLLSCPVILIHLSNLSGLSEAYNKRTMALLVSDIGTIVWGTTAALATDWLKWLLYIVSCIYGTQTFYNAGIIYVEANHSVPKGHCRMVVKLMAYAYFASWGMFPILWAVGPEGLLKLSVYGSTVGHTIIDLMSKNCWGLLGHHLRIKIHEHILIHGDIRKTTKMEIGGEEVEVEEFVEEE</t>
  </si>
  <si>
    <t>GFDELAKGAVVPEDHFVCGPADKCYCSAWLHSRGTPGEKIGAQVCQWIAFSIAIALLTFYGYQTWKSTCGWEEIYVATIEMIKFIIEYFHEFDSPATVYLSNGNHAYCLRYFEWLLTCPVILIRLSNLTGLANDYNKRTMGLIVSCVGMIVFGMAAGLSKGYVRVIFFLMGLCYGGYMYFQAAKCYVEAYHTVPKGRCRQVVTGMAWLFFVSWGSYPILWAVGPEGLLKLSPYANSIGHSICDIIAKEFWTFLAHYLRVLIHEHILIHGDIRKTTKLNIGGTEIEVETLVEDE</t>
  </si>
  <si>
    <t>RMLFQTSYTLENNGSVICIPNNGQCFCLAWLKSNGTPGEKIGAQVCQWIAFSIAIALLTFYGYQTWKSTCGWEEIYVATIEMIKFIIEYFHEFDEPAVIYSSNGNKTVCLRYFEWLLTCPVILIRLSNLTGLANDYNKRTMGLIVSCVGMIVFGMAAGLSKGYVRVIFFLMGLCYGGYMYFQAAKCYVEAYHTVPKGRCRQVVTGMAWLFFVSWGSYPGLFIFGPEGMHTLSPYANSIGHSICDIIAKEFWTFLAHYLRVLIHEHILIHGDIRKTTKLNIGGTEIEVETLVEDE</t>
  </si>
  <si>
    <t>EYHAPAGYQVNPPYHPVHGYEEQCSSIYIYYGTNAEKLAANILQWITFALSALCLMFYGFSAWKATCGWEEVYVCCVEVLFVTLEIFKEFSSPAMLFLYTGNITPWLRYAEWLLSCPVILIHLSNLSGLKNDYSKRTMGLLVSDIGTIVWGTTAALATDWLKWLLYIVSCIYGIYTFFNAAKVYIEANHSVPKGHCRMVVKLMAYAYFASWGMFPILWAVGPEGLLKLSVYGSTVGHTIIDLMSKNCWGLLGHHLRIKIHEHILIHGDIRKTTKMEIGGEEVEVEEFVEEE</t>
  </si>
  <si>
    <t>GFDELAKGAVVPEDHFVCGPADKCYCSAWLHSRGTNAEKLAANILQWITFALSALCLMFYGFSAWKATCGWEEVYVCCVEVLFVTLEIFKEFSSPATVYLSTGNHAYWLRYAEWLLSCPVILIHLSNLSGLKNDYSKRTMGLLVSDIGTIVWGTTAALATDWLKWLLYIVSCIYGIYTFFNAAKVYIEANHSVPKGHCRMVVKLMAYAYFASWGMFPILFILGPEGFGVLSVYGSTVGHTIIDLMSKNCWGLLGHHLRIKIHEHILIHGDIRKTTKMEIGGEEVEVEEFVEEE</t>
  </si>
  <si>
    <t>EYHAPAGYQVNPPYHPVHGYEEQCSSIYIYYGTNAEKLAANILQWITFALSALCLMFYGFSAWKATCGWEEVYVCCVEVLFVTLEIFKEFSSPAMLFLYTGNITPWLRYAEWLLSCPVILIHLSNLSGLKNDYSKRTMGLLVSDIGTIVWGTTAALATDWLKWLLYIVSCIYGIYTFFNAAKVYIEANHSVPKGHCRMVVKLMAYAYFASWGMFPILFILGPEGFGVLSVYGSTVGHTIIDLMSKNCWGLLGHHLRIKIHEHILIHGDIRKTTKMEIGGEEVEVEEFVEEE</t>
  </si>
  <si>
    <t>CheRiff_spy57</t>
  </si>
  <si>
    <t>N-termin seq_parent 1</t>
  </si>
  <si>
    <t>ATGGGCGGAGCTCCTGCTCCAGACGCTCACAGCGCCCCACCTGGAAACGATTCTGCCGCCCACATCGTGATGGTGGACGCCTACAAGCCCACCAAGGGAGGCAGT</t>
  </si>
  <si>
    <t>C1C2_spy</t>
  </si>
  <si>
    <t>N-termin seq_parent 2</t>
  </si>
  <si>
    <t>atgtcgcggaggccatggcttcttgccctagcgctggcagtggcgctggcggccggcagcgcaggagccgcccacatcgtgatggtggacgcctacaagcccaccaagtcgactggcagtgacgcgacggtgccggtcgcgactcaggatggccccgactacgttttccaccgtgcccacgag</t>
  </si>
  <si>
    <t>CsChrimsonR_spy75</t>
  </si>
  <si>
    <t>N-termin seq_parent 3</t>
  </si>
  <si>
    <t>ATGAGCAGACTGGTCGCCGCTTCTTGGCTGCTGGCTCTCCTCCTCTGCGGAATTACCAGCACAACAACAGCCTCTGCCCACATCGTGATGGTGGACGCCTACAAGCCCACCAAGAGCGCCCCAGCAGCTTCTTCTACAGACGGAACAGCCGCCGCAGCAGTGTCTCACTACGCCATGAAC</t>
  </si>
  <si>
    <t>CheRiff</t>
  </si>
  <si>
    <t>C-termin seq_parent 1</t>
  </si>
  <si>
    <t>GATAAAGTG</t>
  </si>
  <si>
    <t>C1C2</t>
  </si>
  <si>
    <t>C-termin seq_parent 2</t>
  </si>
  <si>
    <t>gccgaggctggcgcggtc</t>
  </si>
  <si>
    <t>N-terminal cloning</t>
  </si>
  <si>
    <r>
      <t>CTAGTTCTGGGGGCAGCGGG</t>
    </r>
    <r>
      <rPr>
        <u/>
        <sz val="12"/>
        <color rgb="FF008000"/>
        <rFont val="Courier"/>
      </rPr>
      <t>GGATCC</t>
    </r>
    <r>
      <rPr>
        <sz val="12"/>
        <color rgb="FF008000"/>
        <rFont val="Courier"/>
      </rPr>
      <t>GCCACC</t>
    </r>
  </si>
  <si>
    <t>CsChrimsonR</t>
  </si>
  <si>
    <t>C-termin seq_parent 3</t>
  </si>
  <si>
    <t>GACGAGGATACAGTG</t>
  </si>
  <si>
    <t>C-terminal cloning</t>
  </si>
  <si>
    <r>
      <rPr>
        <u/>
        <sz val="11"/>
        <color rgb="FF0000FF"/>
        <rFont val="Courier New"/>
      </rPr>
      <t>GCGGCCGC</t>
    </r>
    <r>
      <rPr>
        <sz val="11"/>
        <color rgb="FF0000FF"/>
        <rFont val="Courier New"/>
      </rPr>
      <t>CAAGAGCAGGATCACCAGCGAG</t>
    </r>
  </si>
  <si>
    <t>CheRiff = 1, C1C2 = 2, CsChrimsonR = 3</t>
  </si>
  <si>
    <t>NCR 10 block library</t>
  </si>
  <si>
    <t>N-term block = G (7)</t>
  </si>
  <si>
    <t>C-terminal block = E (5)</t>
  </si>
  <si>
    <t>ORF</t>
  </si>
  <si>
    <t>ORF+cloning</t>
  </si>
  <si>
    <t>correct me</t>
  </si>
  <si>
    <t>Order me</t>
  </si>
  <si>
    <t>testing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</si>
  <si>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</si>
  <si>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</si>
  <si>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</si>
  <si>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</si>
  <si>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GGCctgTTCATCTTTggccccgagggcATGCACACC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</si>
  <si>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</si>
  <si>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GTGAGGCAtatAATaagcgtaccatgGCTctgctggtgtcagatatcggcacgatcgtgtggggcaccacggccgcgctgGCTACCGATTGGCTCAAATGGCTGCTGTATATCGTGTCTTGCATCtacggcACCCAGACATTCTACAACgcaGGAATCAT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</si>
  <si>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</si>
  <si>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GGAggcaacATTACCCCATGGcttcgttacGCCgagtggctgctgTCTtgccctgtcattcttatccatctgagcaacCTGAGCggtctgAGTGAGGCAtatAATaagcgtaccatgGCTctgCTGgtgtcaGACCTGggcACTatcTGCATGggcGTGACAgccGCTctgGCCACTGGGTGGGTGAAGTGGCTGTTTTACTGTATCGGCCTGGTG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</si>
  <si>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</si>
  <si>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</si>
  <si>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</si>
  <si>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</si>
  <si>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</si>
  <si>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</si>
  <si>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</si>
  <si>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GTGAGGCAtatAATaagcgtaccatgGCTctgctggtgtcagatatcggcacgatcgtgtggggcaccacggccgcgctgGCTACCGATTGGCTCAAATGGCTGCTGTATATCGTGTCTTGCATCtacggcACCCAGACATTCTACAACgcaGGAATCAT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</si>
  <si>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CgcgctttcagcgctctgcctgatgttctacggcTTCAGCGCCTGGaagGCCACTTGCggctgggaggagGTCtacgtgTGTTGCGTCgagGTGCTGTTCGTGACCCTGgagATCTTCAAGgagtttAGCAGTcctgcgATGCTGTTCCTGTACGGAggcaacATTACCCCATGGcttcgttacGCCgagtggctgctgTCTtgccctgtcattcttatccatctgagcaacCTGAGCggtctgAGTGAGGCAtatAATaagcgtaccatgGCTctgCTGgtgtcaGACCTGggcACTatcTGCATGggcGTGACAgccGCTctgGCCACTGGGTGGGTGAAGTGGCTGTTTTACTGTATCGGCCTGGTG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</si>
  <si>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</si>
  <si>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</si>
  <si>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ChR_2n1</t>
  </si>
  <si>
    <t>ChR_2n2</t>
  </si>
  <si>
    <t>ChR_2n3</t>
  </si>
  <si>
    <t>ChR_2n4</t>
  </si>
  <si>
    <t>ChR_2n5</t>
  </si>
  <si>
    <t>ChR_2n6</t>
  </si>
  <si>
    <t>ChR_2n7</t>
  </si>
  <si>
    <t>ChR_2c1</t>
  </si>
  <si>
    <t>ChR_2c2</t>
  </si>
  <si>
    <t>ChR_2c3</t>
  </si>
  <si>
    <t>ChR_2c4</t>
  </si>
  <si>
    <t>ChR_2n8</t>
  </si>
  <si>
    <t>Modified for IDT pickyness</t>
  </si>
  <si>
    <t>CTAGTTCTGGGGGCAGCGGGGGATCCGCCACCatgtcgcggaggccatggcttcttgccctagcgctggcagtggcgctggcggccggcagcgcaggagct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gcgaacgactataacaagcgtaccatgGGCctgATCgtgtcaTGCGTGggcATGatcGTGTTCggcATGGCCgccGGActgtccaagggatacgtccgtgtcattttcttcctgatgggcctgtgctacggaGGCTACATGTACTTCCAGgcaGCCAAGTGCtacGTGgaggcgtaccacaccgtgccgaagggccggtgtcgccaggtggtgactggcatggcttggctcttcttcgtatcatggggtAGCTACcccGGCctgTTCATCTTTggccccgagggcATGCACACC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</si>
  <si>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a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</si>
  <si>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a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</si>
  <si>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a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</si>
</sst>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222222"/>
      <name val="Trebuchet MS"/>
    </font>
    <font>
      <sz val="11"/>
      <color rgb="FF222222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ourier"/>
    </font>
    <font>
      <u/>
      <sz val="12"/>
      <color rgb="FF008000"/>
      <name val="Courier"/>
    </font>
    <font>
      <sz val="11"/>
      <color rgb="FF0000FF"/>
      <name val="Courier New"/>
    </font>
    <font>
      <u/>
      <sz val="11"/>
      <color rgb="FF0000FF"/>
      <name val="Courier New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8" fillId="0" borderId="1" xfId="0" applyFont="1" applyBorder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0" fillId="6" borderId="0" xfId="0" applyFill="1"/>
    <xf numFmtId="0" fontId="0" fillId="7" borderId="0" xfId="0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I7" sqref="I7"/>
    </sheetView>
  </sheetViews>
  <sheetFormatPr baseColWidth="10" defaultRowHeight="15" x14ac:dyDescent="0"/>
  <cols>
    <col min="2" max="2" width="18.6640625" customWidth="1"/>
    <col min="3" max="3" width="7" customWidth="1"/>
    <col min="4" max="4" width="12.1640625" style="3" customWidth="1"/>
    <col min="5" max="5" width="11.1640625" bestFit="1" customWidth="1"/>
    <col min="6" max="6" width="6" customWidth="1"/>
    <col min="7" max="7" width="17.33203125" customWidth="1"/>
    <col min="10" max="10" width="11.1640625" bestFit="1" customWidth="1"/>
  </cols>
  <sheetData>
    <row r="1" spans="1:18">
      <c r="B1" t="s">
        <v>85</v>
      </c>
    </row>
    <row r="2" spans="1:18">
      <c r="B2" t="s">
        <v>63</v>
      </c>
      <c r="C2" t="s">
        <v>64</v>
      </c>
      <c r="D2" t="s">
        <v>65</v>
      </c>
    </row>
    <row r="3" spans="1:18">
      <c r="B3" t="s">
        <v>66</v>
      </c>
      <c r="C3" t="s">
        <v>67</v>
      </c>
      <c r="D3" t="s">
        <v>68</v>
      </c>
    </row>
    <row r="4" spans="1:18">
      <c r="B4" t="s">
        <v>69</v>
      </c>
      <c r="C4" t="s">
        <v>70</v>
      </c>
      <c r="D4" t="s">
        <v>71</v>
      </c>
    </row>
    <row r="5" spans="1:18">
      <c r="B5" t="s">
        <v>72</v>
      </c>
      <c r="C5" t="s">
        <v>73</v>
      </c>
      <c r="D5" t="s">
        <v>74</v>
      </c>
    </row>
    <row r="6" spans="1:18">
      <c r="B6" t="s">
        <v>75</v>
      </c>
      <c r="C6" t="s">
        <v>76</v>
      </c>
      <c r="D6" t="s">
        <v>77</v>
      </c>
      <c r="G6" t="s">
        <v>78</v>
      </c>
      <c r="H6" s="4" t="s">
        <v>79</v>
      </c>
    </row>
    <row r="7" spans="1:18" ht="16" thickBot="1">
      <c r="B7" t="s">
        <v>80</v>
      </c>
      <c r="C7" t="s">
        <v>81</v>
      </c>
      <c r="D7" t="s">
        <v>82</v>
      </c>
      <c r="G7" t="s">
        <v>83</v>
      </c>
      <c r="H7" s="5" t="s">
        <v>84</v>
      </c>
    </row>
    <row r="9" spans="1:18">
      <c r="B9" s="1" t="s">
        <v>0</v>
      </c>
      <c r="H9" t="s">
        <v>27</v>
      </c>
      <c r="I9" t="s">
        <v>29</v>
      </c>
      <c r="J9" t="s">
        <v>50</v>
      </c>
      <c r="K9" t="s">
        <v>89</v>
      </c>
      <c r="L9" t="s">
        <v>90</v>
      </c>
      <c r="M9" t="s">
        <v>91</v>
      </c>
      <c r="N9" s="8" t="s">
        <v>92</v>
      </c>
      <c r="O9" s="9" t="s">
        <v>93</v>
      </c>
      <c r="P9" s="9"/>
      <c r="Q9" s="9"/>
      <c r="R9" s="8" t="s">
        <v>126</v>
      </c>
    </row>
    <row r="10" spans="1:18">
      <c r="A10" t="s">
        <v>114</v>
      </c>
      <c r="B10" s="2" t="s">
        <v>4</v>
      </c>
      <c r="C10" t="s">
        <v>8</v>
      </c>
      <c r="D10" s="3">
        <v>1122220121</v>
      </c>
      <c r="E10">
        <v>2233331232</v>
      </c>
      <c r="F10">
        <v>19</v>
      </c>
      <c r="G10">
        <v>87</v>
      </c>
      <c r="H10" t="s">
        <v>51</v>
      </c>
      <c r="I10" t="s">
        <v>28</v>
      </c>
      <c r="J10" t="s">
        <v>62</v>
      </c>
      <c r="K10" t="str">
        <f>$D$2&amp;I10&amp;$D$7</f>
        <v>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</v>
      </c>
      <c r="L10" t="str">
        <f>$H$6&amp;K10&amp;$H$7</f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v>
      </c>
      <c r="M10" t="s">
        <v>94</v>
      </c>
      <c r="N10" s="8" t="s">
        <v>105</v>
      </c>
      <c r="O10" s="9" t="b">
        <f>IF(ISNUMBER(SEARCH("??????1???",E10)),ISNUMBER(SEARCH($D$2,N10)),(IF(ISNUMBER(SEARCH("??????2???",E10)),ISNUMBER(SEARCH($D$3,N10)),(IF(ISNUMBER(SEARCH("??????3???",E10)),ISNUMBER(SEARCH($D$4,N10)),"0")))))</f>
        <v>1</v>
      </c>
      <c r="P10" s="9" t="b">
        <f>IF(ISNUMBER(SEARCH("????1?????",E10)),ISNUMBER(SEARCH($D$5,N10)),(IF(ISNUMBER(SEARCH("????2?????",E10)),ISNUMBER(SEARCH($D$6,N10)),(IF(ISNUMBER(SEARCH("????3?????",E10)),ISNUMBER(SEARCH($D$7,N10)),"0")))))</f>
        <v>1</v>
      </c>
      <c r="Q10" s="9" t="b">
        <f>IF(O10,P10,"False")</f>
        <v>1</v>
      </c>
      <c r="R10" s="8" t="s">
        <v>105</v>
      </c>
    </row>
    <row r="11" spans="1:18">
      <c r="A11" t="s">
        <v>115</v>
      </c>
      <c r="B11" s="2" t="s">
        <v>6</v>
      </c>
      <c r="C11" t="s">
        <v>8</v>
      </c>
      <c r="D11" s="3">
        <v>1122222121</v>
      </c>
      <c r="E11">
        <v>2233333232</v>
      </c>
      <c r="F11">
        <v>23</v>
      </c>
      <c r="G11">
        <v>55</v>
      </c>
      <c r="H11" t="s">
        <v>31</v>
      </c>
      <c r="I11" t="s">
        <v>36</v>
      </c>
      <c r="J11" t="s">
        <v>61</v>
      </c>
      <c r="K11" t="str">
        <f>$D$4&amp;I11&amp;$D$7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</v>
      </c>
      <c r="L11" t="str">
        <f>$H$6&amp;K11&amp;$H$7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v>
      </c>
      <c r="M11" t="s">
        <v>95</v>
      </c>
      <c r="N11" s="8" t="s">
        <v>106</v>
      </c>
      <c r="O11" s="9" t="b">
        <f>IF(ISNUMBER(SEARCH("??????1???",E11)),ISNUMBER(SEARCH($D$2,N11)),(IF(ISNUMBER(SEARCH("??????2???",E11)),ISNUMBER(SEARCH($D$3,N11)),(IF(ISNUMBER(SEARCH("??????3???",E11)),ISNUMBER(SEARCH($D$4,N11)),"0")))))</f>
        <v>1</v>
      </c>
      <c r="P11" s="9" t="b">
        <f>IF(ISNUMBER(SEARCH("????1?????",E11)),ISNUMBER(SEARCH($D$5,N11)),(IF(ISNUMBER(SEARCH("????2?????",E11)),ISNUMBER(SEARCH($D$6,N11)),(IF(ISNUMBER(SEARCH("????3?????",E11)),ISNUMBER(SEARCH($D$7,N11)),"0")))))</f>
        <v>1</v>
      </c>
      <c r="Q11" s="9" t="b">
        <f t="shared" ref="Q11:Q24" si="0">IF(O11,P11,"False")</f>
        <v>1</v>
      </c>
      <c r="R11" s="8" t="s">
        <v>106</v>
      </c>
    </row>
    <row r="12" spans="1:18">
      <c r="A12" t="s">
        <v>116</v>
      </c>
      <c r="B12" s="2" t="s">
        <v>7</v>
      </c>
      <c r="C12" t="s">
        <v>8</v>
      </c>
      <c r="D12" s="3" t="s">
        <v>9</v>
      </c>
      <c r="E12">
        <v>3233331232</v>
      </c>
      <c r="F12">
        <v>21</v>
      </c>
      <c r="G12">
        <v>81</v>
      </c>
      <c r="H12" t="s">
        <v>30</v>
      </c>
      <c r="I12" t="s">
        <v>37</v>
      </c>
      <c r="J12" t="s">
        <v>60</v>
      </c>
      <c r="K12" t="str">
        <f>$D$2&amp;I12&amp;$D$7</f>
        <v>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</v>
      </c>
      <c r="L12" t="str">
        <f>$H$6&amp;K12&amp;$H$7</f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CCggcaacATTACCCCAtggcttcgttacgcggagtggctgctgTCTtgccctgtcattcttatccatctgagcaacCTGAGCggtctgAAGAACGACtatAGCaagcgtaccatgggtctgctggtgtcagatatcggcacgatcgtgtggggcaccacggccgcgctgGCTACCGATTGGCTCAAATGGCTGCTGTATATCGTGTCTTGCATCtacggcatctacacattcttcaacgcagccaaggtctacatt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v>
      </c>
      <c r="M12" t="s">
        <v>96</v>
      </c>
      <c r="N12" s="8" t="s">
        <v>107</v>
      </c>
      <c r="O12" s="9" t="b">
        <f>IF(ISNUMBER(SEARCH("??????1???",E12)),ISNUMBER(SEARCH($D$2,N12)),(IF(ISNUMBER(SEARCH("??????2???",E12)),ISNUMBER(SEARCH($D$3,N12)),(IF(ISNUMBER(SEARCH("??????3???",E12)),ISNUMBER(SEARCH($D$4,N12)),"0")))))</f>
        <v>1</v>
      </c>
      <c r="P12" s="9" t="b">
        <f>IF(ISNUMBER(SEARCH("????1?????",E12)),ISNUMBER(SEARCH($D$5,N12)),(IF(ISNUMBER(SEARCH("????2?????",E12)),ISNUMBER(SEARCH($D$6,N12)),(IF(ISNUMBER(SEARCH("????3?????",E12)),ISNUMBER(SEARCH($D$7,N12)),"0")))))</f>
        <v>1</v>
      </c>
      <c r="Q12" s="9" t="b">
        <f t="shared" si="0"/>
        <v>1</v>
      </c>
      <c r="R12" s="8" t="s">
        <v>107</v>
      </c>
    </row>
    <row r="13" spans="1:18">
      <c r="B13" s="1" t="s">
        <v>1</v>
      </c>
      <c r="N13" s="8"/>
      <c r="O13" s="9"/>
      <c r="P13" s="9"/>
      <c r="Q13" s="9"/>
      <c r="R13" s="8"/>
    </row>
    <row r="14" spans="1:18" s="11" customFormat="1">
      <c r="A14" s="11" t="s">
        <v>121</v>
      </c>
      <c r="B14" s="10" t="s">
        <v>10</v>
      </c>
      <c r="C14" s="11" t="s">
        <v>11</v>
      </c>
      <c r="D14" s="12" t="s">
        <v>12</v>
      </c>
      <c r="E14" s="11">
        <v>3333332331</v>
      </c>
      <c r="F14" s="11">
        <v>14</v>
      </c>
      <c r="G14" s="11">
        <v>27</v>
      </c>
      <c r="H14" s="11" t="s">
        <v>43</v>
      </c>
      <c r="I14" s="11" t="s">
        <v>47</v>
      </c>
      <c r="J14" s="11" t="s">
        <v>55</v>
      </c>
      <c r="K14" t="str">
        <f>$D$4&amp;I14&amp;$D$5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L14" s="11" t="str">
        <f>$H$6&amp;K14&amp;$H$7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M14" s="11" t="s">
        <v>97</v>
      </c>
      <c r="N14" s="8" t="s">
        <v>108</v>
      </c>
      <c r="O14" s="9" t="b">
        <f>IF(ISNUMBER(SEARCH("1?????????",E14)),ISNUMBER(SEARCH($D$2,N14)),(IF(ISNUMBER(SEARCH("2?????????",E14)),ISNUMBER(SEARCH($D$3,N14)),(IF(ISNUMBER(SEARCH("3?????????",E14)),ISNUMBER(SEARCH($D$4,N14)),"0")))))</f>
        <v>1</v>
      </c>
      <c r="P14" s="9" t="b">
        <f>IF(ISNUMBER(SEARCH("?????????1",E14)),ISNUMBER(SEARCH($D$5,N14)),(IF(ISNUMBER(SEARCH("?????????2",E14)),ISNUMBER(SEARCH($D$6,N14)),(IF(ISNUMBER(SEARCH("?????????3",E14)),ISNUMBER(SEARCH($D$7,N14)),"0")))))</f>
        <v>1</v>
      </c>
      <c r="Q14" s="9" t="b">
        <f t="shared" si="0"/>
        <v>1</v>
      </c>
      <c r="R14" s="8" t="s">
        <v>108</v>
      </c>
    </row>
    <row r="15" spans="1:18">
      <c r="A15" t="s">
        <v>117</v>
      </c>
      <c r="B15" s="1" t="s">
        <v>13</v>
      </c>
      <c r="C15" t="s">
        <v>5</v>
      </c>
      <c r="D15" s="3" t="s">
        <v>14</v>
      </c>
      <c r="E15">
        <v>1322222323</v>
      </c>
      <c r="F15">
        <v>31</v>
      </c>
      <c r="G15">
        <v>54</v>
      </c>
      <c r="H15" t="s">
        <v>32</v>
      </c>
      <c r="I15" t="s">
        <v>38</v>
      </c>
      <c r="J15" t="s">
        <v>59</v>
      </c>
      <c r="K15" t="str">
        <f>$D$3&amp;I15&amp;$D$6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GGCctgTTCATCTTTggccccgagggcATGCACACCctgagcCCTTACGCCAACAGCATCggccacAGCatcTGCgacATCATCGCCaagGAGTTTtggACCTTCctcGCCcactacctgcgcgtgctgatccacgagcatatcctcatccacggcgacattcgcaagaccaccaaattgaacattggtggcactgagattgaggtcgagacgctggtggaggacgaggccgaggctggcgcggtc</v>
      </c>
      <c r="L15" t="str">
        <f>$H$6&amp;K15&amp;$H$7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GGCctgTTCATCTTTggccccgagggcATGCACACCctgagcCCTTACGCCAACAGCATCggccacAGCatcTGCgacATCATCGCCaagGAGTTTtggACCTTCctcGCCcactacctgcgcgtgctgatccacgagcatatcctcatccacggcgacattcgcaagaccaccaaattgaacattggtggcactgagattgaggtcgagacgctggtggaggacgaggccgaggctggcgcggtcGCGGCCGCCAAGAGCAGGATCACCAGCGAG</v>
      </c>
      <c r="M15" t="s">
        <v>98</v>
      </c>
      <c r="N15" s="14" t="s">
        <v>98</v>
      </c>
      <c r="O15" s="9" t="b">
        <f>IF(ISNUMBER(SEARCH("??????1???",E15)),ISNUMBER(SEARCH($D$2,N15)),(IF(ISNUMBER(SEARCH("??????2???",E15)),ISNUMBER(SEARCH($D$3,N15)),(IF(ISNUMBER(SEARCH("??????3???",E15)),ISNUMBER(SEARCH($D$4,N15)),"0")))))</f>
        <v>1</v>
      </c>
      <c r="P15" s="9" t="b">
        <f>IF(ISNUMBER(SEARCH("????1?????",E15)),ISNUMBER(SEARCH($D$5,N15)),(IF(ISNUMBER(SEARCH("????2?????",E15)),ISNUMBER(SEARCH($D$6,N15)),(IF(ISNUMBER(SEARCH("????3?????",E15)),ISNUMBER(SEARCH($D$7,N15)),"0")))))</f>
        <v>1</v>
      </c>
      <c r="Q15" s="9" t="b">
        <f t="shared" si="0"/>
        <v>1</v>
      </c>
      <c r="R15" s="15" t="s">
        <v>127</v>
      </c>
    </row>
    <row r="16" spans="1:18">
      <c r="A16" t="s">
        <v>118</v>
      </c>
      <c r="B16" s="1" t="s">
        <v>15</v>
      </c>
      <c r="C16" t="s">
        <v>5</v>
      </c>
      <c r="D16" s="3">
        <v>2211112212</v>
      </c>
      <c r="E16">
        <v>3322223323</v>
      </c>
      <c r="F16">
        <v>24</v>
      </c>
      <c r="G16">
        <v>57</v>
      </c>
      <c r="H16" t="s">
        <v>33</v>
      </c>
      <c r="I16" t="s">
        <v>39</v>
      </c>
      <c r="J16" t="s">
        <v>58</v>
      </c>
      <c r="K16" t="str">
        <f>$D$4&amp;I16&amp;$D$6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</v>
      </c>
      <c r="L16" t="str">
        <f>$H$6&amp;K16&amp;$H$7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CcttcgttacTTCgagtggctgctgacctgccctgtcattcttatcAGActgagcaaccttacgggtctggcgaacgactataa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v>
      </c>
      <c r="M16" t="s">
        <v>99</v>
      </c>
      <c r="N16" s="14" t="s">
        <v>109</v>
      </c>
      <c r="O16" s="9" t="b">
        <f>IF(ISNUMBER(SEARCH("??????1???",E16)),ISNUMBER(SEARCH($D$2,N16)),(IF(ISNUMBER(SEARCH("??????2???",E16)),ISNUMBER(SEARCH($D$3,N16)),(IF(ISNUMBER(SEARCH("??????3???",E16)),ISNUMBER(SEARCH($D$4,N16)),"0")))))</f>
        <v>1</v>
      </c>
      <c r="P16" s="9" t="b">
        <f>IF(ISNUMBER(SEARCH("????1?????",E16)),ISNUMBER(SEARCH($D$5,N16)),(IF(ISNUMBER(SEARCH("????2?????",E16)),ISNUMBER(SEARCH($D$6,N16)),(IF(ISNUMBER(SEARCH("????3?????",E16)),ISNUMBER(SEARCH($D$7,N16)),"0")))))</f>
        <v>1</v>
      </c>
      <c r="Q16" s="9" t="b">
        <f t="shared" si="0"/>
        <v>1</v>
      </c>
      <c r="R16" s="15" t="s">
        <v>128</v>
      </c>
    </row>
    <row r="17" spans="1:18">
      <c r="B17" s="1" t="s">
        <v>2</v>
      </c>
      <c r="N17" s="8"/>
      <c r="O17" s="9"/>
      <c r="P17" s="9"/>
      <c r="Q17" s="9"/>
      <c r="R17" s="8"/>
    </row>
    <row r="18" spans="1:18">
      <c r="A18" t="s">
        <v>119</v>
      </c>
      <c r="B18" s="2" t="s">
        <v>16</v>
      </c>
      <c r="C18" t="s">
        <v>8</v>
      </c>
      <c r="D18" s="3" t="s">
        <v>17</v>
      </c>
      <c r="E18">
        <v>3231333231</v>
      </c>
      <c r="F18">
        <v>28</v>
      </c>
      <c r="G18">
        <v>57</v>
      </c>
      <c r="H18" t="s">
        <v>52</v>
      </c>
      <c r="I18" t="s">
        <v>40</v>
      </c>
      <c r="J18" t="s">
        <v>57</v>
      </c>
      <c r="K18" t="str">
        <f>$D$4&amp;I18&amp;$D$7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GTGAGGCAtatAATaagcgtaccatgGCTctgctggtgtcagatatcggcacgatcgtgtggggcaccacggccgcgctgGCTACCGATTGGCTCAAATGGCTGCTGTATATCGTGTCTTGCATCtacggcACCCAGACATTCTACAACgcaGGAATCAT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</v>
      </c>
      <c r="L18" t="str">
        <f>$H$6&amp;K18&amp;$H$7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ggagtggctgctgTCTtgccctgtcattcttatccatctgagcaacCTGAGCggtctgAGTGAGGCAtatAATaagcgtaccatgGCTctgctggtgtcagatatcggcacgatcgtgtggggcaccacggccgcgctgGCTACCGATTGGCTCAAATGGCTGCTGTATATCGTGTCTTGCATCtacggcACCCAGACATTCTACAACgcaGGAATCAT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v>
      </c>
      <c r="M18" t="s">
        <v>100</v>
      </c>
      <c r="N18" s="8" t="s">
        <v>110</v>
      </c>
      <c r="O18" s="9" t="b">
        <f>IF(ISNUMBER(SEARCH("??????1???",E18)),ISNUMBER(SEARCH($D$2,N18)),(IF(ISNUMBER(SEARCH("??????2???",E18)),ISNUMBER(SEARCH($D$3,N18)),(IF(ISNUMBER(SEARCH("??????3???",E18)),ISNUMBER(SEARCH($D$4,N18)),"0")))))</f>
        <v>1</v>
      </c>
      <c r="P18" s="9" t="b">
        <f>IF(ISNUMBER(SEARCH("????1?????",E18)),ISNUMBER(SEARCH($D$5,N18)),(IF(ISNUMBER(SEARCH("????2?????",E18)),ISNUMBER(SEARCH($D$6,N18)),(IF(ISNUMBER(SEARCH("????3?????",E18)),ISNUMBER(SEARCH($D$7,N18)),"0")))))</f>
        <v>1</v>
      </c>
      <c r="Q18" s="9" t="b">
        <f t="shared" si="0"/>
        <v>1</v>
      </c>
      <c r="R18" s="8" t="s">
        <v>110</v>
      </c>
    </row>
    <row r="19" spans="1:18" s="11" customFormat="1">
      <c r="A19" s="11" t="s">
        <v>122</v>
      </c>
      <c r="B19" s="13" t="s">
        <v>18</v>
      </c>
      <c r="C19" s="11" t="s">
        <v>19</v>
      </c>
      <c r="D19" s="12" t="s">
        <v>20</v>
      </c>
      <c r="E19" s="11">
        <v>2213323323</v>
      </c>
      <c r="F19" s="11">
        <v>26</v>
      </c>
      <c r="G19" s="11">
        <v>64</v>
      </c>
      <c r="H19" s="11" t="s">
        <v>44</v>
      </c>
      <c r="I19" s="11" t="s">
        <v>48</v>
      </c>
      <c r="J19" s="11" t="s">
        <v>44</v>
      </c>
      <c r="K19" t="str">
        <f>$D$3&amp;I19&amp;$D$7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</v>
      </c>
      <c r="L19" s="11" t="str">
        <f>$H$6&amp;K19&amp;$H$7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v>
      </c>
      <c r="M19" s="11" t="s">
        <v>101</v>
      </c>
      <c r="N19" s="8" t="s">
        <v>101</v>
      </c>
      <c r="O19" s="9" t="b">
        <f>IF(ISNUMBER(SEARCH("1?????????",E19)),ISNUMBER(SEARCH($D$2,N19)),(IF(ISNUMBER(SEARCH("2?????????",E19)),ISNUMBER(SEARCH($D$3,N19)),(IF(ISNUMBER(SEARCH("3?????????",E19)),ISNUMBER(SEARCH($D$4,N19)),"0")))))</f>
        <v>1</v>
      </c>
      <c r="P19" s="9" t="b">
        <f>IF(ISNUMBER(SEARCH("?????????1",E19)),ISNUMBER(SEARCH($D$5,N19)),(IF(ISNUMBER(SEARCH("?????????2",E19)),ISNUMBER(SEARCH($D$6,N19)),(IF(ISNUMBER(SEARCH("?????????3",E19)),ISNUMBER(SEARCH($D$7,N19)),"0")))))</f>
        <v>1</v>
      </c>
      <c r="Q19" s="9" t="b">
        <f t="shared" si="0"/>
        <v>1</v>
      </c>
      <c r="R19" s="8" t="s">
        <v>101</v>
      </c>
    </row>
    <row r="20" spans="1:18">
      <c r="A20" t="s">
        <v>120</v>
      </c>
      <c r="B20" s="2" t="s">
        <v>22</v>
      </c>
      <c r="C20" t="s">
        <v>8</v>
      </c>
      <c r="D20" s="3" t="s">
        <v>21</v>
      </c>
      <c r="E20">
        <v>1231331111</v>
      </c>
      <c r="F20">
        <v>13</v>
      </c>
      <c r="G20">
        <v>72</v>
      </c>
      <c r="H20" t="s">
        <v>34</v>
      </c>
      <c r="I20" t="s">
        <v>41</v>
      </c>
      <c r="J20" t="s">
        <v>56</v>
      </c>
      <c r="K20" t="str">
        <f>$D$2&amp;I20&amp;$D$7</f>
        <v>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GGAggcaacATTACCCCATGGcttcgttacGCCgagtggctgctgTCTtgccctgtcattcttatccatctgagcaacCTGAGCggtctgAGTGAGGCAtatAATaagcgtaccatgGCTctgCTGgtgtcaGACCTGggcACTatcTGCATGggcGTGACAgccGCTctgGCCACTGGGTGGGTGAAGTGGCTGTTTTACTGTATCGGCCTGGTG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</v>
      </c>
      <c r="L20" t="str">
        <f>$H$6&amp;K20&amp;$H$7</f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GGAggcaacATTACCCCATGGcttcgttacGCCgagtggctgctgTCTtgccctgtcattcttatccatctgagcaacCTGAGCggtctgAGTGAGGCAtatAATaagcgtaccatgGCTctgCTGgtgtcaGACCTGggcACTatcTGCATGggcGTGACAgccGCTctgGCCACTGGGTGGGTGAAGTGGCTGTTTTACTGTATCGGCCTGGTG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v>
      </c>
      <c r="M20" t="s">
        <v>102</v>
      </c>
      <c r="N20" s="8" t="s">
        <v>111</v>
      </c>
      <c r="O20" s="9" t="b">
        <f>IF(ISNUMBER(SEARCH("??????1???",E20)),ISNUMBER(SEARCH($D$2,N20)),(IF(ISNUMBER(SEARCH("??????2???",E20)),ISNUMBER(SEARCH($D$3,N20)),(IF(ISNUMBER(SEARCH("??????3???",E20)),ISNUMBER(SEARCH($D$4,N20)),"0")))))</f>
        <v>1</v>
      </c>
      <c r="P20" s="9" t="b">
        <f>IF(ISNUMBER(SEARCH("????1?????",E20)),ISNUMBER(SEARCH($D$5,N20)),(IF(ISNUMBER(SEARCH("????2?????",E20)),ISNUMBER(SEARCH($D$6,N20)),(IF(ISNUMBER(SEARCH("????3?????",E20)),ISNUMBER(SEARCH($D$7,N20)),"0")))))</f>
        <v>1</v>
      </c>
      <c r="Q20" s="9" t="b">
        <f t="shared" si="0"/>
        <v>1</v>
      </c>
      <c r="R20" s="8" t="s">
        <v>111</v>
      </c>
    </row>
    <row r="21" spans="1:18">
      <c r="B21" s="1" t="s">
        <v>3</v>
      </c>
      <c r="N21" s="8"/>
      <c r="O21" s="9"/>
      <c r="P21" s="9"/>
      <c r="Q21" s="9"/>
      <c r="R21" s="8"/>
    </row>
    <row r="22" spans="1:18" s="11" customFormat="1">
      <c r="A22" s="11" t="s">
        <v>123</v>
      </c>
      <c r="B22" s="13" t="s">
        <v>10</v>
      </c>
      <c r="C22" s="11" t="s">
        <v>19</v>
      </c>
      <c r="D22" s="12" t="s">
        <v>23</v>
      </c>
      <c r="E22" s="11">
        <v>3333332331</v>
      </c>
      <c r="F22" s="11">
        <v>14</v>
      </c>
      <c r="G22" s="11">
        <v>27</v>
      </c>
      <c r="H22" s="11" t="s">
        <v>45</v>
      </c>
      <c r="I22" s="11" t="s">
        <v>47</v>
      </c>
      <c r="J22" s="11" t="s">
        <v>55</v>
      </c>
      <c r="K22" t="str">
        <f>$D$4&amp;I22&amp;$D$5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L22" s="11" t="str">
        <f>$H$6&amp;K22&amp;$H$7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M22" s="11" t="s">
        <v>97</v>
      </c>
      <c r="N22" s="8" t="s">
        <v>108</v>
      </c>
      <c r="O22" s="9" t="b">
        <f>IF(ISNUMBER(SEARCH("1?????????",E22)),ISNUMBER(SEARCH($D$2,N22)),(IF(ISNUMBER(SEARCH("2?????????",E22)),ISNUMBER(SEARCH($D$3,N22)),(IF(ISNUMBER(SEARCH("3?????????",E22)),ISNUMBER(SEARCH($D$4,N22)),"0")))))</f>
        <v>1</v>
      </c>
      <c r="P22" s="9" t="b">
        <f>IF(ISNUMBER(SEARCH("?????????1",E22)),ISNUMBER(SEARCH($D$5,N22)),(IF(ISNUMBER(SEARCH("?????????2",E22)),ISNUMBER(SEARCH($D$6,N22)),(IF(ISNUMBER(SEARCH("?????????3",E22)),ISNUMBER(SEARCH($D$7,N22)),"0")))))</f>
        <v>1</v>
      </c>
      <c r="Q22" s="9" t="b">
        <f t="shared" si="0"/>
        <v>1</v>
      </c>
      <c r="R22" s="8" t="s">
        <v>108</v>
      </c>
    </row>
    <row r="23" spans="1:18">
      <c r="A23" t="s">
        <v>125</v>
      </c>
      <c r="B23" s="2" t="s">
        <v>24</v>
      </c>
      <c r="C23" t="s">
        <v>8</v>
      </c>
      <c r="D23" s="3" t="s">
        <v>25</v>
      </c>
      <c r="E23">
        <v>2333233333</v>
      </c>
      <c r="F23">
        <v>4</v>
      </c>
      <c r="G23">
        <v>16</v>
      </c>
      <c r="H23" t="s">
        <v>35</v>
      </c>
      <c r="I23" t="s">
        <v>42</v>
      </c>
      <c r="J23" t="s">
        <v>54</v>
      </c>
      <c r="K23" t="str">
        <f>$D$4&amp;I23&amp;$D$6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</v>
      </c>
      <c r="L23" t="str">
        <f>$H$6&amp;K23&amp;$H$7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v>
      </c>
      <c r="M23" t="s">
        <v>103</v>
      </c>
      <c r="N23" s="14" t="s">
        <v>112</v>
      </c>
      <c r="O23" s="9" t="b">
        <f>IF(ISNUMBER(SEARCH("??????1???",E23)),ISNUMBER(SEARCH($D$2,N23)),(IF(ISNUMBER(SEARCH("??????2???",E23)),ISNUMBER(SEARCH($D$3,N23)),(IF(ISNUMBER(SEARCH("??????3???",E23)),ISNUMBER(SEARCH($D$4,N23)),"0")))))</f>
        <v>1</v>
      </c>
      <c r="P23" s="9" t="b">
        <f>IF(ISNUMBER(SEARCH("????1?????",E23)),ISNUMBER(SEARCH($D$5,N23)),(IF(ISNUMBER(SEARCH("????2?????",E23)),ISNUMBER(SEARCH($D$6,N23)),(IF(ISNUMBER(SEARCH("????3?????",E23)),ISNUMBER(SEARCH($D$7,N23)),"0")))))</f>
        <v>1</v>
      </c>
      <c r="Q23" s="9" t="b">
        <f t="shared" si="0"/>
        <v>1</v>
      </c>
      <c r="R23" s="15" t="s">
        <v>129</v>
      </c>
    </row>
    <row r="24" spans="1:18" s="11" customFormat="1">
      <c r="A24" s="11" t="s">
        <v>124</v>
      </c>
      <c r="B24" s="13" t="s">
        <v>26</v>
      </c>
      <c r="C24" s="11" t="s">
        <v>19</v>
      </c>
      <c r="D24" s="12">
        <v>2222221221</v>
      </c>
      <c r="E24" s="11">
        <v>3333332332</v>
      </c>
      <c r="F24" s="11">
        <v>6</v>
      </c>
      <c r="G24" s="11">
        <v>17</v>
      </c>
      <c r="H24" s="11" t="s">
        <v>46</v>
      </c>
      <c r="I24" s="11" t="s">
        <v>49</v>
      </c>
      <c r="J24" s="11" t="s">
        <v>53</v>
      </c>
      <c r="K24" t="str">
        <f>$D$4&amp;I24&amp;$D$6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L24" s="11" t="str">
        <f>$H$6&amp;K24&amp;$H$7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M24" s="11" t="s">
        <v>104</v>
      </c>
      <c r="N24" s="14" t="s">
        <v>113</v>
      </c>
      <c r="O24" s="9" t="b">
        <f>IF(ISNUMBER(SEARCH("1?????????",E24)),ISNUMBER(SEARCH($D$2,N24)),(IF(ISNUMBER(SEARCH("2?????????",E24)),ISNUMBER(SEARCH($D$3,N24)),(IF(ISNUMBER(SEARCH("3?????????",E24)),ISNUMBER(SEARCH($D$4,N24)),"0")))))</f>
        <v>1</v>
      </c>
      <c r="P24" s="9" t="b">
        <f>IF(ISNUMBER(SEARCH("?????????1",E24)),ISNUMBER(SEARCH($D$5,N24)),(IF(ISNUMBER(SEARCH("?????????2",E24)),ISNUMBER(SEARCH($D$6,N24)),(IF(ISNUMBER(SEARCH("?????????3",E24)),ISNUMBER(SEARCH($D$7,N24)),"0")))))</f>
        <v>1</v>
      </c>
      <c r="Q24" s="9" t="b">
        <f t="shared" si="0"/>
        <v>1</v>
      </c>
      <c r="R24" s="15" t="s">
        <v>130</v>
      </c>
    </row>
    <row r="27" spans="1:18">
      <c r="D27"/>
    </row>
    <row r="28" spans="1:18">
      <c r="B28" s="6" t="s">
        <v>86</v>
      </c>
      <c r="D28"/>
      <c r="G28" t="s">
        <v>87</v>
      </c>
      <c r="H28" s="7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Bedbrook</dc:creator>
  <cp:lastModifiedBy>Austin Rice</cp:lastModifiedBy>
  <dcterms:created xsi:type="dcterms:W3CDTF">2016-03-26T00:13:38Z</dcterms:created>
  <dcterms:modified xsi:type="dcterms:W3CDTF">2016-04-27T02:49:11Z</dcterms:modified>
</cp:coreProperties>
</file>