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PI\DataViz\GitHub\datavis_finalproject\excelfiles\"/>
    </mc:Choice>
  </mc:AlternateContent>
  <bookViews>
    <workbookView xWindow="0" yWindow="0" windowWidth="12060" windowHeight="3420" xr2:uid="{44E45BE4-A1BE-453F-B6BB-7C7F800B0FCE}"/>
  </bookViews>
  <sheets>
    <sheet name="AvgSent" sheetId="2" r:id="rId1"/>
    <sheet name="Summary" sheetId="5" r:id="rId2"/>
    <sheet name="Sheet2" sheetId="9" r:id="rId3"/>
    <sheet name="Sheet4" sheetId="4" r:id="rId4"/>
    <sheet name="input" sheetId="6" r:id="rId5"/>
    <sheet name="Sheet1" sheetId="7" r:id="rId6"/>
    <sheet name="cryto_spec_sent" sheetId="8" r:id="rId7"/>
    <sheet name="Sent_Graphs" sheetId="10" r:id="rId8"/>
  </sheets>
  <definedNames>
    <definedName name="_xlnm._FilterDatabase" localSheetId="0" hidden="1">AvgSent!$A$1:$J$1</definedName>
    <definedName name="_xlnm._FilterDatabase" localSheetId="6" hidden="1">cryto_spec_sent!$A$1:$O$40</definedName>
    <definedName name="_xlnm._FilterDatabase" localSheetId="4" hidden="1">input!$A$1:$L$37</definedName>
    <definedName name="_xlnm._FilterDatabase" localSheetId="3" hidden="1">Sheet4!$A$1:$K$42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5" l="1"/>
  <c r="Z3" i="5"/>
  <c r="Z2" i="5"/>
  <c r="Z1" i="5"/>
  <c r="F2" i="5"/>
  <c r="G2" i="5"/>
  <c r="M3" i="8"/>
  <c r="N3" i="8" s="1"/>
  <c r="M4" i="8"/>
  <c r="N4" i="8" s="1"/>
  <c r="M5" i="8"/>
  <c r="N5" i="8" s="1"/>
  <c r="M6" i="8"/>
  <c r="N6" i="8" s="1"/>
  <c r="O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O14" i="8" s="1"/>
  <c r="M15" i="8"/>
  <c r="N15" i="8" s="1"/>
  <c r="M16" i="8"/>
  <c r="N16" i="8" s="1"/>
  <c r="M17" i="8"/>
  <c r="N17" i="8" s="1"/>
  <c r="M18" i="8"/>
  <c r="N18" i="8" s="1"/>
  <c r="O18" i="8" s="1"/>
  <c r="M19" i="8"/>
  <c r="N19" i="8" s="1"/>
  <c r="M20" i="8"/>
  <c r="N20" i="8" s="1"/>
  <c r="M21" i="8"/>
  <c r="N21" i="8" s="1"/>
  <c r="M22" i="8"/>
  <c r="N22" i="8" s="1"/>
  <c r="O22" i="8" s="1"/>
  <c r="M23" i="8"/>
  <c r="N23" i="8" s="1"/>
  <c r="M24" i="8"/>
  <c r="N24" i="8" s="1"/>
  <c r="M25" i="8"/>
  <c r="N25" i="8" s="1"/>
  <c r="M26" i="8"/>
  <c r="N26" i="8" s="1"/>
  <c r="O26" i="8" s="1"/>
  <c r="M27" i="8"/>
  <c r="N27" i="8" s="1"/>
  <c r="M28" i="8"/>
  <c r="N28" i="8" s="1"/>
  <c r="M29" i="8"/>
  <c r="N29" i="8" s="1"/>
  <c r="M30" i="8"/>
  <c r="N30" i="8" s="1"/>
  <c r="O30" i="8" s="1"/>
  <c r="M31" i="8"/>
  <c r="N31" i="8" s="1"/>
  <c r="M32" i="8"/>
  <c r="N32" i="8" s="1"/>
  <c r="M33" i="8"/>
  <c r="N33" i="8" s="1"/>
  <c r="M34" i="8"/>
  <c r="N34" i="8" s="1"/>
  <c r="O34" i="8" s="1"/>
  <c r="M35" i="8"/>
  <c r="N35" i="8" s="1"/>
  <c r="M36" i="8"/>
  <c r="N36" i="8" s="1"/>
  <c r="M37" i="8"/>
  <c r="N37" i="8" s="1"/>
  <c r="M38" i="8"/>
  <c r="N38" i="8" s="1"/>
  <c r="O38" i="8" s="1"/>
  <c r="M39" i="8"/>
  <c r="N39" i="8" s="1"/>
  <c r="M40" i="8"/>
  <c r="N40" i="8" s="1"/>
  <c r="L2" i="2"/>
  <c r="M2" i="8"/>
  <c r="N2" i="8" s="1"/>
  <c r="K2" i="2"/>
  <c r="O28" i="8" l="1"/>
  <c r="O24" i="8"/>
  <c r="O8" i="8"/>
  <c r="O4" i="8"/>
  <c r="O27" i="8"/>
  <c r="O23" i="8"/>
  <c r="O19" i="8"/>
  <c r="O15" i="8"/>
  <c r="O11" i="8"/>
  <c r="O7" i="8"/>
  <c r="O10" i="8"/>
  <c r="O37" i="8"/>
  <c r="O33" i="8"/>
  <c r="O29" i="8"/>
  <c r="O25" i="8"/>
  <c r="O17" i="8"/>
  <c r="O13" i="8"/>
  <c r="O9" i="8"/>
  <c r="O5" i="8"/>
  <c r="O40" i="8"/>
  <c r="O36" i="8"/>
  <c r="O32" i="8"/>
  <c r="O20" i="8"/>
  <c r="O16" i="8"/>
  <c r="O39" i="8"/>
  <c r="O35" i="8"/>
  <c r="O3" i="8"/>
  <c r="O2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L4" i="4" l="1"/>
  <c r="L42" i="4" l="1"/>
  <c r="L41" i="4"/>
  <c r="L40" i="4"/>
  <c r="L39" i="4"/>
  <c r="L38" i="4"/>
  <c r="L37" i="4"/>
  <c r="L36" i="4"/>
  <c r="L35" i="4"/>
  <c r="L34" i="4"/>
  <c r="L32" i="4"/>
  <c r="L31" i="4"/>
  <c r="L30" i="4"/>
  <c r="L29" i="4"/>
  <c r="L28" i="4"/>
  <c r="L27" i="4"/>
  <c r="L26" i="4"/>
  <c r="L25" i="4"/>
  <c r="L24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8" i="4"/>
  <c r="L7" i="4"/>
  <c r="L6" i="4"/>
  <c r="L5" i="4"/>
  <c r="J4" i="4"/>
  <c r="J42" i="4" l="1"/>
  <c r="J41" i="4"/>
  <c r="J40" i="4"/>
  <c r="J39" i="4"/>
  <c r="J38" i="4"/>
  <c r="J37" i="4"/>
  <c r="J36" i="4"/>
  <c r="J35" i="4"/>
  <c r="J34" i="4"/>
  <c r="J32" i="4"/>
  <c r="J31" i="4"/>
  <c r="J30" i="4"/>
  <c r="J29" i="4"/>
  <c r="J28" i="4"/>
  <c r="J27" i="4"/>
  <c r="J26" i="4"/>
  <c r="J25" i="4"/>
  <c r="J24" i="4"/>
  <c r="J22" i="4"/>
  <c r="J21" i="4"/>
  <c r="J20" i="4"/>
  <c r="J19" i="4"/>
  <c r="J18" i="4"/>
  <c r="J17" i="4"/>
  <c r="J16" i="4"/>
  <c r="J15" i="4"/>
  <c r="J14" i="4"/>
  <c r="J12" i="4"/>
  <c r="J11" i="4"/>
  <c r="J10" i="4"/>
  <c r="J9" i="4"/>
  <c r="J8" i="4"/>
  <c r="J7" i="4"/>
  <c r="J6" i="4"/>
  <c r="J5" i="4"/>
  <c r="H4" i="4"/>
  <c r="H42" i="4"/>
  <c r="H41" i="4"/>
  <c r="H40" i="4"/>
  <c r="H39" i="4"/>
  <c r="H38" i="4"/>
  <c r="H37" i="4"/>
  <c r="H36" i="4"/>
  <c r="H35" i="4"/>
  <c r="H34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A2" i="5"/>
  <c r="D2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L2" i="5"/>
  <c r="K2" i="5"/>
  <c r="J2" i="5"/>
  <c r="O10" i="5" l="1"/>
  <c r="O8" i="5"/>
  <c r="O6" i="5"/>
  <c r="O4" i="5"/>
  <c r="O3" i="5"/>
  <c r="O9" i="5"/>
  <c r="O7" i="5"/>
  <c r="O5" i="5"/>
  <c r="K41" i="4"/>
  <c r="K4" i="4"/>
  <c r="K8" i="4"/>
  <c r="K12" i="4"/>
  <c r="K16" i="4"/>
  <c r="K20" i="4"/>
  <c r="K24" i="4"/>
  <c r="K28" i="4"/>
  <c r="K14" i="4"/>
  <c r="K18" i="4"/>
  <c r="K22" i="4"/>
  <c r="K26" i="4"/>
  <c r="K32" i="4"/>
  <c r="K36" i="4"/>
  <c r="K30" i="4"/>
  <c r="K34" i="4"/>
  <c r="K38" i="4"/>
  <c r="K42" i="4"/>
  <c r="K10" i="4"/>
  <c r="K40" i="4"/>
  <c r="K5" i="4"/>
  <c r="K9" i="4"/>
  <c r="K17" i="4"/>
  <c r="K21" i="4"/>
  <c r="K25" i="4"/>
  <c r="K29" i="4"/>
  <c r="K37" i="4"/>
  <c r="K7" i="4"/>
  <c r="K11" i="4"/>
  <c r="K15" i="4"/>
  <c r="K19" i="4"/>
  <c r="K27" i="4"/>
  <c r="K31" i="4"/>
  <c r="K35" i="4"/>
  <c r="K39" i="4"/>
  <c r="K6" i="4"/>
  <c r="E2" i="5"/>
  <c r="H13" i="4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N2" i="5" s="1"/>
  <c r="E3" i="5"/>
  <c r="E5" i="5"/>
  <c r="E7" i="5"/>
  <c r="E9" i="5"/>
  <c r="K3" i="2"/>
  <c r="L3" i="2" s="1"/>
  <c r="K4" i="2"/>
  <c r="L4" i="2"/>
  <c r="K5" i="2"/>
  <c r="L5" i="2" s="1"/>
  <c r="K6" i="2"/>
  <c r="L6" i="2"/>
  <c r="K7" i="2"/>
  <c r="L7" i="2" s="1"/>
  <c r="K8" i="2"/>
  <c r="L8" i="2"/>
  <c r="K9" i="2"/>
  <c r="L9" i="2" s="1"/>
  <c r="K10" i="2"/>
  <c r="L10" i="2"/>
  <c r="K11" i="2"/>
  <c r="L11" i="2" s="1"/>
  <c r="G4" i="4"/>
  <c r="H3" i="4"/>
  <c r="G42" i="4"/>
  <c r="G41" i="4"/>
  <c r="G40" i="4"/>
  <c r="G39" i="4"/>
  <c r="G38" i="4"/>
  <c r="G37" i="4"/>
  <c r="G36" i="4"/>
  <c r="G35" i="4"/>
  <c r="G34" i="4"/>
  <c r="H33" i="4"/>
  <c r="G33" i="4"/>
  <c r="G32" i="4"/>
  <c r="G31" i="4"/>
  <c r="G30" i="4"/>
  <c r="G29" i="4"/>
  <c r="G28" i="4"/>
  <c r="G27" i="4"/>
  <c r="G26" i="4"/>
  <c r="G25" i="4"/>
  <c r="G24" i="4"/>
  <c r="H23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8" i="5"/>
  <c r="G10" i="4"/>
  <c r="G9" i="4"/>
  <c r="G6" i="5"/>
  <c r="G8" i="4"/>
  <c r="G7" i="4"/>
  <c r="G4" i="5"/>
  <c r="G6" i="4"/>
  <c r="G5" i="4"/>
  <c r="G3" i="4"/>
  <c r="F3" i="4"/>
  <c r="N3" i="5" l="1"/>
  <c r="N4" i="5"/>
  <c r="N5" i="5"/>
  <c r="N6" i="5"/>
  <c r="N7" i="5"/>
  <c r="N8" i="5"/>
  <c r="N9" i="5"/>
  <c r="N10" i="5"/>
  <c r="I2" i="5"/>
  <c r="G10" i="5"/>
  <c r="F5" i="5"/>
  <c r="F7" i="5"/>
  <c r="F9" i="5"/>
  <c r="F3" i="5"/>
  <c r="E10" i="5"/>
  <c r="E6" i="5"/>
  <c r="G5" i="5"/>
  <c r="G7" i="5"/>
  <c r="G9" i="5"/>
  <c r="G3" i="5"/>
  <c r="F4" i="5"/>
  <c r="F6" i="5"/>
  <c r="F8" i="5"/>
  <c r="F10" i="5"/>
  <c r="E8" i="5"/>
  <c r="E4" i="5"/>
</calcChain>
</file>

<file path=xl/sharedStrings.xml><?xml version="1.0" encoding="utf-8"?>
<sst xmlns="http://schemas.openxmlformats.org/spreadsheetml/2006/main" count="395" uniqueCount="101">
  <si>
    <t>Group</t>
  </si>
  <si>
    <t>filename</t>
  </si>
  <si>
    <t>results_091317_12PM.txt</t>
  </si>
  <si>
    <t>results_091417_7PM.txt</t>
  </si>
  <si>
    <t>results_091417_9AM.txt</t>
  </si>
  <si>
    <t>results_091417_12PM.txt</t>
  </si>
  <si>
    <t>results_091517_7PM.txt</t>
  </si>
  <si>
    <t>results_091517_9AM.txt</t>
  </si>
  <si>
    <t>results_091517_12PM.txt</t>
  </si>
  <si>
    <t>results_091617_7PM.txt</t>
  </si>
  <si>
    <t>results_091617_1030AM.txt</t>
  </si>
  <si>
    <t>results_091717_8AM.txt</t>
  </si>
  <si>
    <t>DateTime</t>
  </si>
  <si>
    <t>O</t>
  </si>
  <si>
    <t>V</t>
  </si>
  <si>
    <t>BTC</t>
  </si>
  <si>
    <t>LTC</t>
  </si>
  <si>
    <t>XRP</t>
  </si>
  <si>
    <t>ETH</t>
  </si>
  <si>
    <t>file</t>
  </si>
  <si>
    <t>num_tweets</t>
  </si>
  <si>
    <t>poscnt</t>
  </si>
  <si>
    <t>avg_pos_polar</t>
  </si>
  <si>
    <t>avg_pos_sub</t>
  </si>
  <si>
    <t>negcnt</t>
  </si>
  <si>
    <t>avg_neg_polar</t>
  </si>
  <si>
    <t>avg_neg_sub</t>
  </si>
  <si>
    <t>neutcnt</t>
  </si>
  <si>
    <t>neut_sub</t>
  </si>
  <si>
    <t>Pos_Sent</t>
  </si>
  <si>
    <t>Neg_Sent</t>
  </si>
  <si>
    <t>Total</t>
  </si>
  <si>
    <t>Wtg_Sent</t>
  </si>
  <si>
    <t>BTC_Price</t>
  </si>
  <si>
    <t>LTC_Price</t>
  </si>
  <si>
    <t>XRP_Price</t>
  </si>
  <si>
    <t>ETH_Price</t>
  </si>
  <si>
    <t>BTC_Vol</t>
  </si>
  <si>
    <t>LTC_Vol</t>
  </si>
  <si>
    <t>XRP_Vol</t>
  </si>
  <si>
    <t>ETH_Vol</t>
  </si>
  <si>
    <t>id</t>
  </si>
  <si>
    <t>wtgsent</t>
  </si>
  <si>
    <t>pricech</t>
  </si>
  <si>
    <t>%Change</t>
  </si>
  <si>
    <t>SENT</t>
  </si>
  <si>
    <t>datetime</t>
  </si>
  <si>
    <t>volume</t>
  </si>
  <si>
    <t>Volume</t>
  </si>
  <si>
    <t>Price</t>
  </si>
  <si>
    <t>results_091417_12PM_eth.txt</t>
  </si>
  <si>
    <t>results_091417_7PM_eth.txt</t>
  </si>
  <si>
    <t>results_091417_9AM_eth.txt</t>
  </si>
  <si>
    <t>results_091517_12PM_eth.txt</t>
  </si>
  <si>
    <t>results_091517_7PM_eth.txt</t>
  </si>
  <si>
    <t>results_091517_9AM_eth.txt</t>
  </si>
  <si>
    <t>results_091617_1030AM_eth.txt</t>
  </si>
  <si>
    <t>results_091617_7PM_eth.txt</t>
  </si>
  <si>
    <t>results_091717_8AM_eth.txt</t>
  </si>
  <si>
    <t>group</t>
  </si>
  <si>
    <t>results_091317_12PM_ltc.txt</t>
  </si>
  <si>
    <t>results_091417_12PM_ltc.txt</t>
  </si>
  <si>
    <t>results_091417_7PM_ltc.txt</t>
  </si>
  <si>
    <t>results_091417_9AM_ltc.txt</t>
  </si>
  <si>
    <t>results_091517_12PM_ltc.txt</t>
  </si>
  <si>
    <t>results_091517_7PM_ltc.txt</t>
  </si>
  <si>
    <t>results_091517_9AM_ltc.txt</t>
  </si>
  <si>
    <t>results_091617_1030AM_ltc.txt</t>
  </si>
  <si>
    <t>results_091617_7PM_ltc.txt</t>
  </si>
  <si>
    <t>results_091717_8AM_ltc.txt</t>
  </si>
  <si>
    <t>results_091317_12PM_xrp.txt</t>
  </si>
  <si>
    <t>results_091417_12PM_xrp.txt</t>
  </si>
  <si>
    <t>results_091417_7PM_xrp.txt</t>
  </si>
  <si>
    <t>results_091417_9AM_xrp.txt</t>
  </si>
  <si>
    <t>results_091517_12PM_xrp.txt</t>
  </si>
  <si>
    <t>results_091517_7PM_xrp.txt</t>
  </si>
  <si>
    <t>results_091517_9AM_xrp.txt</t>
  </si>
  <si>
    <t>results_091617_1030AM_xrp.txt</t>
  </si>
  <si>
    <t>results_091617_7PM_xrp.txt</t>
  </si>
  <si>
    <t>results_091717_8AM_xrp.txt</t>
  </si>
  <si>
    <t>results_091317_12PM_btc.txt</t>
  </si>
  <si>
    <t>results_091417_12PM_btc.txt</t>
  </si>
  <si>
    <t>results_091417_7PM_btc.txt</t>
  </si>
  <si>
    <t>results_091417_9AM_btc.txt</t>
  </si>
  <si>
    <t>results_091517_12PM_btc.txt</t>
  </si>
  <si>
    <t>results_091517_7PM_btc.txt</t>
  </si>
  <si>
    <t>results_091517_9AM_btc.txt</t>
  </si>
  <si>
    <t>results_091617_1030AM_btc.txt</t>
  </si>
  <si>
    <t>results_091617_7PM_btc.txt</t>
  </si>
  <si>
    <t>results_091717_8AM_btc.txt</t>
  </si>
  <si>
    <t>Weighted Sent</t>
  </si>
  <si>
    <t>Order</t>
  </si>
  <si>
    <t>BTC_Sent</t>
  </si>
  <si>
    <t>LTC_Sent</t>
  </si>
  <si>
    <t>Perc_Sent</t>
  </si>
  <si>
    <t>ETH_Sent</t>
  </si>
  <si>
    <t>XRP_Sent</t>
  </si>
  <si>
    <t>BTC_Tweet Amt</t>
  </si>
  <si>
    <t>ETH_TweetsAmts</t>
  </si>
  <si>
    <t>LTC_TweetAmt</t>
  </si>
  <si>
    <t>XRP_TweetAmt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</si>
</sst>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CE1-8BBC-AF56B448C068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7-4CE1-8BBC-AF56B448C068}"/>
            </c:ext>
          </c:extLst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7-4CE1-8BBC-AF56B448C068}"/>
            </c:ext>
          </c:extLst>
        </c:ser>
        <c:ser>
          <c:idx val="3"/>
          <c:order val="3"/>
          <c:tx>
            <c:strRef>
              <c:f>Summary!$D$1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7-4CE1-8BBC-AF56B448C068}"/>
            </c:ext>
          </c:extLst>
        </c:ser>
        <c:ser>
          <c:idx val="4"/>
          <c:order val="4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7-4CE1-8BBC-AF56B448C068}"/>
            </c:ext>
          </c:extLst>
        </c:ser>
        <c:ser>
          <c:idx val="5"/>
          <c:order val="5"/>
          <c:tx>
            <c:strRef>
              <c:f>Summary!$F$1</c:f>
              <c:strCache>
                <c:ptCount val="1"/>
                <c:pt idx="0">
                  <c:v>Pos_Sent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D7-4CE1-8BBC-AF56B448C068}"/>
            </c:ext>
          </c:extLst>
        </c:ser>
        <c:ser>
          <c:idx val="6"/>
          <c:order val="6"/>
          <c:tx>
            <c:strRef>
              <c:f>Summary!$G$1</c:f>
              <c:strCache>
                <c:ptCount val="1"/>
                <c:pt idx="0">
                  <c:v>Neg_Sent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D7-4CE1-8BBC-AF56B448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90952"/>
        <c:axId val="546098496"/>
      </c:lineChart>
      <c:catAx>
        <c:axId val="54609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8496"/>
        <c:crosses val="autoZero"/>
        <c:auto val="1"/>
        <c:lblAlgn val="ctr"/>
        <c:lblOffset val="100"/>
        <c:noMultiLvlLbl val="0"/>
      </c:catAx>
      <c:valAx>
        <c:axId val="5460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1-4D81-BD5F-2327C4C2A774}"/>
            </c:ext>
          </c:extLst>
        </c:ser>
        <c:ser>
          <c:idx val="1"/>
          <c:order val="1"/>
          <c:tx>
            <c:strRef>
              <c:f>Summary!$P$1</c:f>
              <c:strCache>
                <c:ptCount val="1"/>
                <c:pt idx="0">
                  <c:v>BTC_Sent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Summary!$P$2:$P$10</c:f>
              <c:numCache>
                <c:formatCode>General</c:formatCode>
                <c:ptCount val="9"/>
                <c:pt idx="0">
                  <c:v>-1.345691448567895</c:v>
                </c:pt>
                <c:pt idx="1">
                  <c:v>0.35278140007711589</c:v>
                </c:pt>
                <c:pt idx="2">
                  <c:v>-0.2619642198700608</c:v>
                </c:pt>
                <c:pt idx="3">
                  <c:v>-0.4938374911198482</c:v>
                </c:pt>
                <c:pt idx="4">
                  <c:v>5.487942469823083E-2</c:v>
                </c:pt>
                <c:pt idx="5">
                  <c:v>-6.0991632005887024E-2</c:v>
                </c:pt>
                <c:pt idx="6">
                  <c:v>-2.2083520464390338E-2</c:v>
                </c:pt>
                <c:pt idx="7">
                  <c:v>-4.9437937404695972E-3</c:v>
                </c:pt>
                <c:pt idx="8">
                  <c:v>-1.1768336591102485E-2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1-4D81-BD5F-2327C4C2A774}"/>
            </c:ext>
          </c:extLst>
        </c:ser>
        <c:ser>
          <c:idx val="2"/>
          <c:order val="2"/>
          <c:tx>
            <c:strRef>
              <c:f>Summary!$Q$1</c:f>
              <c:strCache>
                <c:ptCount val="1"/>
                <c:pt idx="0">
                  <c:v>ETH_Sent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Summary!$Q$2:$Q$10</c:f>
              <c:numCache>
                <c:formatCode>General</c:formatCode>
                <c:ptCount val="9"/>
                <c:pt idx="1">
                  <c:v>0.22636889873433974</c:v>
                </c:pt>
                <c:pt idx="2">
                  <c:v>-0.15598189167726673</c:v>
                </c:pt>
                <c:pt idx="3">
                  <c:v>-0.68231890073508861</c:v>
                </c:pt>
                <c:pt idx="4">
                  <c:v>0.15584564537330972</c:v>
                </c:pt>
                <c:pt idx="5">
                  <c:v>-3.7324178152878203E-2</c:v>
                </c:pt>
                <c:pt idx="6">
                  <c:v>-0.19309411324471046</c:v>
                </c:pt>
                <c:pt idx="7">
                  <c:v>-1.7307137505532873E-2</c:v>
                </c:pt>
                <c:pt idx="8">
                  <c:v>-5.0804709949464323E-2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1-4D81-BD5F-2327C4C2A774}"/>
            </c:ext>
          </c:extLst>
        </c:ser>
        <c:ser>
          <c:idx val="3"/>
          <c:order val="3"/>
          <c:tx>
            <c:strRef>
              <c:f>Summary!$R$1</c:f>
              <c:strCache>
                <c:ptCount val="1"/>
                <c:pt idx="0">
                  <c:v>LTC_Sent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Summary!$R$2:$R$10</c:f>
              <c:numCache>
                <c:formatCode>General</c:formatCode>
                <c:ptCount val="9"/>
                <c:pt idx="0">
                  <c:v>0.10625396977341746</c:v>
                </c:pt>
                <c:pt idx="1">
                  <c:v>-8.1197829180234091E-2</c:v>
                </c:pt>
                <c:pt idx="2">
                  <c:v>-0.12219794320398329</c:v>
                </c:pt>
                <c:pt idx="3">
                  <c:v>0.24667882783497555</c:v>
                </c:pt>
                <c:pt idx="4">
                  <c:v>1.7721864456701146E-2</c:v>
                </c:pt>
                <c:pt idx="5">
                  <c:v>-1.5811388424223936E-2</c:v>
                </c:pt>
                <c:pt idx="6">
                  <c:v>-2.3016138696370834E-2</c:v>
                </c:pt>
                <c:pt idx="7">
                  <c:v>9.8985791328284264E-2</c:v>
                </c:pt>
                <c:pt idx="8">
                  <c:v>2.0485090321058306E-2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1-4D81-BD5F-2327C4C2A774}"/>
            </c:ext>
          </c:extLst>
        </c:ser>
        <c:ser>
          <c:idx val="4"/>
          <c:order val="4"/>
          <c:tx>
            <c:strRef>
              <c:f>Summary!$S$1</c:f>
              <c:strCache>
                <c:ptCount val="1"/>
                <c:pt idx="0">
                  <c:v>XRP_Sent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Summary!$S$2:$S$10</c:f>
              <c:numCache>
                <c:formatCode>General</c:formatCode>
                <c:ptCount val="9"/>
                <c:pt idx="0">
                  <c:v>-0.36385870187453945</c:v>
                </c:pt>
                <c:pt idx="1">
                  <c:v>0.1486081040345269</c:v>
                </c:pt>
                <c:pt idx="2">
                  <c:v>-0.21415677701520017</c:v>
                </c:pt>
                <c:pt idx="3">
                  <c:v>0.16101002115314217</c:v>
                </c:pt>
                <c:pt idx="4">
                  <c:v>-9.2326242940883513E-2</c:v>
                </c:pt>
                <c:pt idx="5">
                  <c:v>5.3124389083361007E-2</c:v>
                </c:pt>
                <c:pt idx="6">
                  <c:v>8.2748643023988683E-2</c:v>
                </c:pt>
                <c:pt idx="7">
                  <c:v>6.7096804054077946E-2</c:v>
                </c:pt>
                <c:pt idx="8">
                  <c:v>-1.1327864511248282E-2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1-4D81-BD5F-2327C4C2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73880"/>
        <c:axId val="504280112"/>
      </c:lineChart>
      <c:catAx>
        <c:axId val="50427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0112"/>
        <c:crosses val="autoZero"/>
        <c:auto val="1"/>
        <c:lblAlgn val="ctr"/>
        <c:lblOffset val="100"/>
        <c:noMultiLvlLbl val="0"/>
      </c:catAx>
      <c:valAx>
        <c:axId val="504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BTC_Tweet 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Summary!$T$2:$T$10</c:f>
              <c:numCache>
                <c:formatCode>General</c:formatCode>
                <c:ptCount val="9"/>
                <c:pt idx="0">
                  <c:v>2129</c:v>
                </c:pt>
                <c:pt idx="1">
                  <c:v>1040</c:v>
                </c:pt>
                <c:pt idx="2">
                  <c:v>1376</c:v>
                </c:pt>
                <c:pt idx="3">
                  <c:v>2880</c:v>
                </c:pt>
                <c:pt idx="4">
                  <c:v>3181</c:v>
                </c:pt>
                <c:pt idx="5">
                  <c:v>3418</c:v>
                </c:pt>
                <c:pt idx="6">
                  <c:v>3600</c:v>
                </c:pt>
                <c:pt idx="7">
                  <c:v>3745</c:v>
                </c:pt>
                <c:pt idx="8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B14-8CC6-4053E57400AC}"/>
            </c:ext>
          </c:extLst>
        </c:ser>
        <c:ser>
          <c:idx val="1"/>
          <c:order val="1"/>
          <c:tx>
            <c:strRef>
              <c:f>Summary!$U$1</c:f>
              <c:strCache>
                <c:ptCount val="1"/>
                <c:pt idx="0">
                  <c:v>ETH_TweetsAmts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Summary!$U$2:$U$10</c:f>
              <c:numCache>
                <c:formatCode>General</c:formatCode>
                <c:ptCount val="9"/>
                <c:pt idx="0">
                  <c:v>437</c:v>
                </c:pt>
                <c:pt idx="1">
                  <c:v>336</c:v>
                </c:pt>
                <c:pt idx="2">
                  <c:v>389</c:v>
                </c:pt>
                <c:pt idx="3">
                  <c:v>676</c:v>
                </c:pt>
                <c:pt idx="4">
                  <c:v>557</c:v>
                </c:pt>
                <c:pt idx="5">
                  <c:v>583</c:v>
                </c:pt>
                <c:pt idx="6">
                  <c:v>714</c:v>
                </c:pt>
                <c:pt idx="7">
                  <c:v>731</c:v>
                </c:pt>
                <c:pt idx="8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B14-8CC6-4053E57400AC}"/>
            </c:ext>
          </c:extLst>
        </c:ser>
        <c:ser>
          <c:idx val="2"/>
          <c:order val="2"/>
          <c:tx>
            <c:strRef>
              <c:f>Summary!$V$1</c:f>
              <c:strCache>
                <c:ptCount val="1"/>
                <c:pt idx="0">
                  <c:v>LTC_TweetAmt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Summary!$V$2:$V$10</c:f>
              <c:numCache>
                <c:formatCode>General</c:formatCode>
                <c:ptCount val="9"/>
                <c:pt idx="0">
                  <c:v>779</c:v>
                </c:pt>
                <c:pt idx="1">
                  <c:v>326</c:v>
                </c:pt>
                <c:pt idx="2">
                  <c:v>547</c:v>
                </c:pt>
                <c:pt idx="3">
                  <c:v>1458</c:v>
                </c:pt>
                <c:pt idx="4">
                  <c:v>1302</c:v>
                </c:pt>
                <c:pt idx="5">
                  <c:v>1379</c:v>
                </c:pt>
                <c:pt idx="6">
                  <c:v>1544</c:v>
                </c:pt>
                <c:pt idx="7">
                  <c:v>1619</c:v>
                </c:pt>
                <c:pt idx="8">
                  <c:v>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6-4B14-8CC6-4053E57400AC}"/>
            </c:ext>
          </c:extLst>
        </c:ser>
        <c:ser>
          <c:idx val="3"/>
          <c:order val="3"/>
          <c:tx>
            <c:strRef>
              <c:f>Summary!$W$1</c:f>
              <c:strCache>
                <c:ptCount val="1"/>
                <c:pt idx="0">
                  <c:v>XRP_TweetAmt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Summary!$W$2:$W$10</c:f>
              <c:numCache>
                <c:formatCode>General</c:formatCode>
                <c:ptCount val="9"/>
                <c:pt idx="0">
                  <c:v>76</c:v>
                </c:pt>
                <c:pt idx="1">
                  <c:v>324</c:v>
                </c:pt>
                <c:pt idx="2">
                  <c:v>109</c:v>
                </c:pt>
                <c:pt idx="3">
                  <c:v>212</c:v>
                </c:pt>
                <c:pt idx="4">
                  <c:v>916</c:v>
                </c:pt>
                <c:pt idx="5">
                  <c:v>613</c:v>
                </c:pt>
                <c:pt idx="6">
                  <c:v>677</c:v>
                </c:pt>
                <c:pt idx="7">
                  <c:v>1005</c:v>
                </c:pt>
                <c:pt idx="8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6-4B14-8CC6-4053E57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11376"/>
        <c:axId val="511611704"/>
      </c:barChart>
      <c:catAx>
        <c:axId val="51161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1704"/>
        <c:crosses val="autoZero"/>
        <c:auto val="1"/>
        <c:lblAlgn val="ctr"/>
        <c:lblOffset val="100"/>
        <c:noMultiLvlLbl val="0"/>
      </c:catAx>
      <c:valAx>
        <c:axId val="5116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EB7-A891-DB4C2655725B}"/>
            </c:ext>
          </c:extLst>
        </c:ser>
        <c:ser>
          <c:idx val="1"/>
          <c:order val="1"/>
          <c:tx>
            <c:strRef>
              <c:f>Summary!$S$1</c:f>
              <c:strCache>
                <c:ptCount val="1"/>
                <c:pt idx="0">
                  <c:v>XRP_Sent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Summary!$S$2:$S$10</c:f>
              <c:numCache>
                <c:formatCode>General</c:formatCode>
                <c:ptCount val="9"/>
                <c:pt idx="0">
                  <c:v>-0.36385870187453945</c:v>
                </c:pt>
                <c:pt idx="1">
                  <c:v>0.1486081040345269</c:v>
                </c:pt>
                <c:pt idx="2">
                  <c:v>-0.21415677701520017</c:v>
                </c:pt>
                <c:pt idx="3">
                  <c:v>0.16101002115314217</c:v>
                </c:pt>
                <c:pt idx="4">
                  <c:v>-9.2326242940883513E-2</c:v>
                </c:pt>
                <c:pt idx="5">
                  <c:v>5.3124389083361007E-2</c:v>
                </c:pt>
                <c:pt idx="6">
                  <c:v>8.2748643023988683E-2</c:v>
                </c:pt>
                <c:pt idx="7">
                  <c:v>6.7096804054077946E-2</c:v>
                </c:pt>
                <c:pt idx="8">
                  <c:v>-1.1327864511248282E-2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EB7-A891-DB4C2655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08576"/>
        <c:axId val="507312184"/>
      </c:lineChart>
      <c:catAx>
        <c:axId val="50730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2184"/>
        <c:crosses val="autoZero"/>
        <c:auto val="1"/>
        <c:lblAlgn val="ctr"/>
        <c:lblOffset val="100"/>
        <c:noMultiLvlLbl val="0"/>
      </c:catAx>
      <c:valAx>
        <c:axId val="5073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3-4118-BC38-CA8E1EB332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3-4118-BC38-CA8E1EB332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3-4118-BC38-CA8E1EB332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3-4118-BC38-CA8E1EB332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3-4118-BC38-CA8E1EB332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3-4118-BC38-CA8E1EB3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1072"/>
        <c:axId val="422665008"/>
      </c:lineChart>
      <c:catAx>
        <c:axId val="4226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5008"/>
        <c:crosses val="autoZero"/>
        <c:auto val="1"/>
        <c:lblAlgn val="ctr"/>
        <c:lblOffset val="100"/>
        <c:noMultiLvlLbl val="0"/>
      </c:catAx>
      <c:valAx>
        <c:axId val="422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C-4BD0-8ED8-684F09BC13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C-4BD0-8ED8-684F09BC13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C-4BD0-8ED8-684F09BC13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C-4BD0-8ED8-684F09BC133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C-4BD0-8ED8-684F09BC13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C-4BD0-8ED8-684F09BC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1072"/>
        <c:axId val="422665008"/>
      </c:lineChart>
      <c:catAx>
        <c:axId val="4226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5008"/>
        <c:crosses val="autoZero"/>
        <c:auto val="1"/>
        <c:lblAlgn val="ctr"/>
        <c:lblOffset val="100"/>
        <c:noMultiLvlLbl val="0"/>
      </c:catAx>
      <c:valAx>
        <c:axId val="422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4CE7-80D1-9A58D2B13470}"/>
            </c:ext>
          </c:extLst>
        </c:ser>
        <c:ser>
          <c:idx val="1"/>
          <c:order val="1"/>
          <c:tx>
            <c:strRef>
              <c:f>Summary!$R$1</c:f>
              <c:strCache>
                <c:ptCount val="1"/>
                <c:pt idx="0">
                  <c:v>LTC_Sent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Summary!$R$2:$R$10</c:f>
              <c:numCache>
                <c:formatCode>General</c:formatCode>
                <c:ptCount val="9"/>
                <c:pt idx="0">
                  <c:v>0.10625396977341746</c:v>
                </c:pt>
                <c:pt idx="1">
                  <c:v>-8.1197829180234091E-2</c:v>
                </c:pt>
                <c:pt idx="2">
                  <c:v>-0.12219794320398329</c:v>
                </c:pt>
                <c:pt idx="3">
                  <c:v>0.24667882783497555</c:v>
                </c:pt>
                <c:pt idx="4">
                  <c:v>1.7721864456701146E-2</c:v>
                </c:pt>
                <c:pt idx="5">
                  <c:v>-1.5811388424223936E-2</c:v>
                </c:pt>
                <c:pt idx="6">
                  <c:v>-2.3016138696370834E-2</c:v>
                </c:pt>
                <c:pt idx="7">
                  <c:v>9.8985791328284264E-2</c:v>
                </c:pt>
                <c:pt idx="8">
                  <c:v>2.0485090321058306E-2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3-4CE7-80D1-9A58D2B1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16120"/>
        <c:axId val="507312512"/>
      </c:lineChart>
      <c:catAx>
        <c:axId val="50731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2512"/>
        <c:crosses val="autoZero"/>
        <c:auto val="1"/>
        <c:lblAlgn val="ctr"/>
        <c:lblOffset val="100"/>
        <c:noMultiLvlLbl val="0"/>
      </c:catAx>
      <c:valAx>
        <c:axId val="507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5-4B08-8F45-A55430B9CD97}"/>
            </c:ext>
          </c:extLst>
        </c:ser>
        <c:ser>
          <c:idx val="1"/>
          <c:order val="1"/>
          <c:tx>
            <c:strRef>
              <c:f>Summary!$P$1</c:f>
              <c:strCache>
                <c:ptCount val="1"/>
                <c:pt idx="0">
                  <c:v>BTC_Sent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Summary!$P$2:$P$10</c:f>
              <c:numCache>
                <c:formatCode>General</c:formatCode>
                <c:ptCount val="9"/>
                <c:pt idx="0">
                  <c:v>-1.345691448567895</c:v>
                </c:pt>
                <c:pt idx="1">
                  <c:v>0.35278140007711589</c:v>
                </c:pt>
                <c:pt idx="2">
                  <c:v>-0.2619642198700608</c:v>
                </c:pt>
                <c:pt idx="3">
                  <c:v>-0.4938374911198482</c:v>
                </c:pt>
                <c:pt idx="4">
                  <c:v>5.487942469823083E-2</c:v>
                </c:pt>
                <c:pt idx="5">
                  <c:v>-6.0991632005887024E-2</c:v>
                </c:pt>
                <c:pt idx="6">
                  <c:v>-2.2083520464390338E-2</c:v>
                </c:pt>
                <c:pt idx="7">
                  <c:v>-4.9437937404695972E-3</c:v>
                </c:pt>
                <c:pt idx="8">
                  <c:v>-1.1768336591102485E-2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5-4B08-8F45-A55430B9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0736"/>
        <c:axId val="504384832"/>
      </c:lineChart>
      <c:catAx>
        <c:axId val="50439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4832"/>
        <c:crosses val="autoZero"/>
        <c:auto val="1"/>
        <c:lblAlgn val="ctr"/>
        <c:lblOffset val="100"/>
        <c:noMultiLvlLbl val="0"/>
      </c:catAx>
      <c:valAx>
        <c:axId val="5043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1-491E-A32E-F624FF30C7F1}"/>
            </c:ext>
          </c:extLst>
        </c:ser>
        <c:ser>
          <c:idx val="1"/>
          <c:order val="1"/>
          <c:tx>
            <c:strRef>
              <c:f>Summary!$S$1</c:f>
              <c:strCache>
                <c:ptCount val="1"/>
                <c:pt idx="0">
                  <c:v>XRP_Sent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Summary!$S$2:$S$10</c:f>
              <c:numCache>
                <c:formatCode>General</c:formatCode>
                <c:ptCount val="9"/>
                <c:pt idx="0">
                  <c:v>-0.36385870187453945</c:v>
                </c:pt>
                <c:pt idx="1">
                  <c:v>0.1486081040345269</c:v>
                </c:pt>
                <c:pt idx="2">
                  <c:v>-0.21415677701520017</c:v>
                </c:pt>
                <c:pt idx="3">
                  <c:v>0.16101002115314217</c:v>
                </c:pt>
                <c:pt idx="4">
                  <c:v>-9.2326242940883513E-2</c:v>
                </c:pt>
                <c:pt idx="5">
                  <c:v>5.3124389083361007E-2</c:v>
                </c:pt>
                <c:pt idx="6">
                  <c:v>8.2748643023988683E-2</c:v>
                </c:pt>
                <c:pt idx="7">
                  <c:v>6.7096804054077946E-2</c:v>
                </c:pt>
                <c:pt idx="8">
                  <c:v>-1.1327864511248282E-2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1-491E-A32E-F624FF30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85688"/>
        <c:axId val="504293560"/>
      </c:lineChart>
      <c:catAx>
        <c:axId val="50428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3560"/>
        <c:crosses val="autoZero"/>
        <c:auto val="1"/>
        <c:lblAlgn val="ctr"/>
        <c:lblOffset val="100"/>
        <c:noMultiLvlLbl val="0"/>
      </c:catAx>
      <c:valAx>
        <c:axId val="5042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4EC5-A880-900E0874556D}"/>
            </c:ext>
          </c:extLst>
        </c:ser>
        <c:ser>
          <c:idx val="1"/>
          <c:order val="1"/>
          <c:tx>
            <c:strRef>
              <c:f>Summary!$Q$1</c:f>
              <c:strCache>
                <c:ptCount val="1"/>
                <c:pt idx="0">
                  <c:v>ETH_Sent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Summary!$Q$2:$Q$10</c:f>
              <c:numCache>
                <c:formatCode>General</c:formatCode>
                <c:ptCount val="9"/>
                <c:pt idx="1">
                  <c:v>0.22636889873433974</c:v>
                </c:pt>
                <c:pt idx="2">
                  <c:v>-0.15598189167726673</c:v>
                </c:pt>
                <c:pt idx="3">
                  <c:v>-0.68231890073508861</c:v>
                </c:pt>
                <c:pt idx="4">
                  <c:v>0.15584564537330972</c:v>
                </c:pt>
                <c:pt idx="5">
                  <c:v>-3.7324178152878203E-2</c:v>
                </c:pt>
                <c:pt idx="6">
                  <c:v>-0.19309411324471046</c:v>
                </c:pt>
                <c:pt idx="7">
                  <c:v>-1.7307137505532873E-2</c:v>
                </c:pt>
                <c:pt idx="8">
                  <c:v>-5.0804709949464323E-2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1-4EC5-A880-900E0874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94144"/>
        <c:axId val="507289552"/>
      </c:lineChart>
      <c:catAx>
        <c:axId val="5072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9552"/>
        <c:crosses val="autoZero"/>
        <c:auto val="1"/>
        <c:lblAlgn val="ctr"/>
        <c:lblOffset val="100"/>
        <c:noMultiLvlLbl val="0"/>
      </c:catAx>
      <c:valAx>
        <c:axId val="5072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0048118985127E-2"/>
          <c:y val="0.16245370370370371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BTC_Vol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Summary!$I$2:$I$10</c:f>
              <c:numCache>
                <c:formatCode>General</c:formatCode>
                <c:ptCount val="9"/>
                <c:pt idx="0">
                  <c:v>-0.6785714285714286</c:v>
                </c:pt>
                <c:pt idx="1">
                  <c:v>0.35712121212121212</c:v>
                </c:pt>
                <c:pt idx="2">
                  <c:v>-0.93160127253446445</c:v>
                </c:pt>
                <c:pt idx="3">
                  <c:v>-0.31481481481481483</c:v>
                </c:pt>
                <c:pt idx="4">
                  <c:v>0.11363636363636363</c:v>
                </c:pt>
                <c:pt idx="5">
                  <c:v>0.33823529411764708</c:v>
                </c:pt>
                <c:pt idx="6">
                  <c:v>0.24727272727272728</c:v>
                </c:pt>
                <c:pt idx="7">
                  <c:v>0.24100719424460432</c:v>
                </c:pt>
                <c:pt idx="8">
                  <c:v>-0.80902777777777779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4CE1-86E6-3920BED90A5F}"/>
            </c:ext>
          </c:extLst>
        </c:ser>
        <c:ser>
          <c:idx val="1"/>
          <c:order val="1"/>
          <c:tx>
            <c:strRef>
              <c:f>Summary!$J$1</c:f>
              <c:strCache>
                <c:ptCount val="1"/>
                <c:pt idx="0">
                  <c:v>LTC_Vol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Summary!$J$2:$J$10</c:f>
              <c:numCache>
                <c:formatCode>General</c:formatCode>
                <c:ptCount val="9"/>
                <c:pt idx="0">
                  <c:v>-2.15625</c:v>
                </c:pt>
                <c:pt idx="1">
                  <c:v>0.4137254901960784</c:v>
                </c:pt>
                <c:pt idx="2">
                  <c:v>-1.4659090909090908</c:v>
                </c:pt>
                <c:pt idx="3">
                  <c:v>-0.29190751445086704</c:v>
                </c:pt>
                <c:pt idx="4">
                  <c:v>0.12408759124087591</c:v>
                </c:pt>
                <c:pt idx="5">
                  <c:v>0.39563106796116504</c:v>
                </c:pt>
                <c:pt idx="6">
                  <c:v>0.20930232558139536</c:v>
                </c:pt>
                <c:pt idx="7">
                  <c:v>0.34139999999999998</c:v>
                </c:pt>
                <c:pt idx="8">
                  <c:v>-2.5895334174022699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4CE1-86E6-3920BED90A5F}"/>
            </c:ext>
          </c:extLst>
        </c:ser>
        <c:ser>
          <c:idx val="2"/>
          <c:order val="2"/>
          <c:tx>
            <c:strRef>
              <c:f>Summary!$K$1</c:f>
              <c:strCache>
                <c:ptCount val="1"/>
                <c:pt idx="0">
                  <c:v>XRP_Vol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Summary!$K$2:$K$10</c:f>
              <c:numCache>
                <c:formatCode>General</c:formatCode>
                <c:ptCount val="9"/>
                <c:pt idx="0">
                  <c:v>-9.4388379204892967</c:v>
                </c:pt>
                <c:pt idx="1">
                  <c:v>0</c:v>
                </c:pt>
                <c:pt idx="2">
                  <c:v>0.11538461538461539</c:v>
                </c:pt>
                <c:pt idx="3">
                  <c:v>-0.45</c:v>
                </c:pt>
                <c:pt idx="4">
                  <c:v>-0.15789473684210525</c:v>
                </c:pt>
                <c:pt idx="5">
                  <c:v>0.44141999999999998</c:v>
                </c:pt>
                <c:pt idx="6">
                  <c:v>0.13724820757937864</c:v>
                </c:pt>
                <c:pt idx="7">
                  <c:v>3.7647058823529413E-3</c:v>
                </c:pt>
                <c:pt idx="8">
                  <c:v>-1.6595542911332386E-2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4CE1-86E6-3920BED90A5F}"/>
            </c:ext>
          </c:extLst>
        </c:ser>
        <c:ser>
          <c:idx val="3"/>
          <c:order val="3"/>
          <c:tx>
            <c:strRef>
              <c:f>Summary!$L$1</c:f>
              <c:strCache>
                <c:ptCount val="1"/>
                <c:pt idx="0">
                  <c:v>ETH_Vol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Summary!$L$2:$L$10</c:f>
              <c:numCache>
                <c:formatCode>General</c:formatCode>
                <c:ptCount val="9"/>
                <c:pt idx="0">
                  <c:v>-3.4455782312925169</c:v>
                </c:pt>
                <c:pt idx="1">
                  <c:v>0.16379310344827586</c:v>
                </c:pt>
                <c:pt idx="2">
                  <c:v>0.20512820512820512</c:v>
                </c:pt>
                <c:pt idx="3">
                  <c:v>-0.63043478260869568</c:v>
                </c:pt>
                <c:pt idx="4">
                  <c:v>-0.24038461538461539</c:v>
                </c:pt>
                <c:pt idx="5">
                  <c:v>0.42857142857142855</c:v>
                </c:pt>
                <c:pt idx="6">
                  <c:v>0.10227272727272728</c:v>
                </c:pt>
                <c:pt idx="7">
                  <c:v>0.41085714285714287</c:v>
                </c:pt>
                <c:pt idx="8">
                  <c:v>-0.26602564102564102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4CE1-86E6-3920BED90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79600"/>
        <c:axId val="422179928"/>
      </c:lineChart>
      <c:catAx>
        <c:axId val="42217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9928"/>
        <c:crosses val="autoZero"/>
        <c:auto val="1"/>
        <c:lblAlgn val="ctr"/>
        <c:lblOffset val="100"/>
        <c:tickMarkSkip val="1"/>
        <c:noMultiLvlLbl val="0"/>
      </c:catAx>
      <c:valAx>
        <c:axId val="42217992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3-4D02-8560-9F5930422E5D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3-4D02-8560-9F5930422E5D}"/>
            </c:ext>
          </c:extLst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3-4D02-8560-9F5930422E5D}"/>
            </c:ext>
          </c:extLst>
        </c:ser>
        <c:ser>
          <c:idx val="3"/>
          <c:order val="3"/>
          <c:tx>
            <c:strRef>
              <c:f>Summary!$D$1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3-4D02-8560-9F5930422E5D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Pos_Sent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3-4D02-8560-9F593042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11808"/>
        <c:axId val="423604264"/>
      </c:lineChart>
      <c:catAx>
        <c:axId val="4236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04264"/>
        <c:crosses val="autoZero"/>
        <c:auto val="1"/>
        <c:lblAlgn val="ctr"/>
        <c:lblOffset val="100"/>
        <c:noMultiLvlLbl val="0"/>
      </c:catAx>
      <c:valAx>
        <c:axId val="4236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4-44F0-A2F9-260976D3C7FA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4-44F0-A2F9-260976D3C7FA}"/>
            </c:ext>
          </c:extLst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4-44F0-A2F9-260976D3C7FA}"/>
            </c:ext>
          </c:extLst>
        </c:ser>
        <c:ser>
          <c:idx val="3"/>
          <c:order val="3"/>
          <c:tx>
            <c:strRef>
              <c:f>Summary!$D$1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4-44F0-A2F9-260976D3C7FA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Neg_Sent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4-44F0-A2F9-260976D3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12568"/>
        <c:axId val="517511584"/>
      </c:lineChart>
      <c:catAx>
        <c:axId val="51751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1584"/>
        <c:crosses val="autoZero"/>
        <c:auto val="1"/>
        <c:lblAlgn val="ctr"/>
        <c:lblOffset val="100"/>
        <c:noMultiLvlLbl val="0"/>
      </c:catAx>
      <c:valAx>
        <c:axId val="517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E31-A370-CF49F028C0F6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E31-A370-CF49F028C0F6}"/>
            </c:ext>
          </c:extLst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4-4E31-A370-CF49F028C0F6}"/>
            </c:ext>
          </c:extLst>
        </c:ser>
        <c:ser>
          <c:idx val="3"/>
          <c:order val="3"/>
          <c:tx>
            <c:strRef>
              <c:f>Summary!$D$1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4-4E31-A370-CF49F028C0F6}"/>
            </c:ext>
          </c:extLst>
        </c:ser>
        <c:ser>
          <c:idx val="4"/>
          <c:order val="4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4-4E31-A370-CF49F02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11256"/>
        <c:axId val="517521752"/>
      </c:lineChart>
      <c:catAx>
        <c:axId val="5175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752"/>
        <c:crosses val="autoZero"/>
        <c:auto val="1"/>
        <c:lblAlgn val="ctr"/>
        <c:lblOffset val="100"/>
        <c:noMultiLvlLbl val="0"/>
      </c:catAx>
      <c:valAx>
        <c:axId val="5175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D-4C2D-8CC2-AE9B0ECCCDD9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D-4C2D-8CC2-AE9B0ECC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99120"/>
        <c:axId val="517504368"/>
      </c:lineChart>
      <c:catAx>
        <c:axId val="5174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4368"/>
        <c:crosses val="autoZero"/>
        <c:auto val="1"/>
        <c:lblAlgn val="ctr"/>
        <c:lblOffset val="100"/>
        <c:noMultiLvlLbl val="0"/>
      </c:catAx>
      <c:valAx>
        <c:axId val="517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A-4708-BB27-D64C0FE25124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A-4708-BB27-D64C0FE25124}"/>
            </c:ext>
          </c:extLst>
        </c:ser>
        <c:ser>
          <c:idx val="2"/>
          <c:order val="2"/>
          <c:tx>
            <c:strRef>
              <c:f>Summary!$I$1</c:f>
              <c:strCache>
                <c:ptCount val="1"/>
                <c:pt idx="0">
                  <c:v>BTC_Vol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Summary!$I$2:$I$10</c:f>
              <c:numCache>
                <c:formatCode>General</c:formatCode>
                <c:ptCount val="9"/>
                <c:pt idx="0">
                  <c:v>-0.6785714285714286</c:v>
                </c:pt>
                <c:pt idx="1">
                  <c:v>0.35712121212121212</c:v>
                </c:pt>
                <c:pt idx="2">
                  <c:v>-0.93160127253446445</c:v>
                </c:pt>
                <c:pt idx="3">
                  <c:v>-0.31481481481481483</c:v>
                </c:pt>
                <c:pt idx="4">
                  <c:v>0.11363636363636363</c:v>
                </c:pt>
                <c:pt idx="5">
                  <c:v>0.33823529411764708</c:v>
                </c:pt>
                <c:pt idx="6">
                  <c:v>0.24727272727272728</c:v>
                </c:pt>
                <c:pt idx="7">
                  <c:v>0.24100719424460432</c:v>
                </c:pt>
                <c:pt idx="8">
                  <c:v>-0.80902777777777779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A-4708-BB27-D64C0FE2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05480"/>
        <c:axId val="411610072"/>
      </c:lineChart>
      <c:catAx>
        <c:axId val="41160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0072"/>
        <c:crosses val="autoZero"/>
        <c:auto val="1"/>
        <c:lblAlgn val="ctr"/>
        <c:lblOffset val="100"/>
        <c:noMultiLvlLbl val="0"/>
      </c:catAx>
      <c:valAx>
        <c:axId val="4116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2-413A-97C2-FD463DD45186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2-413A-97C2-FD463DD45186}"/>
            </c:ext>
          </c:extLst>
        </c:ser>
        <c:ser>
          <c:idx val="2"/>
          <c:order val="2"/>
          <c:tx>
            <c:strRef>
              <c:f>Summary!$J$1</c:f>
              <c:strCache>
                <c:ptCount val="1"/>
                <c:pt idx="0">
                  <c:v>LTC_Vol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Summary!$J$2:$J$10</c:f>
              <c:numCache>
                <c:formatCode>General</c:formatCode>
                <c:ptCount val="9"/>
                <c:pt idx="0">
                  <c:v>-2.15625</c:v>
                </c:pt>
                <c:pt idx="1">
                  <c:v>0.4137254901960784</c:v>
                </c:pt>
                <c:pt idx="2">
                  <c:v>-1.4659090909090908</c:v>
                </c:pt>
                <c:pt idx="3">
                  <c:v>-0.29190751445086704</c:v>
                </c:pt>
                <c:pt idx="4">
                  <c:v>0.12408759124087591</c:v>
                </c:pt>
                <c:pt idx="5">
                  <c:v>0.39563106796116504</c:v>
                </c:pt>
                <c:pt idx="6">
                  <c:v>0.20930232558139536</c:v>
                </c:pt>
                <c:pt idx="7">
                  <c:v>0.34139999999999998</c:v>
                </c:pt>
                <c:pt idx="8">
                  <c:v>-2.5895334174022699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2-413A-97C2-FD463DD4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8440"/>
        <c:axId val="416714832"/>
      </c:lineChart>
      <c:catAx>
        <c:axId val="41671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4832"/>
        <c:crosses val="autoZero"/>
        <c:auto val="1"/>
        <c:lblAlgn val="ctr"/>
        <c:lblOffset val="100"/>
        <c:noMultiLvlLbl val="0"/>
      </c:catAx>
      <c:valAx>
        <c:axId val="416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7F4-B9E8-035980775072}"/>
            </c:ext>
          </c:extLst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Summary!$N$2:$N$10</c:f>
              <c:numCache>
                <c:formatCode>General</c:formatCode>
                <c:ptCount val="9"/>
                <c:pt idx="0">
                  <c:v>0.10981077356668795</c:v>
                </c:pt>
                <c:pt idx="1">
                  <c:v>-1.965972642996399E-3</c:v>
                </c:pt>
                <c:pt idx="2">
                  <c:v>5.9610550185036651E-2</c:v>
                </c:pt>
                <c:pt idx="3">
                  <c:v>1.5830311404100763E-2</c:v>
                </c:pt>
                <c:pt idx="4">
                  <c:v>-0.11161607806859958</c:v>
                </c:pt>
                <c:pt idx="5">
                  <c:v>-5.3293961899579939E-3</c:v>
                </c:pt>
                <c:pt idx="6">
                  <c:v>4.4544801363794372E-2</c:v>
                </c:pt>
                <c:pt idx="7">
                  <c:v>-2.4416730389137699E-2</c:v>
                </c:pt>
                <c:pt idx="8">
                  <c:v>1.6985481666231143E-2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7F4-B9E8-035980775072}"/>
            </c:ext>
          </c:extLst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Summary!$O$2:$O$10</c:f>
              <c:numCache>
                <c:formatCode>General</c:formatCode>
                <c:ptCount val="9"/>
                <c:pt idx="0">
                  <c:v>-3.9298093950883106</c:v>
                </c:pt>
                <c:pt idx="1">
                  <c:v>0.23365995144139157</c:v>
                </c:pt>
                <c:pt idx="2">
                  <c:v>-0.51924938573268364</c:v>
                </c:pt>
                <c:pt idx="3">
                  <c:v>-0.42178927796859433</c:v>
                </c:pt>
                <c:pt idx="4">
                  <c:v>-4.0138849337370275E-2</c:v>
                </c:pt>
                <c:pt idx="5">
                  <c:v>0.40096444766256018</c:v>
                </c:pt>
                <c:pt idx="6">
                  <c:v>0.17402399692655715</c:v>
                </c:pt>
                <c:pt idx="7">
                  <c:v>0.249257260746025</c:v>
                </c:pt>
                <c:pt idx="8">
                  <c:v>-0.92029559477925527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7F4-B9E8-03598077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8864"/>
        <c:axId val="118300832"/>
      </c:lineChart>
      <c:catAx>
        <c:axId val="1182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0832"/>
        <c:crosses val="autoZero"/>
        <c:auto val="1"/>
        <c:lblAlgn val="ctr"/>
        <c:lblOffset val="100"/>
        <c:noMultiLvlLbl val="0"/>
      </c:catAx>
      <c:valAx>
        <c:axId val="118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16</xdr:row>
      <xdr:rowOff>114300</xdr:rowOff>
    </xdr:from>
    <xdr:to>
      <xdr:col>26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50749-C13F-41C5-BF0F-76D07043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9</xdr:row>
      <xdr:rowOff>38100</xdr:rowOff>
    </xdr:from>
    <xdr:to>
      <xdr:col>29</xdr:col>
      <xdr:colOff>600075</xdr:colOff>
      <xdr:row>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121BD-D72B-4BCA-9FE7-84902612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178857</xdr:rowOff>
    </xdr:from>
    <xdr:to>
      <xdr:col>7</xdr:col>
      <xdr:colOff>275167</xdr:colOff>
      <xdr:row>27</xdr:row>
      <xdr:rowOff>64557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F872A-FAB2-474A-9E92-C5AAA7EA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84666</xdr:colOff>
      <xdr:row>28</xdr:row>
      <xdr:rowOff>73024</xdr:rowOff>
    </xdr:from>
    <xdr:to>
      <xdr:col>7</xdr:col>
      <xdr:colOff>359833</xdr:colOff>
      <xdr:row>42</xdr:row>
      <xdr:rowOff>149224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1BFB2-000C-4DDD-BFBE-A1264C7F3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94191</xdr:rowOff>
    </xdr:from>
    <xdr:to>
      <xdr:col>7</xdr:col>
      <xdr:colOff>275167</xdr:colOff>
      <xdr:row>58</xdr:row>
      <xdr:rowOff>170391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1A4B6-31E4-43D5-8E6F-A5DE12C6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18</xdr:row>
      <xdr:rowOff>123825</xdr:rowOff>
    </xdr:from>
    <xdr:to>
      <xdr:col>7</xdr:col>
      <xdr:colOff>447675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CC688-4DFA-484C-890F-4941EF67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200025</xdr:colOff>
      <xdr:row>14</xdr:row>
      <xdr:rowOff>152400</xdr:rowOff>
    </xdr:from>
    <xdr:to>
      <xdr:col>22</xdr:col>
      <xdr:colOff>504825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11514-E50B-4D43-847F-8A2AAD2C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314325</xdr:colOff>
      <xdr:row>14</xdr:row>
      <xdr:rowOff>19050</xdr:rowOff>
    </xdr:from>
    <xdr:to>
      <xdr:col>25</xdr:col>
      <xdr:colOff>9525</xdr:colOff>
      <xdr:row>28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109F41-689A-4B63-888B-015C965E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</xdr:colOff>
      <xdr:row>17</xdr:row>
      <xdr:rowOff>38100</xdr:rowOff>
    </xdr:from>
    <xdr:to>
      <xdr:col>10</xdr:col>
      <xdr:colOff>57150</xdr:colOff>
      <xdr:row>31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7A958E-4CE1-4613-9F4A-4C8EC9C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123825</xdr:colOff>
      <xdr:row>12</xdr:row>
      <xdr:rowOff>152400</xdr:rowOff>
    </xdr:from>
    <xdr:to>
      <xdr:col>13</xdr:col>
      <xdr:colOff>428625</xdr:colOff>
      <xdr:row>27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112C56-6105-4239-B7F1-52C21092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276225</xdr:colOff>
      <xdr:row>9</xdr:row>
      <xdr:rowOff>104775</xdr:rowOff>
    </xdr:from>
    <xdr:to>
      <xdr:col>19</xdr:col>
      <xdr:colOff>581025</xdr:colOff>
      <xdr:row>23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10E4D5-0315-4136-A1EB-C3B3016C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9FB4-1F76-4D41-9862-73C4A97C1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1</xdr:row>
      <xdr:rowOff>114300</xdr:rowOff>
    </xdr:from>
    <xdr:to>
      <xdr:col>29</xdr:col>
      <xdr:colOff>409575</xdr:colOff>
      <xdr:row>15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952158-44F5-4BE7-A8B3-7A1AC1A0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0</xdr:row>
      <xdr:rowOff>114300</xdr:rowOff>
    </xdr:from>
    <xdr:to>
      <xdr:col>24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D347-47CC-401B-A2A3-0A45804F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7A627-8186-48FD-982A-10191F12C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0</xdr:row>
      <xdr:rowOff>142875</xdr:rowOff>
    </xdr:from>
    <xdr:to>
      <xdr:col>16</xdr:col>
      <xdr:colOff>590550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641F1-4F41-4EA1-A655-3E70AA6A6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66CE9-113A-4F2E-9F9B-DA6EEACD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16</xdr:row>
      <xdr:rowOff>66675</xdr:rowOff>
    </xdr:from>
    <xdr:to>
      <xdr:col>16</xdr:col>
      <xdr:colOff>523875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A7E79-E7AD-4C77-8FE9-E586F2F24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5CB1-6227-4FD8-A574-05E0C4BF9AFB}">
  <dimension ref="A1:L11"/>
  <sheetViews>
    <sheetView tabSelected="1" workbookViewId="0">
      <selection activeCell="G8" sqref="G8"/>
    </sheetView>
  </sheetViews>
  <sheetFormatPr defaultRowHeight="15" x14ac:dyDescent="0.25"/>
  <cols>
    <col min="1" max="1" width="56.140625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31</v>
      </c>
      <c r="L1" t="s">
        <v>90</v>
      </c>
    </row>
    <row r="2" spans="1:12" x14ac:dyDescent="0.25">
      <c r="A2" t="s">
        <v>2</v>
      </c>
      <c r="B2">
        <v>1968</v>
      </c>
      <c r="C2">
        <v>576</v>
      </c>
      <c r="D2">
        <v>0.50786027358781405</v>
      </c>
      <c r="E2">
        <v>0.42696104146624902</v>
      </c>
      <c r="F2">
        <v>103</v>
      </c>
      <c r="G2">
        <v>-0.30785510269126798</v>
      </c>
      <c r="H2">
        <v>0.53900882962776098</v>
      </c>
      <c r="I2">
        <v>1288</v>
      </c>
      <c r="J2">
        <v>0.38634304207119702</v>
      </c>
      <c r="K2">
        <f>F2+C2</f>
        <v>679</v>
      </c>
      <c r="L2">
        <f>(C2/K2)*D2+(F2/K2)*G2</f>
        <v>0.38412141680321099</v>
      </c>
    </row>
    <row r="3" spans="1:12" x14ac:dyDescent="0.25">
      <c r="A3" t="s">
        <v>5</v>
      </c>
      <c r="B3">
        <v>2040</v>
      </c>
      <c r="C3">
        <v>415</v>
      </c>
      <c r="D3">
        <v>0.37628326020532399</v>
      </c>
      <c r="E3">
        <v>0.51166022966324098</v>
      </c>
      <c r="F3">
        <v>93</v>
      </c>
      <c r="G3">
        <v>-0.27706478035107002</v>
      </c>
      <c r="H3">
        <v>0.50071856906534296</v>
      </c>
      <c r="I3">
        <v>1531</v>
      </c>
      <c r="J3">
        <v>0.42889784946236498</v>
      </c>
      <c r="K3">
        <f t="shared" ref="K3:K11" si="0">F3+C3</f>
        <v>508</v>
      </c>
      <c r="L3">
        <f t="shared" ref="L3:L11" si="1">(C3/K3)*D3+(F3/K3)*G3</f>
        <v>0.25667426852866132</v>
      </c>
    </row>
    <row r="4" spans="1:12" x14ac:dyDescent="0.25">
      <c r="A4" t="s">
        <v>3</v>
      </c>
      <c r="B4">
        <v>1688</v>
      </c>
      <c r="C4">
        <v>289</v>
      </c>
      <c r="D4">
        <v>0.36212293063950102</v>
      </c>
      <c r="E4">
        <v>0.49493751778786299</v>
      </c>
      <c r="F4">
        <v>107</v>
      </c>
      <c r="G4">
        <v>-0.28503669727749698</v>
      </c>
      <c r="H4">
        <v>0.54031041863985796</v>
      </c>
      <c r="I4">
        <v>1291</v>
      </c>
      <c r="J4">
        <v>0.38225411659990999</v>
      </c>
      <c r="K4">
        <f t="shared" si="0"/>
        <v>396</v>
      </c>
      <c r="L4">
        <f t="shared" si="1"/>
        <v>0.18725909178314043</v>
      </c>
    </row>
    <row r="5" spans="1:12" x14ac:dyDescent="0.25">
      <c r="A5" t="s">
        <v>4</v>
      </c>
      <c r="B5">
        <v>3162</v>
      </c>
      <c r="C5">
        <v>695</v>
      </c>
      <c r="D5">
        <v>0.34391751766335799</v>
      </c>
      <c r="E5">
        <v>0.468203301428122</v>
      </c>
      <c r="F5">
        <v>176</v>
      </c>
      <c r="G5">
        <v>-0.24354205304999799</v>
      </c>
      <c r="H5">
        <v>0.463861712256598</v>
      </c>
      <c r="I5">
        <v>2290</v>
      </c>
      <c r="J5">
        <v>0.34504870129870102</v>
      </c>
      <c r="K5">
        <f t="shared" si="0"/>
        <v>871</v>
      </c>
      <c r="L5">
        <f t="shared" si="1"/>
        <v>0.22521156537225506</v>
      </c>
    </row>
    <row r="6" spans="1:12" x14ac:dyDescent="0.25">
      <c r="A6" t="s">
        <v>8</v>
      </c>
      <c r="B6">
        <v>2917</v>
      </c>
      <c r="C6">
        <v>601</v>
      </c>
      <c r="D6">
        <v>0.397586314038191</v>
      </c>
      <c r="E6">
        <v>0.52783673735212799</v>
      </c>
      <c r="F6">
        <v>207</v>
      </c>
      <c r="G6">
        <v>-0.270254488599805</v>
      </c>
      <c r="H6">
        <v>0.47568358395049198</v>
      </c>
      <c r="I6">
        <v>2108</v>
      </c>
      <c r="J6">
        <v>0.25599838969404098</v>
      </c>
      <c r="K6">
        <f t="shared" si="0"/>
        <v>808</v>
      </c>
      <c r="L6">
        <f t="shared" si="1"/>
        <v>0.22649343514454598</v>
      </c>
    </row>
    <row r="7" spans="1:12" x14ac:dyDescent="0.25">
      <c r="A7" t="s">
        <v>6</v>
      </c>
      <c r="B7">
        <v>1560</v>
      </c>
      <c r="C7">
        <v>459</v>
      </c>
      <c r="D7">
        <v>0.31498889651258999</v>
      </c>
      <c r="E7">
        <v>0.412143214749423</v>
      </c>
      <c r="F7">
        <v>92</v>
      </c>
      <c r="G7">
        <v>-0.234797682188986</v>
      </c>
      <c r="H7">
        <v>0.42150030927204801</v>
      </c>
      <c r="I7">
        <v>1008</v>
      </c>
      <c r="J7">
        <v>0.32794384057970999</v>
      </c>
      <c r="K7">
        <f t="shared" si="0"/>
        <v>551</v>
      </c>
      <c r="L7">
        <f t="shared" si="1"/>
        <v>0.22319150043174607</v>
      </c>
    </row>
    <row r="8" spans="1:12" x14ac:dyDescent="0.25">
      <c r="A8" t="s">
        <v>7</v>
      </c>
      <c r="B8">
        <v>1874</v>
      </c>
      <c r="C8">
        <v>303</v>
      </c>
      <c r="D8">
        <v>0.36711788143099999</v>
      </c>
      <c r="E8">
        <v>0.53160191614399499</v>
      </c>
      <c r="F8">
        <v>123</v>
      </c>
      <c r="G8">
        <v>-0.30434350539001498</v>
      </c>
      <c r="H8">
        <v>0.48381846003289097</v>
      </c>
      <c r="I8">
        <v>1447</v>
      </c>
      <c r="J8">
        <v>0.319120209059233</v>
      </c>
      <c r="K8">
        <f t="shared" si="0"/>
        <v>426</v>
      </c>
      <c r="L8">
        <f t="shared" si="1"/>
        <v>0.17324522748972104</v>
      </c>
    </row>
    <row r="9" spans="1:12" x14ac:dyDescent="0.25">
      <c r="A9" t="s">
        <v>10</v>
      </c>
      <c r="B9">
        <v>1615</v>
      </c>
      <c r="C9">
        <v>353</v>
      </c>
      <c r="D9">
        <v>0.37232560351593602</v>
      </c>
      <c r="E9">
        <v>0.51705094346949698</v>
      </c>
      <c r="F9">
        <v>92</v>
      </c>
      <c r="G9">
        <v>-0.20102355374094499</v>
      </c>
      <c r="H9">
        <v>0.39213764798003897</v>
      </c>
      <c r="I9">
        <v>1169</v>
      </c>
      <c r="J9">
        <v>0.327458592132505</v>
      </c>
      <c r="K9">
        <f t="shared" si="0"/>
        <v>445</v>
      </c>
      <c r="L9">
        <f t="shared" si="1"/>
        <v>0.2537904968470977</v>
      </c>
    </row>
    <row r="10" spans="1:12" x14ac:dyDescent="0.25">
      <c r="A10" t="s">
        <v>9</v>
      </c>
      <c r="B10">
        <v>848</v>
      </c>
      <c r="C10">
        <v>267</v>
      </c>
      <c r="D10">
        <v>0.41167847414757502</v>
      </c>
      <c r="E10">
        <v>0.55114651643958701</v>
      </c>
      <c r="F10">
        <v>51</v>
      </c>
      <c r="G10">
        <v>-0.236110632287102</v>
      </c>
      <c r="H10">
        <v>0.41335649644473099</v>
      </c>
      <c r="I10">
        <v>529</v>
      </c>
      <c r="J10">
        <v>0.33199112978524697</v>
      </c>
      <c r="K10">
        <f t="shared" si="0"/>
        <v>318</v>
      </c>
      <c r="L10">
        <f t="shared" si="1"/>
        <v>0.30778776839861743</v>
      </c>
    </row>
    <row r="11" spans="1:12" x14ac:dyDescent="0.25">
      <c r="A11" t="s">
        <v>11</v>
      </c>
      <c r="B11">
        <v>1727</v>
      </c>
      <c r="C11">
        <v>292</v>
      </c>
      <c r="D11">
        <v>0.33984150045793798</v>
      </c>
      <c r="E11">
        <v>0.55929404531287996</v>
      </c>
      <c r="F11">
        <v>67</v>
      </c>
      <c r="G11">
        <v>-0.18677534461116499</v>
      </c>
      <c r="H11">
        <v>0.43259645964869797</v>
      </c>
      <c r="I11">
        <v>1367</v>
      </c>
      <c r="J11">
        <v>0.57686567164179103</v>
      </c>
      <c r="K11">
        <f t="shared" si="0"/>
        <v>359</v>
      </c>
      <c r="L11">
        <f t="shared" si="1"/>
        <v>0.24155924803557061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0642-14B6-4338-B574-0E85BDBC849C}">
  <dimension ref="A1:Z11"/>
  <sheetViews>
    <sheetView topLeftCell="G7" zoomScaleNormal="100" workbookViewId="0">
      <selection activeCell="T4" sqref="T4"/>
    </sheetView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35</v>
      </c>
      <c r="D1" t="s">
        <v>36</v>
      </c>
      <c r="E1" t="s">
        <v>32</v>
      </c>
      <c r="F1" t="s">
        <v>29</v>
      </c>
      <c r="G1" t="s">
        <v>30</v>
      </c>
      <c r="I1" t="s">
        <v>37</v>
      </c>
      <c r="J1" t="s">
        <v>38</v>
      </c>
      <c r="K1" t="s">
        <v>39</v>
      </c>
      <c r="L1" t="s">
        <v>40</v>
      </c>
      <c r="N1" t="s">
        <v>49</v>
      </c>
      <c r="O1" t="s">
        <v>48</v>
      </c>
      <c r="P1" t="s">
        <v>92</v>
      </c>
      <c r="Q1" t="s">
        <v>95</v>
      </c>
      <c r="R1" t="s">
        <v>93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Y1" t="s">
        <v>15</v>
      </c>
      <c r="Z1">
        <f>SUM(T2:T10)</f>
        <v>25276</v>
      </c>
    </row>
    <row r="2" spans="1:26" x14ac:dyDescent="0.25">
      <c r="A2">
        <f>(Sheet4!E4-Sheet4!E3)/Sheet4!E4*-1</f>
        <v>9.6344284787563239E-2</v>
      </c>
      <c r="B2">
        <f>(Sheet4!E14-Sheet4!E13)/Sheet4!E14*-1</f>
        <v>0.20599999999999993</v>
      </c>
      <c r="C2">
        <f>(Sheet4!E24-Sheet4!E23)/Sheet4!E24*-1</f>
        <v>8.7198929527207938E-2</v>
      </c>
      <c r="D2">
        <f>(Sheet4!E34-Sheet4!E33)/Sheet4!E34*-1</f>
        <v>4.969987995198074E-2</v>
      </c>
      <c r="E2">
        <f>(Sheet4!I4-Sheet4!I3)/Sheet4!I4*-1</f>
        <v>0.7056025349688051</v>
      </c>
      <c r="F2">
        <f>(Sheet4!G4-Sheet4!G3)/Sheet4!G4*-1</f>
        <v>0.47669207732806052</v>
      </c>
      <c r="G2">
        <f>(Sheet4!H4-Sheet4!H3)/Sheet4!H4*-1</f>
        <v>0.26407369419714483</v>
      </c>
      <c r="I2">
        <f>(Sheet4!F3-Sheet4!F4)/Sheet4!F3*0.5</f>
        <v>-0.6785714285714286</v>
      </c>
      <c r="J2">
        <f>(Sheet4!F13-Sheet4!F14)/Sheet4!F13*0.5</f>
        <v>-2.15625</v>
      </c>
      <c r="K2">
        <f>(Sheet4!F23-Sheet4!F24)/Sheet4!F23*0.5</f>
        <v>-9.4388379204892967</v>
      </c>
      <c r="L2">
        <f>(Sheet4!F33-Sheet4!F34)/Sheet4!F33*0.5</f>
        <v>-3.4455782312925169</v>
      </c>
      <c r="N2">
        <f>AVERAGE(A2:D2)</f>
        <v>0.10981077356668795</v>
      </c>
      <c r="O2">
        <f>AVERAGE(I2:L2)</f>
        <v>-3.9298093950883106</v>
      </c>
      <c r="P2">
        <v>-1.345691448567895</v>
      </c>
      <c r="R2">
        <v>0.10625396977341746</v>
      </c>
      <c r="S2">
        <v>-0.36385870187453945</v>
      </c>
      <c r="T2">
        <v>2129</v>
      </c>
      <c r="U2">
        <v>437</v>
      </c>
      <c r="V2">
        <v>779</v>
      </c>
      <c r="W2">
        <v>76</v>
      </c>
      <c r="Y2" t="s">
        <v>18</v>
      </c>
      <c r="Z2">
        <f>SUM(U2:U10)</f>
        <v>5197</v>
      </c>
    </row>
    <row r="3" spans="1:26" x14ac:dyDescent="0.25">
      <c r="A3">
        <f>(Sheet4!E5-Sheet4!E4)/Sheet4!E5*-1</f>
        <v>-1.018268602437699E-2</v>
      </c>
      <c r="B3">
        <f>(Sheet4!E15-Sheet4!E14)/Sheet4!E15*-1</f>
        <v>-3.04440566220671E-2</v>
      </c>
      <c r="C3">
        <f>(Sheet4!E25-Sheet4!E24)/Sheet4!E25*-1</f>
        <v>4.3677903460634052E-3</v>
      </c>
      <c r="D3">
        <f>(Sheet4!E35-Sheet4!E34)/Sheet4!E35*-1</f>
        <v>2.8395061728395087E-2</v>
      </c>
      <c r="E3">
        <f>(Sheet4!I5-Sheet4!I4)/Sheet4!I5*-1</f>
        <v>-0.12257832986828207</v>
      </c>
      <c r="F3">
        <f>(Sheet4!G5-Sheet4!G4)/Sheet4!G5*-1</f>
        <v>-8.601430349121883E-2</v>
      </c>
      <c r="G3">
        <f>(Sheet4!H5-Sheet4!H4)/Sheet4!H5*-1</f>
        <v>-0.12099238040502742</v>
      </c>
      <c r="I3">
        <f>(Sheet4!F4-Sheet4!F5)/Sheet4!F4*0.5</f>
        <v>0.35712121212121212</v>
      </c>
      <c r="J3">
        <f>(Sheet4!F14-Sheet4!F15)/Sheet4!F14*0.5</f>
        <v>0.4137254901960784</v>
      </c>
      <c r="K3">
        <f>(Sheet4!F24-Sheet4!F25)/Sheet4!F24*0.5</f>
        <v>0</v>
      </c>
      <c r="L3">
        <f>(Sheet4!F34-Sheet4!F35)/Sheet4!F34*0.5</f>
        <v>0.16379310344827586</v>
      </c>
      <c r="N3">
        <f t="shared" ref="N3:N10" si="0">AVERAGE(A3:D3)</f>
        <v>-1.965972642996399E-3</v>
      </c>
      <c r="O3">
        <f t="shared" ref="O3:O10" si="1">AVERAGE(I3:L3)</f>
        <v>0.23365995144139157</v>
      </c>
      <c r="P3">
        <v>0.35278140007711589</v>
      </c>
      <c r="Q3">
        <v>0.22636889873433974</v>
      </c>
      <c r="R3">
        <v>-8.1197829180234091E-2</v>
      </c>
      <c r="S3">
        <v>0.1486081040345269</v>
      </c>
      <c r="T3">
        <v>1040</v>
      </c>
      <c r="U3">
        <v>336</v>
      </c>
      <c r="V3">
        <v>326</v>
      </c>
      <c r="W3">
        <v>324</v>
      </c>
      <c r="Y3" t="s">
        <v>16</v>
      </c>
      <c r="Z3">
        <f>SUM(V2:V10)</f>
        <v>10625</v>
      </c>
    </row>
    <row r="4" spans="1:26" x14ac:dyDescent="0.25">
      <c r="A4">
        <f>(Sheet4!E6-Sheet4!E5)/Sheet4!E6*-1</f>
        <v>6.5600571598113194E-2</v>
      </c>
      <c r="B4">
        <f>(Sheet4!E16-Sheet4!E15)/Sheet4!E16*-1</f>
        <v>9.0966786545377556E-2</v>
      </c>
      <c r="C4">
        <f>(Sheet4!E26-Sheet4!E25)/Sheet4!E26*-1</f>
        <v>2.5261224021127494E-2</v>
      </c>
      <c r="D4">
        <f>(Sheet4!E36-Sheet4!E35)/Sheet4!E36*-1</f>
        <v>5.6613618575528352E-2</v>
      </c>
      <c r="E4">
        <f>(Sheet4!I6-Sheet4!I5)/Sheet4!I6*-1</f>
        <v>0.3706905554466145</v>
      </c>
      <c r="F4">
        <f>(Sheet4!G6-Sheet4!G5)/Sheet4!G6*-1</f>
        <v>3.9103653394211034E-2</v>
      </c>
      <c r="G4">
        <f>(Sheet4!H6-Sheet4!H5)/Sheet4!H6*-1</f>
        <v>-2.7968037107397131E-2</v>
      </c>
      <c r="I4">
        <f>(Sheet4!F5-Sheet4!F6)/Sheet4!F5*0.5</f>
        <v>-0.93160127253446445</v>
      </c>
      <c r="J4">
        <f>(Sheet4!F15-Sheet4!F16)/Sheet4!F15*0.5</f>
        <v>-1.4659090909090908</v>
      </c>
      <c r="K4">
        <f>(Sheet4!F25-Sheet4!F26)/Sheet4!F25*0.5</f>
        <v>0.11538461538461539</v>
      </c>
      <c r="L4">
        <f>(Sheet4!F35-Sheet4!F36)/Sheet4!F35*0.5</f>
        <v>0.20512820512820512</v>
      </c>
      <c r="N4">
        <f t="shared" si="0"/>
        <v>5.9610550185036651E-2</v>
      </c>
      <c r="O4">
        <f t="shared" si="1"/>
        <v>-0.51924938573268364</v>
      </c>
      <c r="P4">
        <v>-0.2619642198700608</v>
      </c>
      <c r="Q4">
        <v>-0.15598189167726673</v>
      </c>
      <c r="R4">
        <v>-0.12219794320398329</v>
      </c>
      <c r="S4">
        <v>-0.21415677701520017</v>
      </c>
      <c r="T4">
        <v>1376</v>
      </c>
      <c r="U4">
        <v>389</v>
      </c>
      <c r="V4">
        <v>547</v>
      </c>
      <c r="W4">
        <v>109</v>
      </c>
      <c r="Y4" t="s">
        <v>17</v>
      </c>
      <c r="Z4">
        <f>SUM(W2:W10)</f>
        <v>5017</v>
      </c>
    </row>
    <row r="5" spans="1:26" x14ac:dyDescent="0.25">
      <c r="A5">
        <f>(Sheet4!E7-Sheet4!E6)/Sheet4!E7*-1</f>
        <v>-1.2130710196854851E-2</v>
      </c>
      <c r="B5">
        <f>(Sheet4!E17-Sheet4!E16)/Sheet4!E17*-1</f>
        <v>5.0211064207953904E-2</v>
      </c>
      <c r="C5">
        <f>(Sheet4!E27-Sheet4!E26)/Sheet4!E27*-1</f>
        <v>2.4588235294117581E-2</v>
      </c>
      <c r="D5">
        <f>(Sheet4!E37-Sheet4!E36)/Sheet4!E37*-1</f>
        <v>6.5265631118643019E-4</v>
      </c>
      <c r="E5">
        <f>(Sheet4!I7-Sheet4!I6)/Sheet4!I7*-1</f>
        <v>8.0890333872261244E-2</v>
      </c>
      <c r="F5">
        <f>(Sheet4!G7-Sheet4!G6)/Sheet4!G7*-1</f>
        <v>-1.3605849903112876E-2</v>
      </c>
      <c r="G5">
        <f>(Sheet4!H7-Sheet4!H6)/Sheet4!H7*-1</f>
        <v>-6.3437555822906111E-2</v>
      </c>
      <c r="I5">
        <f>(Sheet4!F6-Sheet4!F7)/Sheet4!F6*0.5</f>
        <v>-0.31481481481481483</v>
      </c>
      <c r="J5">
        <f>(Sheet4!F16-Sheet4!F17)/Sheet4!F16*0.5</f>
        <v>-0.29190751445086704</v>
      </c>
      <c r="K5">
        <f>(Sheet4!F26-Sheet4!F27)/Sheet4!F26*0.5</f>
        <v>-0.45</v>
      </c>
      <c r="L5">
        <f>(Sheet4!F36-Sheet4!F37)/Sheet4!F36*0.5</f>
        <v>-0.63043478260869568</v>
      </c>
      <c r="N5">
        <f t="shared" si="0"/>
        <v>1.5830311404100763E-2</v>
      </c>
      <c r="O5">
        <f t="shared" si="1"/>
        <v>-0.42178927796859433</v>
      </c>
      <c r="P5">
        <v>-0.4938374911198482</v>
      </c>
      <c r="Q5">
        <v>-0.68231890073508861</v>
      </c>
      <c r="R5">
        <v>0.24667882783497555</v>
      </c>
      <c r="S5">
        <v>0.16101002115314217</v>
      </c>
      <c r="T5">
        <v>2880</v>
      </c>
      <c r="U5">
        <v>676</v>
      </c>
      <c r="V5">
        <v>1458</v>
      </c>
      <c r="W5">
        <v>212</v>
      </c>
    </row>
    <row r="6" spans="1:26" x14ac:dyDescent="0.25">
      <c r="A6">
        <f>(Sheet4!E8-Sheet4!E7)/Sheet4!E8*-1</f>
        <v>-9.6647123983465338E-2</v>
      </c>
      <c r="B6">
        <f>(Sheet4!E18-Sheet4!E17)/Sheet4!E18*-1</f>
        <v>-0.14753787878787877</v>
      </c>
      <c r="C6">
        <f>(Sheet4!E28-Sheet4!E27)/Sheet4!E28*-1</f>
        <v>-0.10290237467018463</v>
      </c>
      <c r="D6">
        <f>(Sheet4!E38-Sheet4!E37)/Sheet4!E38*-1</f>
        <v>-9.9376934832869565E-2</v>
      </c>
      <c r="E6">
        <f>(Sheet4!I8-Sheet4!I7)/Sheet4!I8*-1</f>
        <v>-0.23509823859063478</v>
      </c>
      <c r="F6">
        <f>(Sheet4!G8-Sheet4!G7)/Sheet4!G8*-1</f>
        <v>-7.6633504553339074E-2</v>
      </c>
      <c r="G6">
        <f>(Sheet4!H8-Sheet4!H7)/Sheet4!H8*-1</f>
        <v>0.12613672752236604</v>
      </c>
      <c r="I6">
        <f>(Sheet4!F7-Sheet4!F8)/Sheet4!F7*0.5</f>
        <v>0.11363636363636363</v>
      </c>
      <c r="J6">
        <f>(Sheet4!F17-Sheet4!F18)/Sheet4!F17*0.5</f>
        <v>0.12408759124087591</v>
      </c>
      <c r="K6">
        <f>(Sheet4!F27-Sheet4!F28)/Sheet4!F27*0.5</f>
        <v>-0.15789473684210525</v>
      </c>
      <c r="L6">
        <f>(Sheet4!F37-Sheet4!F38)/Sheet4!F37*0.5</f>
        <v>-0.24038461538461539</v>
      </c>
      <c r="N6">
        <f t="shared" si="0"/>
        <v>-0.11161607806859958</v>
      </c>
      <c r="O6">
        <f t="shared" si="1"/>
        <v>-4.0138849337370275E-2</v>
      </c>
      <c r="P6">
        <v>5.487942469823083E-2</v>
      </c>
      <c r="Q6">
        <v>0.15584564537330972</v>
      </c>
      <c r="R6">
        <v>1.7721864456701146E-2</v>
      </c>
      <c r="S6">
        <v>-9.2326242940883513E-2</v>
      </c>
      <c r="T6">
        <v>3181</v>
      </c>
      <c r="U6">
        <v>557</v>
      </c>
      <c r="V6">
        <v>1302</v>
      </c>
      <c r="W6">
        <v>916</v>
      </c>
    </row>
    <row r="7" spans="1:26" x14ac:dyDescent="0.25">
      <c r="A7">
        <f>(Sheet4!E9-Sheet4!E8)/Sheet4!E9*-1</f>
        <v>-1.5742587421885338E-2</v>
      </c>
      <c r="B7">
        <f>(Sheet4!E19-Sheet4!E18)/Sheet4!E19*-1</f>
        <v>0</v>
      </c>
      <c r="C7">
        <f>(Sheet4!E29-Sheet4!E28)/Sheet4!E29*-1</f>
        <v>1.6085790884718513E-2</v>
      </c>
      <c r="D7">
        <f>(Sheet4!E39-Sheet4!E38)/Sheet4!E39*-1</f>
        <v>-2.166078822266515E-2</v>
      </c>
      <c r="E7">
        <f>(Sheet4!I9-Sheet4!I8)/Sheet4!I9*-1</f>
        <v>1.4794177674385362E-2</v>
      </c>
      <c r="F7">
        <f>(Sheet4!G9-Sheet4!G8)/Sheet4!G9*-1</f>
        <v>0.26222326704236582</v>
      </c>
      <c r="G7">
        <f>(Sheet4!H9-Sheet4!H8)/Sheet4!H9*-1</f>
        <v>0.15101003587539769</v>
      </c>
      <c r="I7">
        <f>(Sheet4!F8-Sheet4!F9)/Sheet4!F8*0.5</f>
        <v>0.33823529411764708</v>
      </c>
      <c r="J7">
        <f>(Sheet4!F18-Sheet4!F19)/Sheet4!F18*0.5</f>
        <v>0.39563106796116504</v>
      </c>
      <c r="K7">
        <f>(Sheet4!F28-Sheet4!F29)/Sheet4!F28*0.5</f>
        <v>0.44141999999999998</v>
      </c>
      <c r="L7">
        <f>(Sheet4!F38-Sheet4!F39)/Sheet4!F38*0.5</f>
        <v>0.42857142857142855</v>
      </c>
      <c r="N7">
        <f t="shared" si="0"/>
        <v>-5.3293961899579939E-3</v>
      </c>
      <c r="O7">
        <f t="shared" si="1"/>
        <v>0.40096444766256018</v>
      </c>
      <c r="P7">
        <v>-6.0991632005887024E-2</v>
      </c>
      <c r="Q7">
        <v>-3.7324178152878203E-2</v>
      </c>
      <c r="R7">
        <v>-1.5811388424223936E-2</v>
      </c>
      <c r="S7">
        <v>5.3124389083361007E-2</v>
      </c>
      <c r="T7">
        <v>3418</v>
      </c>
      <c r="U7">
        <v>583</v>
      </c>
      <c r="V7">
        <v>1379</v>
      </c>
      <c r="W7">
        <v>613</v>
      </c>
    </row>
    <row r="8" spans="1:26" x14ac:dyDescent="0.25">
      <c r="A8">
        <f>(Sheet4!E10-Sheet4!E9)/Sheet4!E10*-1</f>
        <v>4.1176372868779322E-2</v>
      </c>
      <c r="B8">
        <f>(Sheet4!E20-Sheet4!E19)/Sheet4!E20*-1</f>
        <v>3.9984242662989833E-2</v>
      </c>
      <c r="C8">
        <f>(Sheet4!E30-Sheet4!E29)/Sheet4!E30*-1</f>
        <v>5.0645034082586887E-2</v>
      </c>
      <c r="D8">
        <f>(Sheet4!E40-Sheet4!E39)/Sheet4!E40*-1</f>
        <v>4.6373555840821458E-2</v>
      </c>
      <c r="E8">
        <f>(Sheet4!I10-Sheet4!I9)/Sheet4!I10*-1</f>
        <v>-0.12056793613429405</v>
      </c>
      <c r="F8">
        <f>(Sheet4!G10-Sheet4!G9)/Sheet4!G10*-1</f>
        <v>-0.15399614332698436</v>
      </c>
      <c r="G8">
        <f>(Sheet4!H10-Sheet4!H9)/Sheet4!H10*-1</f>
        <v>0.16801080181661224</v>
      </c>
      <c r="I8">
        <f>(Sheet4!F9-Sheet4!F10)/Sheet4!F9*0.5</f>
        <v>0.24727272727272728</v>
      </c>
      <c r="J8">
        <f>(Sheet4!F19-Sheet4!F20)/Sheet4!F19*0.5</f>
        <v>0.20930232558139536</v>
      </c>
      <c r="K8">
        <f>(Sheet4!F29-Sheet4!F30)/Sheet4!F29*0.5</f>
        <v>0.13724820757937864</v>
      </c>
      <c r="L8">
        <f>(Sheet4!F39-Sheet4!F40)/Sheet4!F39*0.5</f>
        <v>0.10227272727272728</v>
      </c>
      <c r="N8">
        <f t="shared" si="0"/>
        <v>4.4544801363794372E-2</v>
      </c>
      <c r="O8">
        <f t="shared" si="1"/>
        <v>0.17402399692655715</v>
      </c>
      <c r="P8">
        <v>-2.2083520464390338E-2</v>
      </c>
      <c r="Q8">
        <v>-0.19309411324471046</v>
      </c>
      <c r="R8">
        <v>-2.3016138696370834E-2</v>
      </c>
      <c r="S8">
        <v>8.2748643023988683E-2</v>
      </c>
      <c r="T8">
        <v>3600</v>
      </c>
      <c r="U8">
        <v>714</v>
      </c>
      <c r="V8">
        <v>1544</v>
      </c>
      <c r="W8">
        <v>677</v>
      </c>
    </row>
    <row r="9" spans="1:26" x14ac:dyDescent="0.25">
      <c r="A9">
        <f>(Sheet4!E11-Sheet4!E10)/Sheet4!E11*-1</f>
        <v>-3.9660297691534521E-2</v>
      </c>
      <c r="B9">
        <f>(Sheet4!E21-Sheet4!E20)/Sheet4!E21*-1</f>
        <v>-2.6648773006134847E-2</v>
      </c>
      <c r="C9">
        <f>(Sheet4!E31-Sheet4!E30)/Sheet4!E31*-1</f>
        <v>-1.4982520392875023E-2</v>
      </c>
      <c r="D9">
        <f>(Sheet4!E41-Sheet4!E40)/Sheet4!E41*-1</f>
        <v>-1.6375330466006414E-2</v>
      </c>
      <c r="E9">
        <f>(Sheet4!I11-Sheet4!I10)/Sheet4!I11*-1</f>
        <v>-0.17543670377955892</v>
      </c>
      <c r="F9">
        <f>(Sheet4!G11-Sheet4!G10)/Sheet4!G11*-1</f>
        <v>-9.5591275966331241E-2</v>
      </c>
      <c r="G9">
        <f>(Sheet4!H11-Sheet4!H10)/Sheet4!H11*-1</f>
        <v>-0.14860439873581119</v>
      </c>
      <c r="I9">
        <f>(Sheet4!F10-Sheet4!F11)/Sheet4!F10*0.5</f>
        <v>0.24100719424460432</v>
      </c>
      <c r="J9">
        <f>(Sheet4!F20-Sheet4!F21)/Sheet4!F20*0.5</f>
        <v>0.34139999999999998</v>
      </c>
      <c r="K9">
        <f>(Sheet4!F30-Sheet4!F31)/Sheet4!F30*0.5</f>
        <v>3.7647058823529413E-3</v>
      </c>
      <c r="L9">
        <f>(Sheet4!F40-Sheet4!F41)/Sheet4!F40*0.5</f>
        <v>0.41085714285714287</v>
      </c>
      <c r="N9">
        <f t="shared" si="0"/>
        <v>-2.4416730389137699E-2</v>
      </c>
      <c r="O9">
        <f t="shared" si="1"/>
        <v>0.249257260746025</v>
      </c>
      <c r="P9">
        <v>-4.9437937404695972E-3</v>
      </c>
      <c r="Q9">
        <v>-1.7307137505532873E-2</v>
      </c>
      <c r="R9">
        <v>9.8985791328284264E-2</v>
      </c>
      <c r="S9">
        <v>6.7096804054077946E-2</v>
      </c>
      <c r="T9">
        <v>3745</v>
      </c>
      <c r="U9">
        <v>731</v>
      </c>
      <c r="V9">
        <v>1619</v>
      </c>
      <c r="W9">
        <v>1005</v>
      </c>
    </row>
    <row r="10" spans="1:26" x14ac:dyDescent="0.25">
      <c r="A10">
        <f>(Sheet4!E12-Sheet4!E11)/Sheet4!E12*-1</f>
        <v>4.9662294166899261E-2</v>
      </c>
      <c r="B10">
        <f>(Sheet4!E22-Sheet4!E21)/Sheet4!E22*-1</f>
        <v>-3.9587552936844149E-2</v>
      </c>
      <c r="C10">
        <f>(Sheet4!E32-Sheet4!E31)/Sheet4!E32*-1</f>
        <v>2.0961985156648398E-2</v>
      </c>
      <c r="D10">
        <f>(Sheet4!E42-Sheet4!E41)/Sheet4!E42*-1</f>
        <v>3.6905200278221063E-2</v>
      </c>
      <c r="E10">
        <f>(Sheet4!I12-Sheet4!I11)/Sheet4!I12*-1</f>
        <v>0.27417091625195988</v>
      </c>
      <c r="F10">
        <f>(Sheet4!G12-Sheet4!G11)/Sheet4!G12*-1</f>
        <v>0.21138375858403516</v>
      </c>
      <c r="G10">
        <f>(Sheet4!H12-Sheet4!H11)/Sheet4!H12*-1</f>
        <v>0.26414239940847023</v>
      </c>
      <c r="I10">
        <f>(Sheet4!F11-Sheet4!F12)/Sheet4!F11*0.5</f>
        <v>-0.80902777777777779</v>
      </c>
      <c r="J10">
        <f>(Sheet4!F21-Sheet4!F22)/Sheet4!F21*0.5</f>
        <v>-2.5895334174022699</v>
      </c>
      <c r="K10">
        <f>(Sheet4!F31-Sheet4!F32)/Sheet4!F31*0.5</f>
        <v>-1.6595542911332386E-2</v>
      </c>
      <c r="L10">
        <f>(Sheet4!F41-Sheet4!F42)/Sheet4!F41*0.5</f>
        <v>-0.26602564102564102</v>
      </c>
      <c r="N10">
        <f t="shared" si="0"/>
        <v>1.6985481666231143E-2</v>
      </c>
      <c r="O10">
        <f t="shared" si="1"/>
        <v>-0.92029559477925527</v>
      </c>
      <c r="P10">
        <v>-1.1768336591102485E-2</v>
      </c>
      <c r="Q10">
        <v>-5.0804709949464323E-2</v>
      </c>
      <c r="R10">
        <v>2.0485090321058306E-2</v>
      </c>
      <c r="S10">
        <v>-1.1327864511248282E-2</v>
      </c>
      <c r="T10">
        <v>3907</v>
      </c>
      <c r="U10">
        <v>774</v>
      </c>
      <c r="V10">
        <v>1671</v>
      </c>
      <c r="W10">
        <v>1085</v>
      </c>
    </row>
    <row r="11" spans="1:26" x14ac:dyDescent="0.25">
      <c r="W11">
        <v>1206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180B-C103-40AF-9984-453E87B13DC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C2DA-3C42-46A6-962D-5627B987A6D7}">
  <sheetPr filterMode="1"/>
  <dimension ref="A1:L42"/>
  <sheetViews>
    <sheetView workbookViewId="0">
      <selection activeCell="L4" sqref="L4"/>
    </sheetView>
  </sheetViews>
  <sheetFormatPr defaultRowHeight="15" x14ac:dyDescent="0.25"/>
  <cols>
    <col min="1" max="1" width="26.140625" customWidth="1"/>
    <col min="2" max="2" width="11.85546875" style="2" hidden="1" customWidth="1"/>
    <col min="3" max="3" width="22.42578125" customWidth="1"/>
    <col min="5" max="6" width="9.140625" customWidth="1"/>
    <col min="7" max="7" width="8.5703125" customWidth="1"/>
    <col min="8" max="9" width="11.140625" customWidth="1"/>
  </cols>
  <sheetData>
    <row r="1" spans="1:12" x14ac:dyDescent="0.25">
      <c r="E1" s="4" t="s">
        <v>31</v>
      </c>
      <c r="F1" s="4"/>
      <c r="G1" s="4"/>
      <c r="H1" s="4"/>
      <c r="I1" s="4"/>
      <c r="J1" s="4" t="s">
        <v>44</v>
      </c>
      <c r="K1" s="4"/>
    </row>
    <row r="2" spans="1:12" x14ac:dyDescent="0.25">
      <c r="A2" s="1" t="s">
        <v>12</v>
      </c>
      <c r="C2" t="s">
        <v>1</v>
      </c>
      <c r="D2" t="s">
        <v>0</v>
      </c>
      <c r="E2" t="s">
        <v>13</v>
      </c>
      <c r="F2" t="s">
        <v>14</v>
      </c>
      <c r="G2" t="s">
        <v>29</v>
      </c>
      <c r="H2" t="s">
        <v>30</v>
      </c>
      <c r="I2" t="s">
        <v>32</v>
      </c>
      <c r="J2" t="s">
        <v>43</v>
      </c>
      <c r="K2" t="s">
        <v>42</v>
      </c>
    </row>
    <row r="3" spans="1:12" hidden="1" x14ac:dyDescent="0.25">
      <c r="A3" s="1">
        <v>42991.5</v>
      </c>
      <c r="B3" s="2">
        <v>2</v>
      </c>
      <c r="C3" t="s">
        <v>2</v>
      </c>
      <c r="D3" t="s">
        <v>15</v>
      </c>
      <c r="E3">
        <v>3819.51</v>
      </c>
      <c r="F3">
        <f>1.4*1000</f>
        <v>1400</v>
      </c>
      <c r="G3">
        <f>VLOOKUP(C3,AvgSent!$A$1:$J$11,4,FALSE)</f>
        <v>0.50786027358781405</v>
      </c>
      <c r="H3">
        <f>VLOOKUP(C3,AvgSent!$A$1:$J$11,7,FALSE)</f>
        <v>-0.30785510269126798</v>
      </c>
      <c r="I3">
        <f>VLOOKUP(C3,AvgSent!$A$1:$L$11,12,FALSE)</f>
        <v>0.38412141680321099</v>
      </c>
    </row>
    <row r="4" spans="1:12" x14ac:dyDescent="0.25">
      <c r="A4" s="1">
        <v>42992.375</v>
      </c>
      <c r="B4" s="2">
        <v>3</v>
      </c>
      <c r="C4" t="s">
        <v>4</v>
      </c>
      <c r="D4" t="s">
        <v>15</v>
      </c>
      <c r="E4">
        <v>3483.86</v>
      </c>
      <c r="F4">
        <v>3300</v>
      </c>
      <c r="G4">
        <f>VLOOKUP(C4,AvgSent!$A$1:$J$11,4,FALSE)</f>
        <v>0.34391751766335799</v>
      </c>
      <c r="H4">
        <f>VLOOKUP(C4,AvgSent!$A$1:$J$11,7,FALSE)</f>
        <v>-0.24354205304999799</v>
      </c>
      <c r="I4">
        <f>VLOOKUP(C4,AvgSent!$A$1:$L$11,12,FALSE)</f>
        <v>0.22521156537225506</v>
      </c>
      <c r="J4">
        <f>(Sheet4!E4-Sheet4!E3)/Sheet4!E4*-1</f>
        <v>9.6344284787563239E-2</v>
      </c>
      <c r="K4">
        <f>(Sheet4!I4-Sheet4!I3)/Sheet4!I4*-1</f>
        <v>0.7056025349688051</v>
      </c>
      <c r="L4">
        <f>(Sheet4!F4-Sheet4!F3)/Sheet4!F4*-1</f>
        <v>-0.5757575757575758</v>
      </c>
    </row>
    <row r="5" spans="1:12" x14ac:dyDescent="0.25">
      <c r="A5" s="1">
        <v>42992.5</v>
      </c>
      <c r="B5" s="2">
        <v>4</v>
      </c>
      <c r="C5" t="s">
        <v>5</v>
      </c>
      <c r="D5" t="s">
        <v>15</v>
      </c>
      <c r="E5">
        <v>3519.7</v>
      </c>
      <c r="F5">
        <v>943</v>
      </c>
      <c r="G5">
        <f>VLOOKUP(C5,AvgSent!$A$1:$J$11,4,FALSE)</f>
        <v>0.37628326020532399</v>
      </c>
      <c r="H5">
        <f>VLOOKUP(C5,AvgSent!$A$1:$J$11,7,FALSE)</f>
        <v>-0.27706478035107002</v>
      </c>
      <c r="I5">
        <f>VLOOKUP(C5,AvgSent!$A$1:$L$11,12,FALSE)</f>
        <v>0.25667426852866132</v>
      </c>
      <c r="J5">
        <f>(Sheet4!E5-Sheet4!E4)/Sheet4!E5*-1</f>
        <v>-1.018268602437699E-2</v>
      </c>
      <c r="K5">
        <f>(Sheet4!I5-Sheet4!I4)/Sheet4!I5*-1</f>
        <v>-0.12257832986828207</v>
      </c>
      <c r="L5">
        <f>(Sheet4!F5-Sheet4!F4)/Sheet4!F5*-1</f>
        <v>2.4994697773064689</v>
      </c>
    </row>
    <row r="6" spans="1:12" x14ac:dyDescent="0.25">
      <c r="A6" s="1">
        <v>42992.791666666664</v>
      </c>
      <c r="B6" s="2">
        <v>5</v>
      </c>
      <c r="C6" t="s">
        <v>3</v>
      </c>
      <c r="D6" t="s">
        <v>15</v>
      </c>
      <c r="E6">
        <v>3303.02</v>
      </c>
      <c r="F6">
        <v>2700</v>
      </c>
      <c r="G6">
        <f>VLOOKUP(C6,AvgSent!$A$1:$J$11,4,FALSE)</f>
        <v>0.36212293063950102</v>
      </c>
      <c r="H6">
        <f>VLOOKUP(C6,AvgSent!$A$1:$J$11,7,FALSE)</f>
        <v>-0.28503669727749698</v>
      </c>
      <c r="I6">
        <f>VLOOKUP(C6,AvgSent!$A$1:$L$11,12,FALSE)</f>
        <v>0.18725909178314043</v>
      </c>
      <c r="J6">
        <f>(Sheet4!E6-Sheet4!E5)/Sheet4!E6*-1</f>
        <v>6.5600571598113194E-2</v>
      </c>
      <c r="K6">
        <f>(Sheet4!I6-Sheet4!I5)/Sheet4!I6*-1</f>
        <v>0.3706905554466145</v>
      </c>
      <c r="L6">
        <f>(Sheet4!F6-Sheet4!F5)/Sheet4!F6*-1</f>
        <v>-0.65074074074074073</v>
      </c>
    </row>
    <row r="7" spans="1:12" x14ac:dyDescent="0.25">
      <c r="A7" s="1">
        <v>42993.375</v>
      </c>
      <c r="B7" s="2">
        <v>6</v>
      </c>
      <c r="C7" t="s">
        <v>7</v>
      </c>
      <c r="D7" t="s">
        <v>15</v>
      </c>
      <c r="E7">
        <v>3343.58</v>
      </c>
      <c r="F7">
        <v>4400</v>
      </c>
      <c r="G7">
        <f>VLOOKUP(C7,AvgSent!$A$1:$J$11,4,FALSE)</f>
        <v>0.36711788143099999</v>
      </c>
      <c r="H7">
        <f>VLOOKUP(C7,AvgSent!$A$1:$J$11,7,FALSE)</f>
        <v>-0.30434350539001498</v>
      </c>
      <c r="I7">
        <f>VLOOKUP(C7,AvgSent!$A$1:$L$11,12,FALSE)</f>
        <v>0.17324522748972104</v>
      </c>
      <c r="J7">
        <f>(Sheet4!E7-Sheet4!E6)/Sheet4!E7*-1</f>
        <v>-1.2130710196854851E-2</v>
      </c>
      <c r="K7">
        <f>(Sheet4!I7-Sheet4!I6)/Sheet4!I7*-1</f>
        <v>8.0890333872261244E-2</v>
      </c>
      <c r="L7">
        <f>(Sheet4!F7-Sheet4!F6)/Sheet4!F7*-1</f>
        <v>-0.38636363636363635</v>
      </c>
    </row>
    <row r="8" spans="1:12" x14ac:dyDescent="0.25">
      <c r="A8" s="1">
        <v>42993.5</v>
      </c>
      <c r="B8" s="2">
        <v>7</v>
      </c>
      <c r="C8" t="s">
        <v>8</v>
      </c>
      <c r="D8" t="s">
        <v>15</v>
      </c>
      <c r="E8">
        <v>3701.3</v>
      </c>
      <c r="F8">
        <v>3400</v>
      </c>
      <c r="G8">
        <f>VLOOKUP(C8,AvgSent!$A$1:$J$11,4,FALSE)</f>
        <v>0.397586314038191</v>
      </c>
      <c r="H8">
        <f>VLOOKUP(C8,AvgSent!$A$1:$J$11,7,FALSE)</f>
        <v>-0.270254488599805</v>
      </c>
      <c r="I8">
        <f>VLOOKUP(C8,AvgSent!$A$1:$L$11,12,FALSE)</f>
        <v>0.22649343514454598</v>
      </c>
      <c r="J8">
        <f>(Sheet4!E8-Sheet4!E7)/Sheet4!E8*-1</f>
        <v>-9.6647123983465338E-2</v>
      </c>
      <c r="K8">
        <f>(Sheet4!I8-Sheet4!I7)/Sheet4!I8*-1</f>
        <v>-0.23509823859063478</v>
      </c>
      <c r="L8">
        <f>(Sheet4!F8-Sheet4!F7)/Sheet4!F8*-1</f>
        <v>0.29411764705882354</v>
      </c>
    </row>
    <row r="9" spans="1:12" x14ac:dyDescent="0.25">
      <c r="A9" s="1">
        <v>42993.791666666664</v>
      </c>
      <c r="B9" s="2">
        <v>8</v>
      </c>
      <c r="C9" t="s">
        <v>6</v>
      </c>
      <c r="D9" t="s">
        <v>15</v>
      </c>
      <c r="E9">
        <v>3760.5</v>
      </c>
      <c r="F9">
        <v>1100</v>
      </c>
      <c r="G9">
        <f>VLOOKUP(C9,AvgSent!$A$1:$J$11,4,FALSE)</f>
        <v>0.31498889651258999</v>
      </c>
      <c r="H9">
        <f>VLOOKUP(C9,AvgSent!$A$1:$J$11,7,FALSE)</f>
        <v>-0.234797682188986</v>
      </c>
      <c r="I9">
        <f>VLOOKUP(C9,AvgSent!$A$1:$L$11,12,FALSE)</f>
        <v>0.22319150043174607</v>
      </c>
      <c r="J9">
        <f>(Sheet4!E9-Sheet4!E8)/Sheet4!E9*-1</f>
        <v>-1.5742587421885338E-2</v>
      </c>
      <c r="K9">
        <f>(Sheet4!I9-Sheet4!I8)/Sheet4!I9*-1</f>
        <v>1.4794177674385362E-2</v>
      </c>
      <c r="L9">
        <f>(Sheet4!F9-Sheet4!F8)/Sheet4!F9*-1</f>
        <v>2.0909090909090908</v>
      </c>
    </row>
    <row r="10" spans="1:12" x14ac:dyDescent="0.25">
      <c r="A10" s="1">
        <v>42994.4375</v>
      </c>
      <c r="B10" s="2">
        <v>9</v>
      </c>
      <c r="C10" t="s">
        <v>10</v>
      </c>
      <c r="D10" t="s">
        <v>15</v>
      </c>
      <c r="E10">
        <v>3611.78</v>
      </c>
      <c r="F10">
        <v>556</v>
      </c>
      <c r="G10">
        <f>VLOOKUP(C10,AvgSent!$A$1:$J$11,4,FALSE)</f>
        <v>0.37232560351593602</v>
      </c>
      <c r="H10">
        <f>VLOOKUP(C10,AvgSent!$A$1:$J$11,7,FALSE)</f>
        <v>-0.20102355374094499</v>
      </c>
      <c r="I10">
        <f>VLOOKUP(C10,AvgSent!$A$1:$L$11,12,FALSE)</f>
        <v>0.2537904968470977</v>
      </c>
      <c r="J10">
        <f>(Sheet4!E10-Sheet4!E9)/Sheet4!E10*-1</f>
        <v>4.1176372868779322E-2</v>
      </c>
      <c r="K10">
        <f>(Sheet4!I10-Sheet4!I9)/Sheet4!I10*-1</f>
        <v>-0.12056793613429405</v>
      </c>
      <c r="L10">
        <f>(Sheet4!F10-Sheet4!F9)/Sheet4!F10*-1</f>
        <v>0.97841726618705038</v>
      </c>
    </row>
    <row r="11" spans="1:12" x14ac:dyDescent="0.25">
      <c r="A11" s="1">
        <v>42994.791666666664</v>
      </c>
      <c r="B11" s="2">
        <v>10</v>
      </c>
      <c r="C11" t="s">
        <v>9</v>
      </c>
      <c r="D11" t="s">
        <v>15</v>
      </c>
      <c r="E11">
        <v>3760.94</v>
      </c>
      <c r="F11">
        <v>288</v>
      </c>
      <c r="G11">
        <f>VLOOKUP(C11,AvgSent!$A$1:$J$11,4,FALSE)</f>
        <v>0.41167847414757502</v>
      </c>
      <c r="H11">
        <f>VLOOKUP(C11,AvgSent!$A$1:$J$11,7,FALSE)</f>
        <v>-0.236110632287102</v>
      </c>
      <c r="I11">
        <f>VLOOKUP(C11,AvgSent!$A$1:$L$11,12,FALSE)</f>
        <v>0.30778776839861743</v>
      </c>
      <c r="J11">
        <f>(Sheet4!E11-Sheet4!E10)/Sheet4!E11*-1</f>
        <v>-3.9660297691534521E-2</v>
      </c>
      <c r="K11">
        <f>(Sheet4!I11-Sheet4!I10)/Sheet4!I11*-1</f>
        <v>-0.17543670377955892</v>
      </c>
      <c r="L11">
        <f>(Sheet4!F11-Sheet4!F10)/Sheet4!F11*-1</f>
        <v>0.93055555555555558</v>
      </c>
    </row>
    <row r="12" spans="1:12" x14ac:dyDescent="0.25">
      <c r="A12" s="1">
        <v>42995.333333333336</v>
      </c>
      <c r="B12" s="2">
        <v>11</v>
      </c>
      <c r="C12" t="s">
        <v>11</v>
      </c>
      <c r="D12" t="s">
        <v>15</v>
      </c>
      <c r="E12">
        <v>3583</v>
      </c>
      <c r="F12">
        <v>754</v>
      </c>
      <c r="G12">
        <f>VLOOKUP(C12,AvgSent!$A$1:$J$11,4,FALSE)</f>
        <v>0.33984150045793798</v>
      </c>
      <c r="H12">
        <f>VLOOKUP(C12,AvgSent!$A$1:$J$11,7,FALSE)</f>
        <v>-0.18677534461116499</v>
      </c>
      <c r="I12">
        <f>VLOOKUP(C12,AvgSent!$A$1:$L$11,12,FALSE)</f>
        <v>0.24155924803557061</v>
      </c>
      <c r="J12">
        <f>(Sheet4!E12-Sheet4!E11)/Sheet4!E12*-1</f>
        <v>4.9662294166899261E-2</v>
      </c>
      <c r="K12">
        <f>(Sheet4!I12-Sheet4!I11)/Sheet4!I12*-1</f>
        <v>0.27417091625195988</v>
      </c>
      <c r="L12">
        <f>(Sheet4!F12-Sheet4!F11)/Sheet4!F12*-1</f>
        <v>-0.61803713527851456</v>
      </c>
    </row>
    <row r="13" spans="1:12" hidden="1" x14ac:dyDescent="0.25">
      <c r="A13" s="1">
        <v>42991.5</v>
      </c>
      <c r="B13" s="2">
        <v>2</v>
      </c>
      <c r="C13" t="s">
        <v>2</v>
      </c>
      <c r="D13" t="s">
        <v>16</v>
      </c>
      <c r="E13">
        <v>60.3</v>
      </c>
      <c r="F13">
        <v>4800</v>
      </c>
      <c r="G13">
        <f>VLOOKUP(C13,AvgSent!$A$1:$J$11,4,FALSE)</f>
        <v>0.50786027358781405</v>
      </c>
      <c r="H13">
        <f>VLOOKUP(C13,AvgSent!$A$1:$J$11,7,FALSE)</f>
        <v>-0.30785510269126798</v>
      </c>
      <c r="I13">
        <f>VLOOKUP(C13,AvgSent!$A$1:$L$11,12,FALSE)</f>
        <v>0.38412141680321099</v>
      </c>
    </row>
    <row r="14" spans="1:12" x14ac:dyDescent="0.25">
      <c r="A14" s="1">
        <v>42992.375</v>
      </c>
      <c r="B14" s="2">
        <v>3</v>
      </c>
      <c r="C14" t="s">
        <v>4</v>
      </c>
      <c r="D14" t="s">
        <v>16</v>
      </c>
      <c r="E14">
        <v>50</v>
      </c>
      <c r="F14">
        <v>25500</v>
      </c>
      <c r="G14">
        <f>VLOOKUP(C14,AvgSent!$A$1:$J$11,4,FALSE)</f>
        <v>0.34391751766335799</v>
      </c>
      <c r="H14">
        <f>VLOOKUP(C14,AvgSent!$A$1:$J$11,7,FALSE)</f>
        <v>-0.24354205304999799</v>
      </c>
      <c r="I14">
        <f>VLOOKUP(C14,AvgSent!$A$1:$L$11,12,FALSE)</f>
        <v>0.22521156537225506</v>
      </c>
      <c r="J14">
        <f>(Sheet4!E14-Sheet4!E13)/Sheet4!E14*-1</f>
        <v>0.20599999999999993</v>
      </c>
      <c r="K14">
        <f>(Sheet4!I14-Sheet4!I13)/Sheet4!I14*-1</f>
        <v>0.7056025349688051</v>
      </c>
      <c r="L14">
        <f>(Sheet4!F14-Sheet4!F13)/Sheet4!F14*-1</f>
        <v>-0.81176470588235294</v>
      </c>
    </row>
    <row r="15" spans="1:12" x14ac:dyDescent="0.25">
      <c r="A15" s="1">
        <v>42992.5</v>
      </c>
      <c r="B15" s="2">
        <v>4</v>
      </c>
      <c r="C15" t="s">
        <v>5</v>
      </c>
      <c r="D15" t="s">
        <v>16</v>
      </c>
      <c r="E15">
        <v>51.57</v>
      </c>
      <c r="F15">
        <v>4400</v>
      </c>
      <c r="G15">
        <f>VLOOKUP(C15,AvgSent!$A$1:$J$11,4,FALSE)</f>
        <v>0.37628326020532399</v>
      </c>
      <c r="H15">
        <f>VLOOKUP(C15,AvgSent!$A$1:$J$11,7,FALSE)</f>
        <v>-0.27706478035107002</v>
      </c>
      <c r="I15">
        <f>VLOOKUP(C15,AvgSent!$A$1:$L$11,12,FALSE)</f>
        <v>0.25667426852866132</v>
      </c>
      <c r="J15">
        <f>(Sheet4!E15-Sheet4!E14)/Sheet4!E15*-1</f>
        <v>-3.04440566220671E-2</v>
      </c>
      <c r="K15">
        <f>(Sheet4!I15-Sheet4!I14)/Sheet4!I15*-1</f>
        <v>-0.12257832986828207</v>
      </c>
      <c r="L15">
        <f>(Sheet4!F15-Sheet4!F14)/Sheet4!F15*-1</f>
        <v>4.7954545454545459</v>
      </c>
    </row>
    <row r="16" spans="1:12" x14ac:dyDescent="0.25">
      <c r="A16" s="1">
        <v>42992.791666666664</v>
      </c>
      <c r="B16" s="2">
        <v>5</v>
      </c>
      <c r="C16" t="s">
        <v>3</v>
      </c>
      <c r="D16" t="s">
        <v>16</v>
      </c>
      <c r="E16">
        <v>47.27</v>
      </c>
      <c r="F16">
        <v>17300</v>
      </c>
      <c r="G16">
        <f>VLOOKUP(C16,AvgSent!$A$1:$J$11,4,FALSE)</f>
        <v>0.36212293063950102</v>
      </c>
      <c r="H16">
        <f>VLOOKUP(C16,AvgSent!$A$1:$J$11,7,FALSE)</f>
        <v>-0.28503669727749698</v>
      </c>
      <c r="I16">
        <f>VLOOKUP(C16,AvgSent!$A$1:$L$11,12,FALSE)</f>
        <v>0.18725909178314043</v>
      </c>
      <c r="J16">
        <f>(Sheet4!E16-Sheet4!E15)/Sheet4!E16*-1</f>
        <v>9.0966786545377556E-2</v>
      </c>
      <c r="K16">
        <f>(Sheet4!I16-Sheet4!I15)/Sheet4!I16*-1</f>
        <v>0.3706905554466145</v>
      </c>
      <c r="L16">
        <f>(Sheet4!F16-Sheet4!F15)/Sheet4!F16*-1</f>
        <v>-0.74566473988439308</v>
      </c>
    </row>
    <row r="17" spans="1:12" x14ac:dyDescent="0.25">
      <c r="A17" s="1">
        <v>42993.375</v>
      </c>
      <c r="B17" s="2">
        <v>6</v>
      </c>
      <c r="C17" t="s">
        <v>7</v>
      </c>
      <c r="D17" t="s">
        <v>16</v>
      </c>
      <c r="E17">
        <v>45.01</v>
      </c>
      <c r="F17">
        <v>27400</v>
      </c>
      <c r="G17">
        <f>VLOOKUP(C17,AvgSent!$A$1:$J$11,4,FALSE)</f>
        <v>0.36711788143099999</v>
      </c>
      <c r="H17">
        <f>VLOOKUP(C17,AvgSent!$A$1:$J$11,7,FALSE)</f>
        <v>-0.30434350539001498</v>
      </c>
      <c r="I17">
        <f>VLOOKUP(C17,AvgSent!$A$1:$L$11,12,FALSE)</f>
        <v>0.17324522748972104</v>
      </c>
      <c r="J17">
        <f>(Sheet4!E17-Sheet4!E16)/Sheet4!E17*-1</f>
        <v>5.0211064207953904E-2</v>
      </c>
      <c r="K17">
        <f>(Sheet4!I17-Sheet4!I16)/Sheet4!I17*-1</f>
        <v>8.0890333872261244E-2</v>
      </c>
      <c r="L17">
        <f>(Sheet4!F17-Sheet4!F16)/Sheet4!F17*-1</f>
        <v>-0.36861313868613138</v>
      </c>
    </row>
    <row r="18" spans="1:12" x14ac:dyDescent="0.25">
      <c r="A18" s="1">
        <v>42993.5</v>
      </c>
      <c r="B18" s="2">
        <v>7</v>
      </c>
      <c r="C18" t="s">
        <v>8</v>
      </c>
      <c r="D18" t="s">
        <v>16</v>
      </c>
      <c r="E18">
        <v>52.8</v>
      </c>
      <c r="F18">
        <v>20600</v>
      </c>
      <c r="G18">
        <f>VLOOKUP(C18,AvgSent!$A$1:$J$11,4,FALSE)</f>
        <v>0.397586314038191</v>
      </c>
      <c r="H18">
        <f>VLOOKUP(C18,AvgSent!$A$1:$J$11,7,FALSE)</f>
        <v>-0.270254488599805</v>
      </c>
      <c r="I18">
        <f>VLOOKUP(C18,AvgSent!$A$1:$L$11,12,FALSE)</f>
        <v>0.22649343514454598</v>
      </c>
      <c r="J18">
        <f>(Sheet4!E18-Sheet4!E17)/Sheet4!E18*-1</f>
        <v>-0.14753787878787877</v>
      </c>
      <c r="K18">
        <f>(Sheet4!I18-Sheet4!I17)/Sheet4!I18*-1</f>
        <v>-0.23509823859063478</v>
      </c>
      <c r="L18">
        <f>(Sheet4!F18-Sheet4!F17)/Sheet4!F18*-1</f>
        <v>0.3300970873786408</v>
      </c>
    </row>
    <row r="19" spans="1:12" x14ac:dyDescent="0.25">
      <c r="A19" s="1">
        <v>42993.791666666664</v>
      </c>
      <c r="B19" s="2">
        <v>8</v>
      </c>
      <c r="C19" t="s">
        <v>6</v>
      </c>
      <c r="D19" t="s">
        <v>16</v>
      </c>
      <c r="E19">
        <v>52.8</v>
      </c>
      <c r="F19">
        <v>4300</v>
      </c>
      <c r="G19">
        <f>VLOOKUP(C19,AvgSent!$A$1:$J$11,4,FALSE)</f>
        <v>0.31498889651258999</v>
      </c>
      <c r="H19">
        <f>VLOOKUP(C19,AvgSent!$A$1:$J$11,7,FALSE)</f>
        <v>-0.234797682188986</v>
      </c>
      <c r="I19">
        <f>VLOOKUP(C19,AvgSent!$A$1:$L$11,12,FALSE)</f>
        <v>0.22319150043174607</v>
      </c>
      <c r="J19">
        <f>(Sheet4!E19-Sheet4!E18)/Sheet4!E19*-1</f>
        <v>0</v>
      </c>
      <c r="K19">
        <f>(Sheet4!I19-Sheet4!I18)/Sheet4!I19*-1</f>
        <v>1.4794177674385362E-2</v>
      </c>
      <c r="L19">
        <f>(Sheet4!F19-Sheet4!F18)/Sheet4!F19*-1</f>
        <v>3.7906976744186047</v>
      </c>
    </row>
    <row r="20" spans="1:12" x14ac:dyDescent="0.25">
      <c r="A20" s="1">
        <v>42994.4375</v>
      </c>
      <c r="B20" s="2">
        <v>9</v>
      </c>
      <c r="C20" t="s">
        <v>10</v>
      </c>
      <c r="D20" t="s">
        <v>16</v>
      </c>
      <c r="E20">
        <v>50.77</v>
      </c>
      <c r="F20">
        <v>2500</v>
      </c>
      <c r="G20">
        <f>VLOOKUP(C20,AvgSent!$A$1:$J$11,4,FALSE)</f>
        <v>0.37232560351593602</v>
      </c>
      <c r="H20">
        <f>VLOOKUP(C20,AvgSent!$A$1:$J$11,7,FALSE)</f>
        <v>-0.20102355374094499</v>
      </c>
      <c r="I20">
        <f>VLOOKUP(C20,AvgSent!$A$1:$L$11,12,FALSE)</f>
        <v>0.2537904968470977</v>
      </c>
      <c r="J20">
        <f>(Sheet4!E20-Sheet4!E19)/Sheet4!E20*-1</f>
        <v>3.9984242662989833E-2</v>
      </c>
      <c r="K20">
        <f>(Sheet4!I20-Sheet4!I19)/Sheet4!I20*-1</f>
        <v>-0.12056793613429405</v>
      </c>
      <c r="L20">
        <f>(Sheet4!F20-Sheet4!F19)/Sheet4!F20*-1</f>
        <v>0.72</v>
      </c>
    </row>
    <row r="21" spans="1:12" x14ac:dyDescent="0.25">
      <c r="A21" s="1">
        <v>42994.791666666664</v>
      </c>
      <c r="B21" s="2">
        <v>10</v>
      </c>
      <c r="C21" t="s">
        <v>9</v>
      </c>
      <c r="D21" t="s">
        <v>16</v>
      </c>
      <c r="E21">
        <v>52.16</v>
      </c>
      <c r="F21">
        <v>793</v>
      </c>
      <c r="G21">
        <f>VLOOKUP(C21,AvgSent!$A$1:$J$11,4,FALSE)</f>
        <v>0.41167847414757502</v>
      </c>
      <c r="H21">
        <f>VLOOKUP(C21,AvgSent!$A$1:$J$11,7,FALSE)</f>
        <v>-0.236110632287102</v>
      </c>
      <c r="I21">
        <f>VLOOKUP(C21,AvgSent!$A$1:$L$11,12,FALSE)</f>
        <v>0.30778776839861743</v>
      </c>
      <c r="J21">
        <f>(Sheet4!E21-Sheet4!E20)/Sheet4!E21*-1</f>
        <v>-2.6648773006134847E-2</v>
      </c>
      <c r="K21">
        <f>(Sheet4!I21-Sheet4!I20)/Sheet4!I21*-1</f>
        <v>-0.17543670377955892</v>
      </c>
      <c r="L21">
        <f>(Sheet4!F21-Sheet4!F20)/Sheet4!F21*-1</f>
        <v>2.1525851197982346</v>
      </c>
    </row>
    <row r="22" spans="1:12" x14ac:dyDescent="0.25">
      <c r="A22" s="1">
        <v>42995.333333333336</v>
      </c>
      <c r="B22" s="2">
        <v>11</v>
      </c>
      <c r="C22" t="s">
        <v>11</v>
      </c>
      <c r="D22" t="s">
        <v>16</v>
      </c>
      <c r="E22">
        <v>54.31</v>
      </c>
      <c r="F22">
        <v>4900</v>
      </c>
      <c r="G22">
        <f>VLOOKUP(C22,AvgSent!$A$1:$J$11,4,FALSE)</f>
        <v>0.33984150045793798</v>
      </c>
      <c r="H22">
        <f>VLOOKUP(C22,AvgSent!$A$1:$J$11,7,FALSE)</f>
        <v>-0.18677534461116499</v>
      </c>
      <c r="I22">
        <f>VLOOKUP(C22,AvgSent!$A$1:$L$11,12,FALSE)</f>
        <v>0.24155924803557061</v>
      </c>
      <c r="J22">
        <f>(Sheet4!E22-Sheet4!E21)/Sheet4!E22*-1</f>
        <v>-3.9587552936844149E-2</v>
      </c>
      <c r="K22">
        <f>(Sheet4!I22-Sheet4!I21)/Sheet4!I22*-1</f>
        <v>0.27417091625195988</v>
      </c>
      <c r="L22">
        <f>(Sheet4!F22-Sheet4!F21)/Sheet4!F22*-1</f>
        <v>-0.8381632653061224</v>
      </c>
    </row>
    <row r="23" spans="1:12" hidden="1" x14ac:dyDescent="0.25">
      <c r="A23" s="1">
        <v>42991.5</v>
      </c>
      <c r="B23" s="2">
        <v>2</v>
      </c>
      <c r="C23" t="s">
        <v>2</v>
      </c>
      <c r="D23" t="s">
        <v>17</v>
      </c>
      <c r="E23">
        <v>0.19500000000000001</v>
      </c>
      <c r="F23">
        <v>65400</v>
      </c>
      <c r="G23">
        <f>VLOOKUP(C23,AvgSent!$A$1:$J$11,4,FALSE)</f>
        <v>0.50786027358781405</v>
      </c>
      <c r="H23">
        <f>VLOOKUP(C23,AvgSent!$A$1:$J$11,7,FALSE)</f>
        <v>-0.30785510269126798</v>
      </c>
      <c r="I23">
        <f>VLOOKUP(C23,AvgSent!$A$1:$L$11,12,FALSE)</f>
        <v>0.38412141680321099</v>
      </c>
    </row>
    <row r="24" spans="1:12" x14ac:dyDescent="0.25">
      <c r="A24" s="1">
        <v>42992.375</v>
      </c>
      <c r="B24" s="2">
        <v>3</v>
      </c>
      <c r="C24" t="s">
        <v>4</v>
      </c>
      <c r="D24" t="s">
        <v>17</v>
      </c>
      <c r="E24">
        <v>0.17935999999999999</v>
      </c>
      <c r="F24">
        <v>1300000</v>
      </c>
      <c r="G24">
        <f>VLOOKUP(C24,AvgSent!$A$1:$J$11,4,FALSE)</f>
        <v>0.34391751766335799</v>
      </c>
      <c r="H24">
        <f>VLOOKUP(C24,AvgSent!$A$1:$J$11,7,FALSE)</f>
        <v>-0.24354205304999799</v>
      </c>
      <c r="I24">
        <f>VLOOKUP(C24,AvgSent!$A$1:$L$11,12,FALSE)</f>
        <v>0.22521156537225506</v>
      </c>
      <c r="J24">
        <f>(Sheet4!E24-Sheet4!E23)/Sheet4!E24*-1</f>
        <v>8.7198929527207938E-2</v>
      </c>
      <c r="K24">
        <f>(Sheet4!I24-Sheet4!I23)/Sheet4!I24*-1</f>
        <v>0.7056025349688051</v>
      </c>
      <c r="L24">
        <f>(Sheet4!F24-Sheet4!F23)/Sheet4!F24*-1</f>
        <v>-0.94969230769230772</v>
      </c>
    </row>
    <row r="25" spans="1:12" x14ac:dyDescent="0.25">
      <c r="A25" s="1">
        <v>42992.5</v>
      </c>
      <c r="B25" s="2">
        <v>4</v>
      </c>
      <c r="C25" t="s">
        <v>5</v>
      </c>
      <c r="D25" t="s">
        <v>17</v>
      </c>
      <c r="E25">
        <v>0.17857999999999999</v>
      </c>
      <c r="F25">
        <v>1300000</v>
      </c>
      <c r="G25">
        <f>VLOOKUP(C25,AvgSent!$A$1:$J$11,4,FALSE)</f>
        <v>0.37628326020532399</v>
      </c>
      <c r="H25">
        <f>VLOOKUP(C25,AvgSent!$A$1:$J$11,7,FALSE)</f>
        <v>-0.27706478035107002</v>
      </c>
      <c r="I25">
        <f>VLOOKUP(C25,AvgSent!$A$1:$L$11,12,FALSE)</f>
        <v>0.25667426852866132</v>
      </c>
      <c r="J25">
        <f>(Sheet4!E25-Sheet4!E24)/Sheet4!E25*-1</f>
        <v>4.3677903460634052E-3</v>
      </c>
      <c r="K25">
        <f>(Sheet4!I25-Sheet4!I24)/Sheet4!I25*-1</f>
        <v>-0.12257832986828207</v>
      </c>
      <c r="L25">
        <f>(Sheet4!F25-Sheet4!F24)/Sheet4!F25*-1</f>
        <v>0</v>
      </c>
    </row>
    <row r="26" spans="1:12" x14ac:dyDescent="0.25">
      <c r="A26" s="1">
        <v>42992.791666666664</v>
      </c>
      <c r="B26" s="2">
        <v>5</v>
      </c>
      <c r="C26" t="s">
        <v>3</v>
      </c>
      <c r="D26" t="s">
        <v>17</v>
      </c>
      <c r="E26">
        <v>0.17418</v>
      </c>
      <c r="F26">
        <v>1000000</v>
      </c>
      <c r="G26">
        <f>VLOOKUP(C26,AvgSent!$A$1:$J$11,4,FALSE)</f>
        <v>0.36212293063950102</v>
      </c>
      <c r="H26">
        <f>VLOOKUP(C26,AvgSent!$A$1:$J$11,7,FALSE)</f>
        <v>-0.28503669727749698</v>
      </c>
      <c r="I26">
        <f>VLOOKUP(C26,AvgSent!$A$1:$L$11,12,FALSE)</f>
        <v>0.18725909178314043</v>
      </c>
      <c r="J26">
        <f>(Sheet4!E26-Sheet4!E25)/Sheet4!E26*-1</f>
        <v>2.5261224021127494E-2</v>
      </c>
      <c r="K26">
        <f>(Sheet4!I26-Sheet4!I25)/Sheet4!I26*-1</f>
        <v>0.3706905554466145</v>
      </c>
      <c r="L26">
        <f>(Sheet4!F26-Sheet4!F25)/Sheet4!F26*-1</f>
        <v>0.3</v>
      </c>
    </row>
    <row r="27" spans="1:12" x14ac:dyDescent="0.25">
      <c r="A27" s="1">
        <v>42993.375</v>
      </c>
      <c r="B27" s="2">
        <v>6</v>
      </c>
      <c r="C27" t="s">
        <v>7</v>
      </c>
      <c r="D27" t="s">
        <v>17</v>
      </c>
      <c r="E27">
        <v>0.17</v>
      </c>
      <c r="F27">
        <v>1900000</v>
      </c>
      <c r="G27">
        <f>VLOOKUP(C27,AvgSent!$A$1:$J$11,4,FALSE)</f>
        <v>0.36711788143099999</v>
      </c>
      <c r="H27">
        <f>VLOOKUP(C27,AvgSent!$A$1:$J$11,7,FALSE)</f>
        <v>-0.30434350539001498</v>
      </c>
      <c r="I27">
        <f>VLOOKUP(C27,AvgSent!$A$1:$L$11,12,FALSE)</f>
        <v>0.17324522748972104</v>
      </c>
      <c r="J27">
        <f>(Sheet4!E27-Sheet4!E26)/Sheet4!E27*-1</f>
        <v>2.4588235294117581E-2</v>
      </c>
      <c r="K27">
        <f>(Sheet4!I27-Sheet4!I26)/Sheet4!I27*-1</f>
        <v>8.0890333872261244E-2</v>
      </c>
      <c r="L27">
        <f>(Sheet4!F27-Sheet4!F26)/Sheet4!F27*-1</f>
        <v>-0.47368421052631576</v>
      </c>
    </row>
    <row r="28" spans="1:12" x14ac:dyDescent="0.25">
      <c r="A28" s="1">
        <v>42993.5</v>
      </c>
      <c r="B28" s="2">
        <v>7</v>
      </c>
      <c r="C28" t="s">
        <v>8</v>
      </c>
      <c r="D28" t="s">
        <v>17</v>
      </c>
      <c r="E28">
        <v>0.1895</v>
      </c>
      <c r="F28">
        <v>2500000</v>
      </c>
      <c r="G28">
        <f>VLOOKUP(C28,AvgSent!$A$1:$J$11,4,FALSE)</f>
        <v>0.397586314038191</v>
      </c>
      <c r="H28">
        <f>VLOOKUP(C28,AvgSent!$A$1:$J$11,7,FALSE)</f>
        <v>-0.270254488599805</v>
      </c>
      <c r="I28">
        <f>VLOOKUP(C28,AvgSent!$A$1:$L$11,12,FALSE)</f>
        <v>0.22649343514454598</v>
      </c>
      <c r="J28">
        <f>(Sheet4!E28-Sheet4!E27)/Sheet4!E28*-1</f>
        <v>-0.10290237467018463</v>
      </c>
      <c r="K28">
        <f>(Sheet4!I28-Sheet4!I27)/Sheet4!I28*-1</f>
        <v>-0.23509823859063478</v>
      </c>
      <c r="L28">
        <f>(Sheet4!F28-Sheet4!F27)/Sheet4!F28*-1</f>
        <v>-0.24</v>
      </c>
    </row>
    <row r="29" spans="1:12" x14ac:dyDescent="0.25">
      <c r="A29" s="1">
        <v>42993.791666666664</v>
      </c>
      <c r="B29" s="2">
        <v>8</v>
      </c>
      <c r="C29" t="s">
        <v>6</v>
      </c>
      <c r="D29" t="s">
        <v>17</v>
      </c>
      <c r="E29">
        <v>0.1865</v>
      </c>
      <c r="F29">
        <v>292900</v>
      </c>
      <c r="G29">
        <f>VLOOKUP(C29,AvgSent!$A$1:$J$11,4,FALSE)</f>
        <v>0.31498889651258999</v>
      </c>
      <c r="H29">
        <f>VLOOKUP(C29,AvgSent!$A$1:$J$11,7,FALSE)</f>
        <v>-0.234797682188986</v>
      </c>
      <c r="I29">
        <f>VLOOKUP(C29,AvgSent!$A$1:$L$11,12,FALSE)</f>
        <v>0.22319150043174607</v>
      </c>
      <c r="J29">
        <f>(Sheet4!E29-Sheet4!E28)/Sheet4!E29*-1</f>
        <v>1.6085790884718513E-2</v>
      </c>
      <c r="K29">
        <f>(Sheet4!I29-Sheet4!I28)/Sheet4!I29*-1</f>
        <v>1.4794177674385362E-2</v>
      </c>
      <c r="L29">
        <f>(Sheet4!F29-Sheet4!F28)/Sheet4!F29*-1</f>
        <v>7.535336292249915</v>
      </c>
    </row>
    <row r="30" spans="1:12" x14ac:dyDescent="0.25">
      <c r="A30" s="1">
        <v>42994.4375</v>
      </c>
      <c r="B30" s="2">
        <v>9</v>
      </c>
      <c r="C30" t="s">
        <v>10</v>
      </c>
      <c r="D30" t="s">
        <v>17</v>
      </c>
      <c r="E30">
        <v>0.17751</v>
      </c>
      <c r="F30">
        <v>212500</v>
      </c>
      <c r="G30">
        <f>VLOOKUP(C30,AvgSent!$A$1:$J$11,4,FALSE)</f>
        <v>0.37232560351593602</v>
      </c>
      <c r="H30">
        <f>VLOOKUP(C30,AvgSent!$A$1:$J$11,7,FALSE)</f>
        <v>-0.20102355374094499</v>
      </c>
      <c r="I30">
        <f>VLOOKUP(C30,AvgSent!$A$1:$L$11,12,FALSE)</f>
        <v>0.2537904968470977</v>
      </c>
      <c r="J30">
        <f>(Sheet4!E30-Sheet4!E29)/Sheet4!E30*-1</f>
        <v>5.0645034082586887E-2</v>
      </c>
      <c r="K30">
        <f>(Sheet4!I30-Sheet4!I29)/Sheet4!I30*-1</f>
        <v>-0.12056793613429405</v>
      </c>
      <c r="L30">
        <f>(Sheet4!F30-Sheet4!F29)/Sheet4!F30*-1</f>
        <v>0.37835294117647061</v>
      </c>
    </row>
    <row r="31" spans="1:12" x14ac:dyDescent="0.25">
      <c r="A31" s="1">
        <v>42994.791666666664</v>
      </c>
      <c r="B31" s="2">
        <v>10</v>
      </c>
      <c r="C31" t="s">
        <v>9</v>
      </c>
      <c r="D31" t="s">
        <v>17</v>
      </c>
      <c r="E31">
        <v>0.18021000000000001</v>
      </c>
      <c r="F31">
        <v>210900</v>
      </c>
      <c r="G31">
        <f>VLOOKUP(C31,AvgSent!$A$1:$J$11,4,FALSE)</f>
        <v>0.41167847414757502</v>
      </c>
      <c r="H31">
        <f>VLOOKUP(C31,AvgSent!$A$1:$J$11,7,FALSE)</f>
        <v>-0.236110632287102</v>
      </c>
      <c r="I31">
        <f>VLOOKUP(C31,AvgSent!$A$1:$L$11,12,FALSE)</f>
        <v>0.30778776839861743</v>
      </c>
      <c r="J31">
        <f>(Sheet4!E31-Sheet4!E30)/Sheet4!E31*-1</f>
        <v>-1.4982520392875023E-2</v>
      </c>
      <c r="K31">
        <f>(Sheet4!I31-Sheet4!I30)/Sheet4!I31*-1</f>
        <v>-0.17543670377955892</v>
      </c>
      <c r="L31">
        <f>(Sheet4!F31-Sheet4!F30)/Sheet4!F31*-1</f>
        <v>7.5865339023233761E-3</v>
      </c>
    </row>
    <row r="32" spans="1:12" x14ac:dyDescent="0.25">
      <c r="A32" s="1">
        <v>42995.333333333336</v>
      </c>
      <c r="B32" s="2">
        <v>11</v>
      </c>
      <c r="C32" t="s">
        <v>11</v>
      </c>
      <c r="D32" t="s">
        <v>17</v>
      </c>
      <c r="E32">
        <v>0.17651</v>
      </c>
      <c r="F32">
        <v>217900</v>
      </c>
      <c r="G32">
        <f>VLOOKUP(C32,AvgSent!$A$1:$J$11,4,FALSE)</f>
        <v>0.33984150045793798</v>
      </c>
      <c r="H32">
        <f>VLOOKUP(C32,AvgSent!$A$1:$J$11,7,FALSE)</f>
        <v>-0.18677534461116499</v>
      </c>
      <c r="I32">
        <f>VLOOKUP(C32,AvgSent!$A$1:$L$11,12,FALSE)</f>
        <v>0.24155924803557061</v>
      </c>
      <c r="J32">
        <f>(Sheet4!E32-Sheet4!E31)/Sheet4!E32*-1</f>
        <v>2.0961985156648398E-2</v>
      </c>
      <c r="K32">
        <f>(Sheet4!I32-Sheet4!I31)/Sheet4!I32*-1</f>
        <v>0.27417091625195988</v>
      </c>
      <c r="L32">
        <f>(Sheet4!F32-Sheet4!F31)/Sheet4!F32*-1</f>
        <v>-3.2124827902707667E-2</v>
      </c>
    </row>
    <row r="33" spans="1:12" hidden="1" x14ac:dyDescent="0.25">
      <c r="A33" s="1">
        <v>42991.5</v>
      </c>
      <c r="B33" s="2">
        <v>10</v>
      </c>
      <c r="C33" t="s">
        <v>2</v>
      </c>
      <c r="D33" t="s">
        <v>18</v>
      </c>
      <c r="E33">
        <v>262.32</v>
      </c>
      <c r="F33">
        <v>735</v>
      </c>
      <c r="G33">
        <f>VLOOKUP(C33,AvgSent!$A$1:$J$11,4,FALSE)</f>
        <v>0.50786027358781405</v>
      </c>
      <c r="H33">
        <f>VLOOKUP(C33,AvgSent!$A$1:$J$11,7,FALSE)</f>
        <v>-0.30785510269126798</v>
      </c>
      <c r="I33">
        <f>VLOOKUP(C33,AvgSent!$A$1:$L$11,12,FALSE)</f>
        <v>0.38412141680321099</v>
      </c>
    </row>
    <row r="34" spans="1:12" x14ac:dyDescent="0.25">
      <c r="A34" s="1">
        <v>42992.375</v>
      </c>
      <c r="B34" s="2">
        <v>11</v>
      </c>
      <c r="C34" t="s">
        <v>4</v>
      </c>
      <c r="D34" t="s">
        <v>18</v>
      </c>
      <c r="E34">
        <v>249.9</v>
      </c>
      <c r="F34">
        <v>5800</v>
      </c>
      <c r="G34">
        <f>VLOOKUP(C34,AvgSent!$A$1:$J$11,4,FALSE)</f>
        <v>0.34391751766335799</v>
      </c>
      <c r="H34">
        <f>VLOOKUP(C34,AvgSent!$A$1:$J$11,7,FALSE)</f>
        <v>-0.24354205304999799</v>
      </c>
      <c r="I34">
        <f>VLOOKUP(C34,AvgSent!$A$1:$L$11,12,FALSE)</f>
        <v>0.22521156537225506</v>
      </c>
      <c r="J34">
        <f>(Sheet4!E34-Sheet4!E33)/Sheet4!E34*-1</f>
        <v>4.969987995198074E-2</v>
      </c>
      <c r="K34">
        <f>(Sheet4!I34-Sheet4!I33)/Sheet4!I34*-1</f>
        <v>0.7056025349688051</v>
      </c>
      <c r="L34">
        <f>(Sheet4!F34-Sheet4!F33)/Sheet4!F34*-1</f>
        <v>-0.87327586206896557</v>
      </c>
    </row>
    <row r="35" spans="1:12" x14ac:dyDescent="0.25">
      <c r="A35" s="1">
        <v>42992.5</v>
      </c>
      <c r="C35" t="s">
        <v>5</v>
      </c>
      <c r="D35" t="s">
        <v>18</v>
      </c>
      <c r="E35">
        <v>243</v>
      </c>
      <c r="F35">
        <v>3900</v>
      </c>
      <c r="G35">
        <f>VLOOKUP(C35,AvgSent!$A$1:$J$11,4,FALSE)</f>
        <v>0.37628326020532399</v>
      </c>
      <c r="H35">
        <f>VLOOKUP(C35,AvgSent!$A$1:$J$11,7,FALSE)</f>
        <v>-0.27706478035107002</v>
      </c>
      <c r="I35">
        <f>VLOOKUP(C35,AvgSent!$A$1:$L$11,12,FALSE)</f>
        <v>0.25667426852866132</v>
      </c>
      <c r="J35">
        <f>(Sheet4!E35-Sheet4!E34)/Sheet4!E35*-1</f>
        <v>2.8395061728395087E-2</v>
      </c>
      <c r="K35">
        <f>(Sheet4!I35-Sheet4!I34)/Sheet4!I35*-1</f>
        <v>-0.12257832986828207</v>
      </c>
      <c r="L35">
        <f>(Sheet4!F35-Sheet4!F34)/Sheet4!F35*-1</f>
        <v>0.48717948717948717</v>
      </c>
    </row>
    <row r="36" spans="1:12" x14ac:dyDescent="0.25">
      <c r="A36" s="1">
        <v>42992.791666666664</v>
      </c>
      <c r="C36" t="s">
        <v>3</v>
      </c>
      <c r="D36" t="s">
        <v>18</v>
      </c>
      <c r="E36">
        <v>229.98</v>
      </c>
      <c r="F36">
        <v>2300</v>
      </c>
      <c r="G36">
        <f>VLOOKUP(C36,AvgSent!$A$1:$J$11,4,FALSE)</f>
        <v>0.36212293063950102</v>
      </c>
      <c r="H36">
        <f>VLOOKUP(C36,AvgSent!$A$1:$J$11,7,FALSE)</f>
        <v>-0.28503669727749698</v>
      </c>
      <c r="I36">
        <f>VLOOKUP(C36,AvgSent!$A$1:$L$11,12,FALSE)</f>
        <v>0.18725909178314043</v>
      </c>
      <c r="J36">
        <f>(Sheet4!E36-Sheet4!E35)/Sheet4!E36*-1</f>
        <v>5.6613618575528352E-2</v>
      </c>
      <c r="K36">
        <f>(Sheet4!I36-Sheet4!I35)/Sheet4!I36*-1</f>
        <v>0.3706905554466145</v>
      </c>
      <c r="L36">
        <f>(Sheet4!F36-Sheet4!F35)/Sheet4!F36*-1</f>
        <v>0.69565217391304346</v>
      </c>
    </row>
    <row r="37" spans="1:12" x14ac:dyDescent="0.25">
      <c r="A37" s="1">
        <v>42993.375</v>
      </c>
      <c r="C37" t="s">
        <v>7</v>
      </c>
      <c r="D37" t="s">
        <v>18</v>
      </c>
      <c r="E37">
        <v>229.83</v>
      </c>
      <c r="F37">
        <v>5200</v>
      </c>
      <c r="G37">
        <f>VLOOKUP(C37,AvgSent!$A$1:$J$11,4,FALSE)</f>
        <v>0.36711788143099999</v>
      </c>
      <c r="H37">
        <f>VLOOKUP(C37,AvgSent!$A$1:$J$11,7,FALSE)</f>
        <v>-0.30434350539001498</v>
      </c>
      <c r="I37">
        <f>VLOOKUP(C37,AvgSent!$A$1:$L$11,12,FALSE)</f>
        <v>0.17324522748972104</v>
      </c>
      <c r="J37">
        <f>(Sheet4!E37-Sheet4!E36)/Sheet4!E37*-1</f>
        <v>6.5265631118643019E-4</v>
      </c>
      <c r="K37">
        <f>(Sheet4!I37-Sheet4!I36)/Sheet4!I37*-1</f>
        <v>8.0890333872261244E-2</v>
      </c>
      <c r="L37">
        <f>(Sheet4!F37-Sheet4!F36)/Sheet4!F37*-1</f>
        <v>-0.55769230769230771</v>
      </c>
    </row>
    <row r="38" spans="1:12" x14ac:dyDescent="0.25">
      <c r="A38" s="1">
        <v>42993.5</v>
      </c>
      <c r="C38" t="s">
        <v>8</v>
      </c>
      <c r="D38" t="s">
        <v>18</v>
      </c>
      <c r="E38">
        <v>255.19</v>
      </c>
      <c r="F38">
        <v>7700</v>
      </c>
      <c r="G38">
        <f>VLOOKUP(C38,AvgSent!$A$1:$J$11,4,FALSE)</f>
        <v>0.397586314038191</v>
      </c>
      <c r="H38">
        <f>VLOOKUP(C38,AvgSent!$A$1:$J$11,7,FALSE)</f>
        <v>-0.270254488599805</v>
      </c>
      <c r="I38">
        <f>VLOOKUP(C38,AvgSent!$A$1:$L$11,12,FALSE)</f>
        <v>0.22649343514454598</v>
      </c>
      <c r="J38">
        <f>(Sheet4!E38-Sheet4!E37)/Sheet4!E38*-1</f>
        <v>-9.9376934832869565E-2</v>
      </c>
      <c r="K38">
        <f>(Sheet4!I38-Sheet4!I37)/Sheet4!I38*-1</f>
        <v>-0.23509823859063478</v>
      </c>
      <c r="L38">
        <f>(Sheet4!F38-Sheet4!F37)/Sheet4!F38*-1</f>
        <v>-0.32467532467532467</v>
      </c>
    </row>
    <row r="39" spans="1:12" x14ac:dyDescent="0.25">
      <c r="A39" s="1">
        <v>42993.791666666664</v>
      </c>
      <c r="C39" t="s">
        <v>6</v>
      </c>
      <c r="D39" t="s">
        <v>18</v>
      </c>
      <c r="E39">
        <v>260.83999999999997</v>
      </c>
      <c r="F39">
        <v>1100</v>
      </c>
      <c r="G39">
        <f>VLOOKUP(C39,AvgSent!$A$1:$J$11,4,FALSE)</f>
        <v>0.31498889651258999</v>
      </c>
      <c r="H39">
        <f>VLOOKUP(C39,AvgSent!$A$1:$J$11,7,FALSE)</f>
        <v>-0.234797682188986</v>
      </c>
      <c r="I39">
        <f>VLOOKUP(C39,AvgSent!$A$1:$L$11,12,FALSE)</f>
        <v>0.22319150043174607</v>
      </c>
      <c r="J39">
        <f>(Sheet4!E39-Sheet4!E38)/Sheet4!E39*-1</f>
        <v>-2.166078822266515E-2</v>
      </c>
      <c r="K39">
        <f>(Sheet4!I39-Sheet4!I38)/Sheet4!I39*-1</f>
        <v>1.4794177674385362E-2</v>
      </c>
      <c r="L39">
        <f>(Sheet4!F39-Sheet4!F38)/Sheet4!F39*-1</f>
        <v>6</v>
      </c>
    </row>
    <row r="40" spans="1:12" x14ac:dyDescent="0.25">
      <c r="A40" s="1">
        <v>42994.4375</v>
      </c>
      <c r="C40" t="s">
        <v>10</v>
      </c>
      <c r="D40" t="s">
        <v>18</v>
      </c>
      <c r="E40">
        <v>249.28</v>
      </c>
      <c r="F40">
        <v>875</v>
      </c>
      <c r="G40">
        <f>VLOOKUP(C40,AvgSent!$A$1:$J$11,4,FALSE)</f>
        <v>0.37232560351593602</v>
      </c>
      <c r="H40">
        <f>VLOOKUP(C40,AvgSent!$A$1:$J$11,7,FALSE)</f>
        <v>-0.20102355374094499</v>
      </c>
      <c r="I40">
        <f>VLOOKUP(C40,AvgSent!$A$1:$L$11,12,FALSE)</f>
        <v>0.2537904968470977</v>
      </c>
      <c r="J40">
        <f>(Sheet4!E40-Sheet4!E39)/Sheet4!E40*-1</f>
        <v>4.6373555840821458E-2</v>
      </c>
      <c r="K40">
        <f>(Sheet4!I40-Sheet4!I39)/Sheet4!I40*-1</f>
        <v>-0.12056793613429405</v>
      </c>
      <c r="L40">
        <f>(Sheet4!F40-Sheet4!F39)/Sheet4!F40*-1</f>
        <v>0.25714285714285712</v>
      </c>
    </row>
    <row r="41" spans="1:12" x14ac:dyDescent="0.25">
      <c r="A41" s="1">
        <v>42994.791666666664</v>
      </c>
      <c r="C41" t="s">
        <v>9</v>
      </c>
      <c r="D41" t="s">
        <v>18</v>
      </c>
      <c r="E41">
        <v>253.43</v>
      </c>
      <c r="F41">
        <v>156</v>
      </c>
      <c r="G41">
        <f>VLOOKUP(C41,AvgSent!$A$1:$J$11,4,FALSE)</f>
        <v>0.41167847414757502</v>
      </c>
      <c r="H41">
        <f>VLOOKUP(C41,AvgSent!$A$1:$J$11,7,FALSE)</f>
        <v>-0.236110632287102</v>
      </c>
      <c r="I41">
        <f>VLOOKUP(C41,AvgSent!$A$1:$L$11,12,FALSE)</f>
        <v>0.30778776839861743</v>
      </c>
      <c r="J41">
        <f>(Sheet4!E41-Sheet4!E40)/Sheet4!E41*-1</f>
        <v>-1.6375330466006414E-2</v>
      </c>
      <c r="K41">
        <f>(Sheet4!I41-Sheet4!I40)/Sheet4!I41*-1</f>
        <v>-0.17543670377955892</v>
      </c>
      <c r="L41">
        <f>(Sheet4!F41-Sheet4!F40)/Sheet4!F41*-1</f>
        <v>4.6089743589743586</v>
      </c>
    </row>
    <row r="42" spans="1:12" x14ac:dyDescent="0.25">
      <c r="A42" s="1">
        <v>42995.333333333336</v>
      </c>
      <c r="C42" t="s">
        <v>11</v>
      </c>
      <c r="D42" t="s">
        <v>18</v>
      </c>
      <c r="E42">
        <v>244.41</v>
      </c>
      <c r="F42">
        <v>239</v>
      </c>
      <c r="G42">
        <f>VLOOKUP(C42,AvgSent!$A$1:$J$11,4,FALSE)</f>
        <v>0.33984150045793798</v>
      </c>
      <c r="H42">
        <f>VLOOKUP(C42,AvgSent!$A$1:$J$11,7,FALSE)</f>
        <v>-0.18677534461116499</v>
      </c>
      <c r="I42">
        <f>VLOOKUP(C42,AvgSent!$A$1:$L$11,12,FALSE)</f>
        <v>0.24155924803557061</v>
      </c>
      <c r="J42">
        <f>(Sheet4!E42-Sheet4!E41)/Sheet4!E42*-1</f>
        <v>3.6905200278221063E-2</v>
      </c>
      <c r="K42">
        <f>(Sheet4!I42-Sheet4!I41)/Sheet4!I42*-1</f>
        <v>0.27417091625195988</v>
      </c>
      <c r="L42">
        <f>(Sheet4!F42-Sheet4!F41)/Sheet4!F42*-1</f>
        <v>-0.34728033472803349</v>
      </c>
    </row>
  </sheetData>
  <autoFilter ref="A1:K42" xr:uid="{486A6910-E99A-44E1-A18F-C9B9735D3AC3}">
    <filterColumn colId="0">
      <filters>
        <filter val="DateTime"/>
        <dateGroupItem year="2017" month="9" day="14" dateTimeGrouping="day"/>
        <dateGroupItem year="2017" month="9" day="15" dateTimeGrouping="day"/>
        <dateGroupItem year="2017" month="9" day="16" dateTimeGrouping="day"/>
        <dateGroupItem year="2017" month="9" day="17" dateTimeGrouping="day"/>
      </filters>
    </filterColumn>
    <filterColumn colId="4" showButton="0"/>
    <filterColumn colId="5" showButton="0"/>
    <filterColumn colId="6" showButton="0"/>
    <filterColumn colId="7" showButton="0"/>
    <filterColumn colId="9" showButton="0"/>
  </autoFilter>
  <mergeCells count="2">
    <mergeCell ref="E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129-9A4A-4D1F-B0C1-9AE5D80B9160}">
  <dimension ref="A1:E47"/>
  <sheetViews>
    <sheetView workbookViewId="0">
      <selection activeCell="C1" sqref="A1:C1"/>
    </sheetView>
  </sheetViews>
  <sheetFormatPr defaultRowHeight="15" x14ac:dyDescent="0.25"/>
  <cols>
    <col min="1" max="1" width="26.140625" style="3" customWidth="1"/>
    <col min="2" max="2" width="22.42578125" customWidth="1"/>
    <col min="4" max="4" width="11.140625" customWidth="1"/>
  </cols>
  <sheetData>
    <row r="1" spans="1:5" x14ac:dyDescent="0.25">
      <c r="A1" s="1" t="s">
        <v>12</v>
      </c>
      <c r="B1" t="s">
        <v>1</v>
      </c>
      <c r="C1" t="s">
        <v>41</v>
      </c>
      <c r="D1" t="s">
        <v>43</v>
      </c>
      <c r="E1" t="s">
        <v>42</v>
      </c>
    </row>
    <row r="2" spans="1:5" x14ac:dyDescent="0.25">
      <c r="A2" s="1">
        <v>42992.375</v>
      </c>
      <c r="B2" t="s">
        <v>4</v>
      </c>
      <c r="C2" t="s">
        <v>15</v>
      </c>
      <c r="D2">
        <v>9.6344284787563239E-2</v>
      </c>
      <c r="E2">
        <v>0.7056025349688051</v>
      </c>
    </row>
    <row r="3" spans="1:5" x14ac:dyDescent="0.25">
      <c r="A3" s="1">
        <v>42992.5</v>
      </c>
      <c r="B3" t="s">
        <v>5</v>
      </c>
      <c r="C3" t="s">
        <v>15</v>
      </c>
      <c r="D3">
        <v>-1.018268602437699E-2</v>
      </c>
      <c r="E3">
        <v>-0.12257832986828207</v>
      </c>
    </row>
    <row r="4" spans="1:5" x14ac:dyDescent="0.25">
      <c r="A4" s="1">
        <v>42992.791666666664</v>
      </c>
      <c r="B4" t="s">
        <v>3</v>
      </c>
      <c r="C4" t="s">
        <v>15</v>
      </c>
      <c r="D4">
        <v>6.5600571598113194E-2</v>
      </c>
      <c r="E4">
        <v>0.3706905554466145</v>
      </c>
    </row>
    <row r="5" spans="1:5" x14ac:dyDescent="0.25">
      <c r="A5" s="1">
        <v>42993.375</v>
      </c>
      <c r="B5" t="s">
        <v>7</v>
      </c>
      <c r="C5" t="s">
        <v>15</v>
      </c>
      <c r="D5">
        <v>-1.2130710196854851E-2</v>
      </c>
      <c r="E5">
        <v>8.0890333872261244E-2</v>
      </c>
    </row>
    <row r="6" spans="1:5" x14ac:dyDescent="0.25">
      <c r="A6" s="1">
        <v>42993.5</v>
      </c>
      <c r="B6" t="s">
        <v>8</v>
      </c>
      <c r="C6" t="s">
        <v>15</v>
      </c>
      <c r="D6">
        <v>-9.6647123983465338E-2</v>
      </c>
      <c r="E6">
        <v>-0.23509823859063478</v>
      </c>
    </row>
    <row r="7" spans="1:5" x14ac:dyDescent="0.25">
      <c r="A7" s="1">
        <v>42993.791666666664</v>
      </c>
      <c r="B7" t="s">
        <v>6</v>
      </c>
      <c r="C7" t="s">
        <v>15</v>
      </c>
      <c r="D7">
        <v>-1.5742587421885338E-2</v>
      </c>
      <c r="E7">
        <v>1.4794177674385362E-2</v>
      </c>
    </row>
    <row r="8" spans="1:5" x14ac:dyDescent="0.25">
      <c r="A8" s="1">
        <v>42994.4375</v>
      </c>
      <c r="B8" t="s">
        <v>10</v>
      </c>
      <c r="C8" t="s">
        <v>15</v>
      </c>
      <c r="D8">
        <v>4.1176372868779322E-2</v>
      </c>
      <c r="E8">
        <v>-0.12056793613429405</v>
      </c>
    </row>
    <row r="9" spans="1:5" x14ac:dyDescent="0.25">
      <c r="A9" s="1">
        <v>42994.791666666664</v>
      </c>
      <c r="B9" t="s">
        <v>9</v>
      </c>
      <c r="C9" t="s">
        <v>15</v>
      </c>
      <c r="D9">
        <v>-3.9660297691534521E-2</v>
      </c>
      <c r="E9">
        <v>-0.17543670377955892</v>
      </c>
    </row>
    <row r="10" spans="1:5" x14ac:dyDescent="0.25">
      <c r="A10" s="1">
        <v>42995.333333333336</v>
      </c>
      <c r="B10" t="s">
        <v>11</v>
      </c>
      <c r="C10" t="s">
        <v>15</v>
      </c>
      <c r="D10">
        <v>4.9662294166899261E-2</v>
      </c>
      <c r="E10">
        <v>0.27417091625195988</v>
      </c>
    </row>
    <row r="11" spans="1:5" x14ac:dyDescent="0.25">
      <c r="A11" s="1">
        <v>42992.375</v>
      </c>
      <c r="B11" t="s">
        <v>4</v>
      </c>
      <c r="C11" t="s">
        <v>16</v>
      </c>
      <c r="D11">
        <v>0.20599999999999993</v>
      </c>
      <c r="E11">
        <v>0.7056025349688051</v>
      </c>
    </row>
    <row r="12" spans="1:5" x14ac:dyDescent="0.25">
      <c r="A12" s="1">
        <v>42992.5</v>
      </c>
      <c r="B12" t="s">
        <v>5</v>
      </c>
      <c r="C12" t="s">
        <v>16</v>
      </c>
      <c r="D12">
        <v>-3.04440566220671E-2</v>
      </c>
      <c r="E12">
        <v>-0.12257832986828207</v>
      </c>
    </row>
    <row r="13" spans="1:5" x14ac:dyDescent="0.25">
      <c r="A13" s="1">
        <v>42992.791666666664</v>
      </c>
      <c r="B13" t="s">
        <v>3</v>
      </c>
      <c r="C13" t="s">
        <v>16</v>
      </c>
      <c r="D13">
        <v>9.0966786545377556E-2</v>
      </c>
      <c r="E13">
        <v>0.3706905554466145</v>
      </c>
    </row>
    <row r="14" spans="1:5" x14ac:dyDescent="0.25">
      <c r="A14" s="1">
        <v>42993.375</v>
      </c>
      <c r="B14" t="s">
        <v>7</v>
      </c>
      <c r="C14" t="s">
        <v>16</v>
      </c>
      <c r="D14">
        <v>5.0211064207953904E-2</v>
      </c>
      <c r="E14">
        <v>8.0890333872261244E-2</v>
      </c>
    </row>
    <row r="15" spans="1:5" x14ac:dyDescent="0.25">
      <c r="A15" s="1">
        <v>42993.5</v>
      </c>
      <c r="B15" t="s">
        <v>8</v>
      </c>
      <c r="C15" t="s">
        <v>16</v>
      </c>
      <c r="D15">
        <v>-0.14753787878787877</v>
      </c>
      <c r="E15">
        <v>-0.23509823859063478</v>
      </c>
    </row>
    <row r="16" spans="1:5" x14ac:dyDescent="0.25">
      <c r="A16" s="1">
        <v>42993.791666666664</v>
      </c>
      <c r="B16" t="s">
        <v>6</v>
      </c>
      <c r="C16" t="s">
        <v>16</v>
      </c>
      <c r="D16">
        <v>0</v>
      </c>
      <c r="E16">
        <v>1.4794177674385362E-2</v>
      </c>
    </row>
    <row r="17" spans="1:5" x14ac:dyDescent="0.25">
      <c r="A17" s="1">
        <v>42994.4375</v>
      </c>
      <c r="B17" t="s">
        <v>10</v>
      </c>
      <c r="C17" t="s">
        <v>16</v>
      </c>
      <c r="D17">
        <v>3.9984242662989833E-2</v>
      </c>
      <c r="E17">
        <v>-0.12056793613429405</v>
      </c>
    </row>
    <row r="18" spans="1:5" x14ac:dyDescent="0.25">
      <c r="A18" s="1">
        <v>42994.791666666664</v>
      </c>
      <c r="B18" t="s">
        <v>9</v>
      </c>
      <c r="C18" t="s">
        <v>16</v>
      </c>
      <c r="D18">
        <v>-2.6648773006134847E-2</v>
      </c>
      <c r="E18">
        <v>-0.17543670377955892</v>
      </c>
    </row>
    <row r="19" spans="1:5" x14ac:dyDescent="0.25">
      <c r="A19" s="1">
        <v>42995.333333333336</v>
      </c>
      <c r="B19" t="s">
        <v>11</v>
      </c>
      <c r="C19" t="s">
        <v>16</v>
      </c>
      <c r="D19">
        <v>-3.9587552936844149E-2</v>
      </c>
      <c r="E19">
        <v>0.27417091625195988</v>
      </c>
    </row>
    <row r="20" spans="1:5" x14ac:dyDescent="0.25">
      <c r="A20" s="1">
        <v>42992.375</v>
      </c>
      <c r="B20" t="s">
        <v>4</v>
      </c>
      <c r="C20" t="s">
        <v>17</v>
      </c>
      <c r="D20">
        <v>8.7198929527207938E-2</v>
      </c>
      <c r="E20">
        <v>0.7056025349688051</v>
      </c>
    </row>
    <row r="21" spans="1:5" x14ac:dyDescent="0.25">
      <c r="A21" s="1">
        <v>42992.5</v>
      </c>
      <c r="B21" t="s">
        <v>5</v>
      </c>
      <c r="C21" t="s">
        <v>17</v>
      </c>
      <c r="D21">
        <v>4.3677903460634052E-3</v>
      </c>
      <c r="E21">
        <v>-0.12257832986828207</v>
      </c>
    </row>
    <row r="22" spans="1:5" x14ac:dyDescent="0.25">
      <c r="A22" s="1">
        <v>42992.791666666664</v>
      </c>
      <c r="B22" t="s">
        <v>3</v>
      </c>
      <c r="C22" t="s">
        <v>17</v>
      </c>
      <c r="D22">
        <v>2.5261224021127494E-2</v>
      </c>
      <c r="E22">
        <v>0.3706905554466145</v>
      </c>
    </row>
    <row r="23" spans="1:5" x14ac:dyDescent="0.25">
      <c r="A23" s="1">
        <v>42993.375</v>
      </c>
      <c r="B23" t="s">
        <v>7</v>
      </c>
      <c r="C23" t="s">
        <v>17</v>
      </c>
      <c r="D23">
        <v>2.4588235294117581E-2</v>
      </c>
      <c r="E23">
        <v>8.0890333872261244E-2</v>
      </c>
    </row>
    <row r="24" spans="1:5" x14ac:dyDescent="0.25">
      <c r="A24" s="1">
        <v>42993.5</v>
      </c>
      <c r="B24" t="s">
        <v>8</v>
      </c>
      <c r="C24" t="s">
        <v>17</v>
      </c>
      <c r="D24">
        <v>-0.10290237467018463</v>
      </c>
      <c r="E24">
        <v>-0.23509823859063478</v>
      </c>
    </row>
    <row r="25" spans="1:5" x14ac:dyDescent="0.25">
      <c r="A25" s="1">
        <v>42993.791666666664</v>
      </c>
      <c r="B25" t="s">
        <v>6</v>
      </c>
      <c r="C25" t="s">
        <v>17</v>
      </c>
      <c r="D25">
        <v>1.6085790884718513E-2</v>
      </c>
      <c r="E25">
        <v>1.4794177674385362E-2</v>
      </c>
    </row>
    <row r="26" spans="1:5" x14ac:dyDescent="0.25">
      <c r="A26" s="1">
        <v>42994.4375</v>
      </c>
      <c r="B26" t="s">
        <v>10</v>
      </c>
      <c r="C26" t="s">
        <v>17</v>
      </c>
      <c r="D26">
        <v>5.0645034082586887E-2</v>
      </c>
      <c r="E26">
        <v>-0.12056793613429405</v>
      </c>
    </row>
    <row r="27" spans="1:5" x14ac:dyDescent="0.25">
      <c r="A27" s="1">
        <v>42994.791666666664</v>
      </c>
      <c r="B27" t="s">
        <v>9</v>
      </c>
      <c r="C27" t="s">
        <v>17</v>
      </c>
      <c r="D27">
        <v>-1.4982520392875023E-2</v>
      </c>
      <c r="E27">
        <v>-0.17543670377955892</v>
      </c>
    </row>
    <row r="28" spans="1:5" x14ac:dyDescent="0.25">
      <c r="A28" s="1">
        <v>42995.333333333336</v>
      </c>
      <c r="B28" t="s">
        <v>11</v>
      </c>
      <c r="C28" t="s">
        <v>17</v>
      </c>
      <c r="D28">
        <v>2.0961985156648398E-2</v>
      </c>
      <c r="E28">
        <v>0.27417091625195988</v>
      </c>
    </row>
    <row r="29" spans="1:5" x14ac:dyDescent="0.25">
      <c r="A29" s="1">
        <v>42992.375</v>
      </c>
      <c r="B29" t="s">
        <v>4</v>
      </c>
      <c r="C29" t="s">
        <v>18</v>
      </c>
      <c r="D29">
        <v>4.969987995198074E-2</v>
      </c>
      <c r="E29">
        <v>0.7056025349688051</v>
      </c>
    </row>
    <row r="30" spans="1:5" x14ac:dyDescent="0.25">
      <c r="A30" s="1">
        <v>42992.5</v>
      </c>
      <c r="B30" t="s">
        <v>5</v>
      </c>
      <c r="C30" t="s">
        <v>18</v>
      </c>
      <c r="D30">
        <v>2.8395061728395087E-2</v>
      </c>
      <c r="E30">
        <v>-0.12257832986828207</v>
      </c>
    </row>
    <row r="31" spans="1:5" x14ac:dyDescent="0.25">
      <c r="A31" s="1">
        <v>42992.791666666664</v>
      </c>
      <c r="B31" t="s">
        <v>3</v>
      </c>
      <c r="C31" t="s">
        <v>18</v>
      </c>
      <c r="D31">
        <v>5.6613618575528352E-2</v>
      </c>
      <c r="E31">
        <v>0.3706905554466145</v>
      </c>
    </row>
    <row r="32" spans="1:5" x14ac:dyDescent="0.25">
      <c r="A32" s="1">
        <v>42993.375</v>
      </c>
      <c r="B32" t="s">
        <v>7</v>
      </c>
      <c r="C32" t="s">
        <v>18</v>
      </c>
      <c r="D32">
        <v>6.5265631118643019E-4</v>
      </c>
      <c r="E32">
        <v>8.0890333872261244E-2</v>
      </c>
    </row>
    <row r="33" spans="1:5" x14ac:dyDescent="0.25">
      <c r="A33" s="1">
        <v>42993.5</v>
      </c>
      <c r="B33" t="s">
        <v>8</v>
      </c>
      <c r="C33" t="s">
        <v>18</v>
      </c>
      <c r="D33">
        <v>-9.9376934832869565E-2</v>
      </c>
      <c r="E33">
        <v>-0.23509823859063478</v>
      </c>
    </row>
    <row r="34" spans="1:5" x14ac:dyDescent="0.25">
      <c r="A34" s="1">
        <v>42993.791666666664</v>
      </c>
      <c r="B34" t="s">
        <v>6</v>
      </c>
      <c r="C34" t="s">
        <v>18</v>
      </c>
      <c r="D34">
        <v>-2.166078822266515E-2</v>
      </c>
      <c r="E34">
        <v>1.4794177674385362E-2</v>
      </c>
    </row>
    <row r="35" spans="1:5" x14ac:dyDescent="0.25">
      <c r="A35" s="1">
        <v>42994.4375</v>
      </c>
      <c r="B35" t="s">
        <v>10</v>
      </c>
      <c r="C35" t="s">
        <v>18</v>
      </c>
      <c r="D35">
        <v>4.6373555840821458E-2</v>
      </c>
      <c r="E35">
        <v>-0.12056793613429405</v>
      </c>
    </row>
    <row r="36" spans="1:5" x14ac:dyDescent="0.25">
      <c r="A36" s="1">
        <v>42994.791666666664</v>
      </c>
      <c r="B36" t="s">
        <v>9</v>
      </c>
      <c r="C36" t="s">
        <v>18</v>
      </c>
      <c r="D36">
        <v>-1.6375330466006414E-2</v>
      </c>
      <c r="E36">
        <v>-0.17543670377955892</v>
      </c>
    </row>
    <row r="37" spans="1:5" x14ac:dyDescent="0.25">
      <c r="A37" s="1">
        <v>42995.333333333336</v>
      </c>
      <c r="B37" t="s">
        <v>11</v>
      </c>
      <c r="C37" t="s">
        <v>18</v>
      </c>
      <c r="D37">
        <v>3.6905200278221063E-2</v>
      </c>
      <c r="E37">
        <v>0.27417091625195988</v>
      </c>
    </row>
    <row r="38" spans="1:5" x14ac:dyDescent="0.25">
      <c r="C38" t="s">
        <v>45</v>
      </c>
      <c r="D38">
        <v>0.7056025349688051</v>
      </c>
      <c r="E38">
        <v>0.7056025349688051</v>
      </c>
    </row>
    <row r="39" spans="1:5" x14ac:dyDescent="0.25">
      <c r="C39" t="s">
        <v>45</v>
      </c>
      <c r="D39">
        <v>-0.12257832986828207</v>
      </c>
      <c r="E39">
        <v>-0.12257832986828207</v>
      </c>
    </row>
    <row r="40" spans="1:5" x14ac:dyDescent="0.25">
      <c r="C40" t="s">
        <v>45</v>
      </c>
      <c r="D40">
        <v>0.3706905554466145</v>
      </c>
      <c r="E40">
        <v>0.3706905554466145</v>
      </c>
    </row>
    <row r="41" spans="1:5" x14ac:dyDescent="0.25">
      <c r="C41" t="s">
        <v>45</v>
      </c>
      <c r="D41">
        <v>8.0890333872261244E-2</v>
      </c>
      <c r="E41">
        <v>8.0890333872261244E-2</v>
      </c>
    </row>
    <row r="42" spans="1:5" x14ac:dyDescent="0.25">
      <c r="C42" t="s">
        <v>45</v>
      </c>
      <c r="D42">
        <v>-0.23509823859063478</v>
      </c>
      <c r="E42">
        <v>-0.23509823859063478</v>
      </c>
    </row>
    <row r="43" spans="1:5" x14ac:dyDescent="0.25">
      <c r="C43" t="s">
        <v>45</v>
      </c>
      <c r="D43">
        <v>1.4794177674385362E-2</v>
      </c>
      <c r="E43">
        <v>1.4794177674385362E-2</v>
      </c>
    </row>
    <row r="44" spans="1:5" x14ac:dyDescent="0.25">
      <c r="C44" t="s">
        <v>45</v>
      </c>
      <c r="D44">
        <v>-0.12056793613429405</v>
      </c>
      <c r="E44">
        <v>-0.12056793613429405</v>
      </c>
    </row>
    <row r="45" spans="1:5" x14ac:dyDescent="0.25">
      <c r="C45" t="s">
        <v>45</v>
      </c>
      <c r="D45">
        <v>-0.17543670377955892</v>
      </c>
      <c r="E45">
        <v>-0.17543670377955892</v>
      </c>
    </row>
    <row r="46" spans="1:5" x14ac:dyDescent="0.25">
      <c r="C46" t="s">
        <v>45</v>
      </c>
      <c r="D46">
        <v>0.27417091625195988</v>
      </c>
      <c r="E46">
        <v>0.27417091625195988</v>
      </c>
    </row>
    <row r="47" spans="1:5" x14ac:dyDescent="0.25">
      <c r="C47" t="s">
        <v>45</v>
      </c>
      <c r="D47">
        <v>4.9662294166899261E-2</v>
      </c>
      <c r="E47">
        <v>4.9662294166899261E-2</v>
      </c>
    </row>
  </sheetData>
  <autoFilter ref="A1:L37" xr:uid="{6AFAC1D1-4335-4E61-849E-416B0512542F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1BFD-E16B-4D40-AE75-68F2BCFABADE}">
  <dimension ref="A1:E37"/>
  <sheetViews>
    <sheetView workbookViewId="0">
      <selection activeCell="L7" sqref="L7"/>
    </sheetView>
  </sheetViews>
  <sheetFormatPr defaultRowHeight="15" x14ac:dyDescent="0.25"/>
  <cols>
    <col min="1" max="1" width="19.7109375" customWidth="1"/>
    <col min="3" max="3" width="17.28515625" customWidth="1"/>
  </cols>
  <sheetData>
    <row r="1" spans="1:5" x14ac:dyDescent="0.25">
      <c r="A1" s="1" t="s">
        <v>46</v>
      </c>
      <c r="B1" t="s">
        <v>1</v>
      </c>
      <c r="C1" t="s">
        <v>41</v>
      </c>
      <c r="D1" t="s">
        <v>47</v>
      </c>
    </row>
    <row r="2" spans="1:5" x14ac:dyDescent="0.25">
      <c r="A2" s="1">
        <v>42992.375</v>
      </c>
      <c r="B2" t="s">
        <v>4</v>
      </c>
      <c r="C2" t="s">
        <v>15</v>
      </c>
      <c r="D2">
        <v>0.5757575757575758</v>
      </c>
      <c r="E2">
        <f>ABS(D2)</f>
        <v>0.5757575757575758</v>
      </c>
    </row>
    <row r="3" spans="1:5" x14ac:dyDescent="0.25">
      <c r="A3" s="1">
        <v>42992.5</v>
      </c>
      <c r="B3" t="s">
        <v>5</v>
      </c>
      <c r="C3" t="s">
        <v>15</v>
      </c>
      <c r="D3">
        <v>2.4994697773064689</v>
      </c>
      <c r="E3">
        <f t="shared" ref="E3:E37" si="0">ABS(D3)</f>
        <v>2.4994697773064689</v>
      </c>
    </row>
    <row r="4" spans="1:5" x14ac:dyDescent="0.25">
      <c r="A4" s="1">
        <v>42992.791666666664</v>
      </c>
      <c r="B4" t="s">
        <v>3</v>
      </c>
      <c r="C4" t="s">
        <v>15</v>
      </c>
      <c r="D4">
        <v>0.65074074074074073</v>
      </c>
      <c r="E4">
        <f t="shared" si="0"/>
        <v>0.65074074074074073</v>
      </c>
    </row>
    <row r="5" spans="1:5" x14ac:dyDescent="0.25">
      <c r="A5" s="1">
        <v>42993.375</v>
      </c>
      <c r="B5" t="s">
        <v>7</v>
      </c>
      <c r="C5" t="s">
        <v>15</v>
      </c>
      <c r="D5">
        <v>0.38636363636363635</v>
      </c>
      <c r="E5">
        <f t="shared" si="0"/>
        <v>0.38636363636363635</v>
      </c>
    </row>
    <row r="6" spans="1:5" x14ac:dyDescent="0.25">
      <c r="A6" s="1">
        <v>42993.5</v>
      </c>
      <c r="B6" t="s">
        <v>8</v>
      </c>
      <c r="C6" t="s">
        <v>15</v>
      </c>
      <c r="D6">
        <v>0.29411764705882354</v>
      </c>
      <c r="E6">
        <f t="shared" si="0"/>
        <v>0.29411764705882354</v>
      </c>
    </row>
    <row r="7" spans="1:5" x14ac:dyDescent="0.25">
      <c r="A7" s="1">
        <v>42993.791666666664</v>
      </c>
      <c r="B7" t="s">
        <v>6</v>
      </c>
      <c r="C7" t="s">
        <v>15</v>
      </c>
      <c r="D7">
        <v>2.0909090909090908</v>
      </c>
      <c r="E7">
        <f t="shared" si="0"/>
        <v>2.0909090909090908</v>
      </c>
    </row>
    <row r="8" spans="1:5" x14ac:dyDescent="0.25">
      <c r="A8" s="1">
        <v>42994.4375</v>
      </c>
      <c r="B8" t="s">
        <v>10</v>
      </c>
      <c r="C8" t="s">
        <v>15</v>
      </c>
      <c r="D8">
        <v>0.97841726618705038</v>
      </c>
      <c r="E8">
        <f t="shared" si="0"/>
        <v>0.97841726618705038</v>
      </c>
    </row>
    <row r="9" spans="1:5" x14ac:dyDescent="0.25">
      <c r="A9" s="1">
        <v>42994.791666666664</v>
      </c>
      <c r="B9" t="s">
        <v>9</v>
      </c>
      <c r="C9" t="s">
        <v>15</v>
      </c>
      <c r="D9">
        <v>0.93055555555555558</v>
      </c>
      <c r="E9">
        <f t="shared" si="0"/>
        <v>0.93055555555555558</v>
      </c>
    </row>
    <row r="10" spans="1:5" x14ac:dyDescent="0.25">
      <c r="A10" s="1">
        <v>42995.333333333336</v>
      </c>
      <c r="B10" t="s">
        <v>11</v>
      </c>
      <c r="C10" t="s">
        <v>15</v>
      </c>
      <c r="D10">
        <v>0.61803713527851456</v>
      </c>
      <c r="E10">
        <f t="shared" si="0"/>
        <v>0.61803713527851456</v>
      </c>
    </row>
    <row r="11" spans="1:5" x14ac:dyDescent="0.25">
      <c r="A11" s="1">
        <v>42992.375</v>
      </c>
      <c r="B11" t="s">
        <v>4</v>
      </c>
      <c r="C11" t="s">
        <v>16</v>
      </c>
      <c r="D11">
        <v>0.81176470588235294</v>
      </c>
      <c r="E11">
        <f t="shared" si="0"/>
        <v>0.81176470588235294</v>
      </c>
    </row>
    <row r="12" spans="1:5" x14ac:dyDescent="0.25">
      <c r="A12" s="1">
        <v>42992.5</v>
      </c>
      <c r="B12" t="s">
        <v>5</v>
      </c>
      <c r="C12" t="s">
        <v>16</v>
      </c>
      <c r="D12">
        <v>4.7954545454545459</v>
      </c>
      <c r="E12">
        <f>ABS(D12)</f>
        <v>4.7954545454545459</v>
      </c>
    </row>
    <row r="13" spans="1:5" x14ac:dyDescent="0.25">
      <c r="A13" s="1">
        <v>42992.791666666664</v>
      </c>
      <c r="B13" t="s">
        <v>3</v>
      </c>
      <c r="C13" t="s">
        <v>16</v>
      </c>
      <c r="D13">
        <v>0.74566473988439308</v>
      </c>
      <c r="E13">
        <f t="shared" si="0"/>
        <v>0.74566473988439308</v>
      </c>
    </row>
    <row r="14" spans="1:5" x14ac:dyDescent="0.25">
      <c r="A14" s="1">
        <v>42993.375</v>
      </c>
      <c r="B14" t="s">
        <v>7</v>
      </c>
      <c r="C14" t="s">
        <v>16</v>
      </c>
      <c r="D14">
        <v>0.36861313868613138</v>
      </c>
      <c r="E14">
        <f t="shared" si="0"/>
        <v>0.36861313868613138</v>
      </c>
    </row>
    <row r="15" spans="1:5" x14ac:dyDescent="0.25">
      <c r="A15" s="1">
        <v>42993.5</v>
      </c>
      <c r="B15" t="s">
        <v>8</v>
      </c>
      <c r="C15" t="s">
        <v>16</v>
      </c>
      <c r="D15">
        <v>0.3300970873786408</v>
      </c>
      <c r="E15">
        <f t="shared" si="0"/>
        <v>0.3300970873786408</v>
      </c>
    </row>
    <row r="16" spans="1:5" x14ac:dyDescent="0.25">
      <c r="A16" s="1">
        <v>42993.791666666664</v>
      </c>
      <c r="B16" t="s">
        <v>6</v>
      </c>
      <c r="C16" t="s">
        <v>16</v>
      </c>
      <c r="D16">
        <v>3.7906976744186047</v>
      </c>
      <c r="E16">
        <f t="shared" si="0"/>
        <v>3.7906976744186047</v>
      </c>
    </row>
    <row r="17" spans="1:5" x14ac:dyDescent="0.25">
      <c r="A17" s="1">
        <v>42994.4375</v>
      </c>
      <c r="B17" t="s">
        <v>10</v>
      </c>
      <c r="C17" t="s">
        <v>16</v>
      </c>
      <c r="D17">
        <v>0.72</v>
      </c>
      <c r="E17">
        <f t="shared" si="0"/>
        <v>0.72</v>
      </c>
    </row>
    <row r="18" spans="1:5" x14ac:dyDescent="0.25">
      <c r="A18" s="1">
        <v>42994.791666666664</v>
      </c>
      <c r="B18" t="s">
        <v>9</v>
      </c>
      <c r="C18" t="s">
        <v>16</v>
      </c>
      <c r="D18">
        <v>2.1525851197982346</v>
      </c>
      <c r="E18">
        <f t="shared" si="0"/>
        <v>2.1525851197982346</v>
      </c>
    </row>
    <row r="19" spans="1:5" x14ac:dyDescent="0.25">
      <c r="A19" s="1">
        <v>42995.333333333336</v>
      </c>
      <c r="B19" t="s">
        <v>11</v>
      </c>
      <c r="C19" t="s">
        <v>16</v>
      </c>
      <c r="D19">
        <v>0.8381632653061224</v>
      </c>
      <c r="E19">
        <f t="shared" si="0"/>
        <v>0.8381632653061224</v>
      </c>
    </row>
    <row r="20" spans="1:5" x14ac:dyDescent="0.25">
      <c r="A20" s="1">
        <v>42992.375</v>
      </c>
      <c r="B20" t="s">
        <v>4</v>
      </c>
      <c r="C20" t="s">
        <v>17</v>
      </c>
      <c r="D20">
        <v>0.94969230769230772</v>
      </c>
      <c r="E20">
        <f t="shared" si="0"/>
        <v>0.94969230769230772</v>
      </c>
    </row>
    <row r="21" spans="1:5" x14ac:dyDescent="0.25">
      <c r="A21" s="1">
        <v>42992.5</v>
      </c>
      <c r="B21" t="s">
        <v>5</v>
      </c>
      <c r="C21" t="s">
        <v>17</v>
      </c>
      <c r="D21">
        <v>0</v>
      </c>
      <c r="E21">
        <f t="shared" si="0"/>
        <v>0</v>
      </c>
    </row>
    <row r="22" spans="1:5" x14ac:dyDescent="0.25">
      <c r="A22" s="1">
        <v>42992.791666666664</v>
      </c>
      <c r="B22" t="s">
        <v>3</v>
      </c>
      <c r="C22" t="s">
        <v>17</v>
      </c>
      <c r="D22">
        <v>0.3</v>
      </c>
      <c r="E22">
        <f t="shared" si="0"/>
        <v>0.3</v>
      </c>
    </row>
    <row r="23" spans="1:5" x14ac:dyDescent="0.25">
      <c r="A23" s="1">
        <v>42993.375</v>
      </c>
      <c r="B23" t="s">
        <v>7</v>
      </c>
      <c r="C23" t="s">
        <v>17</v>
      </c>
      <c r="D23">
        <v>0.47368421052631576</v>
      </c>
      <c r="E23">
        <f t="shared" si="0"/>
        <v>0.47368421052631576</v>
      </c>
    </row>
    <row r="24" spans="1:5" x14ac:dyDescent="0.25">
      <c r="A24" s="1">
        <v>42993.5</v>
      </c>
      <c r="B24" t="s">
        <v>8</v>
      </c>
      <c r="C24" t="s">
        <v>17</v>
      </c>
      <c r="D24">
        <v>0.24</v>
      </c>
      <c r="E24">
        <f t="shared" si="0"/>
        <v>0.24</v>
      </c>
    </row>
    <row r="25" spans="1:5" x14ac:dyDescent="0.25">
      <c r="A25" s="1">
        <v>42993.791666666664</v>
      </c>
      <c r="B25" t="s">
        <v>6</v>
      </c>
      <c r="C25" t="s">
        <v>17</v>
      </c>
      <c r="D25">
        <v>7.535336292249915</v>
      </c>
      <c r="E25">
        <f t="shared" si="0"/>
        <v>7.535336292249915</v>
      </c>
    </row>
    <row r="26" spans="1:5" x14ac:dyDescent="0.25">
      <c r="A26" s="1">
        <v>42994.4375</v>
      </c>
      <c r="B26" t="s">
        <v>10</v>
      </c>
      <c r="C26" t="s">
        <v>17</v>
      </c>
      <c r="D26">
        <v>0.37835294117647061</v>
      </c>
      <c r="E26">
        <f t="shared" si="0"/>
        <v>0.37835294117647061</v>
      </c>
    </row>
    <row r="27" spans="1:5" x14ac:dyDescent="0.25">
      <c r="A27" s="1">
        <v>42994.791666666664</v>
      </c>
      <c r="B27" t="s">
        <v>9</v>
      </c>
      <c r="C27" t="s">
        <v>17</v>
      </c>
      <c r="D27">
        <v>7.5865339023233761E-3</v>
      </c>
      <c r="E27">
        <f t="shared" si="0"/>
        <v>7.5865339023233761E-3</v>
      </c>
    </row>
    <row r="28" spans="1:5" x14ac:dyDescent="0.25">
      <c r="A28" s="1">
        <v>42995.333333333336</v>
      </c>
      <c r="B28" t="s">
        <v>11</v>
      </c>
      <c r="C28" t="s">
        <v>17</v>
      </c>
      <c r="D28">
        <v>3.2124827902707667E-2</v>
      </c>
      <c r="E28">
        <f t="shared" si="0"/>
        <v>3.2124827902707667E-2</v>
      </c>
    </row>
    <row r="29" spans="1:5" x14ac:dyDescent="0.25">
      <c r="A29" s="1">
        <v>42992.375</v>
      </c>
      <c r="B29" t="s">
        <v>4</v>
      </c>
      <c r="C29" t="s">
        <v>18</v>
      </c>
      <c r="D29">
        <v>0.87327586206896557</v>
      </c>
      <c r="E29">
        <f t="shared" si="0"/>
        <v>0.87327586206896557</v>
      </c>
    </row>
    <row r="30" spans="1:5" x14ac:dyDescent="0.25">
      <c r="A30" s="1">
        <v>42992.5</v>
      </c>
      <c r="B30" t="s">
        <v>5</v>
      </c>
      <c r="C30" t="s">
        <v>18</v>
      </c>
      <c r="D30">
        <v>0.48717948717948717</v>
      </c>
      <c r="E30">
        <f t="shared" si="0"/>
        <v>0.48717948717948717</v>
      </c>
    </row>
    <row r="31" spans="1:5" x14ac:dyDescent="0.25">
      <c r="A31" s="1">
        <v>42992.791666666664</v>
      </c>
      <c r="B31" t="s">
        <v>3</v>
      </c>
      <c r="C31" t="s">
        <v>18</v>
      </c>
      <c r="D31">
        <v>0.69565217391304346</v>
      </c>
      <c r="E31">
        <f t="shared" si="0"/>
        <v>0.69565217391304346</v>
      </c>
    </row>
    <row r="32" spans="1:5" x14ac:dyDescent="0.25">
      <c r="A32" s="1">
        <v>42993.375</v>
      </c>
      <c r="B32" t="s">
        <v>7</v>
      </c>
      <c r="C32" t="s">
        <v>18</v>
      </c>
      <c r="D32">
        <v>0.55769230769230771</v>
      </c>
      <c r="E32">
        <f t="shared" si="0"/>
        <v>0.55769230769230771</v>
      </c>
    </row>
    <row r="33" spans="1:5" x14ac:dyDescent="0.25">
      <c r="A33" s="1">
        <v>42993.5</v>
      </c>
      <c r="B33" t="s">
        <v>8</v>
      </c>
      <c r="C33" t="s">
        <v>18</v>
      </c>
      <c r="D33">
        <v>0.32467532467532467</v>
      </c>
      <c r="E33">
        <f t="shared" si="0"/>
        <v>0.32467532467532467</v>
      </c>
    </row>
    <row r="34" spans="1:5" x14ac:dyDescent="0.25">
      <c r="A34" s="1">
        <v>42993.791666666664</v>
      </c>
      <c r="B34" t="s">
        <v>6</v>
      </c>
      <c r="C34" t="s">
        <v>18</v>
      </c>
      <c r="D34">
        <v>6</v>
      </c>
      <c r="E34">
        <f t="shared" si="0"/>
        <v>6</v>
      </c>
    </row>
    <row r="35" spans="1:5" x14ac:dyDescent="0.25">
      <c r="A35" s="1">
        <v>42994.4375</v>
      </c>
      <c r="B35" t="s">
        <v>10</v>
      </c>
      <c r="C35" t="s">
        <v>18</v>
      </c>
      <c r="D35">
        <v>0.25714285714285712</v>
      </c>
      <c r="E35">
        <f t="shared" si="0"/>
        <v>0.25714285714285712</v>
      </c>
    </row>
    <row r="36" spans="1:5" x14ac:dyDescent="0.25">
      <c r="A36" s="1">
        <v>42994.791666666664</v>
      </c>
      <c r="B36" t="s">
        <v>9</v>
      </c>
      <c r="C36" t="s">
        <v>18</v>
      </c>
      <c r="D36">
        <v>4.6089743589743586</v>
      </c>
      <c r="E36">
        <f t="shared" si="0"/>
        <v>4.6089743589743586</v>
      </c>
    </row>
    <row r="37" spans="1:5" x14ac:dyDescent="0.25">
      <c r="A37" s="1">
        <v>42995.333333333336</v>
      </c>
      <c r="B37" t="s">
        <v>11</v>
      </c>
      <c r="C37" t="s">
        <v>18</v>
      </c>
      <c r="D37">
        <v>0.34728033472803349</v>
      </c>
      <c r="E37">
        <f t="shared" si="0"/>
        <v>0.34728033472803349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493D-4F57-4804-96B1-187C0DB5FA23}">
  <dimension ref="A1:O40"/>
  <sheetViews>
    <sheetView zoomScale="96" workbookViewId="0">
      <selection activeCell="E8" sqref="E8"/>
    </sheetView>
  </sheetViews>
  <sheetFormatPr defaultRowHeight="15" x14ac:dyDescent="0.25"/>
  <cols>
    <col min="3" max="3" width="42.7109375" customWidth="1"/>
  </cols>
  <sheetData>
    <row r="1" spans="1:15" x14ac:dyDescent="0.25">
      <c r="A1" t="s">
        <v>59</v>
      </c>
      <c r="B1" t="s">
        <v>91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31</v>
      </c>
      <c r="N1" t="s">
        <v>90</v>
      </c>
      <c r="O1" t="s">
        <v>94</v>
      </c>
    </row>
    <row r="2" spans="1:15" x14ac:dyDescent="0.25">
      <c r="A2" t="s">
        <v>15</v>
      </c>
      <c r="B2">
        <v>1</v>
      </c>
      <c r="C2" t="s">
        <v>80</v>
      </c>
      <c r="D2">
        <v>540</v>
      </c>
      <c r="E2">
        <v>339</v>
      </c>
      <c r="F2">
        <v>0.589427514318279</v>
      </c>
      <c r="G2">
        <v>0.34398306708040999</v>
      </c>
      <c r="H2">
        <v>28</v>
      </c>
      <c r="I2">
        <v>-0.462199482065553</v>
      </c>
      <c r="J2">
        <v>0.77777326839826799</v>
      </c>
      <c r="K2">
        <v>172</v>
      </c>
      <c r="L2">
        <v>0.30244047619047598</v>
      </c>
      <c r="M2">
        <f>G2+D2</f>
        <v>540.34398306708044</v>
      </c>
      <c r="N2">
        <f>(E2/M2)*F2+(H2/M2)*I2</f>
        <v>0.3458432918884965</v>
      </c>
    </row>
    <row r="3" spans="1:15" x14ac:dyDescent="0.25">
      <c r="A3" t="s">
        <v>15</v>
      </c>
      <c r="B3">
        <v>2</v>
      </c>
      <c r="C3" t="s">
        <v>83</v>
      </c>
      <c r="D3">
        <v>2129</v>
      </c>
      <c r="E3">
        <v>822</v>
      </c>
      <c r="F3">
        <v>0.44444356451199402</v>
      </c>
      <c r="G3">
        <v>0.41688159620185</v>
      </c>
      <c r="H3">
        <v>152</v>
      </c>
      <c r="I3">
        <v>-0.33800221916355699</v>
      </c>
      <c r="J3">
        <v>0.54644637161084597</v>
      </c>
      <c r="K3">
        <v>1154</v>
      </c>
      <c r="L3">
        <v>0.25853226817042602</v>
      </c>
      <c r="M3">
        <f t="shared" ref="M3:M40" si="0">G3+D3</f>
        <v>2129.4168815962021</v>
      </c>
      <c r="N3">
        <f t="shared" ref="N3:N40" si="1">(E3/M3)*F3+(H3/M3)*I3</f>
        <v>0.14743767433676869</v>
      </c>
      <c r="O3">
        <f>(N3-N2)/N3</f>
        <v>-1.345691448567895</v>
      </c>
    </row>
    <row r="4" spans="1:15" x14ac:dyDescent="0.25">
      <c r="A4" t="s">
        <v>15</v>
      </c>
      <c r="B4">
        <v>3</v>
      </c>
      <c r="C4" t="s">
        <v>81</v>
      </c>
      <c r="D4">
        <v>1040</v>
      </c>
      <c r="E4">
        <v>498</v>
      </c>
      <c r="F4">
        <v>0.51726597542768404</v>
      </c>
      <c r="G4">
        <v>0.39830432118082498</v>
      </c>
      <c r="H4">
        <v>52</v>
      </c>
      <c r="I4">
        <v>-0.39603209290709201</v>
      </c>
      <c r="J4">
        <v>0.64736669580419504</v>
      </c>
      <c r="K4">
        <v>489</v>
      </c>
      <c r="L4">
        <v>0.30716346153846102</v>
      </c>
      <c r="M4">
        <f t="shared" si="0"/>
        <v>1040.3983043211808</v>
      </c>
      <c r="N4">
        <f t="shared" si="1"/>
        <v>0.22780197348212156</v>
      </c>
      <c r="O4">
        <f t="shared" ref="O4:O11" si="2">(N4-N3)/N4</f>
        <v>0.35278140007711589</v>
      </c>
    </row>
    <row r="5" spans="1:15" x14ac:dyDescent="0.25">
      <c r="A5" t="s">
        <v>15</v>
      </c>
      <c r="B5">
        <v>4</v>
      </c>
      <c r="C5" t="s">
        <v>82</v>
      </c>
      <c r="D5">
        <v>1376</v>
      </c>
      <c r="E5">
        <v>570</v>
      </c>
      <c r="F5">
        <v>0.49285324263942598</v>
      </c>
      <c r="G5">
        <v>0.404447355763144</v>
      </c>
      <c r="H5">
        <v>83</v>
      </c>
      <c r="I5">
        <v>-0.39116063822389102</v>
      </c>
      <c r="J5">
        <v>0.63721857125471504</v>
      </c>
      <c r="K5">
        <v>722</v>
      </c>
      <c r="L5">
        <v>0.28762048192771</v>
      </c>
      <c r="M5">
        <f t="shared" si="0"/>
        <v>1376.4044473557631</v>
      </c>
      <c r="N5">
        <f t="shared" si="1"/>
        <v>0.18051381322489268</v>
      </c>
      <c r="O5">
        <f t="shared" si="2"/>
        <v>-0.2619642198700608</v>
      </c>
    </row>
    <row r="6" spans="1:15" x14ac:dyDescent="0.25">
      <c r="A6" t="s">
        <v>15</v>
      </c>
      <c r="B6">
        <v>5</v>
      </c>
      <c r="C6" t="s">
        <v>84</v>
      </c>
      <c r="D6">
        <v>2880</v>
      </c>
      <c r="E6">
        <v>962</v>
      </c>
      <c r="F6">
        <v>0.433754817036067</v>
      </c>
      <c r="G6">
        <v>0.42289445476945398</v>
      </c>
      <c r="H6">
        <v>206</v>
      </c>
      <c r="I6">
        <v>-0.33594534694968903</v>
      </c>
      <c r="J6">
        <v>0.53004223055800803</v>
      </c>
      <c r="K6">
        <v>1711</v>
      </c>
      <c r="L6">
        <v>0.24043804900601001</v>
      </c>
      <c r="M6">
        <f t="shared" si="0"/>
        <v>2880.4228944547694</v>
      </c>
      <c r="N6">
        <f t="shared" si="1"/>
        <v>0.12083898971471881</v>
      </c>
      <c r="O6">
        <f t="shared" si="2"/>
        <v>-0.4938374911198482</v>
      </c>
    </row>
    <row r="7" spans="1:15" x14ac:dyDescent="0.25">
      <c r="A7" t="s">
        <v>15</v>
      </c>
      <c r="B7">
        <v>6</v>
      </c>
      <c r="C7" t="s">
        <v>85</v>
      </c>
      <c r="D7">
        <v>3181</v>
      </c>
      <c r="E7">
        <v>1141</v>
      </c>
      <c r="F7">
        <v>0.42217264447298403</v>
      </c>
      <c r="G7">
        <v>0.39795145910504998</v>
      </c>
      <c r="H7">
        <v>222</v>
      </c>
      <c r="I7">
        <v>-0.33756458302356701</v>
      </c>
      <c r="J7">
        <v>0.53109501547001603</v>
      </c>
      <c r="K7">
        <v>1817</v>
      </c>
      <c r="L7">
        <v>0.229865937365937</v>
      </c>
      <c r="M7">
        <f t="shared" si="0"/>
        <v>3181.3979514591051</v>
      </c>
      <c r="N7">
        <f t="shared" si="1"/>
        <v>0.12785563331550148</v>
      </c>
      <c r="O7">
        <f t="shared" si="2"/>
        <v>5.487942469823083E-2</v>
      </c>
    </row>
    <row r="8" spans="1:15" x14ac:dyDescent="0.25">
      <c r="A8" t="s">
        <v>15</v>
      </c>
      <c r="B8">
        <v>7</v>
      </c>
      <c r="C8" t="s">
        <v>86</v>
      </c>
      <c r="D8">
        <v>3418</v>
      </c>
      <c r="E8">
        <v>1185</v>
      </c>
      <c r="F8">
        <v>0.417600235451765</v>
      </c>
      <c r="G8">
        <v>0.39829315406424898</v>
      </c>
      <c r="H8">
        <v>238</v>
      </c>
      <c r="I8">
        <v>-0.34840124763210101</v>
      </c>
      <c r="J8">
        <v>0.52322728333757795</v>
      </c>
      <c r="K8">
        <v>1994</v>
      </c>
      <c r="L8">
        <v>0.22929371748699401</v>
      </c>
      <c r="M8">
        <f t="shared" si="0"/>
        <v>3418.398293154064</v>
      </c>
      <c r="N8">
        <f t="shared" si="1"/>
        <v>0.12050578860247982</v>
      </c>
      <c r="O8">
        <f t="shared" si="2"/>
        <v>-6.0991632005887024E-2</v>
      </c>
    </row>
    <row r="9" spans="1:15" x14ac:dyDescent="0.25">
      <c r="A9" t="s">
        <v>15</v>
      </c>
      <c r="B9">
        <v>8</v>
      </c>
      <c r="C9" t="s">
        <v>87</v>
      </c>
      <c r="D9">
        <v>3600</v>
      </c>
      <c r="E9">
        <v>1234</v>
      </c>
      <c r="F9">
        <v>0.41319030171086502</v>
      </c>
      <c r="G9">
        <v>0.401115916730785</v>
      </c>
      <c r="H9">
        <v>249</v>
      </c>
      <c r="I9">
        <v>-0.342899586090121</v>
      </c>
      <c r="J9">
        <v>0.51657868849134003</v>
      </c>
      <c r="K9">
        <v>2116</v>
      </c>
      <c r="L9">
        <v>0.22505450372920199</v>
      </c>
      <c r="M9">
        <f t="shared" si="0"/>
        <v>3600.4011159167308</v>
      </c>
      <c r="N9">
        <f t="shared" si="1"/>
        <v>0.11790209526881641</v>
      </c>
      <c r="O9">
        <f t="shared" si="2"/>
        <v>-2.2083520464390338E-2</v>
      </c>
    </row>
    <row r="10" spans="1:15" x14ac:dyDescent="0.25">
      <c r="A10" t="s">
        <v>15</v>
      </c>
      <c r="B10">
        <v>9</v>
      </c>
      <c r="C10" t="s">
        <v>88</v>
      </c>
      <c r="D10">
        <v>3745</v>
      </c>
      <c r="E10">
        <v>1278</v>
      </c>
      <c r="F10">
        <v>0.41064232029852099</v>
      </c>
      <c r="G10">
        <v>0.40659136026408899</v>
      </c>
      <c r="H10">
        <v>249</v>
      </c>
      <c r="I10">
        <v>-0.342899586090121</v>
      </c>
      <c r="J10">
        <v>0.51657868849134003</v>
      </c>
      <c r="K10">
        <v>2217</v>
      </c>
      <c r="L10">
        <v>0.238228628800917</v>
      </c>
      <c r="M10">
        <f t="shared" si="0"/>
        <v>3745.406591360264</v>
      </c>
      <c r="N10">
        <f t="shared" si="1"/>
        <v>0.11732207910850093</v>
      </c>
      <c r="O10">
        <f t="shared" si="2"/>
        <v>-4.9437937404695972E-3</v>
      </c>
    </row>
    <row r="11" spans="1:15" x14ac:dyDescent="0.25">
      <c r="A11" t="s">
        <v>15</v>
      </c>
      <c r="B11">
        <v>10</v>
      </c>
      <c r="C11" t="s">
        <v>89</v>
      </c>
      <c r="D11">
        <v>3907</v>
      </c>
      <c r="E11">
        <v>1318</v>
      </c>
      <c r="F11">
        <v>0.40882368467535302</v>
      </c>
      <c r="G11">
        <v>0.41122678889844799</v>
      </c>
      <c r="H11">
        <v>253</v>
      </c>
      <c r="I11">
        <v>-0.33887811700832798</v>
      </c>
      <c r="J11">
        <v>0.51401090949015904</v>
      </c>
      <c r="K11">
        <v>2335</v>
      </c>
      <c r="L11">
        <v>0.24184029738377499</v>
      </c>
      <c r="M11">
        <f t="shared" si="0"/>
        <v>3907.4112267888986</v>
      </c>
      <c r="N11">
        <f t="shared" si="1"/>
        <v>0.11595745277400951</v>
      </c>
      <c r="O11">
        <f t="shared" si="2"/>
        <v>-1.1768336591102485E-2</v>
      </c>
    </row>
    <row r="12" spans="1:15" x14ac:dyDescent="0.25">
      <c r="A12" t="s">
        <v>18</v>
      </c>
      <c r="B12">
        <v>2</v>
      </c>
      <c r="C12" t="s">
        <v>52</v>
      </c>
      <c r="D12">
        <v>437</v>
      </c>
      <c r="E12">
        <v>301</v>
      </c>
      <c r="F12">
        <v>0.61544850498339099</v>
      </c>
      <c r="G12">
        <v>0.31904761904761703</v>
      </c>
      <c r="H12">
        <v>11</v>
      </c>
      <c r="I12">
        <v>-0.39015151515151503</v>
      </c>
      <c r="J12">
        <v>0.41287878787878701</v>
      </c>
      <c r="K12">
        <v>124</v>
      </c>
      <c r="L12">
        <v>9.0909090909090898E-2</v>
      </c>
      <c r="M12">
        <f t="shared" si="0"/>
        <v>437.31904761904764</v>
      </c>
      <c r="N12">
        <f t="shared" si="1"/>
        <v>0.41379019349499813</v>
      </c>
    </row>
    <row r="13" spans="1:15" x14ac:dyDescent="0.25">
      <c r="A13" t="s">
        <v>18</v>
      </c>
      <c r="B13">
        <v>3</v>
      </c>
      <c r="C13" t="s">
        <v>50</v>
      </c>
      <c r="D13">
        <v>336</v>
      </c>
      <c r="E13">
        <v>288</v>
      </c>
      <c r="F13">
        <v>0.62598379629629897</v>
      </c>
      <c r="G13">
        <v>0.313773148148146</v>
      </c>
      <c r="H13">
        <v>1</v>
      </c>
      <c r="I13">
        <v>-0.4</v>
      </c>
      <c r="J13">
        <v>0.4</v>
      </c>
      <c r="K13">
        <v>46</v>
      </c>
      <c r="L13">
        <v>0.5</v>
      </c>
      <c r="M13">
        <f t="shared" si="0"/>
        <v>336.31377314814813</v>
      </c>
      <c r="N13">
        <f t="shared" si="1"/>
        <v>0.53486757812352359</v>
      </c>
      <c r="O13">
        <f>(N13-N12)/N13</f>
        <v>0.22636889873433974</v>
      </c>
    </row>
    <row r="14" spans="1:15" x14ac:dyDescent="0.25">
      <c r="A14" t="s">
        <v>18</v>
      </c>
      <c r="B14">
        <v>4</v>
      </c>
      <c r="C14" t="s">
        <v>51</v>
      </c>
      <c r="D14">
        <v>389</v>
      </c>
      <c r="E14">
        <v>291</v>
      </c>
      <c r="F14">
        <v>0.62313860252004805</v>
      </c>
      <c r="G14">
        <v>0.31294387170675603</v>
      </c>
      <c r="H14">
        <v>3</v>
      </c>
      <c r="I14">
        <v>-0.4</v>
      </c>
      <c r="J14">
        <v>0.4</v>
      </c>
      <c r="K14">
        <v>94</v>
      </c>
      <c r="L14">
        <v>0.266666666666666</v>
      </c>
      <c r="M14">
        <f t="shared" si="0"/>
        <v>389.31294387170675</v>
      </c>
      <c r="N14">
        <f t="shared" si="1"/>
        <v>0.46269546432726544</v>
      </c>
      <c r="O14">
        <f t="shared" ref="O14:O20" si="3">(N14-N13)/N14</f>
        <v>-0.15598189167726673</v>
      </c>
    </row>
    <row r="15" spans="1:15" x14ac:dyDescent="0.25">
      <c r="A15" t="s">
        <v>18</v>
      </c>
      <c r="B15">
        <v>5</v>
      </c>
      <c r="C15" t="s">
        <v>55</v>
      </c>
      <c r="D15">
        <v>676</v>
      </c>
      <c r="E15">
        <v>328</v>
      </c>
      <c r="F15">
        <v>0.59271064301552301</v>
      </c>
      <c r="G15">
        <v>0.34254665558018998</v>
      </c>
      <c r="H15">
        <v>18</v>
      </c>
      <c r="I15">
        <v>-0.46620370370370301</v>
      </c>
      <c r="J15">
        <v>0.49305555555555503</v>
      </c>
      <c r="K15">
        <v>329</v>
      </c>
      <c r="L15">
        <v>0.15138888888888799</v>
      </c>
      <c r="M15">
        <f t="shared" si="0"/>
        <v>676.34254665558024</v>
      </c>
      <c r="N15">
        <f t="shared" si="1"/>
        <v>0.27503433749991801</v>
      </c>
      <c r="O15">
        <f t="shared" si="3"/>
        <v>-0.68231890073508861</v>
      </c>
    </row>
    <row r="16" spans="1:15" x14ac:dyDescent="0.25">
      <c r="A16" t="s">
        <v>18</v>
      </c>
      <c r="B16">
        <v>6</v>
      </c>
      <c r="C16" t="s">
        <v>53</v>
      </c>
      <c r="D16">
        <v>557</v>
      </c>
      <c r="E16">
        <v>313</v>
      </c>
      <c r="F16">
        <v>0.60247603833866004</v>
      </c>
      <c r="G16">
        <v>0.32808839190628097</v>
      </c>
      <c r="H16">
        <v>16</v>
      </c>
      <c r="I16">
        <v>-0.43697916666666597</v>
      </c>
      <c r="J16">
        <v>0.47135416666666602</v>
      </c>
      <c r="K16">
        <v>227</v>
      </c>
      <c r="L16">
        <v>0.17031250000000001</v>
      </c>
      <c r="M16">
        <f t="shared" si="0"/>
        <v>557.32808839190625</v>
      </c>
      <c r="N16">
        <f t="shared" si="1"/>
        <v>0.32581048239873883</v>
      </c>
      <c r="O16">
        <f t="shared" si="3"/>
        <v>0.15584564537330972</v>
      </c>
    </row>
    <row r="17" spans="1:15" x14ac:dyDescent="0.25">
      <c r="A17" t="s">
        <v>18</v>
      </c>
      <c r="B17">
        <v>7</v>
      </c>
      <c r="C17" t="s">
        <v>54</v>
      </c>
      <c r="D17">
        <v>583</v>
      </c>
      <c r="E17">
        <v>318</v>
      </c>
      <c r="F17">
        <v>0.59814179531160905</v>
      </c>
      <c r="G17">
        <v>0.33256384600723998</v>
      </c>
      <c r="H17">
        <v>16</v>
      </c>
      <c r="I17">
        <v>-0.43697916666666597</v>
      </c>
      <c r="J17">
        <v>0.47135416666666602</v>
      </c>
      <c r="K17">
        <v>248</v>
      </c>
      <c r="L17">
        <v>0.17031250000000001</v>
      </c>
      <c r="M17">
        <f t="shared" si="0"/>
        <v>583.33256384600725</v>
      </c>
      <c r="N17">
        <f t="shared" si="1"/>
        <v>0.31408742730637645</v>
      </c>
      <c r="O17">
        <f t="shared" si="3"/>
        <v>-3.7324178152878203E-2</v>
      </c>
    </row>
    <row r="18" spans="1:15" x14ac:dyDescent="0.25">
      <c r="A18" t="s">
        <v>18</v>
      </c>
      <c r="B18">
        <v>8</v>
      </c>
      <c r="C18" t="s">
        <v>56</v>
      </c>
      <c r="D18">
        <v>714</v>
      </c>
      <c r="E18">
        <v>338</v>
      </c>
      <c r="F18">
        <v>0.58475210686749302</v>
      </c>
      <c r="G18">
        <v>0.34496144880760099</v>
      </c>
      <c r="H18">
        <v>21</v>
      </c>
      <c r="I18">
        <v>-0.45674603174603101</v>
      </c>
      <c r="J18">
        <v>0.48928571428571399</v>
      </c>
      <c r="K18">
        <v>354</v>
      </c>
      <c r="L18">
        <v>0.13656462585033999</v>
      </c>
      <c r="M18">
        <f t="shared" si="0"/>
        <v>714.34496144880757</v>
      </c>
      <c r="N18">
        <f t="shared" si="1"/>
        <v>0.26325452771885005</v>
      </c>
      <c r="O18">
        <f t="shared" si="3"/>
        <v>-0.19309411324471046</v>
      </c>
    </row>
    <row r="19" spans="1:15" x14ac:dyDescent="0.25">
      <c r="A19" t="s">
        <v>18</v>
      </c>
      <c r="B19">
        <v>9</v>
      </c>
      <c r="C19" t="s">
        <v>57</v>
      </c>
      <c r="D19">
        <v>731</v>
      </c>
      <c r="E19">
        <v>341</v>
      </c>
      <c r="F19">
        <v>0.583126721763087</v>
      </c>
      <c r="G19">
        <v>0.34544565893539297</v>
      </c>
      <c r="H19">
        <v>21</v>
      </c>
      <c r="I19">
        <v>-0.45674603174603101</v>
      </c>
      <c r="J19">
        <v>0.48928571428571399</v>
      </c>
      <c r="K19">
        <v>368</v>
      </c>
      <c r="L19">
        <v>0.14336734693877501</v>
      </c>
      <c r="M19">
        <f t="shared" si="0"/>
        <v>731.34544565893543</v>
      </c>
      <c r="N19">
        <f t="shared" si="1"/>
        <v>0.25877585835518457</v>
      </c>
      <c r="O19">
        <f t="shared" si="3"/>
        <v>-1.7307137505532873E-2</v>
      </c>
    </row>
    <row r="20" spans="1:15" x14ac:dyDescent="0.25">
      <c r="A20" t="s">
        <v>18</v>
      </c>
      <c r="B20">
        <v>10</v>
      </c>
      <c r="C20" t="s">
        <v>58</v>
      </c>
      <c r="D20">
        <v>774</v>
      </c>
      <c r="E20">
        <v>346</v>
      </c>
      <c r="F20">
        <v>0.57972893676651105</v>
      </c>
      <c r="G20">
        <v>0.34861118409528602</v>
      </c>
      <c r="H20">
        <v>22</v>
      </c>
      <c r="I20">
        <v>-0.44962121212121198</v>
      </c>
      <c r="J20">
        <v>0.48522727272727201</v>
      </c>
      <c r="K20">
        <v>405</v>
      </c>
      <c r="L20">
        <v>0.136850649350649</v>
      </c>
      <c r="M20">
        <f t="shared" si="0"/>
        <v>774.34861118409526</v>
      </c>
      <c r="N20">
        <f t="shared" si="1"/>
        <v>0.24626446370575339</v>
      </c>
      <c r="O20">
        <f t="shared" si="3"/>
        <v>-5.0804709949464323E-2</v>
      </c>
    </row>
    <row r="21" spans="1:15" x14ac:dyDescent="0.25">
      <c r="A21" t="s">
        <v>16</v>
      </c>
      <c r="B21">
        <v>1</v>
      </c>
      <c r="C21" t="s">
        <v>60</v>
      </c>
      <c r="D21">
        <v>183</v>
      </c>
      <c r="E21">
        <v>42</v>
      </c>
      <c r="F21">
        <v>0.41668305074555001</v>
      </c>
      <c r="G21">
        <v>0.53082852332852304</v>
      </c>
      <c r="H21">
        <v>11</v>
      </c>
      <c r="I21">
        <v>-0.44883658008658001</v>
      </c>
      <c r="J21">
        <v>0.79491341991341902</v>
      </c>
      <c r="K21">
        <v>129</v>
      </c>
      <c r="L21">
        <v>0.375</v>
      </c>
      <c r="M21">
        <f t="shared" si="0"/>
        <v>183.53082852332852</v>
      </c>
      <c r="N21">
        <f t="shared" si="1"/>
        <v>6.8454361871764666E-2</v>
      </c>
    </row>
    <row r="22" spans="1:15" x14ac:dyDescent="0.25">
      <c r="A22" t="s">
        <v>16</v>
      </c>
      <c r="B22">
        <v>2</v>
      </c>
      <c r="C22" t="s">
        <v>63</v>
      </c>
      <c r="D22">
        <v>779</v>
      </c>
      <c r="E22">
        <v>254</v>
      </c>
      <c r="F22">
        <v>0.30401954460948</v>
      </c>
      <c r="G22">
        <v>0.39528615741214101</v>
      </c>
      <c r="H22">
        <v>49</v>
      </c>
      <c r="I22">
        <v>-0.35765361339340901</v>
      </c>
      <c r="J22">
        <v>0.62014864387313295</v>
      </c>
      <c r="K22">
        <v>475</v>
      </c>
      <c r="L22">
        <v>0.30289115646258502</v>
      </c>
      <c r="M22">
        <f t="shared" si="0"/>
        <v>779.3952861574121</v>
      </c>
      <c r="N22">
        <f t="shared" si="1"/>
        <v>7.6592633205218391E-2</v>
      </c>
      <c r="O22">
        <f>(N22-N21)/N22</f>
        <v>0.10625396977341746</v>
      </c>
    </row>
    <row r="23" spans="1:15" x14ac:dyDescent="0.25">
      <c r="A23" t="s">
        <v>16</v>
      </c>
      <c r="B23">
        <v>3</v>
      </c>
      <c r="C23" t="s">
        <v>61</v>
      </c>
      <c r="D23">
        <v>326</v>
      </c>
      <c r="E23">
        <v>105</v>
      </c>
      <c r="F23">
        <v>0.31471737356558699</v>
      </c>
      <c r="G23">
        <v>0.43441139283996399</v>
      </c>
      <c r="H23">
        <v>24</v>
      </c>
      <c r="I23">
        <v>-0.413355654761904</v>
      </c>
      <c r="J23">
        <v>0.66346726190476102</v>
      </c>
      <c r="K23">
        <v>196</v>
      </c>
      <c r="L23">
        <v>0.29861111111111099</v>
      </c>
      <c r="M23">
        <f t="shared" si="0"/>
        <v>326.43441139283999</v>
      </c>
      <c r="N23">
        <f t="shared" si="1"/>
        <v>7.0840535504303637E-2</v>
      </c>
      <c r="O23">
        <f t="shared" ref="O23:O29" si="4">(N23-N22)/N23</f>
        <v>-8.1197829180234091E-2</v>
      </c>
    </row>
    <row r="24" spans="1:15" x14ac:dyDescent="0.25">
      <c r="A24" t="s">
        <v>16</v>
      </c>
      <c r="B24">
        <v>4</v>
      </c>
      <c r="C24" t="s">
        <v>62</v>
      </c>
      <c r="D24">
        <v>547</v>
      </c>
      <c r="E24">
        <v>153</v>
      </c>
      <c r="F24">
        <v>0.313364756045515</v>
      </c>
      <c r="G24">
        <v>0.43337704778881198</v>
      </c>
      <c r="H24">
        <v>37</v>
      </c>
      <c r="I24">
        <v>-0.36181628056628001</v>
      </c>
      <c r="J24">
        <v>0.630131917631917</v>
      </c>
      <c r="K24">
        <v>356</v>
      </c>
      <c r="L24">
        <v>0.35045045045044998</v>
      </c>
      <c r="M24">
        <f t="shared" si="0"/>
        <v>547.43337704778878</v>
      </c>
      <c r="N24">
        <f t="shared" si="1"/>
        <v>6.312659538659203E-2</v>
      </c>
      <c r="O24">
        <f t="shared" si="4"/>
        <v>-0.12219794320398329</v>
      </c>
    </row>
    <row r="25" spans="1:15" x14ac:dyDescent="0.25">
      <c r="A25" t="s">
        <v>16</v>
      </c>
      <c r="B25">
        <v>5</v>
      </c>
      <c r="C25" t="s">
        <v>66</v>
      </c>
      <c r="D25">
        <v>1458</v>
      </c>
      <c r="E25">
        <v>459</v>
      </c>
      <c r="F25">
        <v>0.32793527006762202</v>
      </c>
      <c r="G25">
        <v>0.43537992226445299</v>
      </c>
      <c r="H25">
        <v>95</v>
      </c>
      <c r="I25">
        <v>-0.29798665065441299</v>
      </c>
      <c r="J25">
        <v>0.52280283410546502</v>
      </c>
      <c r="K25">
        <v>903</v>
      </c>
      <c r="L25">
        <v>0.21657894736842101</v>
      </c>
      <c r="M25">
        <f t="shared" si="0"/>
        <v>1458.4353799222645</v>
      </c>
      <c r="N25">
        <f t="shared" si="1"/>
        <v>8.3797718316037662E-2</v>
      </c>
      <c r="O25">
        <f t="shared" si="4"/>
        <v>0.24667882783497555</v>
      </c>
    </row>
    <row r="26" spans="1:15" x14ac:dyDescent="0.25">
      <c r="A26" t="s">
        <v>16</v>
      </c>
      <c r="B26">
        <v>6</v>
      </c>
      <c r="C26" t="s">
        <v>64</v>
      </c>
      <c r="D26">
        <v>1302</v>
      </c>
      <c r="E26">
        <v>407</v>
      </c>
      <c r="F26">
        <v>0.33781739384012099</v>
      </c>
      <c r="G26">
        <v>0.44162059639332302</v>
      </c>
      <c r="H26">
        <v>87</v>
      </c>
      <c r="I26">
        <v>-0.30322935671714402</v>
      </c>
      <c r="J26">
        <v>0.52633642804619796</v>
      </c>
      <c r="K26">
        <v>807</v>
      </c>
      <c r="L26">
        <v>0.22500000000000001</v>
      </c>
      <c r="M26">
        <f t="shared" si="0"/>
        <v>1302.4416205963932</v>
      </c>
      <c r="N26">
        <f t="shared" si="1"/>
        <v>8.5309562825287844E-2</v>
      </c>
      <c r="O26">
        <f t="shared" si="4"/>
        <v>1.7721864456701146E-2</v>
      </c>
    </row>
    <row r="27" spans="1:15" x14ac:dyDescent="0.25">
      <c r="A27" t="s">
        <v>16</v>
      </c>
      <c r="B27">
        <v>7</v>
      </c>
      <c r="C27" t="s">
        <v>65</v>
      </c>
      <c r="D27">
        <v>1379</v>
      </c>
      <c r="E27">
        <v>433</v>
      </c>
      <c r="F27">
        <v>0.33076901479326398</v>
      </c>
      <c r="G27">
        <v>0.43850832919539601</v>
      </c>
      <c r="H27">
        <v>92</v>
      </c>
      <c r="I27">
        <v>-0.297558679117782</v>
      </c>
      <c r="J27">
        <v>0.51258625985528095</v>
      </c>
      <c r="K27">
        <v>853</v>
      </c>
      <c r="L27">
        <v>0.223641304347826</v>
      </c>
      <c r="M27">
        <f t="shared" si="0"/>
        <v>1379.4385083291954</v>
      </c>
      <c r="N27">
        <f t="shared" si="1"/>
        <v>8.3981695615388E-2</v>
      </c>
      <c r="O27">
        <f t="shared" si="4"/>
        <v>-1.5811388424223936E-2</v>
      </c>
    </row>
    <row r="28" spans="1:15" x14ac:dyDescent="0.25">
      <c r="A28" t="s">
        <v>16</v>
      </c>
      <c r="B28">
        <v>8</v>
      </c>
      <c r="C28" t="s">
        <v>67</v>
      </c>
      <c r="D28">
        <v>1544</v>
      </c>
      <c r="E28">
        <v>478</v>
      </c>
      <c r="F28">
        <v>0.326348950691916</v>
      </c>
      <c r="G28">
        <v>0.43407414199778199</v>
      </c>
      <c r="H28">
        <v>97</v>
      </c>
      <c r="I28">
        <v>-0.301120946517209</v>
      </c>
      <c r="J28">
        <v>0.52645638391772398</v>
      </c>
      <c r="K28">
        <v>968</v>
      </c>
      <c r="L28">
        <v>0.21520618556700999</v>
      </c>
      <c r="M28">
        <f t="shared" si="0"/>
        <v>1544.4340741419978</v>
      </c>
      <c r="N28">
        <f t="shared" si="1"/>
        <v>8.2092249025910627E-2</v>
      </c>
      <c r="O28">
        <f t="shared" si="4"/>
        <v>-2.3016138696370834E-2</v>
      </c>
    </row>
    <row r="29" spans="1:15" x14ac:dyDescent="0.25">
      <c r="A29" t="s">
        <v>16</v>
      </c>
      <c r="B29">
        <v>9</v>
      </c>
      <c r="C29" t="s">
        <v>68</v>
      </c>
      <c r="D29">
        <v>1619</v>
      </c>
      <c r="E29">
        <v>526</v>
      </c>
      <c r="F29">
        <v>0.33604139147449402</v>
      </c>
      <c r="G29">
        <v>0.44377437008140402</v>
      </c>
      <c r="H29">
        <v>97</v>
      </c>
      <c r="I29">
        <v>-0.301120946517209</v>
      </c>
      <c r="J29">
        <v>0.52645638391772398</v>
      </c>
      <c r="K29">
        <v>995</v>
      </c>
      <c r="L29">
        <v>0.248067010309278</v>
      </c>
      <c r="M29">
        <f t="shared" si="0"/>
        <v>1619.4437743700814</v>
      </c>
      <c r="N29">
        <f t="shared" si="1"/>
        <v>9.111093724807276E-2</v>
      </c>
      <c r="O29">
        <f t="shared" si="4"/>
        <v>9.8985791328284264E-2</v>
      </c>
    </row>
    <row r="30" spans="1:15" x14ac:dyDescent="0.25">
      <c r="A30" t="s">
        <v>16</v>
      </c>
      <c r="B30">
        <v>10</v>
      </c>
      <c r="C30" t="s">
        <v>69</v>
      </c>
      <c r="D30">
        <v>1671</v>
      </c>
      <c r="E30">
        <v>545</v>
      </c>
      <c r="F30">
        <v>0.33886347501886399</v>
      </c>
      <c r="G30">
        <v>0.44594859693483502</v>
      </c>
      <c r="H30">
        <v>97</v>
      </c>
      <c r="I30">
        <v>-0.301120946517209</v>
      </c>
      <c r="J30">
        <v>0.52645638391772398</v>
      </c>
      <c r="K30">
        <v>1028</v>
      </c>
      <c r="L30">
        <v>0.24935567010309201</v>
      </c>
      <c r="M30">
        <f t="shared" si="0"/>
        <v>1671.4459485969348</v>
      </c>
      <c r="N30">
        <f t="shared" si="1"/>
        <v>9.3016386323242842E-2</v>
      </c>
      <c r="O30">
        <f>(N30-N29)/N30</f>
        <v>2.0485090321058306E-2</v>
      </c>
    </row>
    <row r="31" spans="1:15" x14ac:dyDescent="0.25">
      <c r="A31" t="s">
        <v>17</v>
      </c>
      <c r="B31">
        <v>1</v>
      </c>
      <c r="C31" t="s">
        <v>70</v>
      </c>
      <c r="D31">
        <v>76</v>
      </c>
      <c r="E31">
        <v>17</v>
      </c>
      <c r="F31">
        <v>0.46461675579322598</v>
      </c>
      <c r="G31">
        <v>0.56578431372548998</v>
      </c>
      <c r="H31">
        <v>5</v>
      </c>
      <c r="I31">
        <v>-0.40166666666666601</v>
      </c>
      <c r="J31">
        <v>0.61</v>
      </c>
      <c r="K31">
        <v>53</v>
      </c>
      <c r="L31">
        <v>0.23833333333333301</v>
      </c>
      <c r="M31">
        <f t="shared" si="0"/>
        <v>76.565784313725487</v>
      </c>
      <c r="N31">
        <f t="shared" si="1"/>
        <v>7.692929117028087E-2</v>
      </c>
    </row>
    <row r="32" spans="1:15" x14ac:dyDescent="0.25">
      <c r="A32" t="s">
        <v>17</v>
      </c>
      <c r="B32">
        <v>2</v>
      </c>
      <c r="C32" t="s">
        <v>73</v>
      </c>
      <c r="D32">
        <v>324</v>
      </c>
      <c r="E32">
        <v>71</v>
      </c>
      <c r="F32">
        <v>0.40004863143507502</v>
      </c>
      <c r="G32">
        <v>0.57085960205678499</v>
      </c>
      <c r="H32">
        <v>30</v>
      </c>
      <c r="I32">
        <v>-0.33652777777777698</v>
      </c>
      <c r="J32">
        <v>0.58861111111111097</v>
      </c>
      <c r="K32">
        <v>222</v>
      </c>
      <c r="L32">
        <v>9.4345238095238093E-2</v>
      </c>
      <c r="M32">
        <f t="shared" si="0"/>
        <v>324.57085960205677</v>
      </c>
      <c r="N32">
        <f t="shared" si="1"/>
        <v>5.6405616699549826E-2</v>
      </c>
      <c r="O32">
        <f>(N32-N31)/N32</f>
        <v>-0.36385870187453945</v>
      </c>
    </row>
    <row r="33" spans="1:15" x14ac:dyDescent="0.25">
      <c r="A33" t="s">
        <v>17</v>
      </c>
      <c r="B33">
        <v>3</v>
      </c>
      <c r="C33" t="s">
        <v>71</v>
      </c>
      <c r="D33">
        <v>109</v>
      </c>
      <c r="E33">
        <v>23</v>
      </c>
      <c r="F33">
        <v>0.435270092226614</v>
      </c>
      <c r="G33">
        <v>0.56999999999999895</v>
      </c>
      <c r="H33">
        <v>7</v>
      </c>
      <c r="I33">
        <v>-0.39315476190476101</v>
      </c>
      <c r="J33">
        <v>0.59999999999999898</v>
      </c>
      <c r="K33">
        <v>78</v>
      </c>
      <c r="L33">
        <v>0.17023809523809499</v>
      </c>
      <c r="M33">
        <f t="shared" si="0"/>
        <v>109.57</v>
      </c>
      <c r="N33">
        <f t="shared" si="1"/>
        <v>6.6251061311296849E-2</v>
      </c>
      <c r="O33">
        <f t="shared" ref="O33:O39" si="5">(N33-N32)/N33</f>
        <v>0.1486081040345269</v>
      </c>
    </row>
    <row r="34" spans="1:15" x14ac:dyDescent="0.25">
      <c r="A34" t="s">
        <v>17</v>
      </c>
      <c r="B34">
        <v>4</v>
      </c>
      <c r="C34" t="s">
        <v>72</v>
      </c>
      <c r="D34">
        <v>212</v>
      </c>
      <c r="E34">
        <v>40</v>
      </c>
      <c r="F34">
        <v>0.43070472582972502</v>
      </c>
      <c r="G34">
        <v>0.57065674603174599</v>
      </c>
      <c r="H34">
        <v>18</v>
      </c>
      <c r="I34">
        <v>-0.312731481481481</v>
      </c>
      <c r="J34">
        <v>0.62870370370370299</v>
      </c>
      <c r="K34">
        <v>153</v>
      </c>
      <c r="L34">
        <v>0.14057539682539599</v>
      </c>
      <c r="M34">
        <f t="shared" si="0"/>
        <v>212.57065674603174</v>
      </c>
      <c r="N34">
        <f t="shared" si="1"/>
        <v>5.4565491512689093E-2</v>
      </c>
      <c r="O34">
        <f t="shared" si="5"/>
        <v>-0.21415677701520017</v>
      </c>
    </row>
    <row r="35" spans="1:15" x14ac:dyDescent="0.25">
      <c r="A35" t="s">
        <v>17</v>
      </c>
      <c r="B35">
        <v>5</v>
      </c>
      <c r="C35" t="s">
        <v>76</v>
      </c>
      <c r="D35">
        <v>916</v>
      </c>
      <c r="E35">
        <v>230</v>
      </c>
      <c r="F35">
        <v>0.3372233378035</v>
      </c>
      <c r="G35">
        <v>0.55318170838823</v>
      </c>
      <c r="H35">
        <v>64</v>
      </c>
      <c r="I35">
        <v>-0.28049045138888801</v>
      </c>
      <c r="J35">
        <v>0.52235243055555503</v>
      </c>
      <c r="K35">
        <v>621</v>
      </c>
      <c r="L35">
        <v>0.108937872023809</v>
      </c>
      <c r="M35">
        <f t="shared" si="0"/>
        <v>916.55318170838825</v>
      </c>
      <c r="N35">
        <f t="shared" si="1"/>
        <v>6.5037119498955326E-2</v>
      </c>
      <c r="O35">
        <f t="shared" si="5"/>
        <v>0.16101002115314217</v>
      </c>
    </row>
    <row r="36" spans="1:15" x14ac:dyDescent="0.25">
      <c r="A36" t="s">
        <v>17</v>
      </c>
      <c r="B36">
        <v>6</v>
      </c>
      <c r="C36" t="s">
        <v>74</v>
      </c>
      <c r="D36">
        <v>613</v>
      </c>
      <c r="E36">
        <v>150</v>
      </c>
      <c r="F36">
        <v>0.35356510642135602</v>
      </c>
      <c r="G36">
        <v>0.54704189514189505</v>
      </c>
      <c r="H36">
        <v>54</v>
      </c>
      <c r="I36">
        <v>-0.30563271604938202</v>
      </c>
      <c r="J36">
        <v>0.52808641975308601</v>
      </c>
      <c r="K36">
        <v>408</v>
      </c>
      <c r="L36">
        <v>9.8555996472663096E-2</v>
      </c>
      <c r="M36">
        <f t="shared" si="0"/>
        <v>613.54704189514189</v>
      </c>
      <c r="N36">
        <f t="shared" si="1"/>
        <v>5.9540013726901847E-2</v>
      </c>
      <c r="O36">
        <f t="shared" si="5"/>
        <v>-9.2326242940883513E-2</v>
      </c>
    </row>
    <row r="37" spans="1:15" x14ac:dyDescent="0.25">
      <c r="A37" t="s">
        <v>17</v>
      </c>
      <c r="B37">
        <v>7</v>
      </c>
      <c r="C37" t="s">
        <v>75</v>
      </c>
      <c r="D37">
        <v>677</v>
      </c>
      <c r="E37">
        <v>175</v>
      </c>
      <c r="F37">
        <v>0.33936749381570702</v>
      </c>
      <c r="G37">
        <v>0.54849045557617004</v>
      </c>
      <c r="H37">
        <v>56</v>
      </c>
      <c r="I37">
        <v>-0.299727182539682</v>
      </c>
      <c r="J37">
        <v>0.51587301587301504</v>
      </c>
      <c r="K37">
        <v>445</v>
      </c>
      <c r="L37">
        <v>0.12330994897959099</v>
      </c>
      <c r="M37">
        <f t="shared" si="0"/>
        <v>677.54849045557614</v>
      </c>
      <c r="N37">
        <f t="shared" si="1"/>
        <v>6.288050197983569E-2</v>
      </c>
      <c r="O37">
        <f t="shared" si="5"/>
        <v>5.3124389083361007E-2</v>
      </c>
    </row>
    <row r="38" spans="1:15" x14ac:dyDescent="0.25">
      <c r="A38" t="s">
        <v>17</v>
      </c>
      <c r="B38">
        <v>8</v>
      </c>
      <c r="C38" t="s">
        <v>77</v>
      </c>
      <c r="D38">
        <v>1005</v>
      </c>
      <c r="E38">
        <v>265</v>
      </c>
      <c r="F38">
        <v>0.33164238238176902</v>
      </c>
      <c r="G38">
        <v>0.55273146559939001</v>
      </c>
      <c r="H38">
        <v>70</v>
      </c>
      <c r="I38">
        <v>-0.27073412698412702</v>
      </c>
      <c r="J38">
        <v>0.51388888888888795</v>
      </c>
      <c r="K38">
        <v>669</v>
      </c>
      <c r="L38">
        <v>0.13437925170067999</v>
      </c>
      <c r="M38">
        <f t="shared" si="0"/>
        <v>1005.5527314655994</v>
      </c>
      <c r="N38">
        <f t="shared" si="1"/>
        <v>6.8553185014781276E-2</v>
      </c>
      <c r="O38">
        <f t="shared" si="5"/>
        <v>8.2748643023988683E-2</v>
      </c>
    </row>
    <row r="39" spans="1:15" x14ac:dyDescent="0.25">
      <c r="A39" t="s">
        <v>17</v>
      </c>
      <c r="B39">
        <v>9</v>
      </c>
      <c r="C39" t="s">
        <v>78</v>
      </c>
      <c r="D39">
        <v>1085</v>
      </c>
      <c r="E39">
        <v>303</v>
      </c>
      <c r="F39">
        <v>0.33020740913377</v>
      </c>
      <c r="G39">
        <v>0.54956528986231901</v>
      </c>
      <c r="H39">
        <v>74</v>
      </c>
      <c r="I39">
        <v>-0.27408971471471399</v>
      </c>
      <c r="J39">
        <v>0.524624624624624</v>
      </c>
      <c r="K39">
        <v>707</v>
      </c>
      <c r="L39">
        <v>0.15776222651222599</v>
      </c>
      <c r="M39">
        <f t="shared" si="0"/>
        <v>1085.5495652898624</v>
      </c>
      <c r="N39">
        <f t="shared" si="1"/>
        <v>7.3483706897660928E-2</v>
      </c>
      <c r="O39">
        <f t="shared" si="5"/>
        <v>6.7096804054077946E-2</v>
      </c>
    </row>
    <row r="40" spans="1:15" x14ac:dyDescent="0.25">
      <c r="A40" t="s">
        <v>17</v>
      </c>
      <c r="B40">
        <v>10</v>
      </c>
      <c r="C40" t="s">
        <v>79</v>
      </c>
      <c r="D40">
        <v>1206</v>
      </c>
      <c r="E40">
        <v>334</v>
      </c>
      <c r="F40">
        <v>0.32616490638852202</v>
      </c>
      <c r="G40">
        <v>0.55374450233731598</v>
      </c>
      <c r="H40">
        <v>77</v>
      </c>
      <c r="I40">
        <v>-0.27623556998556997</v>
      </c>
      <c r="J40">
        <v>0.52886002886002803</v>
      </c>
      <c r="K40">
        <v>794</v>
      </c>
      <c r="L40">
        <v>0.182568027210884</v>
      </c>
      <c r="M40">
        <f t="shared" si="0"/>
        <v>1206.5537445023374</v>
      </c>
      <c r="N40">
        <f t="shared" si="1"/>
        <v>7.2660617269923566E-2</v>
      </c>
      <c r="O40">
        <f>(N40-N39)/N40</f>
        <v>-1.1327864511248282E-2</v>
      </c>
    </row>
  </sheetData>
  <autoFilter ref="A1:O40" xr:uid="{DEAC4A28-C398-4CB8-A7BF-3A7D11F6C6B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530E-2824-458D-8253-9C895BE32B30}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AvgSent</vt:lpstr>
      <vt:lpstr>Summary</vt:lpstr>
      <vt:lpstr>Sheet2</vt:lpstr>
      <vt:lpstr>Sheet4</vt:lpstr>
      <vt:lpstr>input</vt:lpstr>
      <vt:lpstr>Sheet1</vt:lpstr>
      <vt:lpstr>cryto_spec_sent</vt:lpstr>
      <vt:lpstr>Sent_Graphs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Danaher</dc:creator>
  <cp:lastModifiedBy>Claire Danaher</cp:lastModifiedBy>
  <dcterms:created xsi:type="dcterms:W3CDTF">2018-02-21T22:34:56Z</dcterms:created>
  <dcterms:modified xsi:type="dcterms:W3CDTF">2018-02-27T15:04:59Z</dcterms:modified>
</cp:coreProperties>
</file>