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PI\DataViz\GitHub\datavis_finalproject\"/>
    </mc:Choice>
  </mc:AlternateContent>
  <bookViews>
    <workbookView xWindow="0" yWindow="0" windowWidth="12060" windowHeight="3420" activeTab="1" xr2:uid="{44E45BE4-A1BE-453F-B6BB-7C7F800B0FCE}"/>
  </bookViews>
  <sheets>
    <sheet name="Sheet2" sheetId="2" r:id="rId1"/>
    <sheet name="Sheet5" sheetId="5" r:id="rId2"/>
    <sheet name="Sheet4" sheetId="4" r:id="rId3"/>
    <sheet name="input" sheetId="6" r:id="rId4"/>
    <sheet name="Sheet1" sheetId="7" r:id="rId5"/>
  </sheets>
  <definedNames>
    <definedName name="_xlnm._FilterDatabase" localSheetId="3" hidden="1">input!$A$1:$L$37</definedName>
    <definedName name="_xlnm._FilterDatabase" localSheetId="0" hidden="1">Sheet2!$A$1:$J$1</definedName>
    <definedName name="_xlnm._FilterDatabase" localSheetId="2" hidden="1">Sheet4!$A$1:$K$42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L4" i="4" l="1"/>
  <c r="L42" i="4" l="1"/>
  <c r="L41" i="4"/>
  <c r="L40" i="4"/>
  <c r="L39" i="4"/>
  <c r="L38" i="4"/>
  <c r="L37" i="4"/>
  <c r="L36" i="4"/>
  <c r="L35" i="4"/>
  <c r="L34" i="4"/>
  <c r="L32" i="4"/>
  <c r="L31" i="4"/>
  <c r="L30" i="4"/>
  <c r="L29" i="4"/>
  <c r="L28" i="4"/>
  <c r="L27" i="4"/>
  <c r="L26" i="4"/>
  <c r="L25" i="4"/>
  <c r="L24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8" i="4"/>
  <c r="L7" i="4"/>
  <c r="L6" i="4"/>
  <c r="L5" i="4"/>
  <c r="J4" i="4"/>
  <c r="J42" i="4" l="1"/>
  <c r="J41" i="4"/>
  <c r="J40" i="4"/>
  <c r="J39" i="4"/>
  <c r="J38" i="4"/>
  <c r="J37" i="4"/>
  <c r="J36" i="4"/>
  <c r="J35" i="4"/>
  <c r="J34" i="4"/>
  <c r="J32" i="4"/>
  <c r="J31" i="4"/>
  <c r="J30" i="4"/>
  <c r="J29" i="4"/>
  <c r="J28" i="4"/>
  <c r="J27" i="4"/>
  <c r="J26" i="4"/>
  <c r="J25" i="4"/>
  <c r="J24" i="4"/>
  <c r="J22" i="4"/>
  <c r="J21" i="4"/>
  <c r="J20" i="4"/>
  <c r="J19" i="4"/>
  <c r="J18" i="4"/>
  <c r="J17" i="4"/>
  <c r="J16" i="4"/>
  <c r="J15" i="4"/>
  <c r="J14" i="4"/>
  <c r="J12" i="4"/>
  <c r="J11" i="4"/>
  <c r="J10" i="4"/>
  <c r="J9" i="4"/>
  <c r="J8" i="4"/>
  <c r="J7" i="4"/>
  <c r="J6" i="4"/>
  <c r="J5" i="4"/>
  <c r="H4" i="4"/>
  <c r="H42" i="4"/>
  <c r="H41" i="4"/>
  <c r="H40" i="4"/>
  <c r="H39" i="4"/>
  <c r="H38" i="4"/>
  <c r="H37" i="4"/>
  <c r="H36" i="4"/>
  <c r="H35" i="4"/>
  <c r="H34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H6" i="4"/>
  <c r="H5" i="4"/>
  <c r="I42" i="4" l="1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A2" i="5"/>
  <c r="D2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L2" i="5"/>
  <c r="K2" i="5"/>
  <c r="J2" i="5"/>
  <c r="O10" i="5" l="1"/>
  <c r="O8" i="5"/>
  <c r="O6" i="5"/>
  <c r="O4" i="5"/>
  <c r="O3" i="5"/>
  <c r="O9" i="5"/>
  <c r="O7" i="5"/>
  <c r="O5" i="5"/>
  <c r="K41" i="4"/>
  <c r="K4" i="4"/>
  <c r="K8" i="4"/>
  <c r="K12" i="4"/>
  <c r="K16" i="4"/>
  <c r="K20" i="4"/>
  <c r="K24" i="4"/>
  <c r="K28" i="4"/>
  <c r="K14" i="4"/>
  <c r="K18" i="4"/>
  <c r="K22" i="4"/>
  <c r="K26" i="4"/>
  <c r="K32" i="4"/>
  <c r="K36" i="4"/>
  <c r="K30" i="4"/>
  <c r="K34" i="4"/>
  <c r="K38" i="4"/>
  <c r="K42" i="4"/>
  <c r="K10" i="4"/>
  <c r="K40" i="4"/>
  <c r="K5" i="4"/>
  <c r="K9" i="4"/>
  <c r="K17" i="4"/>
  <c r="K21" i="4"/>
  <c r="K25" i="4"/>
  <c r="K29" i="4"/>
  <c r="K37" i="4"/>
  <c r="K7" i="4"/>
  <c r="K11" i="4"/>
  <c r="K15" i="4"/>
  <c r="K19" i="4"/>
  <c r="K27" i="4"/>
  <c r="K31" i="4"/>
  <c r="K35" i="4"/>
  <c r="K39" i="4"/>
  <c r="K6" i="4"/>
  <c r="E2" i="5"/>
  <c r="H13" i="4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N2" i="5" s="1"/>
  <c r="E3" i="5"/>
  <c r="E5" i="5"/>
  <c r="E7" i="5"/>
  <c r="E9" i="5"/>
  <c r="K3" i="2"/>
  <c r="L3" i="2" s="1"/>
  <c r="K4" i="2"/>
  <c r="L4" i="2"/>
  <c r="K5" i="2"/>
  <c r="L5" i="2" s="1"/>
  <c r="K6" i="2"/>
  <c r="L6" i="2"/>
  <c r="K7" i="2"/>
  <c r="L7" i="2" s="1"/>
  <c r="K8" i="2"/>
  <c r="L8" i="2"/>
  <c r="K9" i="2"/>
  <c r="L9" i="2" s="1"/>
  <c r="K10" i="2"/>
  <c r="L10" i="2"/>
  <c r="K11" i="2"/>
  <c r="L11" i="2" s="1"/>
  <c r="L2" i="2"/>
  <c r="K2" i="2"/>
  <c r="G4" i="4"/>
  <c r="H3" i="4"/>
  <c r="G42" i="4"/>
  <c r="G41" i="4"/>
  <c r="G40" i="4"/>
  <c r="G39" i="4"/>
  <c r="G38" i="4"/>
  <c r="G37" i="4"/>
  <c r="G36" i="4"/>
  <c r="G35" i="4"/>
  <c r="G34" i="4"/>
  <c r="H33" i="4"/>
  <c r="G33" i="4"/>
  <c r="G32" i="4"/>
  <c r="G31" i="4"/>
  <c r="G30" i="4"/>
  <c r="G29" i="4"/>
  <c r="G28" i="4"/>
  <c r="G27" i="4"/>
  <c r="G26" i="4"/>
  <c r="G25" i="4"/>
  <c r="G24" i="4"/>
  <c r="H23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8" i="5"/>
  <c r="G10" i="4"/>
  <c r="G9" i="4"/>
  <c r="G6" i="5"/>
  <c r="G8" i="4"/>
  <c r="G7" i="4"/>
  <c r="G4" i="5"/>
  <c r="G6" i="4"/>
  <c r="G5" i="4"/>
  <c r="G3" i="4"/>
  <c r="F3" i="4"/>
  <c r="N3" i="5" l="1"/>
  <c r="N4" i="5"/>
  <c r="N5" i="5"/>
  <c r="N6" i="5"/>
  <c r="N7" i="5"/>
  <c r="N8" i="5"/>
  <c r="N9" i="5"/>
  <c r="N10" i="5"/>
  <c r="I2" i="5"/>
  <c r="G10" i="5"/>
  <c r="F5" i="5"/>
  <c r="F7" i="5"/>
  <c r="F9" i="5"/>
  <c r="F2" i="5"/>
  <c r="G2" i="5"/>
  <c r="F3" i="5"/>
  <c r="E10" i="5"/>
  <c r="E6" i="5"/>
  <c r="G5" i="5"/>
  <c r="G7" i="5"/>
  <c r="G9" i="5"/>
  <c r="G3" i="5"/>
  <c r="F4" i="5"/>
  <c r="F6" i="5"/>
  <c r="F8" i="5"/>
  <c r="F10" i="5"/>
  <c r="E8" i="5"/>
  <c r="E4" i="5"/>
</calcChain>
</file>

<file path=xl/sharedStrings.xml><?xml version="1.0" encoding="utf-8"?>
<sst xmlns="http://schemas.openxmlformats.org/spreadsheetml/2006/main" count="289" uniqueCount="50">
  <si>
    <t>Group</t>
  </si>
  <si>
    <t>filename</t>
  </si>
  <si>
    <t>results_091317_12PM.txt</t>
  </si>
  <si>
    <t>results_091417_7PM.txt</t>
  </si>
  <si>
    <t>results_091417_9AM.txt</t>
  </si>
  <si>
    <t>results_091417_12PM.txt</t>
  </si>
  <si>
    <t>results_091517_7PM.txt</t>
  </si>
  <si>
    <t>results_091517_9AM.txt</t>
  </si>
  <si>
    <t>results_091517_12PM.txt</t>
  </si>
  <si>
    <t>results_091617_7PM.txt</t>
  </si>
  <si>
    <t>results_091617_1030AM.txt</t>
  </si>
  <si>
    <t>results_091717_8AM.txt</t>
  </si>
  <si>
    <t>DateTime</t>
  </si>
  <si>
    <t>O</t>
  </si>
  <si>
    <t>V</t>
  </si>
  <si>
    <t>BTC</t>
  </si>
  <si>
    <t>LTC</t>
  </si>
  <si>
    <t>XRP</t>
  </si>
  <si>
    <t>ETH</t>
  </si>
  <si>
    <t>file</t>
  </si>
  <si>
    <t>num_tweets</t>
  </si>
  <si>
    <t>poscnt</t>
  </si>
  <si>
    <t>avg_pos_polar</t>
  </si>
  <si>
    <t>avg_pos_sub</t>
  </si>
  <si>
    <t>negcnt</t>
  </si>
  <si>
    <t>avg_neg_polar</t>
  </si>
  <si>
    <t>avg_neg_sub</t>
  </si>
  <si>
    <t>neutcnt</t>
  </si>
  <si>
    <t>neut_sub</t>
  </si>
  <si>
    <t>Pos_Sent</t>
  </si>
  <si>
    <t>Neg_Sent</t>
  </si>
  <si>
    <t>Total</t>
  </si>
  <si>
    <t>Wtg_Sent</t>
  </si>
  <si>
    <t>BTC_Price</t>
  </si>
  <si>
    <t>LTC_Price</t>
  </si>
  <si>
    <t>XRP_Price</t>
  </si>
  <si>
    <t>ETH_Price</t>
  </si>
  <si>
    <t>BTC_Vol</t>
  </si>
  <si>
    <t>LTC_Vol</t>
  </si>
  <si>
    <t>XRP_Vol</t>
  </si>
  <si>
    <t>ETH_Vol</t>
  </si>
  <si>
    <t>id</t>
  </si>
  <si>
    <t>wtgsent</t>
  </si>
  <si>
    <t>pricech</t>
  </si>
  <si>
    <t>%Change</t>
  </si>
  <si>
    <t>SENT</t>
  </si>
  <si>
    <t>datetime</t>
  </si>
  <si>
    <t>volume</t>
  </si>
  <si>
    <t>Volume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</si>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</sst>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CE1-8BBC-AF56B448C068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7-4CE1-8BBC-AF56B448C068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7-4CE1-8BBC-AF56B448C068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7-4CE1-8BBC-AF56B448C068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7-4CE1-8BBC-AF56B448C068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Pos_Sent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D7-4CE1-8BBC-AF56B448C068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Neg_Sent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D7-4CE1-8BBC-AF56B448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90952"/>
        <c:axId val="546098496"/>
      </c:lineChart>
      <c:catAx>
        <c:axId val="54609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8496"/>
        <c:crosses val="autoZero"/>
        <c:auto val="1"/>
        <c:lblAlgn val="ctr"/>
        <c:lblOffset val="100"/>
        <c:noMultiLvlLbl val="0"/>
      </c:catAx>
      <c:valAx>
        <c:axId val="5460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9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3-4118-BC38-CA8E1EB332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3-4118-BC38-CA8E1EB332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3-4118-BC38-CA8E1EB332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3-4118-BC38-CA8E1EB332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3-4118-BC38-CA8E1EB332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3-4118-BC38-CA8E1EB33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1072"/>
        <c:axId val="422665008"/>
      </c:lineChart>
      <c:catAx>
        <c:axId val="4226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5008"/>
        <c:crosses val="autoZero"/>
        <c:auto val="1"/>
        <c:lblAlgn val="ctr"/>
        <c:lblOffset val="100"/>
        <c:noMultiLvlLbl val="0"/>
      </c:catAx>
      <c:valAx>
        <c:axId val="422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C-4BD0-8ED8-684F09BC13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C-4BD0-8ED8-684F09BC13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C-4BD0-8ED8-684F09BC133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C-4BD0-8ED8-684F09BC133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EC-4BD0-8ED8-684F09BC133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EC-4BD0-8ED8-684F09BC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61072"/>
        <c:axId val="422665008"/>
      </c:lineChart>
      <c:catAx>
        <c:axId val="42266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5008"/>
        <c:crosses val="autoZero"/>
        <c:auto val="1"/>
        <c:lblAlgn val="ctr"/>
        <c:lblOffset val="100"/>
        <c:noMultiLvlLbl val="0"/>
      </c:catAx>
      <c:valAx>
        <c:axId val="4226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0048118985127E-2"/>
          <c:y val="0.16245370370370371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BTC_Vol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Sheet5!$I$2:$I$10</c:f>
              <c:numCache>
                <c:formatCode>General</c:formatCode>
                <c:ptCount val="9"/>
                <c:pt idx="0">
                  <c:v>-0.6785714285714286</c:v>
                </c:pt>
                <c:pt idx="1">
                  <c:v>0.35712121212121212</c:v>
                </c:pt>
                <c:pt idx="2">
                  <c:v>-0.93160127253446445</c:v>
                </c:pt>
                <c:pt idx="3">
                  <c:v>-0.31481481481481483</c:v>
                </c:pt>
                <c:pt idx="4">
                  <c:v>0.11363636363636363</c:v>
                </c:pt>
                <c:pt idx="5">
                  <c:v>0.33823529411764708</c:v>
                </c:pt>
                <c:pt idx="6">
                  <c:v>0.24727272727272728</c:v>
                </c:pt>
                <c:pt idx="7">
                  <c:v>0.24100719424460432</c:v>
                </c:pt>
                <c:pt idx="8">
                  <c:v>-0.80902777777777779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4CE1-86E6-3920BED90A5F}"/>
            </c:ext>
          </c:extLst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LTC_Vol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Sheet5!$J$2:$J$10</c:f>
              <c:numCache>
                <c:formatCode>General</c:formatCode>
                <c:ptCount val="9"/>
                <c:pt idx="0">
                  <c:v>-2.15625</c:v>
                </c:pt>
                <c:pt idx="1">
                  <c:v>0.4137254901960784</c:v>
                </c:pt>
                <c:pt idx="2">
                  <c:v>-1.4659090909090908</c:v>
                </c:pt>
                <c:pt idx="3">
                  <c:v>-0.29190751445086704</c:v>
                </c:pt>
                <c:pt idx="4">
                  <c:v>0.12408759124087591</c:v>
                </c:pt>
                <c:pt idx="5">
                  <c:v>0.39563106796116504</c:v>
                </c:pt>
                <c:pt idx="6">
                  <c:v>0.20930232558139536</c:v>
                </c:pt>
                <c:pt idx="7">
                  <c:v>0.34139999999999998</c:v>
                </c:pt>
                <c:pt idx="8">
                  <c:v>-2.5895334174022699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4CE1-86E6-3920BED90A5F}"/>
            </c:ext>
          </c:extLst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XRP_Vol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Sheet5!$K$2:$K$10</c:f>
              <c:numCache>
                <c:formatCode>General</c:formatCode>
                <c:ptCount val="9"/>
                <c:pt idx="0">
                  <c:v>-9.4388379204892967</c:v>
                </c:pt>
                <c:pt idx="1">
                  <c:v>0</c:v>
                </c:pt>
                <c:pt idx="2">
                  <c:v>0.11538461538461539</c:v>
                </c:pt>
                <c:pt idx="3">
                  <c:v>-0.45</c:v>
                </c:pt>
                <c:pt idx="4">
                  <c:v>-0.15789473684210525</c:v>
                </c:pt>
                <c:pt idx="5">
                  <c:v>0.44141999999999998</c:v>
                </c:pt>
                <c:pt idx="6">
                  <c:v>0.13724820757937864</c:v>
                </c:pt>
                <c:pt idx="7">
                  <c:v>3.7647058823529413E-3</c:v>
                </c:pt>
                <c:pt idx="8">
                  <c:v>-1.6595542911332386E-2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4CE1-86E6-3920BED90A5F}"/>
            </c:ext>
          </c:extLst>
        </c:ser>
        <c:ser>
          <c:idx val="3"/>
          <c:order val="3"/>
          <c:tx>
            <c:strRef>
              <c:f>Sheet5!$L$1</c:f>
              <c:strCache>
                <c:ptCount val="1"/>
                <c:pt idx="0">
                  <c:v>ETH_Vol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Sheet5!$L$2:$L$10</c:f>
              <c:numCache>
                <c:formatCode>General</c:formatCode>
                <c:ptCount val="9"/>
                <c:pt idx="0">
                  <c:v>-3.4455782312925169</c:v>
                </c:pt>
                <c:pt idx="1">
                  <c:v>0.16379310344827586</c:v>
                </c:pt>
                <c:pt idx="2">
                  <c:v>0.20512820512820512</c:v>
                </c:pt>
                <c:pt idx="3">
                  <c:v>-0.63043478260869568</c:v>
                </c:pt>
                <c:pt idx="4">
                  <c:v>-0.24038461538461539</c:v>
                </c:pt>
                <c:pt idx="5">
                  <c:v>0.42857142857142855</c:v>
                </c:pt>
                <c:pt idx="6">
                  <c:v>0.10227272727272728</c:v>
                </c:pt>
                <c:pt idx="7">
                  <c:v>0.41085714285714287</c:v>
                </c:pt>
                <c:pt idx="8">
                  <c:v>-0.26602564102564102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4CE1-86E6-3920BED90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79600"/>
        <c:axId val="422179928"/>
      </c:lineChart>
      <c:catAx>
        <c:axId val="42217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9928"/>
        <c:crosses val="autoZero"/>
        <c:auto val="1"/>
        <c:lblAlgn val="ctr"/>
        <c:lblOffset val="100"/>
        <c:tickMarkSkip val="1"/>
        <c:noMultiLvlLbl val="0"/>
      </c:catAx>
      <c:valAx>
        <c:axId val="42217992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3-4D02-8560-9F5930422E5D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3-4D02-8560-9F5930422E5D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3-4D02-8560-9F5930422E5D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3-4D02-8560-9F5930422E5D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Pos_Sent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Sheet5!$F$2:$F$10</c:f>
              <c:numCache>
                <c:formatCode>General</c:formatCode>
                <c:ptCount val="9"/>
                <c:pt idx="0">
                  <c:v>0.47669207732806052</c:v>
                </c:pt>
                <c:pt idx="1">
                  <c:v>-8.601430349121883E-2</c:v>
                </c:pt>
                <c:pt idx="2">
                  <c:v>3.9103653394211034E-2</c:v>
                </c:pt>
                <c:pt idx="3">
                  <c:v>-1.3605849903112876E-2</c:v>
                </c:pt>
                <c:pt idx="4">
                  <c:v>-7.6633504553339074E-2</c:v>
                </c:pt>
                <c:pt idx="5">
                  <c:v>0.26222326704236582</c:v>
                </c:pt>
                <c:pt idx="6">
                  <c:v>-0.15399614332698436</c:v>
                </c:pt>
                <c:pt idx="7">
                  <c:v>-9.5591275966331241E-2</c:v>
                </c:pt>
                <c:pt idx="8">
                  <c:v>0.21138375858403516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3-4D02-8560-9F593042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11808"/>
        <c:axId val="423604264"/>
      </c:lineChart>
      <c:catAx>
        <c:axId val="42361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04264"/>
        <c:crosses val="autoZero"/>
        <c:auto val="1"/>
        <c:lblAlgn val="ctr"/>
        <c:lblOffset val="100"/>
        <c:noMultiLvlLbl val="0"/>
      </c:catAx>
      <c:valAx>
        <c:axId val="4236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4-44F0-A2F9-260976D3C7FA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4-44F0-A2F9-260976D3C7FA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4-44F0-A2F9-260976D3C7FA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4-44F0-A2F9-260976D3C7FA}"/>
            </c:ext>
          </c:extLst>
        </c:ser>
        <c:ser>
          <c:idx val="4"/>
          <c:order val="4"/>
          <c:tx>
            <c:strRef>
              <c:f>Sheet5!$G$1</c:f>
              <c:strCache>
                <c:ptCount val="1"/>
                <c:pt idx="0">
                  <c:v>Neg_Sent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Sheet5!$G$2:$G$10</c:f>
              <c:numCache>
                <c:formatCode>General</c:formatCode>
                <c:ptCount val="9"/>
                <c:pt idx="0">
                  <c:v>0.26407369419714483</c:v>
                </c:pt>
                <c:pt idx="1">
                  <c:v>-0.12099238040502742</c:v>
                </c:pt>
                <c:pt idx="2">
                  <c:v>-2.7968037107397131E-2</c:v>
                </c:pt>
                <c:pt idx="3">
                  <c:v>-6.3437555822906111E-2</c:v>
                </c:pt>
                <c:pt idx="4">
                  <c:v>0.12613672752236604</c:v>
                </c:pt>
                <c:pt idx="5">
                  <c:v>0.15101003587539769</c:v>
                </c:pt>
                <c:pt idx="6">
                  <c:v>0.16801080181661224</c:v>
                </c:pt>
                <c:pt idx="7">
                  <c:v>-0.14860439873581119</c:v>
                </c:pt>
                <c:pt idx="8">
                  <c:v>0.26414239940847023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4-44F0-A2F9-260976D3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12568"/>
        <c:axId val="517511584"/>
      </c:lineChart>
      <c:catAx>
        <c:axId val="51751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1584"/>
        <c:crosses val="autoZero"/>
        <c:auto val="1"/>
        <c:lblAlgn val="ctr"/>
        <c:lblOffset val="100"/>
        <c:noMultiLvlLbl val="0"/>
      </c:catAx>
      <c:valAx>
        <c:axId val="517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E31-A370-CF49F028C0F6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E31-A370-CF49F028C0F6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XRP_Price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Sheet5!$C$2:$C$10</c:f>
              <c:numCache>
                <c:formatCode>General</c:formatCode>
                <c:ptCount val="9"/>
                <c:pt idx="0">
                  <c:v>8.7198929527207938E-2</c:v>
                </c:pt>
                <c:pt idx="1">
                  <c:v>4.3677903460634052E-3</c:v>
                </c:pt>
                <c:pt idx="2">
                  <c:v>2.5261224021127494E-2</c:v>
                </c:pt>
                <c:pt idx="3">
                  <c:v>2.4588235294117581E-2</c:v>
                </c:pt>
                <c:pt idx="4">
                  <c:v>-0.10290237467018463</c:v>
                </c:pt>
                <c:pt idx="5">
                  <c:v>1.6085790884718513E-2</c:v>
                </c:pt>
                <c:pt idx="6">
                  <c:v>5.0645034082586887E-2</c:v>
                </c:pt>
                <c:pt idx="7">
                  <c:v>-1.4982520392875023E-2</c:v>
                </c:pt>
                <c:pt idx="8">
                  <c:v>2.0961985156648398E-2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4-4E31-A370-CF49F028C0F6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ETH_Price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Sheet5!$D$2:$D$10</c:f>
              <c:numCache>
                <c:formatCode>General</c:formatCode>
                <c:ptCount val="9"/>
                <c:pt idx="0">
                  <c:v>4.969987995198074E-2</c:v>
                </c:pt>
                <c:pt idx="1">
                  <c:v>2.8395061728395087E-2</c:v>
                </c:pt>
                <c:pt idx="2">
                  <c:v>5.6613618575528352E-2</c:v>
                </c:pt>
                <c:pt idx="3">
                  <c:v>6.5265631118643019E-4</c:v>
                </c:pt>
                <c:pt idx="4">
                  <c:v>-9.9376934832869565E-2</c:v>
                </c:pt>
                <c:pt idx="5">
                  <c:v>-2.166078822266515E-2</c:v>
                </c:pt>
                <c:pt idx="6">
                  <c:v>4.6373555840821458E-2</c:v>
                </c:pt>
                <c:pt idx="7">
                  <c:v>-1.6375330466006414E-2</c:v>
                </c:pt>
                <c:pt idx="8">
                  <c:v>3.6905200278221063E-2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4-4E31-A370-CF49F028C0F6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4-4E31-A370-CF49F028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11256"/>
        <c:axId val="517521752"/>
      </c:lineChart>
      <c:catAx>
        <c:axId val="5175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1752"/>
        <c:crosses val="autoZero"/>
        <c:auto val="1"/>
        <c:lblAlgn val="ctr"/>
        <c:lblOffset val="100"/>
        <c:noMultiLvlLbl val="0"/>
      </c:catAx>
      <c:valAx>
        <c:axId val="5175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D-4C2D-8CC2-AE9B0ECCCDD9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D-4C2D-8CC2-AE9B0ECC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99120"/>
        <c:axId val="517504368"/>
      </c:lineChart>
      <c:catAx>
        <c:axId val="5174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4368"/>
        <c:crosses val="autoZero"/>
        <c:auto val="1"/>
        <c:lblAlgn val="ctr"/>
        <c:lblOffset val="100"/>
        <c:noMultiLvlLbl val="0"/>
      </c:catAx>
      <c:valAx>
        <c:axId val="5175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BTC_Price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</c:f>
              <c:numCache>
                <c:formatCode>General</c:formatCode>
                <c:ptCount val="9"/>
                <c:pt idx="0">
                  <c:v>9.6344284787563239E-2</c:v>
                </c:pt>
                <c:pt idx="1">
                  <c:v>-1.018268602437699E-2</c:v>
                </c:pt>
                <c:pt idx="2">
                  <c:v>6.5600571598113194E-2</c:v>
                </c:pt>
                <c:pt idx="3">
                  <c:v>-1.2130710196854851E-2</c:v>
                </c:pt>
                <c:pt idx="4">
                  <c:v>-9.6647123983465338E-2</c:v>
                </c:pt>
                <c:pt idx="5">
                  <c:v>-1.5742587421885338E-2</c:v>
                </c:pt>
                <c:pt idx="6">
                  <c:v>4.1176372868779322E-2</c:v>
                </c:pt>
                <c:pt idx="7">
                  <c:v>-3.9660297691534521E-2</c:v>
                </c:pt>
                <c:pt idx="8">
                  <c:v>4.9662294166899261E-2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A-4708-BB27-D64C0FE25124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A-4708-BB27-D64C0FE25124}"/>
            </c:ext>
          </c:extLst>
        </c:ser>
        <c:ser>
          <c:idx val="2"/>
          <c:order val="2"/>
          <c:tx>
            <c:strRef>
              <c:f>Sheet5!$I$1</c:f>
              <c:strCache>
                <c:ptCount val="1"/>
                <c:pt idx="0">
                  <c:v>BTC_Vol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Sheet5!$I$2:$I$10</c:f>
              <c:numCache>
                <c:formatCode>General</c:formatCode>
                <c:ptCount val="9"/>
                <c:pt idx="0">
                  <c:v>-0.6785714285714286</c:v>
                </c:pt>
                <c:pt idx="1">
                  <c:v>0.35712121212121212</c:v>
                </c:pt>
                <c:pt idx="2">
                  <c:v>-0.93160127253446445</c:v>
                </c:pt>
                <c:pt idx="3">
                  <c:v>-0.31481481481481483</c:v>
                </c:pt>
                <c:pt idx="4">
                  <c:v>0.11363636363636363</c:v>
                </c:pt>
                <c:pt idx="5">
                  <c:v>0.33823529411764708</c:v>
                </c:pt>
                <c:pt idx="6">
                  <c:v>0.24727272727272728</c:v>
                </c:pt>
                <c:pt idx="7">
                  <c:v>0.24100719424460432</c:v>
                </c:pt>
                <c:pt idx="8">
                  <c:v>-0.80902777777777779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A-4708-BB27-D64C0FE2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05480"/>
        <c:axId val="411610072"/>
      </c:lineChart>
      <c:catAx>
        <c:axId val="41160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0072"/>
        <c:crosses val="autoZero"/>
        <c:auto val="1"/>
        <c:lblAlgn val="ctr"/>
        <c:lblOffset val="100"/>
        <c:noMultiLvlLbl val="0"/>
      </c:catAx>
      <c:valAx>
        <c:axId val="4116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LTC_Price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Sheet5!$B$2:$B$10</c:f>
              <c:numCache>
                <c:formatCode>General</c:formatCode>
                <c:ptCount val="9"/>
                <c:pt idx="0">
                  <c:v>0.20599999999999993</c:v>
                </c:pt>
                <c:pt idx="1">
                  <c:v>-3.04440566220671E-2</c:v>
                </c:pt>
                <c:pt idx="2">
                  <c:v>9.0966786545377556E-2</c:v>
                </c:pt>
                <c:pt idx="3">
                  <c:v>5.0211064207953904E-2</c:v>
                </c:pt>
                <c:pt idx="4">
                  <c:v>-0.14753787878787877</c:v>
                </c:pt>
                <c:pt idx="5">
                  <c:v>0</c:v>
                </c:pt>
                <c:pt idx="6">
                  <c:v>3.9984242662989833E-2</c:v>
                </c:pt>
                <c:pt idx="7">
                  <c:v>-2.6648773006134847E-2</c:v>
                </c:pt>
                <c:pt idx="8">
                  <c:v>-3.9587552936844149E-2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2-413A-97C2-FD463DD45186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2-413A-97C2-FD463DD45186}"/>
            </c:ext>
          </c:extLst>
        </c:ser>
        <c:ser>
          <c:idx val="2"/>
          <c:order val="2"/>
          <c:tx>
            <c:strRef>
              <c:f>Sheet5!$J$1</c:f>
              <c:strCache>
                <c:ptCount val="1"/>
                <c:pt idx="0">
                  <c:v>LTC_Vol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Sheet5!$J$2:$J$10</c:f>
              <c:numCache>
                <c:formatCode>General</c:formatCode>
                <c:ptCount val="9"/>
                <c:pt idx="0">
                  <c:v>-2.15625</c:v>
                </c:pt>
                <c:pt idx="1">
                  <c:v>0.4137254901960784</c:v>
                </c:pt>
                <c:pt idx="2">
                  <c:v>-1.4659090909090908</c:v>
                </c:pt>
                <c:pt idx="3">
                  <c:v>-0.29190751445086704</c:v>
                </c:pt>
                <c:pt idx="4">
                  <c:v>0.12408759124087591</c:v>
                </c:pt>
                <c:pt idx="5">
                  <c:v>0.39563106796116504</c:v>
                </c:pt>
                <c:pt idx="6">
                  <c:v>0.20930232558139536</c:v>
                </c:pt>
                <c:pt idx="7">
                  <c:v>0.34139999999999998</c:v>
                </c:pt>
                <c:pt idx="8">
                  <c:v>-2.5895334174022699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2-413A-97C2-FD463DD4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8440"/>
        <c:axId val="416714832"/>
      </c:lineChart>
      <c:catAx>
        <c:axId val="41671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4832"/>
        <c:crosses val="autoZero"/>
        <c:auto val="1"/>
        <c:lblAlgn val="ctr"/>
        <c:lblOffset val="100"/>
        <c:noMultiLvlLbl val="0"/>
      </c:catAx>
      <c:valAx>
        <c:axId val="416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Wtg_Sent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Sheet5!$E$2:$E$10</c:f>
              <c:numCache>
                <c:formatCode>General</c:formatCode>
                <c:ptCount val="9"/>
                <c:pt idx="0">
                  <c:v>0.7056025349688051</c:v>
                </c:pt>
                <c:pt idx="1">
                  <c:v>-0.12257832986828207</c:v>
                </c:pt>
                <c:pt idx="2">
                  <c:v>0.3706905554466145</c:v>
                </c:pt>
                <c:pt idx="3">
                  <c:v>8.0890333872261244E-2</c:v>
                </c:pt>
                <c:pt idx="4">
                  <c:v>-0.23509823859063478</c:v>
                </c:pt>
                <c:pt idx="5">
                  <c:v>1.4794177674385362E-2</c:v>
                </c:pt>
                <c:pt idx="6">
                  <c:v>-0.12056793613429405</c:v>
                </c:pt>
                <c:pt idx="7">
                  <c:v>-0.17543670377955892</c:v>
                </c:pt>
                <c:pt idx="8">
                  <c:v>0.27417091625195988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7F4-B9E8-035980775072}"/>
            </c:ext>
          </c:extLst>
        </c:ser>
        <c:ser>
          <c:idx val="1"/>
          <c:order val="1"/>
          <c:tx>
            <c:strRef>
              <c:f>Sheet5!$N$1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Sheet5!$N$2:$N$10</c:f>
              <c:numCache>
                <c:formatCode>General</c:formatCode>
                <c:ptCount val="9"/>
                <c:pt idx="0">
                  <c:v>0.10981077356668795</c:v>
                </c:pt>
                <c:pt idx="1">
                  <c:v>-1.965972642996399E-3</c:v>
                </c:pt>
                <c:pt idx="2">
                  <c:v>5.9610550185036651E-2</c:v>
                </c:pt>
                <c:pt idx="3">
                  <c:v>1.5830311404100763E-2</c:v>
                </c:pt>
                <c:pt idx="4">
                  <c:v>-0.11161607806859958</c:v>
                </c:pt>
                <c:pt idx="5">
                  <c:v>-5.3293961899579939E-3</c:v>
                </c:pt>
                <c:pt idx="6">
                  <c:v>4.4544801363794372E-2</c:v>
                </c:pt>
                <c:pt idx="7">
                  <c:v>-2.4416730389137699E-2</c:v>
                </c:pt>
                <c:pt idx="8">
                  <c:v>1.6985481666231143E-2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7F4-B9E8-035980775072}"/>
            </c:ext>
          </c:extLst>
        </c:ser>
        <c:ser>
          <c:idx val="2"/>
          <c:order val="2"/>
          <c:tx>
            <c:strRef>
              <c:f>Sheet5!$O$1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Sheet5!$O$2:$O$10</c:f>
              <c:numCache>
                <c:formatCode>General</c:formatCode>
                <c:ptCount val="9"/>
                <c:pt idx="0">
                  <c:v>-3.9298093950883106</c:v>
                </c:pt>
                <c:pt idx="1">
                  <c:v>0.23365995144139157</c:v>
                </c:pt>
                <c:pt idx="2">
                  <c:v>-0.51924938573268364</c:v>
                </c:pt>
                <c:pt idx="3">
                  <c:v>-0.42178927796859433</c:v>
                </c:pt>
                <c:pt idx="4">
                  <c:v>-4.0138849337370275E-2</c:v>
                </c:pt>
                <c:pt idx="5">
                  <c:v>0.40096444766256018</c:v>
                </c:pt>
                <c:pt idx="6">
                  <c:v>0.17402399692655715</c:v>
                </c:pt>
                <c:pt idx="7">
                  <c:v>0.249257260746025</c:v>
                </c:pt>
                <c:pt idx="8">
                  <c:v>-0.92029559477925527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7F4-B9E8-03598077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8864"/>
        <c:axId val="118300832"/>
      </c:lineChart>
      <c:catAx>
        <c:axId val="1182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0832"/>
        <c:crosses val="autoZero"/>
        <c:auto val="1"/>
        <c:lblAlgn val="ctr"/>
        <c:lblOffset val="100"/>
        <c:noMultiLvlLbl val="0"/>
      </c:catAx>
      <c:valAx>
        <c:axId val="118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16</xdr:row>
      <xdr:rowOff>114300</xdr:rowOff>
    </xdr:from>
    <xdr:to>
      <xdr:col>26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D50749-C13F-41C5-BF0F-76D07043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0</xdr:row>
      <xdr:rowOff>123825</xdr:rowOff>
    </xdr:from>
    <xdr:to>
      <xdr:col>25</xdr:col>
      <xdr:colOff>428625</xdr:colOff>
      <xdr:row>15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121BD-D72B-4BCA-9FE7-849026123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178857</xdr:rowOff>
    </xdr:from>
    <xdr:to>
      <xdr:col>7</xdr:col>
      <xdr:colOff>275167</xdr:colOff>
      <xdr:row>27</xdr:row>
      <xdr:rowOff>64557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F872A-FAB2-474A-9E92-C5AAA7EA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84666</xdr:colOff>
      <xdr:row>28</xdr:row>
      <xdr:rowOff>73024</xdr:rowOff>
    </xdr:from>
    <xdr:to>
      <xdr:col>7</xdr:col>
      <xdr:colOff>359833</xdr:colOff>
      <xdr:row>42</xdr:row>
      <xdr:rowOff>149224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81BFB2-000C-4DDD-BFBE-A1264C7F3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94191</xdr:rowOff>
    </xdr:from>
    <xdr:to>
      <xdr:col>7</xdr:col>
      <xdr:colOff>275167</xdr:colOff>
      <xdr:row>58</xdr:row>
      <xdr:rowOff>170391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1A4B6-31E4-43D5-8E6F-A5DE12C67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18</xdr:row>
      <xdr:rowOff>123825</xdr:rowOff>
    </xdr:from>
    <xdr:to>
      <xdr:col>7</xdr:col>
      <xdr:colOff>447675</xdr:colOff>
      <xdr:row>33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CC688-4DFA-484C-890F-4941EF670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114300</xdr:colOff>
      <xdr:row>6</xdr:row>
      <xdr:rowOff>57150</xdr:rowOff>
    </xdr:from>
    <xdr:to>
      <xdr:col>21</xdr:col>
      <xdr:colOff>419100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F11514-E50B-4D43-847F-8A2AAD2C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</xdr:colOff>
      <xdr:row>2</xdr:row>
      <xdr:rowOff>95250</xdr:rowOff>
    </xdr:from>
    <xdr:to>
      <xdr:col>23</xdr:col>
      <xdr:colOff>314325</xdr:colOff>
      <xdr:row>16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109F41-689A-4B63-888B-015C965E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285750</xdr:colOff>
      <xdr:row>3</xdr:row>
      <xdr:rowOff>47625</xdr:rowOff>
    </xdr:from>
    <xdr:to>
      <xdr:col>13</xdr:col>
      <xdr:colOff>590550</xdr:colOff>
      <xdr:row>17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7A958E-4CE1-4613-9F4A-4C8EC9C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104775</xdr:colOff>
      <xdr:row>1</xdr:row>
      <xdr:rowOff>114300</xdr:rowOff>
    </xdr:from>
    <xdr:to>
      <xdr:col>29</xdr:col>
      <xdr:colOff>409575</xdr:colOff>
      <xdr:row>15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952158-44F5-4BE7-A8B3-7A1AC1A0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0</xdr:row>
      <xdr:rowOff>114300</xdr:rowOff>
    </xdr:from>
    <xdr:to>
      <xdr:col>24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CD347-47CC-401B-A2A3-0A45804F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5CB1-6227-4FD8-A574-05E0C4BF9AFB}">
  <dimension ref="A1:L11"/>
  <sheetViews>
    <sheetView workbookViewId="0">
      <selection sqref="A1:XFD1"/>
    </sheetView>
  </sheetViews>
  <sheetFormatPr defaultRowHeight="15" x14ac:dyDescent="0.25"/>
  <cols>
    <col min="1" max="1" width="56.140625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31</v>
      </c>
    </row>
    <row r="2" spans="1:12" x14ac:dyDescent="0.25">
      <c r="A2" t="s">
        <v>2</v>
      </c>
      <c r="B2">
        <v>1968</v>
      </c>
      <c r="C2">
        <v>576</v>
      </c>
      <c r="D2">
        <v>0.50786027358781405</v>
      </c>
      <c r="E2">
        <v>0.42696104146624902</v>
      </c>
      <c r="F2">
        <v>103</v>
      </c>
      <c r="G2">
        <v>-0.30785510269126798</v>
      </c>
      <c r="H2">
        <v>0.53900882962776098</v>
      </c>
      <c r="I2">
        <v>1288</v>
      </c>
      <c r="J2">
        <v>0.38634304207119702</v>
      </c>
      <c r="K2">
        <f>F2+C2</f>
        <v>679</v>
      </c>
      <c r="L2">
        <f>(C2/K2)*D2+(F2/K2)*G2</f>
        <v>0.38412141680321099</v>
      </c>
    </row>
    <row r="3" spans="1:12" x14ac:dyDescent="0.25">
      <c r="A3" t="s">
        <v>5</v>
      </c>
      <c r="B3">
        <v>2040</v>
      </c>
      <c r="C3">
        <v>415</v>
      </c>
      <c r="D3">
        <v>0.37628326020532399</v>
      </c>
      <c r="E3">
        <v>0.51166022966324098</v>
      </c>
      <c r="F3">
        <v>93</v>
      </c>
      <c r="G3">
        <v>-0.27706478035107002</v>
      </c>
      <c r="H3">
        <v>0.50071856906534296</v>
      </c>
      <c r="I3">
        <v>1531</v>
      </c>
      <c r="J3">
        <v>0.42889784946236498</v>
      </c>
      <c r="K3">
        <f t="shared" ref="K3:K11" si="0">F3+C3</f>
        <v>508</v>
      </c>
      <c r="L3">
        <f t="shared" ref="L3:L11" si="1">(C3/K3)*D3+(F3/K3)*G3</f>
        <v>0.25667426852866132</v>
      </c>
    </row>
    <row r="4" spans="1:12" x14ac:dyDescent="0.25">
      <c r="A4" t="s">
        <v>3</v>
      </c>
      <c r="B4">
        <v>1688</v>
      </c>
      <c r="C4">
        <v>289</v>
      </c>
      <c r="D4">
        <v>0.36212293063950102</v>
      </c>
      <c r="E4">
        <v>0.49493751778786299</v>
      </c>
      <c r="F4">
        <v>107</v>
      </c>
      <c r="G4">
        <v>-0.28503669727749698</v>
      </c>
      <c r="H4">
        <v>0.54031041863985796</v>
      </c>
      <c r="I4">
        <v>1291</v>
      </c>
      <c r="J4">
        <v>0.38225411659990999</v>
      </c>
      <c r="K4">
        <f t="shared" si="0"/>
        <v>396</v>
      </c>
      <c r="L4">
        <f t="shared" si="1"/>
        <v>0.18725909178314043</v>
      </c>
    </row>
    <row r="5" spans="1:12" x14ac:dyDescent="0.25">
      <c r="A5" t="s">
        <v>4</v>
      </c>
      <c r="B5">
        <v>3162</v>
      </c>
      <c r="C5">
        <v>695</v>
      </c>
      <c r="D5">
        <v>0.34391751766335799</v>
      </c>
      <c r="E5">
        <v>0.468203301428122</v>
      </c>
      <c r="F5">
        <v>176</v>
      </c>
      <c r="G5">
        <v>-0.24354205304999799</v>
      </c>
      <c r="H5">
        <v>0.463861712256598</v>
      </c>
      <c r="I5">
        <v>2290</v>
      </c>
      <c r="J5">
        <v>0.34504870129870102</v>
      </c>
      <c r="K5">
        <f t="shared" si="0"/>
        <v>871</v>
      </c>
      <c r="L5">
        <f t="shared" si="1"/>
        <v>0.22521156537225506</v>
      </c>
    </row>
    <row r="6" spans="1:12" x14ac:dyDescent="0.25">
      <c r="A6" t="s">
        <v>8</v>
      </c>
      <c r="B6">
        <v>2917</v>
      </c>
      <c r="C6">
        <v>601</v>
      </c>
      <c r="D6">
        <v>0.397586314038191</v>
      </c>
      <c r="E6">
        <v>0.52783673735212799</v>
      </c>
      <c r="F6">
        <v>207</v>
      </c>
      <c r="G6">
        <v>-0.270254488599805</v>
      </c>
      <c r="H6">
        <v>0.47568358395049198</v>
      </c>
      <c r="I6">
        <v>2108</v>
      </c>
      <c r="J6">
        <v>0.25599838969404098</v>
      </c>
      <c r="K6">
        <f t="shared" si="0"/>
        <v>808</v>
      </c>
      <c r="L6">
        <f t="shared" si="1"/>
        <v>0.22649343514454598</v>
      </c>
    </row>
    <row r="7" spans="1:12" x14ac:dyDescent="0.25">
      <c r="A7" t="s">
        <v>6</v>
      </c>
      <c r="B7">
        <v>1560</v>
      </c>
      <c r="C7">
        <v>459</v>
      </c>
      <c r="D7">
        <v>0.31498889651258999</v>
      </c>
      <c r="E7">
        <v>0.412143214749423</v>
      </c>
      <c r="F7">
        <v>92</v>
      </c>
      <c r="G7">
        <v>-0.234797682188986</v>
      </c>
      <c r="H7">
        <v>0.42150030927204801</v>
      </c>
      <c r="I7">
        <v>1008</v>
      </c>
      <c r="J7">
        <v>0.32794384057970999</v>
      </c>
      <c r="K7">
        <f t="shared" si="0"/>
        <v>551</v>
      </c>
      <c r="L7">
        <f t="shared" si="1"/>
        <v>0.22319150043174607</v>
      </c>
    </row>
    <row r="8" spans="1:12" x14ac:dyDescent="0.25">
      <c r="A8" t="s">
        <v>7</v>
      </c>
      <c r="B8">
        <v>1874</v>
      </c>
      <c r="C8">
        <v>303</v>
      </c>
      <c r="D8">
        <v>0.36711788143099999</v>
      </c>
      <c r="E8">
        <v>0.53160191614399499</v>
      </c>
      <c r="F8">
        <v>123</v>
      </c>
      <c r="G8">
        <v>-0.30434350539001498</v>
      </c>
      <c r="H8">
        <v>0.48381846003289097</v>
      </c>
      <c r="I8">
        <v>1447</v>
      </c>
      <c r="J8">
        <v>0.319120209059233</v>
      </c>
      <c r="K8">
        <f t="shared" si="0"/>
        <v>426</v>
      </c>
      <c r="L8">
        <f t="shared" si="1"/>
        <v>0.17324522748972104</v>
      </c>
    </row>
    <row r="9" spans="1:12" x14ac:dyDescent="0.25">
      <c r="A9" t="s">
        <v>10</v>
      </c>
      <c r="B9">
        <v>1615</v>
      </c>
      <c r="C9">
        <v>353</v>
      </c>
      <c r="D9">
        <v>0.37232560351593602</v>
      </c>
      <c r="E9">
        <v>0.51705094346949698</v>
      </c>
      <c r="F9">
        <v>92</v>
      </c>
      <c r="G9">
        <v>-0.20102355374094499</v>
      </c>
      <c r="H9">
        <v>0.39213764798003897</v>
      </c>
      <c r="I9">
        <v>1169</v>
      </c>
      <c r="J9">
        <v>0.327458592132505</v>
      </c>
      <c r="K9">
        <f t="shared" si="0"/>
        <v>445</v>
      </c>
      <c r="L9">
        <f t="shared" si="1"/>
        <v>0.2537904968470977</v>
      </c>
    </row>
    <row r="10" spans="1:12" x14ac:dyDescent="0.25">
      <c r="A10" t="s">
        <v>9</v>
      </c>
      <c r="B10">
        <v>848</v>
      </c>
      <c r="C10">
        <v>267</v>
      </c>
      <c r="D10">
        <v>0.41167847414757502</v>
      </c>
      <c r="E10">
        <v>0.55114651643958701</v>
      </c>
      <c r="F10">
        <v>51</v>
      </c>
      <c r="G10">
        <v>-0.236110632287102</v>
      </c>
      <c r="H10">
        <v>0.41335649644473099</v>
      </c>
      <c r="I10">
        <v>529</v>
      </c>
      <c r="J10">
        <v>0.33199112978524697</v>
      </c>
      <c r="K10">
        <f t="shared" si="0"/>
        <v>318</v>
      </c>
      <c r="L10">
        <f t="shared" si="1"/>
        <v>0.30778776839861743</v>
      </c>
    </row>
    <row r="11" spans="1:12" x14ac:dyDescent="0.25">
      <c r="A11" t="s">
        <v>11</v>
      </c>
      <c r="B11">
        <v>1727</v>
      </c>
      <c r="C11">
        <v>292</v>
      </c>
      <c r="D11">
        <v>0.33984150045793798</v>
      </c>
      <c r="E11">
        <v>0.55929404531287996</v>
      </c>
      <c r="F11">
        <v>67</v>
      </c>
      <c r="G11">
        <v>-0.18677534461116499</v>
      </c>
      <c r="H11">
        <v>0.43259645964869797</v>
      </c>
      <c r="I11">
        <v>1367</v>
      </c>
      <c r="J11">
        <v>0.57686567164179103</v>
      </c>
      <c r="K11">
        <f t="shared" si="0"/>
        <v>359</v>
      </c>
      <c r="L11">
        <f t="shared" si="1"/>
        <v>0.24155924803557061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0642-14B6-4338-B574-0E85BDBC849C}">
  <dimension ref="A1:O10"/>
  <sheetViews>
    <sheetView tabSelected="1" zoomScaleNormal="100" workbookViewId="0">
      <selection activeCell="O1" activeCellId="2" sqref="E1:E10 N1:N10 O1:O10"/>
    </sheetView>
  </sheetViews>
  <sheetFormatPr defaultRowHeight="15" x14ac:dyDescent="0.25"/>
  <sheetData>
    <row r="1" spans="1:15" x14ac:dyDescent="0.25">
      <c r="A1" t="s">
        <v>33</v>
      </c>
      <c r="B1" t="s">
        <v>34</v>
      </c>
      <c r="C1" t="s">
        <v>35</v>
      </c>
      <c r="D1" t="s">
        <v>36</v>
      </c>
      <c r="E1" t="s">
        <v>32</v>
      </c>
      <c r="F1" t="s">
        <v>29</v>
      </c>
      <c r="G1" t="s">
        <v>30</v>
      </c>
      <c r="I1" t="s">
        <v>37</v>
      </c>
      <c r="J1" t="s">
        <v>38</v>
      </c>
      <c r="K1" t="s">
        <v>39</v>
      </c>
      <c r="L1" t="s">
        <v>40</v>
      </c>
      <c r="N1" t="s">
        <v>49</v>
      </c>
      <c r="O1" t="s">
        <v>48</v>
      </c>
    </row>
    <row r="2" spans="1:15" x14ac:dyDescent="0.25">
      <c r="A2">
        <f>(Sheet4!E4-Sheet4!E3)/Sheet4!E4*-1</f>
        <v>9.6344284787563239E-2</v>
      </c>
      <c r="B2">
        <f>(Sheet4!E14-Sheet4!E13)/Sheet4!E14*-1</f>
        <v>0.20599999999999993</v>
      </c>
      <c r="C2">
        <f>(Sheet4!E24-Sheet4!E23)/Sheet4!E24*-1</f>
        <v>8.7198929527207938E-2</v>
      </c>
      <c r="D2">
        <f>(Sheet4!E34-Sheet4!E33)/Sheet4!E34*-1</f>
        <v>4.969987995198074E-2</v>
      </c>
      <c r="E2">
        <f>(Sheet4!I4-Sheet4!I3)/Sheet4!I4*-1</f>
        <v>0.7056025349688051</v>
      </c>
      <c r="F2">
        <f>(Sheet4!G4-Sheet4!G3)/Sheet4!G4*-1</f>
        <v>0.47669207732806052</v>
      </c>
      <c r="G2">
        <f>(Sheet4!H4-Sheet4!H3)/Sheet4!H4*-1</f>
        <v>0.26407369419714483</v>
      </c>
      <c r="I2">
        <f>(Sheet4!F3-Sheet4!F4)/Sheet4!F3*0.5</f>
        <v>-0.6785714285714286</v>
      </c>
      <c r="J2">
        <f>(Sheet4!F13-Sheet4!F14)/Sheet4!F13*0.5</f>
        <v>-2.15625</v>
      </c>
      <c r="K2">
        <f>(Sheet4!F23-Sheet4!F24)/Sheet4!F23*0.5</f>
        <v>-9.4388379204892967</v>
      </c>
      <c r="L2">
        <f>(Sheet4!F33-Sheet4!F34)/Sheet4!F33*0.5</f>
        <v>-3.4455782312925169</v>
      </c>
      <c r="N2">
        <f>AVERAGE(A2:D2)</f>
        <v>0.10981077356668795</v>
      </c>
      <c r="O2">
        <f>AVERAGE(I2:L2)</f>
        <v>-3.9298093950883106</v>
      </c>
    </row>
    <row r="3" spans="1:15" x14ac:dyDescent="0.25">
      <c r="A3">
        <f>(Sheet4!E5-Sheet4!E4)/Sheet4!E5*-1</f>
        <v>-1.018268602437699E-2</v>
      </c>
      <c r="B3">
        <f>(Sheet4!E15-Sheet4!E14)/Sheet4!E15*-1</f>
        <v>-3.04440566220671E-2</v>
      </c>
      <c r="C3">
        <f>(Sheet4!E25-Sheet4!E24)/Sheet4!E25*-1</f>
        <v>4.3677903460634052E-3</v>
      </c>
      <c r="D3">
        <f>(Sheet4!E35-Sheet4!E34)/Sheet4!E35*-1</f>
        <v>2.8395061728395087E-2</v>
      </c>
      <c r="E3">
        <f>(Sheet4!I5-Sheet4!I4)/Sheet4!I5*-1</f>
        <v>-0.12257832986828207</v>
      </c>
      <c r="F3">
        <f>(Sheet4!G5-Sheet4!G4)/Sheet4!G5*-1</f>
        <v>-8.601430349121883E-2</v>
      </c>
      <c r="G3">
        <f>(Sheet4!H5-Sheet4!H4)/Sheet4!H5*-1</f>
        <v>-0.12099238040502742</v>
      </c>
      <c r="I3">
        <f>(Sheet4!F4-Sheet4!F5)/Sheet4!F4*0.5</f>
        <v>0.35712121212121212</v>
      </c>
      <c r="J3">
        <f>(Sheet4!F14-Sheet4!F15)/Sheet4!F14*0.5</f>
        <v>0.4137254901960784</v>
      </c>
      <c r="K3">
        <f>(Sheet4!F24-Sheet4!F25)/Sheet4!F24*0.5</f>
        <v>0</v>
      </c>
      <c r="L3">
        <f>(Sheet4!F34-Sheet4!F35)/Sheet4!F34*0.5</f>
        <v>0.16379310344827586</v>
      </c>
      <c r="N3">
        <f t="shared" ref="N3:N10" si="0">AVERAGE(A3:D3)</f>
        <v>-1.965972642996399E-3</v>
      </c>
      <c r="O3">
        <f t="shared" ref="O3:O10" si="1">AVERAGE(I3:L3)</f>
        <v>0.23365995144139157</v>
      </c>
    </row>
    <row r="4" spans="1:15" x14ac:dyDescent="0.25">
      <c r="A4">
        <f>(Sheet4!E6-Sheet4!E5)/Sheet4!E6*-1</f>
        <v>6.5600571598113194E-2</v>
      </c>
      <c r="B4">
        <f>(Sheet4!E16-Sheet4!E15)/Sheet4!E16*-1</f>
        <v>9.0966786545377556E-2</v>
      </c>
      <c r="C4">
        <f>(Sheet4!E26-Sheet4!E25)/Sheet4!E26*-1</f>
        <v>2.5261224021127494E-2</v>
      </c>
      <c r="D4">
        <f>(Sheet4!E36-Sheet4!E35)/Sheet4!E36*-1</f>
        <v>5.6613618575528352E-2</v>
      </c>
      <c r="E4">
        <f>(Sheet4!I6-Sheet4!I5)/Sheet4!I6*-1</f>
        <v>0.3706905554466145</v>
      </c>
      <c r="F4">
        <f>(Sheet4!G6-Sheet4!G5)/Sheet4!G6*-1</f>
        <v>3.9103653394211034E-2</v>
      </c>
      <c r="G4">
        <f>(Sheet4!H6-Sheet4!H5)/Sheet4!H6*-1</f>
        <v>-2.7968037107397131E-2</v>
      </c>
      <c r="I4">
        <f>(Sheet4!F5-Sheet4!F6)/Sheet4!F5*0.5</f>
        <v>-0.93160127253446445</v>
      </c>
      <c r="J4">
        <f>(Sheet4!F15-Sheet4!F16)/Sheet4!F15*0.5</f>
        <v>-1.4659090909090908</v>
      </c>
      <c r="K4">
        <f>(Sheet4!F25-Sheet4!F26)/Sheet4!F25*0.5</f>
        <v>0.11538461538461539</v>
      </c>
      <c r="L4">
        <f>(Sheet4!F35-Sheet4!F36)/Sheet4!F35*0.5</f>
        <v>0.20512820512820512</v>
      </c>
      <c r="N4">
        <f t="shared" si="0"/>
        <v>5.9610550185036651E-2</v>
      </c>
      <c r="O4">
        <f t="shared" si="1"/>
        <v>-0.51924938573268364</v>
      </c>
    </row>
    <row r="5" spans="1:15" x14ac:dyDescent="0.25">
      <c r="A5">
        <f>(Sheet4!E7-Sheet4!E6)/Sheet4!E7*-1</f>
        <v>-1.2130710196854851E-2</v>
      </c>
      <c r="B5">
        <f>(Sheet4!E17-Sheet4!E16)/Sheet4!E17*-1</f>
        <v>5.0211064207953904E-2</v>
      </c>
      <c r="C5">
        <f>(Sheet4!E27-Sheet4!E26)/Sheet4!E27*-1</f>
        <v>2.4588235294117581E-2</v>
      </c>
      <c r="D5">
        <f>(Sheet4!E37-Sheet4!E36)/Sheet4!E37*-1</f>
        <v>6.5265631118643019E-4</v>
      </c>
      <c r="E5">
        <f>(Sheet4!I7-Sheet4!I6)/Sheet4!I7*-1</f>
        <v>8.0890333872261244E-2</v>
      </c>
      <c r="F5">
        <f>(Sheet4!G7-Sheet4!G6)/Sheet4!G7*-1</f>
        <v>-1.3605849903112876E-2</v>
      </c>
      <c r="G5">
        <f>(Sheet4!H7-Sheet4!H6)/Sheet4!H7*-1</f>
        <v>-6.3437555822906111E-2</v>
      </c>
      <c r="I5">
        <f>(Sheet4!F6-Sheet4!F7)/Sheet4!F6*0.5</f>
        <v>-0.31481481481481483</v>
      </c>
      <c r="J5">
        <f>(Sheet4!F16-Sheet4!F17)/Sheet4!F16*0.5</f>
        <v>-0.29190751445086704</v>
      </c>
      <c r="K5">
        <f>(Sheet4!F26-Sheet4!F27)/Sheet4!F26*0.5</f>
        <v>-0.45</v>
      </c>
      <c r="L5">
        <f>(Sheet4!F36-Sheet4!F37)/Sheet4!F36*0.5</f>
        <v>-0.63043478260869568</v>
      </c>
      <c r="N5">
        <f t="shared" si="0"/>
        <v>1.5830311404100763E-2</v>
      </c>
      <c r="O5">
        <f t="shared" si="1"/>
        <v>-0.42178927796859433</v>
      </c>
    </row>
    <row r="6" spans="1:15" x14ac:dyDescent="0.25">
      <c r="A6">
        <f>(Sheet4!E8-Sheet4!E7)/Sheet4!E8*-1</f>
        <v>-9.6647123983465338E-2</v>
      </c>
      <c r="B6">
        <f>(Sheet4!E18-Sheet4!E17)/Sheet4!E18*-1</f>
        <v>-0.14753787878787877</v>
      </c>
      <c r="C6">
        <f>(Sheet4!E28-Sheet4!E27)/Sheet4!E28*-1</f>
        <v>-0.10290237467018463</v>
      </c>
      <c r="D6">
        <f>(Sheet4!E38-Sheet4!E37)/Sheet4!E38*-1</f>
        <v>-9.9376934832869565E-2</v>
      </c>
      <c r="E6">
        <f>(Sheet4!I8-Sheet4!I7)/Sheet4!I8*-1</f>
        <v>-0.23509823859063478</v>
      </c>
      <c r="F6">
        <f>(Sheet4!G8-Sheet4!G7)/Sheet4!G8*-1</f>
        <v>-7.6633504553339074E-2</v>
      </c>
      <c r="G6">
        <f>(Sheet4!H8-Sheet4!H7)/Sheet4!H8*-1</f>
        <v>0.12613672752236604</v>
      </c>
      <c r="I6">
        <f>(Sheet4!F7-Sheet4!F8)/Sheet4!F7*0.5</f>
        <v>0.11363636363636363</v>
      </c>
      <c r="J6">
        <f>(Sheet4!F17-Sheet4!F18)/Sheet4!F17*0.5</f>
        <v>0.12408759124087591</v>
      </c>
      <c r="K6">
        <f>(Sheet4!F27-Sheet4!F28)/Sheet4!F27*0.5</f>
        <v>-0.15789473684210525</v>
      </c>
      <c r="L6">
        <f>(Sheet4!F37-Sheet4!F38)/Sheet4!F37*0.5</f>
        <v>-0.24038461538461539</v>
      </c>
      <c r="N6">
        <f t="shared" si="0"/>
        <v>-0.11161607806859958</v>
      </c>
      <c r="O6">
        <f t="shared" si="1"/>
        <v>-4.0138849337370275E-2</v>
      </c>
    </row>
    <row r="7" spans="1:15" x14ac:dyDescent="0.25">
      <c r="A7">
        <f>(Sheet4!E9-Sheet4!E8)/Sheet4!E9*-1</f>
        <v>-1.5742587421885338E-2</v>
      </c>
      <c r="B7">
        <f>(Sheet4!E19-Sheet4!E18)/Sheet4!E19*-1</f>
        <v>0</v>
      </c>
      <c r="C7">
        <f>(Sheet4!E29-Sheet4!E28)/Sheet4!E29*-1</f>
        <v>1.6085790884718513E-2</v>
      </c>
      <c r="D7">
        <f>(Sheet4!E39-Sheet4!E38)/Sheet4!E39*-1</f>
        <v>-2.166078822266515E-2</v>
      </c>
      <c r="E7">
        <f>(Sheet4!I9-Sheet4!I8)/Sheet4!I9*-1</f>
        <v>1.4794177674385362E-2</v>
      </c>
      <c r="F7">
        <f>(Sheet4!G9-Sheet4!G8)/Sheet4!G9*-1</f>
        <v>0.26222326704236582</v>
      </c>
      <c r="G7">
        <f>(Sheet4!H9-Sheet4!H8)/Sheet4!H9*-1</f>
        <v>0.15101003587539769</v>
      </c>
      <c r="I7">
        <f>(Sheet4!F8-Sheet4!F9)/Sheet4!F8*0.5</f>
        <v>0.33823529411764708</v>
      </c>
      <c r="J7">
        <f>(Sheet4!F18-Sheet4!F19)/Sheet4!F18*0.5</f>
        <v>0.39563106796116504</v>
      </c>
      <c r="K7">
        <f>(Sheet4!F28-Sheet4!F29)/Sheet4!F28*0.5</f>
        <v>0.44141999999999998</v>
      </c>
      <c r="L7">
        <f>(Sheet4!F38-Sheet4!F39)/Sheet4!F38*0.5</f>
        <v>0.42857142857142855</v>
      </c>
      <c r="N7">
        <f t="shared" si="0"/>
        <v>-5.3293961899579939E-3</v>
      </c>
      <c r="O7">
        <f t="shared" si="1"/>
        <v>0.40096444766256018</v>
      </c>
    </row>
    <row r="8" spans="1:15" x14ac:dyDescent="0.25">
      <c r="A8">
        <f>(Sheet4!E10-Sheet4!E9)/Sheet4!E10*-1</f>
        <v>4.1176372868779322E-2</v>
      </c>
      <c r="B8">
        <f>(Sheet4!E20-Sheet4!E19)/Sheet4!E20*-1</f>
        <v>3.9984242662989833E-2</v>
      </c>
      <c r="C8">
        <f>(Sheet4!E30-Sheet4!E29)/Sheet4!E30*-1</f>
        <v>5.0645034082586887E-2</v>
      </c>
      <c r="D8">
        <f>(Sheet4!E40-Sheet4!E39)/Sheet4!E40*-1</f>
        <v>4.6373555840821458E-2</v>
      </c>
      <c r="E8">
        <f>(Sheet4!I10-Sheet4!I9)/Sheet4!I10*-1</f>
        <v>-0.12056793613429405</v>
      </c>
      <c r="F8">
        <f>(Sheet4!G10-Sheet4!G9)/Sheet4!G10*-1</f>
        <v>-0.15399614332698436</v>
      </c>
      <c r="G8">
        <f>(Sheet4!H10-Sheet4!H9)/Sheet4!H10*-1</f>
        <v>0.16801080181661224</v>
      </c>
      <c r="I8">
        <f>(Sheet4!F9-Sheet4!F10)/Sheet4!F9*0.5</f>
        <v>0.24727272727272728</v>
      </c>
      <c r="J8">
        <f>(Sheet4!F19-Sheet4!F20)/Sheet4!F19*0.5</f>
        <v>0.20930232558139536</v>
      </c>
      <c r="K8">
        <f>(Sheet4!F29-Sheet4!F30)/Sheet4!F29*0.5</f>
        <v>0.13724820757937864</v>
      </c>
      <c r="L8">
        <f>(Sheet4!F39-Sheet4!F40)/Sheet4!F39*0.5</f>
        <v>0.10227272727272728</v>
      </c>
      <c r="N8">
        <f t="shared" si="0"/>
        <v>4.4544801363794372E-2</v>
      </c>
      <c r="O8">
        <f t="shared" si="1"/>
        <v>0.17402399692655715</v>
      </c>
    </row>
    <row r="9" spans="1:15" x14ac:dyDescent="0.25">
      <c r="A9">
        <f>(Sheet4!E11-Sheet4!E10)/Sheet4!E11*-1</f>
        <v>-3.9660297691534521E-2</v>
      </c>
      <c r="B9">
        <f>(Sheet4!E21-Sheet4!E20)/Sheet4!E21*-1</f>
        <v>-2.6648773006134847E-2</v>
      </c>
      <c r="C9">
        <f>(Sheet4!E31-Sheet4!E30)/Sheet4!E31*-1</f>
        <v>-1.4982520392875023E-2</v>
      </c>
      <c r="D9">
        <f>(Sheet4!E41-Sheet4!E40)/Sheet4!E41*-1</f>
        <v>-1.6375330466006414E-2</v>
      </c>
      <c r="E9">
        <f>(Sheet4!I11-Sheet4!I10)/Sheet4!I11*-1</f>
        <v>-0.17543670377955892</v>
      </c>
      <c r="F9">
        <f>(Sheet4!G11-Sheet4!G10)/Sheet4!G11*-1</f>
        <v>-9.5591275966331241E-2</v>
      </c>
      <c r="G9">
        <f>(Sheet4!H11-Sheet4!H10)/Sheet4!H11*-1</f>
        <v>-0.14860439873581119</v>
      </c>
      <c r="I9">
        <f>(Sheet4!F10-Sheet4!F11)/Sheet4!F10*0.5</f>
        <v>0.24100719424460432</v>
      </c>
      <c r="J9">
        <f>(Sheet4!F20-Sheet4!F21)/Sheet4!F20*0.5</f>
        <v>0.34139999999999998</v>
      </c>
      <c r="K9">
        <f>(Sheet4!F30-Sheet4!F31)/Sheet4!F30*0.5</f>
        <v>3.7647058823529413E-3</v>
      </c>
      <c r="L9">
        <f>(Sheet4!F40-Sheet4!F41)/Sheet4!F40*0.5</f>
        <v>0.41085714285714287</v>
      </c>
      <c r="N9">
        <f t="shared" si="0"/>
        <v>-2.4416730389137699E-2</v>
      </c>
      <c r="O9">
        <f t="shared" si="1"/>
        <v>0.249257260746025</v>
      </c>
    </row>
    <row r="10" spans="1:15" x14ac:dyDescent="0.25">
      <c r="A10">
        <f>(Sheet4!E12-Sheet4!E11)/Sheet4!E12*-1</f>
        <v>4.9662294166899261E-2</v>
      </c>
      <c r="B10">
        <f>(Sheet4!E22-Sheet4!E21)/Sheet4!E22*-1</f>
        <v>-3.9587552936844149E-2</v>
      </c>
      <c r="C10">
        <f>(Sheet4!E32-Sheet4!E31)/Sheet4!E32*-1</f>
        <v>2.0961985156648398E-2</v>
      </c>
      <c r="D10">
        <f>(Sheet4!E42-Sheet4!E41)/Sheet4!E42*-1</f>
        <v>3.6905200278221063E-2</v>
      </c>
      <c r="E10">
        <f>(Sheet4!I12-Sheet4!I11)/Sheet4!I12*-1</f>
        <v>0.27417091625195988</v>
      </c>
      <c r="F10">
        <f>(Sheet4!G12-Sheet4!G11)/Sheet4!G12*-1</f>
        <v>0.21138375858403516</v>
      </c>
      <c r="G10">
        <f>(Sheet4!H12-Sheet4!H11)/Sheet4!H12*-1</f>
        <v>0.26414239940847023</v>
      </c>
      <c r="I10">
        <f>(Sheet4!F11-Sheet4!F12)/Sheet4!F11*0.5</f>
        <v>-0.80902777777777779</v>
      </c>
      <c r="J10">
        <f>(Sheet4!F21-Sheet4!F22)/Sheet4!F21*0.5</f>
        <v>-2.5895334174022699</v>
      </c>
      <c r="K10">
        <f>(Sheet4!F31-Sheet4!F32)/Sheet4!F31*0.5</f>
        <v>-1.6595542911332386E-2</v>
      </c>
      <c r="L10">
        <f>(Sheet4!F41-Sheet4!F42)/Sheet4!F41*0.5</f>
        <v>-0.26602564102564102</v>
      </c>
      <c r="N10">
        <f t="shared" si="0"/>
        <v>1.6985481666231143E-2</v>
      </c>
      <c r="O10">
        <f t="shared" si="1"/>
        <v>-0.92029559477925527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C2DA-3C42-46A6-962D-5627B987A6D7}">
  <sheetPr filterMode="1"/>
  <dimension ref="A1:L42"/>
  <sheetViews>
    <sheetView topLeftCell="A14" workbookViewId="0">
      <selection activeCell="L4" sqref="L4:L42"/>
    </sheetView>
  </sheetViews>
  <sheetFormatPr defaultRowHeight="15" x14ac:dyDescent="0.25"/>
  <cols>
    <col min="1" max="1" width="26.140625" customWidth="1"/>
    <col min="2" max="2" width="11.85546875" style="2" customWidth="1"/>
    <col min="3" max="3" width="22.42578125" customWidth="1"/>
    <col min="5" max="6" width="9.140625" customWidth="1"/>
    <col min="7" max="7" width="8.5703125" customWidth="1"/>
    <col min="8" max="9" width="11.140625" customWidth="1"/>
  </cols>
  <sheetData>
    <row r="1" spans="1:12" x14ac:dyDescent="0.25">
      <c r="E1" s="4" t="s">
        <v>31</v>
      </c>
      <c r="F1" s="4"/>
      <c r="G1" s="4"/>
      <c r="H1" s="4"/>
      <c r="I1" s="4"/>
      <c r="J1" s="4" t="s">
        <v>44</v>
      </c>
      <c r="K1" s="4"/>
    </row>
    <row r="2" spans="1:12" x14ac:dyDescent="0.25">
      <c r="A2" s="1" t="s">
        <v>12</v>
      </c>
      <c r="C2" t="s">
        <v>1</v>
      </c>
      <c r="D2" t="s">
        <v>0</v>
      </c>
      <c r="E2" t="s">
        <v>13</v>
      </c>
      <c r="F2" t="s">
        <v>14</v>
      </c>
      <c r="G2" t="s">
        <v>29</v>
      </c>
      <c r="H2" t="s">
        <v>30</v>
      </c>
      <c r="I2" t="s">
        <v>32</v>
      </c>
      <c r="J2" t="s">
        <v>43</v>
      </c>
      <c r="K2" t="s">
        <v>42</v>
      </c>
    </row>
    <row r="3" spans="1:12" hidden="1" x14ac:dyDescent="0.25">
      <c r="A3" s="1">
        <v>42991.5</v>
      </c>
      <c r="B3" s="2">
        <v>2</v>
      </c>
      <c r="C3" t="s">
        <v>2</v>
      </c>
      <c r="D3" t="s">
        <v>15</v>
      </c>
      <c r="E3">
        <v>3819.51</v>
      </c>
      <c r="F3">
        <f>1.4*1000</f>
        <v>1400</v>
      </c>
      <c r="G3">
        <f>VLOOKUP(C3,Sheet2!$A$1:$J$11,4,FALSE)</f>
        <v>0.50786027358781405</v>
      </c>
      <c r="H3">
        <f>VLOOKUP(C3,Sheet2!$A$1:$J$11,7,FALSE)</f>
        <v>-0.30785510269126798</v>
      </c>
      <c r="I3">
        <f>VLOOKUP(C3,Sheet2!$A$1:$L$11,12,FALSE)</f>
        <v>0.38412141680321099</v>
      </c>
    </row>
    <row r="4" spans="1:12" x14ac:dyDescent="0.25">
      <c r="A4" s="1">
        <v>42992.375</v>
      </c>
      <c r="B4" s="2">
        <v>3</v>
      </c>
      <c r="C4" t="s">
        <v>4</v>
      </c>
      <c r="D4" t="s">
        <v>15</v>
      </c>
      <c r="E4">
        <v>3483.86</v>
      </c>
      <c r="F4">
        <v>3300</v>
      </c>
      <c r="G4">
        <f>VLOOKUP(C4,Sheet2!$A$1:$J$11,4,FALSE)</f>
        <v>0.34391751766335799</v>
      </c>
      <c r="H4">
        <f>VLOOKUP(C4,Sheet2!$A$1:$J$11,7,FALSE)</f>
        <v>-0.24354205304999799</v>
      </c>
      <c r="I4">
        <f>VLOOKUP(C4,Sheet2!$A$1:$L$11,12,FALSE)</f>
        <v>0.22521156537225506</v>
      </c>
      <c r="J4">
        <f>(Sheet4!E4-Sheet4!E3)/Sheet4!E4*-1</f>
        <v>9.6344284787563239E-2</v>
      </c>
      <c r="K4">
        <f>(Sheet4!I4-Sheet4!I3)/Sheet4!I4*-1</f>
        <v>0.7056025349688051</v>
      </c>
      <c r="L4">
        <f>(Sheet4!F4-Sheet4!F3)/Sheet4!F4*-1</f>
        <v>-0.5757575757575758</v>
      </c>
    </row>
    <row r="5" spans="1:12" x14ac:dyDescent="0.25">
      <c r="A5" s="1">
        <v>42992.5</v>
      </c>
      <c r="B5" s="2">
        <v>4</v>
      </c>
      <c r="C5" t="s">
        <v>5</v>
      </c>
      <c r="D5" t="s">
        <v>15</v>
      </c>
      <c r="E5">
        <v>3519.7</v>
      </c>
      <c r="F5">
        <v>943</v>
      </c>
      <c r="G5">
        <f>VLOOKUP(C5,Sheet2!$A$1:$J$11,4,FALSE)</f>
        <v>0.37628326020532399</v>
      </c>
      <c r="H5">
        <f>VLOOKUP(C5,Sheet2!$A$1:$J$11,7,FALSE)</f>
        <v>-0.27706478035107002</v>
      </c>
      <c r="I5">
        <f>VLOOKUP(C5,Sheet2!$A$1:$L$11,12,FALSE)</f>
        <v>0.25667426852866132</v>
      </c>
      <c r="J5">
        <f>(Sheet4!E5-Sheet4!E4)/Sheet4!E5*-1</f>
        <v>-1.018268602437699E-2</v>
      </c>
      <c r="K5">
        <f>(Sheet4!I5-Sheet4!I4)/Sheet4!I5*-1</f>
        <v>-0.12257832986828207</v>
      </c>
      <c r="L5">
        <f>(Sheet4!F5-Sheet4!F4)/Sheet4!F5*-1</f>
        <v>2.4994697773064689</v>
      </c>
    </row>
    <row r="6" spans="1:12" x14ac:dyDescent="0.25">
      <c r="A6" s="1">
        <v>42992.791666666664</v>
      </c>
      <c r="B6" s="2">
        <v>5</v>
      </c>
      <c r="C6" t="s">
        <v>3</v>
      </c>
      <c r="D6" t="s">
        <v>15</v>
      </c>
      <c r="E6">
        <v>3303.02</v>
      </c>
      <c r="F6">
        <v>2700</v>
      </c>
      <c r="G6">
        <f>VLOOKUP(C6,Sheet2!$A$1:$J$11,4,FALSE)</f>
        <v>0.36212293063950102</v>
      </c>
      <c r="H6">
        <f>VLOOKUP(C6,Sheet2!$A$1:$J$11,7,FALSE)</f>
        <v>-0.28503669727749698</v>
      </c>
      <c r="I6">
        <f>VLOOKUP(C6,Sheet2!$A$1:$L$11,12,FALSE)</f>
        <v>0.18725909178314043</v>
      </c>
      <c r="J6">
        <f>(Sheet4!E6-Sheet4!E5)/Sheet4!E6*-1</f>
        <v>6.5600571598113194E-2</v>
      </c>
      <c r="K6">
        <f>(Sheet4!I6-Sheet4!I5)/Sheet4!I6*-1</f>
        <v>0.3706905554466145</v>
      </c>
      <c r="L6">
        <f>(Sheet4!F6-Sheet4!F5)/Sheet4!F6*-1</f>
        <v>-0.65074074074074073</v>
      </c>
    </row>
    <row r="7" spans="1:12" x14ac:dyDescent="0.25">
      <c r="A7" s="1">
        <v>42993.375</v>
      </c>
      <c r="B7" s="2">
        <v>6</v>
      </c>
      <c r="C7" t="s">
        <v>7</v>
      </c>
      <c r="D7" t="s">
        <v>15</v>
      </c>
      <c r="E7">
        <v>3343.58</v>
      </c>
      <c r="F7">
        <v>4400</v>
      </c>
      <c r="G7">
        <f>VLOOKUP(C7,Sheet2!$A$1:$J$11,4,FALSE)</f>
        <v>0.36711788143099999</v>
      </c>
      <c r="H7">
        <f>VLOOKUP(C7,Sheet2!$A$1:$J$11,7,FALSE)</f>
        <v>-0.30434350539001498</v>
      </c>
      <c r="I7">
        <f>VLOOKUP(C7,Sheet2!$A$1:$L$11,12,FALSE)</f>
        <v>0.17324522748972104</v>
      </c>
      <c r="J7">
        <f>(Sheet4!E7-Sheet4!E6)/Sheet4!E7*-1</f>
        <v>-1.2130710196854851E-2</v>
      </c>
      <c r="K7">
        <f>(Sheet4!I7-Sheet4!I6)/Sheet4!I7*-1</f>
        <v>8.0890333872261244E-2</v>
      </c>
      <c r="L7">
        <f>(Sheet4!F7-Sheet4!F6)/Sheet4!F7*-1</f>
        <v>-0.38636363636363635</v>
      </c>
    </row>
    <row r="8" spans="1:12" x14ac:dyDescent="0.25">
      <c r="A8" s="1">
        <v>42993.5</v>
      </c>
      <c r="B8" s="2">
        <v>7</v>
      </c>
      <c r="C8" t="s">
        <v>8</v>
      </c>
      <c r="D8" t="s">
        <v>15</v>
      </c>
      <c r="E8">
        <v>3701.3</v>
      </c>
      <c r="F8">
        <v>3400</v>
      </c>
      <c r="G8">
        <f>VLOOKUP(C8,Sheet2!$A$1:$J$11,4,FALSE)</f>
        <v>0.397586314038191</v>
      </c>
      <c r="H8">
        <f>VLOOKUP(C8,Sheet2!$A$1:$J$11,7,FALSE)</f>
        <v>-0.270254488599805</v>
      </c>
      <c r="I8">
        <f>VLOOKUP(C8,Sheet2!$A$1:$L$11,12,FALSE)</f>
        <v>0.22649343514454598</v>
      </c>
      <c r="J8">
        <f>(Sheet4!E8-Sheet4!E7)/Sheet4!E8*-1</f>
        <v>-9.6647123983465338E-2</v>
      </c>
      <c r="K8">
        <f>(Sheet4!I8-Sheet4!I7)/Sheet4!I8*-1</f>
        <v>-0.23509823859063478</v>
      </c>
      <c r="L8">
        <f>(Sheet4!F8-Sheet4!F7)/Sheet4!F8*-1</f>
        <v>0.29411764705882354</v>
      </c>
    </row>
    <row r="9" spans="1:12" x14ac:dyDescent="0.25">
      <c r="A9" s="1">
        <v>42993.791666666664</v>
      </c>
      <c r="B9" s="2">
        <v>8</v>
      </c>
      <c r="C9" t="s">
        <v>6</v>
      </c>
      <c r="D9" t="s">
        <v>15</v>
      </c>
      <c r="E9">
        <v>3760.5</v>
      </c>
      <c r="F9">
        <v>1100</v>
      </c>
      <c r="G9">
        <f>VLOOKUP(C9,Sheet2!$A$1:$J$11,4,FALSE)</f>
        <v>0.31498889651258999</v>
      </c>
      <c r="H9">
        <f>VLOOKUP(C9,Sheet2!$A$1:$J$11,7,FALSE)</f>
        <v>-0.234797682188986</v>
      </c>
      <c r="I9">
        <f>VLOOKUP(C9,Sheet2!$A$1:$L$11,12,FALSE)</f>
        <v>0.22319150043174607</v>
      </c>
      <c r="J9">
        <f>(Sheet4!E9-Sheet4!E8)/Sheet4!E9*-1</f>
        <v>-1.5742587421885338E-2</v>
      </c>
      <c r="K9">
        <f>(Sheet4!I9-Sheet4!I8)/Sheet4!I9*-1</f>
        <v>1.4794177674385362E-2</v>
      </c>
      <c r="L9">
        <f>(Sheet4!F9-Sheet4!F8)/Sheet4!F9*-1</f>
        <v>2.0909090909090908</v>
      </c>
    </row>
    <row r="10" spans="1:12" x14ac:dyDescent="0.25">
      <c r="A10" s="1">
        <v>42994.4375</v>
      </c>
      <c r="B10" s="2">
        <v>9</v>
      </c>
      <c r="C10" t="s">
        <v>10</v>
      </c>
      <c r="D10" t="s">
        <v>15</v>
      </c>
      <c r="E10">
        <v>3611.78</v>
      </c>
      <c r="F10">
        <v>556</v>
      </c>
      <c r="G10">
        <f>VLOOKUP(C10,Sheet2!$A$1:$J$11,4,FALSE)</f>
        <v>0.37232560351593602</v>
      </c>
      <c r="H10">
        <f>VLOOKUP(C10,Sheet2!$A$1:$J$11,7,FALSE)</f>
        <v>-0.20102355374094499</v>
      </c>
      <c r="I10">
        <f>VLOOKUP(C10,Sheet2!$A$1:$L$11,12,FALSE)</f>
        <v>0.2537904968470977</v>
      </c>
      <c r="J10">
        <f>(Sheet4!E10-Sheet4!E9)/Sheet4!E10*-1</f>
        <v>4.1176372868779322E-2</v>
      </c>
      <c r="K10">
        <f>(Sheet4!I10-Sheet4!I9)/Sheet4!I10*-1</f>
        <v>-0.12056793613429405</v>
      </c>
      <c r="L10">
        <f>(Sheet4!F10-Sheet4!F9)/Sheet4!F10*-1</f>
        <v>0.97841726618705038</v>
      </c>
    </row>
    <row r="11" spans="1:12" x14ac:dyDescent="0.25">
      <c r="A11" s="1">
        <v>42994.791666666664</v>
      </c>
      <c r="B11" s="2">
        <v>10</v>
      </c>
      <c r="C11" t="s">
        <v>9</v>
      </c>
      <c r="D11" t="s">
        <v>15</v>
      </c>
      <c r="E11">
        <v>3760.94</v>
      </c>
      <c r="F11">
        <v>288</v>
      </c>
      <c r="G11">
        <f>VLOOKUP(C11,Sheet2!$A$1:$J$11,4,FALSE)</f>
        <v>0.41167847414757502</v>
      </c>
      <c r="H11">
        <f>VLOOKUP(C11,Sheet2!$A$1:$J$11,7,FALSE)</f>
        <v>-0.236110632287102</v>
      </c>
      <c r="I11">
        <f>VLOOKUP(C11,Sheet2!$A$1:$L$11,12,FALSE)</f>
        <v>0.30778776839861743</v>
      </c>
      <c r="J11">
        <f>(Sheet4!E11-Sheet4!E10)/Sheet4!E11*-1</f>
        <v>-3.9660297691534521E-2</v>
      </c>
      <c r="K11">
        <f>(Sheet4!I11-Sheet4!I10)/Sheet4!I11*-1</f>
        <v>-0.17543670377955892</v>
      </c>
      <c r="L11">
        <f>(Sheet4!F11-Sheet4!F10)/Sheet4!F11*-1</f>
        <v>0.93055555555555558</v>
      </c>
    </row>
    <row r="12" spans="1:12" x14ac:dyDescent="0.25">
      <c r="A12" s="1">
        <v>42995.333333333336</v>
      </c>
      <c r="B12" s="2">
        <v>11</v>
      </c>
      <c r="C12" t="s">
        <v>11</v>
      </c>
      <c r="D12" t="s">
        <v>15</v>
      </c>
      <c r="E12">
        <v>3583</v>
      </c>
      <c r="F12">
        <v>754</v>
      </c>
      <c r="G12">
        <f>VLOOKUP(C12,Sheet2!$A$1:$J$11,4,FALSE)</f>
        <v>0.33984150045793798</v>
      </c>
      <c r="H12">
        <f>VLOOKUP(C12,Sheet2!$A$1:$J$11,7,FALSE)</f>
        <v>-0.18677534461116499</v>
      </c>
      <c r="I12">
        <f>VLOOKUP(C12,Sheet2!$A$1:$L$11,12,FALSE)</f>
        <v>0.24155924803557061</v>
      </c>
      <c r="J12">
        <f>(Sheet4!E12-Sheet4!E11)/Sheet4!E12*-1</f>
        <v>4.9662294166899261E-2</v>
      </c>
      <c r="K12">
        <f>(Sheet4!I12-Sheet4!I11)/Sheet4!I12*-1</f>
        <v>0.27417091625195988</v>
      </c>
      <c r="L12">
        <f>(Sheet4!F12-Sheet4!F11)/Sheet4!F12*-1</f>
        <v>-0.61803713527851456</v>
      </c>
    </row>
    <row r="13" spans="1:12" hidden="1" x14ac:dyDescent="0.25">
      <c r="A13" s="1">
        <v>42991.5</v>
      </c>
      <c r="B13" s="2">
        <v>2</v>
      </c>
      <c r="C13" t="s">
        <v>2</v>
      </c>
      <c r="D13" t="s">
        <v>16</v>
      </c>
      <c r="E13">
        <v>60.3</v>
      </c>
      <c r="F13">
        <v>4800</v>
      </c>
      <c r="G13">
        <f>VLOOKUP(C13,Sheet2!$A$1:$J$11,4,FALSE)</f>
        <v>0.50786027358781405</v>
      </c>
      <c r="H13">
        <f>VLOOKUP(C13,Sheet2!$A$1:$J$11,7,FALSE)</f>
        <v>-0.30785510269126798</v>
      </c>
      <c r="I13">
        <f>VLOOKUP(C13,Sheet2!$A$1:$L$11,12,FALSE)</f>
        <v>0.38412141680321099</v>
      </c>
    </row>
    <row r="14" spans="1:12" x14ac:dyDescent="0.25">
      <c r="A14" s="1">
        <v>42992.375</v>
      </c>
      <c r="B14" s="2">
        <v>3</v>
      </c>
      <c r="C14" t="s">
        <v>4</v>
      </c>
      <c r="D14" t="s">
        <v>16</v>
      </c>
      <c r="E14">
        <v>50</v>
      </c>
      <c r="F14">
        <v>25500</v>
      </c>
      <c r="G14">
        <f>VLOOKUP(C14,Sheet2!$A$1:$J$11,4,FALSE)</f>
        <v>0.34391751766335799</v>
      </c>
      <c r="H14">
        <f>VLOOKUP(C14,Sheet2!$A$1:$J$11,7,FALSE)</f>
        <v>-0.24354205304999799</v>
      </c>
      <c r="I14">
        <f>VLOOKUP(C14,Sheet2!$A$1:$L$11,12,FALSE)</f>
        <v>0.22521156537225506</v>
      </c>
      <c r="J14">
        <f>(Sheet4!E14-Sheet4!E13)/Sheet4!E14*-1</f>
        <v>0.20599999999999993</v>
      </c>
      <c r="K14">
        <f>(Sheet4!I14-Sheet4!I13)/Sheet4!I14*-1</f>
        <v>0.7056025349688051</v>
      </c>
      <c r="L14">
        <f>(Sheet4!F14-Sheet4!F13)/Sheet4!F14*-1</f>
        <v>-0.81176470588235294</v>
      </c>
    </row>
    <row r="15" spans="1:12" x14ac:dyDescent="0.25">
      <c r="A15" s="1">
        <v>42992.5</v>
      </c>
      <c r="B15" s="2">
        <v>4</v>
      </c>
      <c r="C15" t="s">
        <v>5</v>
      </c>
      <c r="D15" t="s">
        <v>16</v>
      </c>
      <c r="E15">
        <v>51.57</v>
      </c>
      <c r="F15">
        <v>4400</v>
      </c>
      <c r="G15">
        <f>VLOOKUP(C15,Sheet2!$A$1:$J$11,4,FALSE)</f>
        <v>0.37628326020532399</v>
      </c>
      <c r="H15">
        <f>VLOOKUP(C15,Sheet2!$A$1:$J$11,7,FALSE)</f>
        <v>-0.27706478035107002</v>
      </c>
      <c r="I15">
        <f>VLOOKUP(C15,Sheet2!$A$1:$L$11,12,FALSE)</f>
        <v>0.25667426852866132</v>
      </c>
      <c r="J15">
        <f>(Sheet4!E15-Sheet4!E14)/Sheet4!E15*-1</f>
        <v>-3.04440566220671E-2</v>
      </c>
      <c r="K15">
        <f>(Sheet4!I15-Sheet4!I14)/Sheet4!I15*-1</f>
        <v>-0.12257832986828207</v>
      </c>
      <c r="L15">
        <f>(Sheet4!F15-Sheet4!F14)/Sheet4!F15*-1</f>
        <v>4.7954545454545459</v>
      </c>
    </row>
    <row r="16" spans="1:12" x14ac:dyDescent="0.25">
      <c r="A16" s="1">
        <v>42992.791666666664</v>
      </c>
      <c r="B16" s="2">
        <v>5</v>
      </c>
      <c r="C16" t="s">
        <v>3</v>
      </c>
      <c r="D16" t="s">
        <v>16</v>
      </c>
      <c r="E16">
        <v>47.27</v>
      </c>
      <c r="F16">
        <v>17300</v>
      </c>
      <c r="G16">
        <f>VLOOKUP(C16,Sheet2!$A$1:$J$11,4,FALSE)</f>
        <v>0.36212293063950102</v>
      </c>
      <c r="H16">
        <f>VLOOKUP(C16,Sheet2!$A$1:$J$11,7,FALSE)</f>
        <v>-0.28503669727749698</v>
      </c>
      <c r="I16">
        <f>VLOOKUP(C16,Sheet2!$A$1:$L$11,12,FALSE)</f>
        <v>0.18725909178314043</v>
      </c>
      <c r="J16">
        <f>(Sheet4!E16-Sheet4!E15)/Sheet4!E16*-1</f>
        <v>9.0966786545377556E-2</v>
      </c>
      <c r="K16">
        <f>(Sheet4!I16-Sheet4!I15)/Sheet4!I16*-1</f>
        <v>0.3706905554466145</v>
      </c>
      <c r="L16">
        <f>(Sheet4!F16-Sheet4!F15)/Sheet4!F16*-1</f>
        <v>-0.74566473988439308</v>
      </c>
    </row>
    <row r="17" spans="1:12" x14ac:dyDescent="0.25">
      <c r="A17" s="1">
        <v>42993.375</v>
      </c>
      <c r="B17" s="2">
        <v>6</v>
      </c>
      <c r="C17" t="s">
        <v>7</v>
      </c>
      <c r="D17" t="s">
        <v>16</v>
      </c>
      <c r="E17">
        <v>45.01</v>
      </c>
      <c r="F17">
        <v>27400</v>
      </c>
      <c r="G17">
        <f>VLOOKUP(C17,Sheet2!$A$1:$J$11,4,FALSE)</f>
        <v>0.36711788143099999</v>
      </c>
      <c r="H17">
        <f>VLOOKUP(C17,Sheet2!$A$1:$J$11,7,FALSE)</f>
        <v>-0.30434350539001498</v>
      </c>
      <c r="I17">
        <f>VLOOKUP(C17,Sheet2!$A$1:$L$11,12,FALSE)</f>
        <v>0.17324522748972104</v>
      </c>
      <c r="J17">
        <f>(Sheet4!E17-Sheet4!E16)/Sheet4!E17*-1</f>
        <v>5.0211064207953904E-2</v>
      </c>
      <c r="K17">
        <f>(Sheet4!I17-Sheet4!I16)/Sheet4!I17*-1</f>
        <v>8.0890333872261244E-2</v>
      </c>
      <c r="L17">
        <f>(Sheet4!F17-Sheet4!F16)/Sheet4!F17*-1</f>
        <v>-0.36861313868613138</v>
      </c>
    </row>
    <row r="18" spans="1:12" x14ac:dyDescent="0.25">
      <c r="A18" s="1">
        <v>42993.5</v>
      </c>
      <c r="B18" s="2">
        <v>7</v>
      </c>
      <c r="C18" t="s">
        <v>8</v>
      </c>
      <c r="D18" t="s">
        <v>16</v>
      </c>
      <c r="E18">
        <v>52.8</v>
      </c>
      <c r="F18">
        <v>20600</v>
      </c>
      <c r="G18">
        <f>VLOOKUP(C18,Sheet2!$A$1:$J$11,4,FALSE)</f>
        <v>0.397586314038191</v>
      </c>
      <c r="H18">
        <f>VLOOKUP(C18,Sheet2!$A$1:$J$11,7,FALSE)</f>
        <v>-0.270254488599805</v>
      </c>
      <c r="I18">
        <f>VLOOKUP(C18,Sheet2!$A$1:$L$11,12,FALSE)</f>
        <v>0.22649343514454598</v>
      </c>
      <c r="J18">
        <f>(Sheet4!E18-Sheet4!E17)/Sheet4!E18*-1</f>
        <v>-0.14753787878787877</v>
      </c>
      <c r="K18">
        <f>(Sheet4!I18-Sheet4!I17)/Sheet4!I18*-1</f>
        <v>-0.23509823859063478</v>
      </c>
      <c r="L18">
        <f>(Sheet4!F18-Sheet4!F17)/Sheet4!F18*-1</f>
        <v>0.3300970873786408</v>
      </c>
    </row>
    <row r="19" spans="1:12" x14ac:dyDescent="0.25">
      <c r="A19" s="1">
        <v>42993.791666666664</v>
      </c>
      <c r="B19" s="2">
        <v>8</v>
      </c>
      <c r="C19" t="s">
        <v>6</v>
      </c>
      <c r="D19" t="s">
        <v>16</v>
      </c>
      <c r="E19">
        <v>52.8</v>
      </c>
      <c r="F19">
        <v>4300</v>
      </c>
      <c r="G19">
        <f>VLOOKUP(C19,Sheet2!$A$1:$J$11,4,FALSE)</f>
        <v>0.31498889651258999</v>
      </c>
      <c r="H19">
        <f>VLOOKUP(C19,Sheet2!$A$1:$J$11,7,FALSE)</f>
        <v>-0.234797682188986</v>
      </c>
      <c r="I19">
        <f>VLOOKUP(C19,Sheet2!$A$1:$L$11,12,FALSE)</f>
        <v>0.22319150043174607</v>
      </c>
      <c r="J19">
        <f>(Sheet4!E19-Sheet4!E18)/Sheet4!E19*-1</f>
        <v>0</v>
      </c>
      <c r="K19">
        <f>(Sheet4!I19-Sheet4!I18)/Sheet4!I19*-1</f>
        <v>1.4794177674385362E-2</v>
      </c>
      <c r="L19">
        <f>(Sheet4!F19-Sheet4!F18)/Sheet4!F19*-1</f>
        <v>3.7906976744186047</v>
      </c>
    </row>
    <row r="20" spans="1:12" x14ac:dyDescent="0.25">
      <c r="A20" s="1">
        <v>42994.4375</v>
      </c>
      <c r="B20" s="2">
        <v>9</v>
      </c>
      <c r="C20" t="s">
        <v>10</v>
      </c>
      <c r="D20" t="s">
        <v>16</v>
      </c>
      <c r="E20">
        <v>50.77</v>
      </c>
      <c r="F20">
        <v>2500</v>
      </c>
      <c r="G20">
        <f>VLOOKUP(C20,Sheet2!$A$1:$J$11,4,FALSE)</f>
        <v>0.37232560351593602</v>
      </c>
      <c r="H20">
        <f>VLOOKUP(C20,Sheet2!$A$1:$J$11,7,FALSE)</f>
        <v>-0.20102355374094499</v>
      </c>
      <c r="I20">
        <f>VLOOKUP(C20,Sheet2!$A$1:$L$11,12,FALSE)</f>
        <v>0.2537904968470977</v>
      </c>
      <c r="J20">
        <f>(Sheet4!E20-Sheet4!E19)/Sheet4!E20*-1</f>
        <v>3.9984242662989833E-2</v>
      </c>
      <c r="K20">
        <f>(Sheet4!I20-Sheet4!I19)/Sheet4!I20*-1</f>
        <v>-0.12056793613429405</v>
      </c>
      <c r="L20">
        <f>(Sheet4!F20-Sheet4!F19)/Sheet4!F20*-1</f>
        <v>0.72</v>
      </c>
    </row>
    <row r="21" spans="1:12" x14ac:dyDescent="0.25">
      <c r="A21" s="1">
        <v>42994.791666666664</v>
      </c>
      <c r="B21" s="2">
        <v>10</v>
      </c>
      <c r="C21" t="s">
        <v>9</v>
      </c>
      <c r="D21" t="s">
        <v>16</v>
      </c>
      <c r="E21">
        <v>52.16</v>
      </c>
      <c r="F21">
        <v>793</v>
      </c>
      <c r="G21">
        <f>VLOOKUP(C21,Sheet2!$A$1:$J$11,4,FALSE)</f>
        <v>0.41167847414757502</v>
      </c>
      <c r="H21">
        <f>VLOOKUP(C21,Sheet2!$A$1:$J$11,7,FALSE)</f>
        <v>-0.236110632287102</v>
      </c>
      <c r="I21">
        <f>VLOOKUP(C21,Sheet2!$A$1:$L$11,12,FALSE)</f>
        <v>0.30778776839861743</v>
      </c>
      <c r="J21">
        <f>(Sheet4!E21-Sheet4!E20)/Sheet4!E21*-1</f>
        <v>-2.6648773006134847E-2</v>
      </c>
      <c r="K21">
        <f>(Sheet4!I21-Sheet4!I20)/Sheet4!I21*-1</f>
        <v>-0.17543670377955892</v>
      </c>
      <c r="L21">
        <f>(Sheet4!F21-Sheet4!F20)/Sheet4!F21*-1</f>
        <v>2.1525851197982346</v>
      </c>
    </row>
    <row r="22" spans="1:12" x14ac:dyDescent="0.25">
      <c r="A22" s="1">
        <v>42995.333333333336</v>
      </c>
      <c r="B22" s="2">
        <v>11</v>
      </c>
      <c r="C22" t="s">
        <v>11</v>
      </c>
      <c r="D22" t="s">
        <v>16</v>
      </c>
      <c r="E22">
        <v>54.31</v>
      </c>
      <c r="F22">
        <v>4900</v>
      </c>
      <c r="G22">
        <f>VLOOKUP(C22,Sheet2!$A$1:$J$11,4,FALSE)</f>
        <v>0.33984150045793798</v>
      </c>
      <c r="H22">
        <f>VLOOKUP(C22,Sheet2!$A$1:$J$11,7,FALSE)</f>
        <v>-0.18677534461116499</v>
      </c>
      <c r="I22">
        <f>VLOOKUP(C22,Sheet2!$A$1:$L$11,12,FALSE)</f>
        <v>0.24155924803557061</v>
      </c>
      <c r="J22">
        <f>(Sheet4!E22-Sheet4!E21)/Sheet4!E22*-1</f>
        <v>-3.9587552936844149E-2</v>
      </c>
      <c r="K22">
        <f>(Sheet4!I22-Sheet4!I21)/Sheet4!I22*-1</f>
        <v>0.27417091625195988</v>
      </c>
      <c r="L22">
        <f>(Sheet4!F22-Sheet4!F21)/Sheet4!F22*-1</f>
        <v>-0.8381632653061224</v>
      </c>
    </row>
    <row r="23" spans="1:12" hidden="1" x14ac:dyDescent="0.25">
      <c r="A23" s="1">
        <v>42991.5</v>
      </c>
      <c r="B23" s="2">
        <v>2</v>
      </c>
      <c r="C23" t="s">
        <v>2</v>
      </c>
      <c r="D23" t="s">
        <v>17</v>
      </c>
      <c r="E23">
        <v>0.19500000000000001</v>
      </c>
      <c r="F23">
        <v>65400</v>
      </c>
      <c r="G23">
        <f>VLOOKUP(C23,Sheet2!$A$1:$J$11,4,FALSE)</f>
        <v>0.50786027358781405</v>
      </c>
      <c r="H23">
        <f>VLOOKUP(C23,Sheet2!$A$1:$J$11,7,FALSE)</f>
        <v>-0.30785510269126798</v>
      </c>
      <c r="I23">
        <f>VLOOKUP(C23,Sheet2!$A$1:$L$11,12,FALSE)</f>
        <v>0.38412141680321099</v>
      </c>
    </row>
    <row r="24" spans="1:12" x14ac:dyDescent="0.25">
      <c r="A24" s="1">
        <v>42992.375</v>
      </c>
      <c r="B24" s="2">
        <v>3</v>
      </c>
      <c r="C24" t="s">
        <v>4</v>
      </c>
      <c r="D24" t="s">
        <v>17</v>
      </c>
      <c r="E24">
        <v>0.17935999999999999</v>
      </c>
      <c r="F24">
        <v>1300000</v>
      </c>
      <c r="G24">
        <f>VLOOKUP(C24,Sheet2!$A$1:$J$11,4,FALSE)</f>
        <v>0.34391751766335799</v>
      </c>
      <c r="H24">
        <f>VLOOKUP(C24,Sheet2!$A$1:$J$11,7,FALSE)</f>
        <v>-0.24354205304999799</v>
      </c>
      <c r="I24">
        <f>VLOOKUP(C24,Sheet2!$A$1:$L$11,12,FALSE)</f>
        <v>0.22521156537225506</v>
      </c>
      <c r="J24">
        <f>(Sheet4!E24-Sheet4!E23)/Sheet4!E24*-1</f>
        <v>8.7198929527207938E-2</v>
      </c>
      <c r="K24">
        <f>(Sheet4!I24-Sheet4!I23)/Sheet4!I24*-1</f>
        <v>0.7056025349688051</v>
      </c>
      <c r="L24">
        <f>(Sheet4!F24-Sheet4!F23)/Sheet4!F24*-1</f>
        <v>-0.94969230769230772</v>
      </c>
    </row>
    <row r="25" spans="1:12" x14ac:dyDescent="0.25">
      <c r="A25" s="1">
        <v>42992.5</v>
      </c>
      <c r="B25" s="2">
        <v>4</v>
      </c>
      <c r="C25" t="s">
        <v>5</v>
      </c>
      <c r="D25" t="s">
        <v>17</v>
      </c>
      <c r="E25">
        <v>0.17857999999999999</v>
      </c>
      <c r="F25">
        <v>1300000</v>
      </c>
      <c r="G25">
        <f>VLOOKUP(C25,Sheet2!$A$1:$J$11,4,FALSE)</f>
        <v>0.37628326020532399</v>
      </c>
      <c r="H25">
        <f>VLOOKUP(C25,Sheet2!$A$1:$J$11,7,FALSE)</f>
        <v>-0.27706478035107002</v>
      </c>
      <c r="I25">
        <f>VLOOKUP(C25,Sheet2!$A$1:$L$11,12,FALSE)</f>
        <v>0.25667426852866132</v>
      </c>
      <c r="J25">
        <f>(Sheet4!E25-Sheet4!E24)/Sheet4!E25*-1</f>
        <v>4.3677903460634052E-3</v>
      </c>
      <c r="K25">
        <f>(Sheet4!I25-Sheet4!I24)/Sheet4!I25*-1</f>
        <v>-0.12257832986828207</v>
      </c>
      <c r="L25">
        <f>(Sheet4!F25-Sheet4!F24)/Sheet4!F25*-1</f>
        <v>0</v>
      </c>
    </row>
    <row r="26" spans="1:12" x14ac:dyDescent="0.25">
      <c r="A26" s="1">
        <v>42992.791666666664</v>
      </c>
      <c r="B26" s="2">
        <v>5</v>
      </c>
      <c r="C26" t="s">
        <v>3</v>
      </c>
      <c r="D26" t="s">
        <v>17</v>
      </c>
      <c r="E26">
        <v>0.17418</v>
      </c>
      <c r="F26">
        <v>1000000</v>
      </c>
      <c r="G26">
        <f>VLOOKUP(C26,Sheet2!$A$1:$J$11,4,FALSE)</f>
        <v>0.36212293063950102</v>
      </c>
      <c r="H26">
        <f>VLOOKUP(C26,Sheet2!$A$1:$J$11,7,FALSE)</f>
        <v>-0.28503669727749698</v>
      </c>
      <c r="I26">
        <f>VLOOKUP(C26,Sheet2!$A$1:$L$11,12,FALSE)</f>
        <v>0.18725909178314043</v>
      </c>
      <c r="J26">
        <f>(Sheet4!E26-Sheet4!E25)/Sheet4!E26*-1</f>
        <v>2.5261224021127494E-2</v>
      </c>
      <c r="K26">
        <f>(Sheet4!I26-Sheet4!I25)/Sheet4!I26*-1</f>
        <v>0.3706905554466145</v>
      </c>
      <c r="L26">
        <f>(Sheet4!F26-Sheet4!F25)/Sheet4!F26*-1</f>
        <v>0.3</v>
      </c>
    </row>
    <row r="27" spans="1:12" x14ac:dyDescent="0.25">
      <c r="A27" s="1">
        <v>42993.375</v>
      </c>
      <c r="B27" s="2">
        <v>6</v>
      </c>
      <c r="C27" t="s">
        <v>7</v>
      </c>
      <c r="D27" t="s">
        <v>17</v>
      </c>
      <c r="E27">
        <v>0.17</v>
      </c>
      <c r="F27">
        <v>1900000</v>
      </c>
      <c r="G27">
        <f>VLOOKUP(C27,Sheet2!$A$1:$J$11,4,FALSE)</f>
        <v>0.36711788143099999</v>
      </c>
      <c r="H27">
        <f>VLOOKUP(C27,Sheet2!$A$1:$J$11,7,FALSE)</f>
        <v>-0.30434350539001498</v>
      </c>
      <c r="I27">
        <f>VLOOKUP(C27,Sheet2!$A$1:$L$11,12,FALSE)</f>
        <v>0.17324522748972104</v>
      </c>
      <c r="J27">
        <f>(Sheet4!E27-Sheet4!E26)/Sheet4!E27*-1</f>
        <v>2.4588235294117581E-2</v>
      </c>
      <c r="K27">
        <f>(Sheet4!I27-Sheet4!I26)/Sheet4!I27*-1</f>
        <v>8.0890333872261244E-2</v>
      </c>
      <c r="L27">
        <f>(Sheet4!F27-Sheet4!F26)/Sheet4!F27*-1</f>
        <v>-0.47368421052631576</v>
      </c>
    </row>
    <row r="28" spans="1:12" x14ac:dyDescent="0.25">
      <c r="A28" s="1">
        <v>42993.5</v>
      </c>
      <c r="B28" s="2">
        <v>7</v>
      </c>
      <c r="C28" t="s">
        <v>8</v>
      </c>
      <c r="D28" t="s">
        <v>17</v>
      </c>
      <c r="E28">
        <v>0.1895</v>
      </c>
      <c r="F28">
        <v>2500000</v>
      </c>
      <c r="G28">
        <f>VLOOKUP(C28,Sheet2!$A$1:$J$11,4,FALSE)</f>
        <v>0.397586314038191</v>
      </c>
      <c r="H28">
        <f>VLOOKUP(C28,Sheet2!$A$1:$J$11,7,FALSE)</f>
        <v>-0.270254488599805</v>
      </c>
      <c r="I28">
        <f>VLOOKUP(C28,Sheet2!$A$1:$L$11,12,FALSE)</f>
        <v>0.22649343514454598</v>
      </c>
      <c r="J28">
        <f>(Sheet4!E28-Sheet4!E27)/Sheet4!E28*-1</f>
        <v>-0.10290237467018463</v>
      </c>
      <c r="K28">
        <f>(Sheet4!I28-Sheet4!I27)/Sheet4!I28*-1</f>
        <v>-0.23509823859063478</v>
      </c>
      <c r="L28">
        <f>(Sheet4!F28-Sheet4!F27)/Sheet4!F28*-1</f>
        <v>-0.24</v>
      </c>
    </row>
    <row r="29" spans="1:12" x14ac:dyDescent="0.25">
      <c r="A29" s="1">
        <v>42993.791666666664</v>
      </c>
      <c r="B29" s="2">
        <v>8</v>
      </c>
      <c r="C29" t="s">
        <v>6</v>
      </c>
      <c r="D29" t="s">
        <v>17</v>
      </c>
      <c r="E29">
        <v>0.1865</v>
      </c>
      <c r="F29">
        <v>292900</v>
      </c>
      <c r="G29">
        <f>VLOOKUP(C29,Sheet2!$A$1:$J$11,4,FALSE)</f>
        <v>0.31498889651258999</v>
      </c>
      <c r="H29">
        <f>VLOOKUP(C29,Sheet2!$A$1:$J$11,7,FALSE)</f>
        <v>-0.234797682188986</v>
      </c>
      <c r="I29">
        <f>VLOOKUP(C29,Sheet2!$A$1:$L$11,12,FALSE)</f>
        <v>0.22319150043174607</v>
      </c>
      <c r="J29">
        <f>(Sheet4!E29-Sheet4!E28)/Sheet4!E29*-1</f>
        <v>1.6085790884718513E-2</v>
      </c>
      <c r="K29">
        <f>(Sheet4!I29-Sheet4!I28)/Sheet4!I29*-1</f>
        <v>1.4794177674385362E-2</v>
      </c>
      <c r="L29">
        <f>(Sheet4!F29-Sheet4!F28)/Sheet4!F29*-1</f>
        <v>7.535336292249915</v>
      </c>
    </row>
    <row r="30" spans="1:12" x14ac:dyDescent="0.25">
      <c r="A30" s="1">
        <v>42994.4375</v>
      </c>
      <c r="B30" s="2">
        <v>9</v>
      </c>
      <c r="C30" t="s">
        <v>10</v>
      </c>
      <c r="D30" t="s">
        <v>17</v>
      </c>
      <c r="E30">
        <v>0.17751</v>
      </c>
      <c r="F30">
        <v>212500</v>
      </c>
      <c r="G30">
        <f>VLOOKUP(C30,Sheet2!$A$1:$J$11,4,FALSE)</f>
        <v>0.37232560351593602</v>
      </c>
      <c r="H30">
        <f>VLOOKUP(C30,Sheet2!$A$1:$J$11,7,FALSE)</f>
        <v>-0.20102355374094499</v>
      </c>
      <c r="I30">
        <f>VLOOKUP(C30,Sheet2!$A$1:$L$11,12,FALSE)</f>
        <v>0.2537904968470977</v>
      </c>
      <c r="J30">
        <f>(Sheet4!E30-Sheet4!E29)/Sheet4!E30*-1</f>
        <v>5.0645034082586887E-2</v>
      </c>
      <c r="K30">
        <f>(Sheet4!I30-Sheet4!I29)/Sheet4!I30*-1</f>
        <v>-0.12056793613429405</v>
      </c>
      <c r="L30">
        <f>(Sheet4!F30-Sheet4!F29)/Sheet4!F30*-1</f>
        <v>0.37835294117647061</v>
      </c>
    </row>
    <row r="31" spans="1:12" x14ac:dyDescent="0.25">
      <c r="A31" s="1">
        <v>42994.791666666664</v>
      </c>
      <c r="B31" s="2">
        <v>10</v>
      </c>
      <c r="C31" t="s">
        <v>9</v>
      </c>
      <c r="D31" t="s">
        <v>17</v>
      </c>
      <c r="E31">
        <v>0.18021000000000001</v>
      </c>
      <c r="F31">
        <v>210900</v>
      </c>
      <c r="G31">
        <f>VLOOKUP(C31,Sheet2!$A$1:$J$11,4,FALSE)</f>
        <v>0.41167847414757502</v>
      </c>
      <c r="H31">
        <f>VLOOKUP(C31,Sheet2!$A$1:$J$11,7,FALSE)</f>
        <v>-0.236110632287102</v>
      </c>
      <c r="I31">
        <f>VLOOKUP(C31,Sheet2!$A$1:$L$11,12,FALSE)</f>
        <v>0.30778776839861743</v>
      </c>
      <c r="J31">
        <f>(Sheet4!E31-Sheet4!E30)/Sheet4!E31*-1</f>
        <v>-1.4982520392875023E-2</v>
      </c>
      <c r="K31">
        <f>(Sheet4!I31-Sheet4!I30)/Sheet4!I31*-1</f>
        <v>-0.17543670377955892</v>
      </c>
      <c r="L31">
        <f>(Sheet4!F31-Sheet4!F30)/Sheet4!F31*-1</f>
        <v>7.5865339023233761E-3</v>
      </c>
    </row>
    <row r="32" spans="1:12" x14ac:dyDescent="0.25">
      <c r="A32" s="1">
        <v>42995.333333333336</v>
      </c>
      <c r="B32" s="2">
        <v>11</v>
      </c>
      <c r="C32" t="s">
        <v>11</v>
      </c>
      <c r="D32" t="s">
        <v>17</v>
      </c>
      <c r="E32">
        <v>0.17651</v>
      </c>
      <c r="F32">
        <v>217900</v>
      </c>
      <c r="G32">
        <f>VLOOKUP(C32,Sheet2!$A$1:$J$11,4,FALSE)</f>
        <v>0.33984150045793798</v>
      </c>
      <c r="H32">
        <f>VLOOKUP(C32,Sheet2!$A$1:$J$11,7,FALSE)</f>
        <v>-0.18677534461116499</v>
      </c>
      <c r="I32">
        <f>VLOOKUP(C32,Sheet2!$A$1:$L$11,12,FALSE)</f>
        <v>0.24155924803557061</v>
      </c>
      <c r="J32">
        <f>(Sheet4!E32-Sheet4!E31)/Sheet4!E32*-1</f>
        <v>2.0961985156648398E-2</v>
      </c>
      <c r="K32">
        <f>(Sheet4!I32-Sheet4!I31)/Sheet4!I32*-1</f>
        <v>0.27417091625195988</v>
      </c>
      <c r="L32">
        <f>(Sheet4!F32-Sheet4!F31)/Sheet4!F32*-1</f>
        <v>-3.2124827902707667E-2</v>
      </c>
    </row>
    <row r="33" spans="1:12" hidden="1" x14ac:dyDescent="0.25">
      <c r="A33" s="1">
        <v>42991.5</v>
      </c>
      <c r="B33" s="2">
        <v>10</v>
      </c>
      <c r="C33" t="s">
        <v>2</v>
      </c>
      <c r="D33" t="s">
        <v>18</v>
      </c>
      <c r="E33">
        <v>262.32</v>
      </c>
      <c r="F33">
        <v>735</v>
      </c>
      <c r="G33">
        <f>VLOOKUP(C33,Sheet2!$A$1:$J$11,4,FALSE)</f>
        <v>0.50786027358781405</v>
      </c>
      <c r="H33">
        <f>VLOOKUP(C33,Sheet2!$A$1:$J$11,7,FALSE)</f>
        <v>-0.30785510269126798</v>
      </c>
      <c r="I33">
        <f>VLOOKUP(C33,Sheet2!$A$1:$L$11,12,FALSE)</f>
        <v>0.38412141680321099</v>
      </c>
    </row>
    <row r="34" spans="1:12" x14ac:dyDescent="0.25">
      <c r="A34" s="1">
        <v>42992.375</v>
      </c>
      <c r="B34" s="2">
        <v>11</v>
      </c>
      <c r="C34" t="s">
        <v>4</v>
      </c>
      <c r="D34" t="s">
        <v>18</v>
      </c>
      <c r="E34">
        <v>249.9</v>
      </c>
      <c r="F34">
        <v>5800</v>
      </c>
      <c r="G34">
        <f>VLOOKUP(C34,Sheet2!$A$1:$J$11,4,FALSE)</f>
        <v>0.34391751766335799</v>
      </c>
      <c r="H34">
        <f>VLOOKUP(C34,Sheet2!$A$1:$J$11,7,FALSE)</f>
        <v>-0.24354205304999799</v>
      </c>
      <c r="I34">
        <f>VLOOKUP(C34,Sheet2!$A$1:$L$11,12,FALSE)</f>
        <v>0.22521156537225506</v>
      </c>
      <c r="J34">
        <f>(Sheet4!E34-Sheet4!E33)/Sheet4!E34*-1</f>
        <v>4.969987995198074E-2</v>
      </c>
      <c r="K34">
        <f>(Sheet4!I34-Sheet4!I33)/Sheet4!I34*-1</f>
        <v>0.7056025349688051</v>
      </c>
      <c r="L34">
        <f>(Sheet4!F34-Sheet4!F33)/Sheet4!F34*-1</f>
        <v>-0.87327586206896557</v>
      </c>
    </row>
    <row r="35" spans="1:12" x14ac:dyDescent="0.25">
      <c r="A35" s="1">
        <v>42992.5</v>
      </c>
      <c r="C35" t="s">
        <v>5</v>
      </c>
      <c r="D35" t="s">
        <v>18</v>
      </c>
      <c r="E35">
        <v>243</v>
      </c>
      <c r="F35">
        <v>3900</v>
      </c>
      <c r="G35">
        <f>VLOOKUP(C35,Sheet2!$A$1:$J$11,4,FALSE)</f>
        <v>0.37628326020532399</v>
      </c>
      <c r="H35">
        <f>VLOOKUP(C35,Sheet2!$A$1:$J$11,7,FALSE)</f>
        <v>-0.27706478035107002</v>
      </c>
      <c r="I35">
        <f>VLOOKUP(C35,Sheet2!$A$1:$L$11,12,FALSE)</f>
        <v>0.25667426852866132</v>
      </c>
      <c r="J35">
        <f>(Sheet4!E35-Sheet4!E34)/Sheet4!E35*-1</f>
        <v>2.8395061728395087E-2</v>
      </c>
      <c r="K35">
        <f>(Sheet4!I35-Sheet4!I34)/Sheet4!I35*-1</f>
        <v>-0.12257832986828207</v>
      </c>
      <c r="L35">
        <f>(Sheet4!F35-Sheet4!F34)/Sheet4!F35*-1</f>
        <v>0.48717948717948717</v>
      </c>
    </row>
    <row r="36" spans="1:12" x14ac:dyDescent="0.25">
      <c r="A36" s="1">
        <v>42992.791666666664</v>
      </c>
      <c r="C36" t="s">
        <v>3</v>
      </c>
      <c r="D36" t="s">
        <v>18</v>
      </c>
      <c r="E36">
        <v>229.98</v>
      </c>
      <c r="F36">
        <v>2300</v>
      </c>
      <c r="G36">
        <f>VLOOKUP(C36,Sheet2!$A$1:$J$11,4,FALSE)</f>
        <v>0.36212293063950102</v>
      </c>
      <c r="H36">
        <f>VLOOKUP(C36,Sheet2!$A$1:$J$11,7,FALSE)</f>
        <v>-0.28503669727749698</v>
      </c>
      <c r="I36">
        <f>VLOOKUP(C36,Sheet2!$A$1:$L$11,12,FALSE)</f>
        <v>0.18725909178314043</v>
      </c>
      <c r="J36">
        <f>(Sheet4!E36-Sheet4!E35)/Sheet4!E36*-1</f>
        <v>5.6613618575528352E-2</v>
      </c>
      <c r="K36">
        <f>(Sheet4!I36-Sheet4!I35)/Sheet4!I36*-1</f>
        <v>0.3706905554466145</v>
      </c>
      <c r="L36">
        <f>(Sheet4!F36-Sheet4!F35)/Sheet4!F36*-1</f>
        <v>0.69565217391304346</v>
      </c>
    </row>
    <row r="37" spans="1:12" x14ac:dyDescent="0.25">
      <c r="A37" s="1">
        <v>42993.375</v>
      </c>
      <c r="C37" t="s">
        <v>7</v>
      </c>
      <c r="D37" t="s">
        <v>18</v>
      </c>
      <c r="E37">
        <v>229.83</v>
      </c>
      <c r="F37">
        <v>5200</v>
      </c>
      <c r="G37">
        <f>VLOOKUP(C37,Sheet2!$A$1:$J$11,4,FALSE)</f>
        <v>0.36711788143099999</v>
      </c>
      <c r="H37">
        <f>VLOOKUP(C37,Sheet2!$A$1:$J$11,7,FALSE)</f>
        <v>-0.30434350539001498</v>
      </c>
      <c r="I37">
        <f>VLOOKUP(C37,Sheet2!$A$1:$L$11,12,FALSE)</f>
        <v>0.17324522748972104</v>
      </c>
      <c r="J37">
        <f>(Sheet4!E37-Sheet4!E36)/Sheet4!E37*-1</f>
        <v>6.5265631118643019E-4</v>
      </c>
      <c r="K37">
        <f>(Sheet4!I37-Sheet4!I36)/Sheet4!I37*-1</f>
        <v>8.0890333872261244E-2</v>
      </c>
      <c r="L37">
        <f>(Sheet4!F37-Sheet4!F36)/Sheet4!F37*-1</f>
        <v>-0.55769230769230771</v>
      </c>
    </row>
    <row r="38" spans="1:12" x14ac:dyDescent="0.25">
      <c r="A38" s="1">
        <v>42993.5</v>
      </c>
      <c r="C38" t="s">
        <v>8</v>
      </c>
      <c r="D38" t="s">
        <v>18</v>
      </c>
      <c r="E38">
        <v>255.19</v>
      </c>
      <c r="F38">
        <v>7700</v>
      </c>
      <c r="G38">
        <f>VLOOKUP(C38,Sheet2!$A$1:$J$11,4,FALSE)</f>
        <v>0.397586314038191</v>
      </c>
      <c r="H38">
        <f>VLOOKUP(C38,Sheet2!$A$1:$J$11,7,FALSE)</f>
        <v>-0.270254488599805</v>
      </c>
      <c r="I38">
        <f>VLOOKUP(C38,Sheet2!$A$1:$L$11,12,FALSE)</f>
        <v>0.22649343514454598</v>
      </c>
      <c r="J38">
        <f>(Sheet4!E38-Sheet4!E37)/Sheet4!E38*-1</f>
        <v>-9.9376934832869565E-2</v>
      </c>
      <c r="K38">
        <f>(Sheet4!I38-Sheet4!I37)/Sheet4!I38*-1</f>
        <v>-0.23509823859063478</v>
      </c>
      <c r="L38">
        <f>(Sheet4!F38-Sheet4!F37)/Sheet4!F38*-1</f>
        <v>-0.32467532467532467</v>
      </c>
    </row>
    <row r="39" spans="1:12" x14ac:dyDescent="0.25">
      <c r="A39" s="1">
        <v>42993.791666666664</v>
      </c>
      <c r="C39" t="s">
        <v>6</v>
      </c>
      <c r="D39" t="s">
        <v>18</v>
      </c>
      <c r="E39">
        <v>260.83999999999997</v>
      </c>
      <c r="F39">
        <v>1100</v>
      </c>
      <c r="G39">
        <f>VLOOKUP(C39,Sheet2!$A$1:$J$11,4,FALSE)</f>
        <v>0.31498889651258999</v>
      </c>
      <c r="H39">
        <f>VLOOKUP(C39,Sheet2!$A$1:$J$11,7,FALSE)</f>
        <v>-0.234797682188986</v>
      </c>
      <c r="I39">
        <f>VLOOKUP(C39,Sheet2!$A$1:$L$11,12,FALSE)</f>
        <v>0.22319150043174607</v>
      </c>
      <c r="J39">
        <f>(Sheet4!E39-Sheet4!E38)/Sheet4!E39*-1</f>
        <v>-2.166078822266515E-2</v>
      </c>
      <c r="K39">
        <f>(Sheet4!I39-Sheet4!I38)/Sheet4!I39*-1</f>
        <v>1.4794177674385362E-2</v>
      </c>
      <c r="L39">
        <f>(Sheet4!F39-Sheet4!F38)/Sheet4!F39*-1</f>
        <v>6</v>
      </c>
    </row>
    <row r="40" spans="1:12" x14ac:dyDescent="0.25">
      <c r="A40" s="1">
        <v>42994.4375</v>
      </c>
      <c r="C40" t="s">
        <v>10</v>
      </c>
      <c r="D40" t="s">
        <v>18</v>
      </c>
      <c r="E40">
        <v>249.28</v>
      </c>
      <c r="F40">
        <v>875</v>
      </c>
      <c r="G40">
        <f>VLOOKUP(C40,Sheet2!$A$1:$J$11,4,FALSE)</f>
        <v>0.37232560351593602</v>
      </c>
      <c r="H40">
        <f>VLOOKUP(C40,Sheet2!$A$1:$J$11,7,FALSE)</f>
        <v>-0.20102355374094499</v>
      </c>
      <c r="I40">
        <f>VLOOKUP(C40,Sheet2!$A$1:$L$11,12,FALSE)</f>
        <v>0.2537904968470977</v>
      </c>
      <c r="J40">
        <f>(Sheet4!E40-Sheet4!E39)/Sheet4!E40*-1</f>
        <v>4.6373555840821458E-2</v>
      </c>
      <c r="K40">
        <f>(Sheet4!I40-Sheet4!I39)/Sheet4!I40*-1</f>
        <v>-0.12056793613429405</v>
      </c>
      <c r="L40">
        <f>(Sheet4!F40-Sheet4!F39)/Sheet4!F40*-1</f>
        <v>0.25714285714285712</v>
      </c>
    </row>
    <row r="41" spans="1:12" x14ac:dyDescent="0.25">
      <c r="A41" s="1">
        <v>42994.791666666664</v>
      </c>
      <c r="C41" t="s">
        <v>9</v>
      </c>
      <c r="D41" t="s">
        <v>18</v>
      </c>
      <c r="E41">
        <v>253.43</v>
      </c>
      <c r="F41">
        <v>156</v>
      </c>
      <c r="G41">
        <f>VLOOKUP(C41,Sheet2!$A$1:$J$11,4,FALSE)</f>
        <v>0.41167847414757502</v>
      </c>
      <c r="H41">
        <f>VLOOKUP(C41,Sheet2!$A$1:$J$11,7,FALSE)</f>
        <v>-0.236110632287102</v>
      </c>
      <c r="I41">
        <f>VLOOKUP(C41,Sheet2!$A$1:$L$11,12,FALSE)</f>
        <v>0.30778776839861743</v>
      </c>
      <c r="J41">
        <f>(Sheet4!E41-Sheet4!E40)/Sheet4!E41*-1</f>
        <v>-1.6375330466006414E-2</v>
      </c>
      <c r="K41">
        <f>(Sheet4!I41-Sheet4!I40)/Sheet4!I41*-1</f>
        <v>-0.17543670377955892</v>
      </c>
      <c r="L41">
        <f>(Sheet4!F41-Sheet4!F40)/Sheet4!F41*-1</f>
        <v>4.6089743589743586</v>
      </c>
    </row>
    <row r="42" spans="1:12" x14ac:dyDescent="0.25">
      <c r="A42" s="1">
        <v>42995.333333333336</v>
      </c>
      <c r="C42" t="s">
        <v>11</v>
      </c>
      <c r="D42" t="s">
        <v>18</v>
      </c>
      <c r="E42">
        <v>244.41</v>
      </c>
      <c r="F42">
        <v>239</v>
      </c>
      <c r="G42">
        <f>VLOOKUP(C42,Sheet2!$A$1:$J$11,4,FALSE)</f>
        <v>0.33984150045793798</v>
      </c>
      <c r="H42">
        <f>VLOOKUP(C42,Sheet2!$A$1:$J$11,7,FALSE)</f>
        <v>-0.18677534461116499</v>
      </c>
      <c r="I42">
        <f>VLOOKUP(C42,Sheet2!$A$1:$L$11,12,FALSE)</f>
        <v>0.24155924803557061</v>
      </c>
      <c r="J42">
        <f>(Sheet4!E42-Sheet4!E41)/Sheet4!E42*-1</f>
        <v>3.6905200278221063E-2</v>
      </c>
      <c r="K42">
        <f>(Sheet4!I42-Sheet4!I41)/Sheet4!I42*-1</f>
        <v>0.27417091625195988</v>
      </c>
      <c r="L42">
        <f>(Sheet4!F42-Sheet4!F41)/Sheet4!F42*-1</f>
        <v>-0.34728033472803349</v>
      </c>
    </row>
  </sheetData>
  <autoFilter ref="A1:K42" xr:uid="{486A6910-E99A-44E1-A18F-C9B9735D3AC3}">
    <filterColumn colId="0">
      <filters>
        <filter val="DateTime"/>
        <dateGroupItem year="2017" month="9" day="14" dateTimeGrouping="day"/>
        <dateGroupItem year="2017" month="9" day="15" dateTimeGrouping="day"/>
        <dateGroupItem year="2017" month="9" day="16" dateTimeGrouping="day"/>
        <dateGroupItem year="2017" month="9" day="17" dateTimeGrouping="day"/>
      </filters>
    </filterColumn>
    <filterColumn colId="4" showButton="0"/>
    <filterColumn colId="5" showButton="0"/>
    <filterColumn colId="6" showButton="0"/>
    <filterColumn colId="7" showButton="0"/>
    <filterColumn colId="9" showButton="0"/>
  </autoFilter>
  <mergeCells count="2">
    <mergeCell ref="E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2129-9A4A-4D1F-B0C1-9AE5D80B9160}">
  <dimension ref="A1:E47"/>
  <sheetViews>
    <sheetView workbookViewId="0">
      <selection activeCell="C1" sqref="A1:C1"/>
    </sheetView>
  </sheetViews>
  <sheetFormatPr defaultRowHeight="15" x14ac:dyDescent="0.25"/>
  <cols>
    <col min="1" max="1" width="26.140625" style="3" customWidth="1"/>
    <col min="2" max="2" width="22.42578125" customWidth="1"/>
    <col min="4" max="4" width="11.140625" customWidth="1"/>
  </cols>
  <sheetData>
    <row r="1" spans="1:5" x14ac:dyDescent="0.25">
      <c r="A1" s="1" t="s">
        <v>12</v>
      </c>
      <c r="B1" t="s">
        <v>1</v>
      </c>
      <c r="C1" t="s">
        <v>41</v>
      </c>
      <c r="D1" t="s">
        <v>43</v>
      </c>
      <c r="E1" t="s">
        <v>42</v>
      </c>
    </row>
    <row r="2" spans="1:5" x14ac:dyDescent="0.25">
      <c r="A2" s="1">
        <v>42992.375</v>
      </c>
      <c r="B2" t="s">
        <v>4</v>
      </c>
      <c r="C2" t="s">
        <v>15</v>
      </c>
      <c r="D2">
        <v>9.6344284787563239E-2</v>
      </c>
      <c r="E2">
        <v>0.7056025349688051</v>
      </c>
    </row>
    <row r="3" spans="1:5" x14ac:dyDescent="0.25">
      <c r="A3" s="1">
        <v>42992.5</v>
      </c>
      <c r="B3" t="s">
        <v>5</v>
      </c>
      <c r="C3" t="s">
        <v>15</v>
      </c>
      <c r="D3">
        <v>-1.018268602437699E-2</v>
      </c>
      <c r="E3">
        <v>-0.12257832986828207</v>
      </c>
    </row>
    <row r="4" spans="1:5" x14ac:dyDescent="0.25">
      <c r="A4" s="1">
        <v>42992.791666666664</v>
      </c>
      <c r="B4" t="s">
        <v>3</v>
      </c>
      <c r="C4" t="s">
        <v>15</v>
      </c>
      <c r="D4">
        <v>6.5600571598113194E-2</v>
      </c>
      <c r="E4">
        <v>0.3706905554466145</v>
      </c>
    </row>
    <row r="5" spans="1:5" x14ac:dyDescent="0.25">
      <c r="A5" s="1">
        <v>42993.375</v>
      </c>
      <c r="B5" t="s">
        <v>7</v>
      </c>
      <c r="C5" t="s">
        <v>15</v>
      </c>
      <c r="D5">
        <v>-1.2130710196854851E-2</v>
      </c>
      <c r="E5">
        <v>8.0890333872261244E-2</v>
      </c>
    </row>
    <row r="6" spans="1:5" x14ac:dyDescent="0.25">
      <c r="A6" s="1">
        <v>42993.5</v>
      </c>
      <c r="B6" t="s">
        <v>8</v>
      </c>
      <c r="C6" t="s">
        <v>15</v>
      </c>
      <c r="D6">
        <v>-9.6647123983465338E-2</v>
      </c>
      <c r="E6">
        <v>-0.23509823859063478</v>
      </c>
    </row>
    <row r="7" spans="1:5" x14ac:dyDescent="0.25">
      <c r="A7" s="1">
        <v>42993.791666666664</v>
      </c>
      <c r="B7" t="s">
        <v>6</v>
      </c>
      <c r="C7" t="s">
        <v>15</v>
      </c>
      <c r="D7">
        <v>-1.5742587421885338E-2</v>
      </c>
      <c r="E7">
        <v>1.4794177674385362E-2</v>
      </c>
    </row>
    <row r="8" spans="1:5" x14ac:dyDescent="0.25">
      <c r="A8" s="1">
        <v>42994.4375</v>
      </c>
      <c r="B8" t="s">
        <v>10</v>
      </c>
      <c r="C8" t="s">
        <v>15</v>
      </c>
      <c r="D8">
        <v>4.1176372868779322E-2</v>
      </c>
      <c r="E8">
        <v>-0.12056793613429405</v>
      </c>
    </row>
    <row r="9" spans="1:5" x14ac:dyDescent="0.25">
      <c r="A9" s="1">
        <v>42994.791666666664</v>
      </c>
      <c r="B9" t="s">
        <v>9</v>
      </c>
      <c r="C9" t="s">
        <v>15</v>
      </c>
      <c r="D9">
        <v>-3.9660297691534521E-2</v>
      </c>
      <c r="E9">
        <v>-0.17543670377955892</v>
      </c>
    </row>
    <row r="10" spans="1:5" x14ac:dyDescent="0.25">
      <c r="A10" s="1">
        <v>42995.333333333336</v>
      </c>
      <c r="B10" t="s">
        <v>11</v>
      </c>
      <c r="C10" t="s">
        <v>15</v>
      </c>
      <c r="D10">
        <v>4.9662294166899261E-2</v>
      </c>
      <c r="E10">
        <v>0.27417091625195988</v>
      </c>
    </row>
    <row r="11" spans="1:5" x14ac:dyDescent="0.25">
      <c r="A11" s="1">
        <v>42992.375</v>
      </c>
      <c r="B11" t="s">
        <v>4</v>
      </c>
      <c r="C11" t="s">
        <v>16</v>
      </c>
      <c r="D11">
        <v>0.20599999999999993</v>
      </c>
      <c r="E11">
        <v>0.7056025349688051</v>
      </c>
    </row>
    <row r="12" spans="1:5" x14ac:dyDescent="0.25">
      <c r="A12" s="1">
        <v>42992.5</v>
      </c>
      <c r="B12" t="s">
        <v>5</v>
      </c>
      <c r="C12" t="s">
        <v>16</v>
      </c>
      <c r="D12">
        <v>-3.04440566220671E-2</v>
      </c>
      <c r="E12">
        <v>-0.12257832986828207</v>
      </c>
    </row>
    <row r="13" spans="1:5" x14ac:dyDescent="0.25">
      <c r="A13" s="1">
        <v>42992.791666666664</v>
      </c>
      <c r="B13" t="s">
        <v>3</v>
      </c>
      <c r="C13" t="s">
        <v>16</v>
      </c>
      <c r="D13">
        <v>9.0966786545377556E-2</v>
      </c>
      <c r="E13">
        <v>0.3706905554466145</v>
      </c>
    </row>
    <row r="14" spans="1:5" x14ac:dyDescent="0.25">
      <c r="A14" s="1">
        <v>42993.375</v>
      </c>
      <c r="B14" t="s">
        <v>7</v>
      </c>
      <c r="C14" t="s">
        <v>16</v>
      </c>
      <c r="D14">
        <v>5.0211064207953904E-2</v>
      </c>
      <c r="E14">
        <v>8.0890333872261244E-2</v>
      </c>
    </row>
    <row r="15" spans="1:5" x14ac:dyDescent="0.25">
      <c r="A15" s="1">
        <v>42993.5</v>
      </c>
      <c r="B15" t="s">
        <v>8</v>
      </c>
      <c r="C15" t="s">
        <v>16</v>
      </c>
      <c r="D15">
        <v>-0.14753787878787877</v>
      </c>
      <c r="E15">
        <v>-0.23509823859063478</v>
      </c>
    </row>
    <row r="16" spans="1:5" x14ac:dyDescent="0.25">
      <c r="A16" s="1">
        <v>42993.791666666664</v>
      </c>
      <c r="B16" t="s">
        <v>6</v>
      </c>
      <c r="C16" t="s">
        <v>16</v>
      </c>
      <c r="D16">
        <v>0</v>
      </c>
      <c r="E16">
        <v>1.4794177674385362E-2</v>
      </c>
    </row>
    <row r="17" spans="1:5" x14ac:dyDescent="0.25">
      <c r="A17" s="1">
        <v>42994.4375</v>
      </c>
      <c r="B17" t="s">
        <v>10</v>
      </c>
      <c r="C17" t="s">
        <v>16</v>
      </c>
      <c r="D17">
        <v>3.9984242662989833E-2</v>
      </c>
      <c r="E17">
        <v>-0.12056793613429405</v>
      </c>
    </row>
    <row r="18" spans="1:5" x14ac:dyDescent="0.25">
      <c r="A18" s="1">
        <v>42994.791666666664</v>
      </c>
      <c r="B18" t="s">
        <v>9</v>
      </c>
      <c r="C18" t="s">
        <v>16</v>
      </c>
      <c r="D18">
        <v>-2.6648773006134847E-2</v>
      </c>
      <c r="E18">
        <v>-0.17543670377955892</v>
      </c>
    </row>
    <row r="19" spans="1:5" x14ac:dyDescent="0.25">
      <c r="A19" s="1">
        <v>42995.333333333336</v>
      </c>
      <c r="B19" t="s">
        <v>11</v>
      </c>
      <c r="C19" t="s">
        <v>16</v>
      </c>
      <c r="D19">
        <v>-3.9587552936844149E-2</v>
      </c>
      <c r="E19">
        <v>0.27417091625195988</v>
      </c>
    </row>
    <row r="20" spans="1:5" x14ac:dyDescent="0.25">
      <c r="A20" s="1">
        <v>42992.375</v>
      </c>
      <c r="B20" t="s">
        <v>4</v>
      </c>
      <c r="C20" t="s">
        <v>17</v>
      </c>
      <c r="D20">
        <v>8.7198929527207938E-2</v>
      </c>
      <c r="E20">
        <v>0.7056025349688051</v>
      </c>
    </row>
    <row r="21" spans="1:5" x14ac:dyDescent="0.25">
      <c r="A21" s="1">
        <v>42992.5</v>
      </c>
      <c r="B21" t="s">
        <v>5</v>
      </c>
      <c r="C21" t="s">
        <v>17</v>
      </c>
      <c r="D21">
        <v>4.3677903460634052E-3</v>
      </c>
      <c r="E21">
        <v>-0.12257832986828207</v>
      </c>
    </row>
    <row r="22" spans="1:5" x14ac:dyDescent="0.25">
      <c r="A22" s="1">
        <v>42992.791666666664</v>
      </c>
      <c r="B22" t="s">
        <v>3</v>
      </c>
      <c r="C22" t="s">
        <v>17</v>
      </c>
      <c r="D22">
        <v>2.5261224021127494E-2</v>
      </c>
      <c r="E22">
        <v>0.3706905554466145</v>
      </c>
    </row>
    <row r="23" spans="1:5" x14ac:dyDescent="0.25">
      <c r="A23" s="1">
        <v>42993.375</v>
      </c>
      <c r="B23" t="s">
        <v>7</v>
      </c>
      <c r="C23" t="s">
        <v>17</v>
      </c>
      <c r="D23">
        <v>2.4588235294117581E-2</v>
      </c>
      <c r="E23">
        <v>8.0890333872261244E-2</v>
      </c>
    </row>
    <row r="24" spans="1:5" x14ac:dyDescent="0.25">
      <c r="A24" s="1">
        <v>42993.5</v>
      </c>
      <c r="B24" t="s">
        <v>8</v>
      </c>
      <c r="C24" t="s">
        <v>17</v>
      </c>
      <c r="D24">
        <v>-0.10290237467018463</v>
      </c>
      <c r="E24">
        <v>-0.23509823859063478</v>
      </c>
    </row>
    <row r="25" spans="1:5" x14ac:dyDescent="0.25">
      <c r="A25" s="1">
        <v>42993.791666666664</v>
      </c>
      <c r="B25" t="s">
        <v>6</v>
      </c>
      <c r="C25" t="s">
        <v>17</v>
      </c>
      <c r="D25">
        <v>1.6085790884718513E-2</v>
      </c>
      <c r="E25">
        <v>1.4794177674385362E-2</v>
      </c>
    </row>
    <row r="26" spans="1:5" x14ac:dyDescent="0.25">
      <c r="A26" s="1">
        <v>42994.4375</v>
      </c>
      <c r="B26" t="s">
        <v>10</v>
      </c>
      <c r="C26" t="s">
        <v>17</v>
      </c>
      <c r="D26">
        <v>5.0645034082586887E-2</v>
      </c>
      <c r="E26">
        <v>-0.12056793613429405</v>
      </c>
    </row>
    <row r="27" spans="1:5" x14ac:dyDescent="0.25">
      <c r="A27" s="1">
        <v>42994.791666666664</v>
      </c>
      <c r="B27" t="s">
        <v>9</v>
      </c>
      <c r="C27" t="s">
        <v>17</v>
      </c>
      <c r="D27">
        <v>-1.4982520392875023E-2</v>
      </c>
      <c r="E27">
        <v>-0.17543670377955892</v>
      </c>
    </row>
    <row r="28" spans="1:5" x14ac:dyDescent="0.25">
      <c r="A28" s="1">
        <v>42995.333333333336</v>
      </c>
      <c r="B28" t="s">
        <v>11</v>
      </c>
      <c r="C28" t="s">
        <v>17</v>
      </c>
      <c r="D28">
        <v>2.0961985156648398E-2</v>
      </c>
      <c r="E28">
        <v>0.27417091625195988</v>
      </c>
    </row>
    <row r="29" spans="1:5" x14ac:dyDescent="0.25">
      <c r="A29" s="1">
        <v>42992.375</v>
      </c>
      <c r="B29" t="s">
        <v>4</v>
      </c>
      <c r="C29" t="s">
        <v>18</v>
      </c>
      <c r="D29">
        <v>4.969987995198074E-2</v>
      </c>
      <c r="E29">
        <v>0.7056025349688051</v>
      </c>
    </row>
    <row r="30" spans="1:5" x14ac:dyDescent="0.25">
      <c r="A30" s="1">
        <v>42992.5</v>
      </c>
      <c r="B30" t="s">
        <v>5</v>
      </c>
      <c r="C30" t="s">
        <v>18</v>
      </c>
      <c r="D30">
        <v>2.8395061728395087E-2</v>
      </c>
      <c r="E30">
        <v>-0.12257832986828207</v>
      </c>
    </row>
    <row r="31" spans="1:5" x14ac:dyDescent="0.25">
      <c r="A31" s="1">
        <v>42992.791666666664</v>
      </c>
      <c r="B31" t="s">
        <v>3</v>
      </c>
      <c r="C31" t="s">
        <v>18</v>
      </c>
      <c r="D31">
        <v>5.6613618575528352E-2</v>
      </c>
      <c r="E31">
        <v>0.3706905554466145</v>
      </c>
    </row>
    <row r="32" spans="1:5" x14ac:dyDescent="0.25">
      <c r="A32" s="1">
        <v>42993.375</v>
      </c>
      <c r="B32" t="s">
        <v>7</v>
      </c>
      <c r="C32" t="s">
        <v>18</v>
      </c>
      <c r="D32">
        <v>6.5265631118643019E-4</v>
      </c>
      <c r="E32">
        <v>8.0890333872261244E-2</v>
      </c>
    </row>
    <row r="33" spans="1:5" x14ac:dyDescent="0.25">
      <c r="A33" s="1">
        <v>42993.5</v>
      </c>
      <c r="B33" t="s">
        <v>8</v>
      </c>
      <c r="C33" t="s">
        <v>18</v>
      </c>
      <c r="D33">
        <v>-9.9376934832869565E-2</v>
      </c>
      <c r="E33">
        <v>-0.23509823859063478</v>
      </c>
    </row>
    <row r="34" spans="1:5" x14ac:dyDescent="0.25">
      <c r="A34" s="1">
        <v>42993.791666666664</v>
      </c>
      <c r="B34" t="s">
        <v>6</v>
      </c>
      <c r="C34" t="s">
        <v>18</v>
      </c>
      <c r="D34">
        <v>-2.166078822266515E-2</v>
      </c>
      <c r="E34">
        <v>1.4794177674385362E-2</v>
      </c>
    </row>
    <row r="35" spans="1:5" x14ac:dyDescent="0.25">
      <c r="A35" s="1">
        <v>42994.4375</v>
      </c>
      <c r="B35" t="s">
        <v>10</v>
      </c>
      <c r="C35" t="s">
        <v>18</v>
      </c>
      <c r="D35">
        <v>4.6373555840821458E-2</v>
      </c>
      <c r="E35">
        <v>-0.12056793613429405</v>
      </c>
    </row>
    <row r="36" spans="1:5" x14ac:dyDescent="0.25">
      <c r="A36" s="1">
        <v>42994.791666666664</v>
      </c>
      <c r="B36" t="s">
        <v>9</v>
      </c>
      <c r="C36" t="s">
        <v>18</v>
      </c>
      <c r="D36">
        <v>-1.6375330466006414E-2</v>
      </c>
      <c r="E36">
        <v>-0.17543670377955892</v>
      </c>
    </row>
    <row r="37" spans="1:5" x14ac:dyDescent="0.25">
      <c r="A37" s="1">
        <v>42995.333333333336</v>
      </c>
      <c r="B37" t="s">
        <v>11</v>
      </c>
      <c r="C37" t="s">
        <v>18</v>
      </c>
      <c r="D37">
        <v>3.6905200278221063E-2</v>
      </c>
      <c r="E37">
        <v>0.27417091625195988</v>
      </c>
    </row>
    <row r="38" spans="1:5" x14ac:dyDescent="0.25">
      <c r="C38" t="s">
        <v>45</v>
      </c>
      <c r="D38">
        <v>0.7056025349688051</v>
      </c>
      <c r="E38">
        <v>0.7056025349688051</v>
      </c>
    </row>
    <row r="39" spans="1:5" x14ac:dyDescent="0.25">
      <c r="C39" t="s">
        <v>45</v>
      </c>
      <c r="D39">
        <v>-0.12257832986828207</v>
      </c>
      <c r="E39">
        <v>-0.12257832986828207</v>
      </c>
    </row>
    <row r="40" spans="1:5" x14ac:dyDescent="0.25">
      <c r="C40" t="s">
        <v>45</v>
      </c>
      <c r="D40">
        <v>0.3706905554466145</v>
      </c>
      <c r="E40">
        <v>0.3706905554466145</v>
      </c>
    </row>
    <row r="41" spans="1:5" x14ac:dyDescent="0.25">
      <c r="C41" t="s">
        <v>45</v>
      </c>
      <c r="D41">
        <v>8.0890333872261244E-2</v>
      </c>
      <c r="E41">
        <v>8.0890333872261244E-2</v>
      </c>
    </row>
    <row r="42" spans="1:5" x14ac:dyDescent="0.25">
      <c r="C42" t="s">
        <v>45</v>
      </c>
      <c r="D42">
        <v>-0.23509823859063478</v>
      </c>
      <c r="E42">
        <v>-0.23509823859063478</v>
      </c>
    </row>
    <row r="43" spans="1:5" x14ac:dyDescent="0.25">
      <c r="C43" t="s">
        <v>45</v>
      </c>
      <c r="D43">
        <v>1.4794177674385362E-2</v>
      </c>
      <c r="E43">
        <v>1.4794177674385362E-2</v>
      </c>
    </row>
    <row r="44" spans="1:5" x14ac:dyDescent="0.25">
      <c r="C44" t="s">
        <v>45</v>
      </c>
      <c r="D44">
        <v>-0.12056793613429405</v>
      </c>
      <c r="E44">
        <v>-0.12056793613429405</v>
      </c>
    </row>
    <row r="45" spans="1:5" x14ac:dyDescent="0.25">
      <c r="C45" t="s">
        <v>45</v>
      </c>
      <c r="D45">
        <v>-0.17543670377955892</v>
      </c>
      <c r="E45">
        <v>-0.17543670377955892</v>
      </c>
    </row>
    <row r="46" spans="1:5" x14ac:dyDescent="0.25">
      <c r="C46" t="s">
        <v>45</v>
      </c>
      <c r="D46">
        <v>0.27417091625195988</v>
      </c>
      <c r="E46">
        <v>0.27417091625195988</v>
      </c>
    </row>
    <row r="47" spans="1:5" x14ac:dyDescent="0.25">
      <c r="C47" t="s">
        <v>45</v>
      </c>
      <c r="D47">
        <v>4.9662294166899261E-2</v>
      </c>
      <c r="E47">
        <v>4.9662294166899261E-2</v>
      </c>
    </row>
  </sheetData>
  <autoFilter ref="A1:L37" xr:uid="{6AFAC1D1-4335-4E61-849E-416B0512542F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1BFD-E16B-4D40-AE75-68F2BCFABADE}">
  <dimension ref="A1:E37"/>
  <sheetViews>
    <sheetView workbookViewId="0">
      <selection activeCell="M26" sqref="M26"/>
    </sheetView>
  </sheetViews>
  <sheetFormatPr defaultRowHeight="15" x14ac:dyDescent="0.25"/>
  <cols>
    <col min="1" max="1" width="19.7109375" customWidth="1"/>
    <col min="3" max="3" width="17.28515625" customWidth="1"/>
  </cols>
  <sheetData>
    <row r="1" spans="1:5" x14ac:dyDescent="0.25">
      <c r="A1" s="1" t="s">
        <v>46</v>
      </c>
      <c r="B1" t="s">
        <v>1</v>
      </c>
      <c r="C1" t="s">
        <v>41</v>
      </c>
      <c r="D1" t="s">
        <v>47</v>
      </c>
    </row>
    <row r="2" spans="1:5" x14ac:dyDescent="0.25">
      <c r="A2" s="1">
        <v>42992.375</v>
      </c>
      <c r="B2" t="s">
        <v>4</v>
      </c>
      <c r="C2" t="s">
        <v>15</v>
      </c>
      <c r="D2">
        <v>0.5757575757575758</v>
      </c>
      <c r="E2">
        <f>ABS(D2)</f>
        <v>0.5757575757575758</v>
      </c>
    </row>
    <row r="3" spans="1:5" x14ac:dyDescent="0.25">
      <c r="A3" s="1">
        <v>42992.5</v>
      </c>
      <c r="B3" t="s">
        <v>5</v>
      </c>
      <c r="C3" t="s">
        <v>15</v>
      </c>
      <c r="D3">
        <v>2.4994697773064689</v>
      </c>
      <c r="E3">
        <f t="shared" ref="E3:E37" si="0">ABS(D3)</f>
        <v>2.4994697773064689</v>
      </c>
    </row>
    <row r="4" spans="1:5" x14ac:dyDescent="0.25">
      <c r="A4" s="1">
        <v>42992.791666666664</v>
      </c>
      <c r="B4" t="s">
        <v>3</v>
      </c>
      <c r="C4" t="s">
        <v>15</v>
      </c>
      <c r="D4">
        <v>0.65074074074074073</v>
      </c>
      <c r="E4">
        <f t="shared" si="0"/>
        <v>0.65074074074074073</v>
      </c>
    </row>
    <row r="5" spans="1:5" x14ac:dyDescent="0.25">
      <c r="A5" s="1">
        <v>42993.375</v>
      </c>
      <c r="B5" t="s">
        <v>7</v>
      </c>
      <c r="C5" t="s">
        <v>15</v>
      </c>
      <c r="D5">
        <v>0.38636363636363635</v>
      </c>
      <c r="E5">
        <f t="shared" si="0"/>
        <v>0.38636363636363635</v>
      </c>
    </row>
    <row r="6" spans="1:5" x14ac:dyDescent="0.25">
      <c r="A6" s="1">
        <v>42993.5</v>
      </c>
      <c r="B6" t="s">
        <v>8</v>
      </c>
      <c r="C6" t="s">
        <v>15</v>
      </c>
      <c r="D6">
        <v>0.29411764705882354</v>
      </c>
      <c r="E6">
        <f t="shared" si="0"/>
        <v>0.29411764705882354</v>
      </c>
    </row>
    <row r="7" spans="1:5" x14ac:dyDescent="0.25">
      <c r="A7" s="1">
        <v>42993.791666666664</v>
      </c>
      <c r="B7" t="s">
        <v>6</v>
      </c>
      <c r="C7" t="s">
        <v>15</v>
      </c>
      <c r="D7">
        <v>2.0909090909090908</v>
      </c>
      <c r="E7">
        <f t="shared" si="0"/>
        <v>2.0909090909090908</v>
      </c>
    </row>
    <row r="8" spans="1:5" x14ac:dyDescent="0.25">
      <c r="A8" s="1">
        <v>42994.4375</v>
      </c>
      <c r="B8" t="s">
        <v>10</v>
      </c>
      <c r="C8" t="s">
        <v>15</v>
      </c>
      <c r="D8">
        <v>0.97841726618705038</v>
      </c>
      <c r="E8">
        <f t="shared" si="0"/>
        <v>0.97841726618705038</v>
      </c>
    </row>
    <row r="9" spans="1:5" x14ac:dyDescent="0.25">
      <c r="A9" s="1">
        <v>42994.791666666664</v>
      </c>
      <c r="B9" t="s">
        <v>9</v>
      </c>
      <c r="C9" t="s">
        <v>15</v>
      </c>
      <c r="D9">
        <v>0.93055555555555558</v>
      </c>
      <c r="E9">
        <f t="shared" si="0"/>
        <v>0.93055555555555558</v>
      </c>
    </row>
    <row r="10" spans="1:5" x14ac:dyDescent="0.25">
      <c r="A10" s="1">
        <v>42995.333333333336</v>
      </c>
      <c r="B10" t="s">
        <v>11</v>
      </c>
      <c r="C10" t="s">
        <v>15</v>
      </c>
      <c r="D10">
        <v>0.61803713527851456</v>
      </c>
      <c r="E10">
        <f t="shared" si="0"/>
        <v>0.61803713527851456</v>
      </c>
    </row>
    <row r="11" spans="1:5" x14ac:dyDescent="0.25">
      <c r="A11" s="1">
        <v>42992.375</v>
      </c>
      <c r="B11" t="s">
        <v>4</v>
      </c>
      <c r="C11" t="s">
        <v>16</v>
      </c>
      <c r="D11">
        <v>0.81176470588235294</v>
      </c>
      <c r="E11">
        <f t="shared" si="0"/>
        <v>0.81176470588235294</v>
      </c>
    </row>
    <row r="12" spans="1:5" x14ac:dyDescent="0.25">
      <c r="A12" s="1">
        <v>42992.5</v>
      </c>
      <c r="B12" t="s">
        <v>5</v>
      </c>
      <c r="C12" t="s">
        <v>16</v>
      </c>
      <c r="D12">
        <v>4.7954545454545459</v>
      </c>
      <c r="E12">
        <f>ABS(D12)</f>
        <v>4.7954545454545459</v>
      </c>
    </row>
    <row r="13" spans="1:5" x14ac:dyDescent="0.25">
      <c r="A13" s="1">
        <v>42992.791666666664</v>
      </c>
      <c r="B13" t="s">
        <v>3</v>
      </c>
      <c r="C13" t="s">
        <v>16</v>
      </c>
      <c r="D13">
        <v>0.74566473988439308</v>
      </c>
      <c r="E13">
        <f t="shared" si="0"/>
        <v>0.74566473988439308</v>
      </c>
    </row>
    <row r="14" spans="1:5" x14ac:dyDescent="0.25">
      <c r="A14" s="1">
        <v>42993.375</v>
      </c>
      <c r="B14" t="s">
        <v>7</v>
      </c>
      <c r="C14" t="s">
        <v>16</v>
      </c>
      <c r="D14">
        <v>0.36861313868613138</v>
      </c>
      <c r="E14">
        <f t="shared" si="0"/>
        <v>0.36861313868613138</v>
      </c>
    </row>
    <row r="15" spans="1:5" x14ac:dyDescent="0.25">
      <c r="A15" s="1">
        <v>42993.5</v>
      </c>
      <c r="B15" t="s">
        <v>8</v>
      </c>
      <c r="C15" t="s">
        <v>16</v>
      </c>
      <c r="D15">
        <v>0.3300970873786408</v>
      </c>
      <c r="E15">
        <f t="shared" si="0"/>
        <v>0.3300970873786408</v>
      </c>
    </row>
    <row r="16" spans="1:5" x14ac:dyDescent="0.25">
      <c r="A16" s="1">
        <v>42993.791666666664</v>
      </c>
      <c r="B16" t="s">
        <v>6</v>
      </c>
      <c r="C16" t="s">
        <v>16</v>
      </c>
      <c r="D16">
        <v>3.7906976744186047</v>
      </c>
      <c r="E16">
        <f t="shared" si="0"/>
        <v>3.7906976744186047</v>
      </c>
    </row>
    <row r="17" spans="1:5" x14ac:dyDescent="0.25">
      <c r="A17" s="1">
        <v>42994.4375</v>
      </c>
      <c r="B17" t="s">
        <v>10</v>
      </c>
      <c r="C17" t="s">
        <v>16</v>
      </c>
      <c r="D17">
        <v>0.72</v>
      </c>
      <c r="E17">
        <f t="shared" si="0"/>
        <v>0.72</v>
      </c>
    </row>
    <row r="18" spans="1:5" x14ac:dyDescent="0.25">
      <c r="A18" s="1">
        <v>42994.791666666664</v>
      </c>
      <c r="B18" t="s">
        <v>9</v>
      </c>
      <c r="C18" t="s">
        <v>16</v>
      </c>
      <c r="D18">
        <v>2.1525851197982346</v>
      </c>
      <c r="E18">
        <f t="shared" si="0"/>
        <v>2.1525851197982346</v>
      </c>
    </row>
    <row r="19" spans="1:5" x14ac:dyDescent="0.25">
      <c r="A19" s="1">
        <v>42995.333333333336</v>
      </c>
      <c r="B19" t="s">
        <v>11</v>
      </c>
      <c r="C19" t="s">
        <v>16</v>
      </c>
      <c r="D19">
        <v>0.8381632653061224</v>
      </c>
      <c r="E19">
        <f t="shared" si="0"/>
        <v>0.8381632653061224</v>
      </c>
    </row>
    <row r="20" spans="1:5" x14ac:dyDescent="0.25">
      <c r="A20" s="1">
        <v>42992.375</v>
      </c>
      <c r="B20" t="s">
        <v>4</v>
      </c>
      <c r="C20" t="s">
        <v>17</v>
      </c>
      <c r="D20">
        <v>0.94969230769230772</v>
      </c>
      <c r="E20">
        <f t="shared" si="0"/>
        <v>0.94969230769230772</v>
      </c>
    </row>
    <row r="21" spans="1:5" x14ac:dyDescent="0.25">
      <c r="A21" s="1">
        <v>42992.5</v>
      </c>
      <c r="B21" t="s">
        <v>5</v>
      </c>
      <c r="C21" t="s">
        <v>17</v>
      </c>
      <c r="D21">
        <v>0</v>
      </c>
      <c r="E21">
        <f t="shared" si="0"/>
        <v>0</v>
      </c>
    </row>
    <row r="22" spans="1:5" x14ac:dyDescent="0.25">
      <c r="A22" s="1">
        <v>42992.791666666664</v>
      </c>
      <c r="B22" t="s">
        <v>3</v>
      </c>
      <c r="C22" t="s">
        <v>17</v>
      </c>
      <c r="D22">
        <v>0.3</v>
      </c>
      <c r="E22">
        <f t="shared" si="0"/>
        <v>0.3</v>
      </c>
    </row>
    <row r="23" spans="1:5" x14ac:dyDescent="0.25">
      <c r="A23" s="1">
        <v>42993.375</v>
      </c>
      <c r="B23" t="s">
        <v>7</v>
      </c>
      <c r="C23" t="s">
        <v>17</v>
      </c>
      <c r="D23">
        <v>0.47368421052631576</v>
      </c>
      <c r="E23">
        <f t="shared" si="0"/>
        <v>0.47368421052631576</v>
      </c>
    </row>
    <row r="24" spans="1:5" x14ac:dyDescent="0.25">
      <c r="A24" s="1">
        <v>42993.5</v>
      </c>
      <c r="B24" t="s">
        <v>8</v>
      </c>
      <c r="C24" t="s">
        <v>17</v>
      </c>
      <c r="D24">
        <v>0.24</v>
      </c>
      <c r="E24">
        <f t="shared" si="0"/>
        <v>0.24</v>
      </c>
    </row>
    <row r="25" spans="1:5" x14ac:dyDescent="0.25">
      <c r="A25" s="1">
        <v>42993.791666666664</v>
      </c>
      <c r="B25" t="s">
        <v>6</v>
      </c>
      <c r="C25" t="s">
        <v>17</v>
      </c>
      <c r="D25">
        <v>7.535336292249915</v>
      </c>
      <c r="E25">
        <f t="shared" si="0"/>
        <v>7.535336292249915</v>
      </c>
    </row>
    <row r="26" spans="1:5" x14ac:dyDescent="0.25">
      <c r="A26" s="1">
        <v>42994.4375</v>
      </c>
      <c r="B26" t="s">
        <v>10</v>
      </c>
      <c r="C26" t="s">
        <v>17</v>
      </c>
      <c r="D26">
        <v>0.37835294117647061</v>
      </c>
      <c r="E26">
        <f t="shared" si="0"/>
        <v>0.37835294117647061</v>
      </c>
    </row>
    <row r="27" spans="1:5" x14ac:dyDescent="0.25">
      <c r="A27" s="1">
        <v>42994.791666666664</v>
      </c>
      <c r="B27" t="s">
        <v>9</v>
      </c>
      <c r="C27" t="s">
        <v>17</v>
      </c>
      <c r="D27">
        <v>7.5865339023233761E-3</v>
      </c>
      <c r="E27">
        <f t="shared" si="0"/>
        <v>7.5865339023233761E-3</v>
      </c>
    </row>
    <row r="28" spans="1:5" x14ac:dyDescent="0.25">
      <c r="A28" s="1">
        <v>42995.333333333336</v>
      </c>
      <c r="B28" t="s">
        <v>11</v>
      </c>
      <c r="C28" t="s">
        <v>17</v>
      </c>
      <c r="D28">
        <v>3.2124827902707667E-2</v>
      </c>
      <c r="E28">
        <f t="shared" si="0"/>
        <v>3.2124827902707667E-2</v>
      </c>
    </row>
    <row r="29" spans="1:5" x14ac:dyDescent="0.25">
      <c r="A29" s="1">
        <v>42992.375</v>
      </c>
      <c r="B29" t="s">
        <v>4</v>
      </c>
      <c r="C29" t="s">
        <v>18</v>
      </c>
      <c r="D29">
        <v>0.87327586206896557</v>
      </c>
      <c r="E29">
        <f t="shared" si="0"/>
        <v>0.87327586206896557</v>
      </c>
    </row>
    <row r="30" spans="1:5" x14ac:dyDescent="0.25">
      <c r="A30" s="1">
        <v>42992.5</v>
      </c>
      <c r="B30" t="s">
        <v>5</v>
      </c>
      <c r="C30" t="s">
        <v>18</v>
      </c>
      <c r="D30">
        <v>0.48717948717948717</v>
      </c>
      <c r="E30">
        <f t="shared" si="0"/>
        <v>0.48717948717948717</v>
      </c>
    </row>
    <row r="31" spans="1:5" x14ac:dyDescent="0.25">
      <c r="A31" s="1">
        <v>42992.791666666664</v>
      </c>
      <c r="B31" t="s">
        <v>3</v>
      </c>
      <c r="C31" t="s">
        <v>18</v>
      </c>
      <c r="D31">
        <v>0.69565217391304346</v>
      </c>
      <c r="E31">
        <f t="shared" si="0"/>
        <v>0.69565217391304346</v>
      </c>
    </row>
    <row r="32" spans="1:5" x14ac:dyDescent="0.25">
      <c r="A32" s="1">
        <v>42993.375</v>
      </c>
      <c r="B32" t="s">
        <v>7</v>
      </c>
      <c r="C32" t="s">
        <v>18</v>
      </c>
      <c r="D32">
        <v>0.55769230769230771</v>
      </c>
      <c r="E32">
        <f t="shared" si="0"/>
        <v>0.55769230769230771</v>
      </c>
    </row>
    <row r="33" spans="1:5" x14ac:dyDescent="0.25">
      <c r="A33" s="1">
        <v>42993.5</v>
      </c>
      <c r="B33" t="s">
        <v>8</v>
      </c>
      <c r="C33" t="s">
        <v>18</v>
      </c>
      <c r="D33">
        <v>0.32467532467532467</v>
      </c>
      <c r="E33">
        <f t="shared" si="0"/>
        <v>0.32467532467532467</v>
      </c>
    </row>
    <row r="34" spans="1:5" x14ac:dyDescent="0.25">
      <c r="A34" s="1">
        <v>42993.791666666664</v>
      </c>
      <c r="B34" t="s">
        <v>6</v>
      </c>
      <c r="C34" t="s">
        <v>18</v>
      </c>
      <c r="D34">
        <v>6</v>
      </c>
      <c r="E34">
        <f t="shared" si="0"/>
        <v>6</v>
      </c>
    </row>
    <row r="35" spans="1:5" x14ac:dyDescent="0.25">
      <c r="A35" s="1">
        <v>42994.4375</v>
      </c>
      <c r="B35" t="s">
        <v>10</v>
      </c>
      <c r="C35" t="s">
        <v>18</v>
      </c>
      <c r="D35">
        <v>0.25714285714285712</v>
      </c>
      <c r="E35">
        <f t="shared" si="0"/>
        <v>0.25714285714285712</v>
      </c>
    </row>
    <row r="36" spans="1:5" x14ac:dyDescent="0.25">
      <c r="A36" s="1">
        <v>42994.791666666664</v>
      </c>
      <c r="B36" t="s">
        <v>9</v>
      </c>
      <c r="C36" t="s">
        <v>18</v>
      </c>
      <c r="D36">
        <v>4.6089743589743586</v>
      </c>
      <c r="E36">
        <f t="shared" si="0"/>
        <v>4.6089743589743586</v>
      </c>
    </row>
    <row r="37" spans="1:5" x14ac:dyDescent="0.25">
      <c r="A37" s="1">
        <v>42995.333333333336</v>
      </c>
      <c r="B37" t="s">
        <v>11</v>
      </c>
      <c r="C37" t="s">
        <v>18</v>
      </c>
      <c r="D37">
        <v>0.34728033472803349</v>
      </c>
      <c r="E37">
        <f t="shared" si="0"/>
        <v>0.34728033472803349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Sheet4</vt:lpstr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Danaher</dc:creator>
  <cp:lastModifiedBy>Claire Danaher</cp:lastModifiedBy>
  <dcterms:created xsi:type="dcterms:W3CDTF">2018-02-21T22:34:56Z</dcterms:created>
  <dcterms:modified xsi:type="dcterms:W3CDTF">2018-02-26T00:38:11Z</dcterms:modified>
</cp:coreProperties>
</file>