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GLaPL\manual\manual_examples\"/>
    </mc:Choice>
  </mc:AlternateContent>
  <xr:revisionPtr revIDLastSave="0" documentId="13_ncr:1_{9F2E1579-C958-4B58-A7F1-8B2062B1988D}" xr6:coauthVersionLast="47" xr6:coauthVersionMax="47" xr10:uidLastSave="{00000000-0000-0000-0000-000000000000}"/>
  <bookViews>
    <workbookView xWindow="-98" yWindow="-98" windowWidth="20715" windowHeight="13425" tabRatio="500" activeTab="1" xr2:uid="{00000000-000D-0000-FFFF-FFFF00000000}"/>
  </bookViews>
  <sheets>
    <sheet name="Sheet3" sheetId="1" r:id="rId1"/>
    <sheet name="across-item variation" sheetId="2" r:id="rId2"/>
    <sheet name="features" sheetId="3" r:id="rId3"/>
  </sheets>
  <definedNames>
    <definedName name="solver_adj" localSheetId="1" hidden="1">'across-item variation'!$G$4:$T$4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'across-item variation'!$Z$4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15" i="2" l="1"/>
  <c r="AQ4" i="2"/>
  <c r="AR4" i="2"/>
  <c r="AF4" i="2"/>
  <c r="AG4" i="2"/>
  <c r="AH4" i="2"/>
  <c r="AI4" i="2"/>
  <c r="AJ4" i="2"/>
  <c r="AK4" i="2"/>
  <c r="AL4" i="2"/>
  <c r="AM4" i="2"/>
  <c r="AN4" i="2"/>
  <c r="AO4" i="2"/>
  <c r="AP4" i="2"/>
  <c r="AE4" i="2"/>
  <c r="U4" i="2"/>
  <c r="W7" i="2" s="1"/>
  <c r="X7" i="2" s="1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AR39" i="2"/>
  <c r="AQ39" i="2"/>
  <c r="AP39" i="2"/>
  <c r="AO39" i="2"/>
  <c r="AN39" i="2"/>
  <c r="AM39" i="2"/>
  <c r="AL39" i="2"/>
  <c r="AK39" i="2"/>
  <c r="AJ39" i="2"/>
  <c r="AI39" i="2"/>
  <c r="AG39" i="2"/>
  <c r="AF39" i="2"/>
  <c r="AE39" i="2"/>
  <c r="U39" i="2"/>
  <c r="AR38" i="2"/>
  <c r="AQ38" i="2"/>
  <c r="AP38" i="2"/>
  <c r="AO38" i="2"/>
  <c r="AN38" i="2"/>
  <c r="AM38" i="2"/>
  <c r="AL38" i="2"/>
  <c r="AK38" i="2"/>
  <c r="AJ38" i="2"/>
  <c r="AI38" i="2"/>
  <c r="AH38" i="2"/>
  <c r="AF38" i="2"/>
  <c r="AE38" i="2"/>
  <c r="U38" i="2"/>
  <c r="U37" i="2"/>
  <c r="U36" i="2"/>
  <c r="U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U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U33" i="2"/>
  <c r="U32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U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U30" i="2"/>
  <c r="U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U28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U27" i="2"/>
  <c r="U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U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U24" i="2"/>
  <c r="U23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U22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U21" i="2"/>
  <c r="U20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U19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U18" i="2"/>
  <c r="U17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U16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U15" i="2"/>
  <c r="U14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U13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U12" i="2"/>
  <c r="U11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U10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U9" i="2"/>
  <c r="U8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U7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T3" i="2"/>
  <c r="T2" i="2" s="1"/>
  <c r="S3" i="2"/>
  <c r="S2" i="2" s="1"/>
  <c r="R3" i="2"/>
  <c r="R2" i="2" s="1"/>
  <c r="Q3" i="2"/>
  <c r="Q2" i="2" s="1"/>
  <c r="P3" i="2"/>
  <c r="P2" i="2" s="1"/>
  <c r="O3" i="2"/>
  <c r="O2" i="2" s="1"/>
  <c r="N3" i="2"/>
  <c r="N2" i="2" s="1"/>
  <c r="M3" i="2"/>
  <c r="M2" i="2" s="1"/>
  <c r="L3" i="2"/>
  <c r="L2" i="2" s="1"/>
  <c r="K3" i="2"/>
  <c r="K2" i="2" s="1"/>
  <c r="J3" i="2"/>
  <c r="J2" i="2" s="1"/>
  <c r="I3" i="2"/>
  <c r="I2" i="2" s="1"/>
  <c r="H3" i="2"/>
  <c r="H2" i="2" s="1"/>
  <c r="G3" i="2"/>
  <c r="G2" i="2" s="1"/>
  <c r="AT16" i="2" l="1"/>
  <c r="AU16" i="2" s="1"/>
  <c r="AT13" i="2"/>
  <c r="AU13" i="2" s="1"/>
  <c r="AT34" i="2"/>
  <c r="AU34" i="2" s="1"/>
  <c r="AT7" i="2"/>
  <c r="AU7" i="2" s="1"/>
  <c r="AT30" i="2"/>
  <c r="AU30" i="2" s="1"/>
  <c r="AT24" i="2"/>
  <c r="AU24" i="2" s="1"/>
  <c r="AT21" i="2"/>
  <c r="AU21" i="2" s="1"/>
  <c r="AD21" i="2" s="1"/>
  <c r="AT22" i="2"/>
  <c r="AU22" i="2" s="1"/>
  <c r="AT18" i="2"/>
  <c r="AU18" i="2" s="1"/>
  <c r="AD18" i="2" s="1"/>
  <c r="AT15" i="2"/>
  <c r="AU15" i="2" s="1"/>
  <c r="AT31" i="2"/>
  <c r="AU31" i="2" s="1"/>
  <c r="AD31" i="2" s="1"/>
  <c r="AT9" i="2"/>
  <c r="AU9" i="2" s="1"/>
  <c r="AT10" i="2"/>
  <c r="AU10" i="2" s="1"/>
  <c r="AD10" i="2" s="1"/>
  <c r="AT12" i="2"/>
  <c r="AU12" i="2" s="1"/>
  <c r="AD13" i="2" s="1"/>
  <c r="AT25" i="2"/>
  <c r="AU25" i="2" s="1"/>
  <c r="AD25" i="2" s="1"/>
  <c r="AT27" i="2"/>
  <c r="AU27" i="2" s="1"/>
  <c r="AT39" i="2"/>
  <c r="AU39" i="2" s="1"/>
  <c r="AT6" i="2"/>
  <c r="AU6" i="2" s="1"/>
  <c r="AD6" i="2" s="1"/>
  <c r="AT33" i="2"/>
  <c r="AU33" i="2" s="1"/>
  <c r="W17" i="2"/>
  <c r="X17" i="2" s="1"/>
  <c r="W19" i="2"/>
  <c r="X19" i="2" s="1"/>
  <c r="W10" i="2"/>
  <c r="X10" i="2" s="1"/>
  <c r="W11" i="2"/>
  <c r="X11" i="2" s="1"/>
  <c r="W13" i="2"/>
  <c r="X13" i="2" s="1"/>
  <c r="W14" i="2"/>
  <c r="X14" i="2" s="1"/>
  <c r="W16" i="2"/>
  <c r="X16" i="2" s="1"/>
  <c r="W15" i="2"/>
  <c r="X15" i="2" s="1"/>
  <c r="W49" i="2"/>
  <c r="X49" i="2" s="1"/>
  <c r="W61" i="2"/>
  <c r="X61" i="2" s="1"/>
  <c r="W34" i="2"/>
  <c r="X34" i="2" s="1"/>
  <c r="W36" i="2"/>
  <c r="X36" i="2" s="1"/>
  <c r="W9" i="2"/>
  <c r="X9" i="2" s="1"/>
  <c r="W26" i="2"/>
  <c r="X26" i="2" s="1"/>
  <c r="W38" i="2"/>
  <c r="X38" i="2" s="1"/>
  <c r="W29" i="2"/>
  <c r="X29" i="2" s="1"/>
  <c r="W25" i="2"/>
  <c r="X25" i="2" s="1"/>
  <c r="W27" i="2"/>
  <c r="X27" i="2" s="1"/>
  <c r="W69" i="2"/>
  <c r="X69" i="2" s="1"/>
  <c r="W20" i="2"/>
  <c r="X20" i="2" s="1"/>
  <c r="W46" i="2"/>
  <c r="X46" i="2" s="1"/>
  <c r="W54" i="2"/>
  <c r="X54" i="2" s="1"/>
  <c r="Z3" i="2"/>
  <c r="AD9" i="2"/>
  <c r="Z2" i="2"/>
  <c r="W23" i="2"/>
  <c r="X23" i="2" s="1"/>
  <c r="W39" i="2"/>
  <c r="X39" i="2" s="1"/>
  <c r="W42" i="2"/>
  <c r="X42" i="2" s="1"/>
  <c r="W44" i="2"/>
  <c r="X44" i="2" s="1"/>
  <c r="W47" i="2"/>
  <c r="X47" i="2" s="1"/>
  <c r="W52" i="2"/>
  <c r="X52" i="2" s="1"/>
  <c r="W68" i="2"/>
  <c r="X68" i="2" s="1"/>
  <c r="W80" i="2"/>
  <c r="X80" i="2" s="1"/>
  <c r="W167" i="2"/>
  <c r="X167" i="2" s="1"/>
  <c r="W173" i="2"/>
  <c r="X173" i="2" s="1"/>
  <c r="AT28" i="2"/>
  <c r="AU28" i="2" s="1"/>
  <c r="AD28" i="2" s="1"/>
  <c r="W55" i="2"/>
  <c r="X55" i="2" s="1"/>
  <c r="W58" i="2"/>
  <c r="X58" i="2" s="1"/>
  <c r="W60" i="2"/>
  <c r="X60" i="2" s="1"/>
  <c r="W72" i="2"/>
  <c r="X72" i="2" s="1"/>
  <c r="W119" i="2"/>
  <c r="X119" i="2" s="1"/>
  <c r="W174" i="2"/>
  <c r="X174" i="2" s="1"/>
  <c r="AT19" i="2"/>
  <c r="AU19" i="2" s="1"/>
  <c r="AD19" i="2" s="1"/>
  <c r="W31" i="2"/>
  <c r="X31" i="2" s="1"/>
  <c r="W81" i="2"/>
  <c r="X81" i="2" s="1"/>
  <c r="W126" i="2"/>
  <c r="X126" i="2" s="1"/>
  <c r="W194" i="2"/>
  <c r="X194" i="2" s="1"/>
  <c r="W22" i="2"/>
  <c r="X22" i="2" s="1"/>
  <c r="W33" i="2"/>
  <c r="X33" i="2" s="1"/>
  <c r="W35" i="2"/>
  <c r="X35" i="2" s="1"/>
  <c r="W37" i="2"/>
  <c r="X37" i="2" s="1"/>
  <c r="AT38" i="2"/>
  <c r="AU38" i="2" s="1"/>
  <c r="W40" i="2"/>
  <c r="X40" i="2" s="1"/>
  <c r="W45" i="2"/>
  <c r="X45" i="2" s="1"/>
  <c r="W48" i="2"/>
  <c r="X48" i="2" s="1"/>
  <c r="W73" i="2"/>
  <c r="X73" i="2" s="1"/>
  <c r="W77" i="2"/>
  <c r="X77" i="2" s="1"/>
  <c r="W151" i="2"/>
  <c r="X151" i="2" s="1"/>
  <c r="W30" i="2"/>
  <c r="X30" i="2" s="1"/>
  <c r="W51" i="2"/>
  <c r="X51" i="2" s="1"/>
  <c r="W53" i="2"/>
  <c r="X53" i="2" s="1"/>
  <c r="W56" i="2"/>
  <c r="X56" i="2" s="1"/>
  <c r="W64" i="2"/>
  <c r="X64" i="2" s="1"/>
  <c r="W67" i="2"/>
  <c r="X67" i="2" s="1"/>
  <c r="Y67" i="2" s="1"/>
  <c r="Z67" i="2" s="1"/>
  <c r="W70" i="2"/>
  <c r="X70" i="2" s="1"/>
  <c r="W74" i="2"/>
  <c r="X74" i="2" s="1"/>
  <c r="W83" i="2"/>
  <c r="X83" i="2" s="1"/>
  <c r="W158" i="2"/>
  <c r="X158" i="2" s="1"/>
  <c r="W205" i="2"/>
  <c r="X205" i="2" s="1"/>
  <c r="W203" i="2"/>
  <c r="X203" i="2" s="1"/>
  <c r="W206" i="2"/>
  <c r="X206" i="2" s="1"/>
  <c r="W201" i="2"/>
  <c r="X201" i="2" s="1"/>
  <c r="W204" i="2"/>
  <c r="X204" i="2" s="1"/>
  <c r="W196" i="2"/>
  <c r="X196" i="2" s="1"/>
  <c r="W188" i="2"/>
  <c r="X188" i="2" s="1"/>
  <c r="W180" i="2"/>
  <c r="X180" i="2" s="1"/>
  <c r="W172" i="2"/>
  <c r="X172" i="2" s="1"/>
  <c r="W164" i="2"/>
  <c r="X164" i="2" s="1"/>
  <c r="W156" i="2"/>
  <c r="X156" i="2" s="1"/>
  <c r="W148" i="2"/>
  <c r="X148" i="2" s="1"/>
  <c r="W140" i="2"/>
  <c r="X140" i="2" s="1"/>
  <c r="W132" i="2"/>
  <c r="X132" i="2" s="1"/>
  <c r="W124" i="2"/>
  <c r="X124" i="2" s="1"/>
  <c r="W116" i="2"/>
  <c r="X116" i="2" s="1"/>
  <c r="W195" i="2"/>
  <c r="X195" i="2" s="1"/>
  <c r="W185" i="2"/>
  <c r="X185" i="2" s="1"/>
  <c r="W178" i="2"/>
  <c r="X178" i="2" s="1"/>
  <c r="W176" i="2"/>
  <c r="X176" i="2" s="1"/>
  <c r="W169" i="2"/>
  <c r="X169" i="2" s="1"/>
  <c r="W162" i="2"/>
  <c r="X162" i="2" s="1"/>
  <c r="W160" i="2"/>
  <c r="X160" i="2" s="1"/>
  <c r="W153" i="2"/>
  <c r="X153" i="2" s="1"/>
  <c r="W146" i="2"/>
  <c r="X146" i="2" s="1"/>
  <c r="W144" i="2"/>
  <c r="X144" i="2" s="1"/>
  <c r="W137" i="2"/>
  <c r="X137" i="2" s="1"/>
  <c r="W130" i="2"/>
  <c r="X130" i="2" s="1"/>
  <c r="W128" i="2"/>
  <c r="X128" i="2" s="1"/>
  <c r="W121" i="2"/>
  <c r="X121" i="2" s="1"/>
  <c r="W108" i="2"/>
  <c r="X108" i="2" s="1"/>
  <c r="W100" i="2"/>
  <c r="X100" i="2" s="1"/>
  <c r="W92" i="2"/>
  <c r="X92" i="2" s="1"/>
  <c r="W197" i="2"/>
  <c r="X197" i="2" s="1"/>
  <c r="W189" i="2"/>
  <c r="X189" i="2" s="1"/>
  <c r="W187" i="2"/>
  <c r="X187" i="2" s="1"/>
  <c r="W171" i="2"/>
  <c r="X171" i="2" s="1"/>
  <c r="W157" i="2"/>
  <c r="X157" i="2" s="1"/>
  <c r="W155" i="2"/>
  <c r="X155" i="2" s="1"/>
  <c r="W141" i="2"/>
  <c r="X141" i="2" s="1"/>
  <c r="W139" i="2"/>
  <c r="X139" i="2" s="1"/>
  <c r="W125" i="2"/>
  <c r="X125" i="2" s="1"/>
  <c r="Y125" i="2" s="1"/>
  <c r="Z125" i="2" s="1"/>
  <c r="W123" i="2"/>
  <c r="X123" i="2" s="1"/>
  <c r="W114" i="2"/>
  <c r="X114" i="2" s="1"/>
  <c r="W112" i="2"/>
  <c r="X112" i="2" s="1"/>
  <c r="W106" i="2"/>
  <c r="X106" i="2" s="1"/>
  <c r="W104" i="2"/>
  <c r="X104" i="2" s="1"/>
  <c r="W98" i="2"/>
  <c r="X98" i="2" s="1"/>
  <c r="W96" i="2"/>
  <c r="X96" i="2" s="1"/>
  <c r="W90" i="2"/>
  <c r="X90" i="2" s="1"/>
  <c r="W88" i="2"/>
  <c r="X88" i="2" s="1"/>
  <c r="W84" i="2"/>
  <c r="X84" i="2" s="1"/>
  <c r="W82" i="2"/>
  <c r="X82" i="2" s="1"/>
  <c r="W75" i="2"/>
  <c r="X75" i="2" s="1"/>
  <c r="W66" i="2"/>
  <c r="X66" i="2" s="1"/>
  <c r="W59" i="2"/>
  <c r="X59" i="2" s="1"/>
  <c r="W50" i="2"/>
  <c r="X50" i="2" s="1"/>
  <c r="Y50" i="2" s="1"/>
  <c r="Z50" i="2" s="1"/>
  <c r="W43" i="2"/>
  <c r="X43" i="2" s="1"/>
  <c r="W186" i="2"/>
  <c r="X186" i="2" s="1"/>
  <c r="W184" i="2"/>
  <c r="X184" i="2" s="1"/>
  <c r="W177" i="2"/>
  <c r="X177" i="2" s="1"/>
  <c r="W170" i="2"/>
  <c r="X170" i="2" s="1"/>
  <c r="W168" i="2"/>
  <c r="X168" i="2" s="1"/>
  <c r="W161" i="2"/>
  <c r="X161" i="2" s="1"/>
  <c r="W154" i="2"/>
  <c r="X154" i="2" s="1"/>
  <c r="W152" i="2"/>
  <c r="X152" i="2" s="1"/>
  <c r="W145" i="2"/>
  <c r="X145" i="2" s="1"/>
  <c r="W138" i="2"/>
  <c r="X138" i="2" s="1"/>
  <c r="W136" i="2"/>
  <c r="X136" i="2" s="1"/>
  <c r="W129" i="2"/>
  <c r="X129" i="2" s="1"/>
  <c r="W122" i="2"/>
  <c r="X122" i="2" s="1"/>
  <c r="W120" i="2"/>
  <c r="X120" i="2" s="1"/>
  <c r="W109" i="2"/>
  <c r="X109" i="2" s="1"/>
  <c r="W101" i="2"/>
  <c r="X101" i="2" s="1"/>
  <c r="W93" i="2"/>
  <c r="X93" i="2" s="1"/>
  <c r="W78" i="2"/>
  <c r="X78" i="2" s="1"/>
  <c r="W181" i="2"/>
  <c r="X181" i="2" s="1"/>
  <c r="W179" i="2"/>
  <c r="X179" i="2" s="1"/>
  <c r="W165" i="2"/>
  <c r="X165" i="2" s="1"/>
  <c r="W163" i="2"/>
  <c r="X163" i="2" s="1"/>
  <c r="W149" i="2"/>
  <c r="X149" i="2" s="1"/>
  <c r="W147" i="2"/>
  <c r="X147" i="2" s="1"/>
  <c r="W133" i="2"/>
  <c r="X133" i="2" s="1"/>
  <c r="W131" i="2"/>
  <c r="X131" i="2" s="1"/>
  <c r="W117" i="2"/>
  <c r="X117" i="2" s="1"/>
  <c r="W115" i="2"/>
  <c r="X115" i="2" s="1"/>
  <c r="W113" i="2"/>
  <c r="X113" i="2" s="1"/>
  <c r="W107" i="2"/>
  <c r="X107" i="2" s="1"/>
  <c r="W105" i="2"/>
  <c r="X105" i="2" s="1"/>
  <c r="W99" i="2"/>
  <c r="X99" i="2" s="1"/>
  <c r="W97" i="2"/>
  <c r="X97" i="2" s="1"/>
  <c r="W91" i="2"/>
  <c r="X91" i="2" s="1"/>
  <c r="W89" i="2"/>
  <c r="X89" i="2" s="1"/>
  <c r="W76" i="2"/>
  <c r="X76" i="2" s="1"/>
  <c r="Y76" i="2" s="1"/>
  <c r="Z76" i="2" s="1"/>
  <c r="W193" i="2"/>
  <c r="X193" i="2" s="1"/>
  <c r="W24" i="2"/>
  <c r="X24" i="2" s="1"/>
  <c r="W28" i="2"/>
  <c r="X28" i="2" s="1"/>
  <c r="W41" i="2"/>
  <c r="X41" i="2" s="1"/>
  <c r="W183" i="2"/>
  <c r="X183" i="2" s="1"/>
  <c r="W12" i="2"/>
  <c r="X12" i="2" s="1"/>
  <c r="Y12" i="2" s="1"/>
  <c r="Z12" i="2" s="1"/>
  <c r="W21" i="2"/>
  <c r="X21" i="2" s="1"/>
  <c r="W57" i="2"/>
  <c r="X57" i="2" s="1"/>
  <c r="W135" i="2"/>
  <c r="X135" i="2" s="1"/>
  <c r="W190" i="2"/>
  <c r="X190" i="2" s="1"/>
  <c r="W8" i="2"/>
  <c r="X8" i="2" s="1"/>
  <c r="Y8" i="2" s="1"/>
  <c r="Z8" i="2" s="1"/>
  <c r="W18" i="2"/>
  <c r="X18" i="2" s="1"/>
  <c r="Y18" i="2" s="1"/>
  <c r="Z18" i="2" s="1"/>
  <c r="W32" i="2"/>
  <c r="X32" i="2" s="1"/>
  <c r="W62" i="2"/>
  <c r="X62" i="2" s="1"/>
  <c r="W65" i="2"/>
  <c r="X65" i="2" s="1"/>
  <c r="W71" i="2"/>
  <c r="X71" i="2" s="1"/>
  <c r="W85" i="2"/>
  <c r="X85" i="2" s="1"/>
  <c r="W142" i="2"/>
  <c r="X142" i="2" s="1"/>
  <c r="Y142" i="2" s="1"/>
  <c r="Z142" i="2" s="1"/>
  <c r="W198" i="2"/>
  <c r="X198" i="2" s="1"/>
  <c r="W87" i="2"/>
  <c r="X87" i="2" s="1"/>
  <c r="W95" i="2"/>
  <c r="X95" i="2" s="1"/>
  <c r="W103" i="2"/>
  <c r="X103" i="2" s="1"/>
  <c r="W111" i="2"/>
  <c r="X111" i="2" s="1"/>
  <c r="Y111" i="2" s="1"/>
  <c r="Z111" i="2" s="1"/>
  <c r="W202" i="2"/>
  <c r="X202" i="2" s="1"/>
  <c r="W191" i="2"/>
  <c r="X191" i="2" s="1"/>
  <c r="W199" i="2"/>
  <c r="X199" i="2" s="1"/>
  <c r="W118" i="2"/>
  <c r="X118" i="2" s="1"/>
  <c r="W127" i="2"/>
  <c r="X127" i="2" s="1"/>
  <c r="W134" i="2"/>
  <c r="X134" i="2" s="1"/>
  <c r="Y134" i="2" s="1"/>
  <c r="Z134" i="2" s="1"/>
  <c r="W143" i="2"/>
  <c r="X143" i="2" s="1"/>
  <c r="W150" i="2"/>
  <c r="X150" i="2" s="1"/>
  <c r="W159" i="2"/>
  <c r="X159" i="2" s="1"/>
  <c r="W166" i="2"/>
  <c r="X166" i="2" s="1"/>
  <c r="Y166" i="2" s="1"/>
  <c r="Z166" i="2" s="1"/>
  <c r="W175" i="2"/>
  <c r="X175" i="2" s="1"/>
  <c r="W182" i="2"/>
  <c r="X182" i="2" s="1"/>
  <c r="W192" i="2"/>
  <c r="X192" i="2" s="1"/>
  <c r="W200" i="2"/>
  <c r="X200" i="2" s="1"/>
  <c r="W86" i="2"/>
  <c r="X86" i="2" s="1"/>
  <c r="W94" i="2"/>
  <c r="X94" i="2" s="1"/>
  <c r="W102" i="2"/>
  <c r="X102" i="2" s="1"/>
  <c r="W110" i="2"/>
  <c r="X110" i="2" s="1"/>
  <c r="W63" i="2"/>
  <c r="X63" i="2" s="1"/>
  <c r="W79" i="2"/>
  <c r="X79" i="2" s="1"/>
  <c r="AD22" i="2" l="1"/>
  <c r="AD24" i="2"/>
  <c r="AD16" i="2"/>
  <c r="AD7" i="2"/>
  <c r="AD15" i="2"/>
  <c r="AD33" i="2"/>
  <c r="AD12" i="2"/>
  <c r="AD38" i="2"/>
  <c r="AD30" i="2"/>
  <c r="AD34" i="2"/>
  <c r="Y19" i="2"/>
  <c r="Z19" i="2" s="1"/>
  <c r="Y41" i="2"/>
  <c r="Z41" i="2" s="1"/>
  <c r="Y70" i="2"/>
  <c r="Z70" i="2" s="1"/>
  <c r="Y33" i="2"/>
  <c r="Z33" i="2" s="1"/>
  <c r="Y99" i="2"/>
  <c r="Z99" i="2" s="1"/>
  <c r="Y127" i="2"/>
  <c r="Z127" i="2" s="1"/>
  <c r="Y164" i="2"/>
  <c r="Z164" i="2" s="1"/>
  <c r="Y30" i="2"/>
  <c r="Z30" i="2" s="1"/>
  <c r="Y10" i="2"/>
  <c r="Z10" i="2" s="1"/>
  <c r="Y79" i="2"/>
  <c r="Z79" i="2" s="1"/>
  <c r="Y16" i="2"/>
  <c r="Z16" i="2" s="1"/>
  <c r="Y202" i="2"/>
  <c r="Z202" i="2" s="1"/>
  <c r="Y71" i="2"/>
  <c r="Z71" i="2" s="1"/>
  <c r="Y15" i="2"/>
  <c r="Y26" i="2"/>
  <c r="Z26" i="2" s="1"/>
  <c r="Y14" i="2"/>
  <c r="Z14" i="2" s="1"/>
  <c r="Y43" i="2"/>
  <c r="Z43" i="2" s="1"/>
  <c r="Y45" i="2"/>
  <c r="Z45" i="2" s="1"/>
  <c r="Y87" i="2"/>
  <c r="Z87" i="2" s="1"/>
  <c r="Y185" i="2"/>
  <c r="Z185" i="2" s="1"/>
  <c r="Y193" i="2"/>
  <c r="Z193" i="2" s="1"/>
  <c r="Y155" i="2"/>
  <c r="Z155" i="2" s="1"/>
  <c r="Y63" i="2"/>
  <c r="Z63" i="2" s="1"/>
  <c r="Y115" i="2"/>
  <c r="Z115" i="2" s="1"/>
  <c r="Y179" i="2"/>
  <c r="Z179" i="2" s="1"/>
  <c r="Y157" i="2"/>
  <c r="Z157" i="2" s="1"/>
  <c r="Y35" i="2"/>
  <c r="Z35" i="2" s="1"/>
  <c r="Y177" i="2"/>
  <c r="Z177" i="2" s="1"/>
  <c r="Y20" i="2"/>
  <c r="Z20" i="2" s="1"/>
  <c r="Y25" i="2"/>
  <c r="Z25" i="2" s="1"/>
  <c r="Y94" i="2"/>
  <c r="Z94" i="2" s="1"/>
  <c r="Y138" i="2"/>
  <c r="Z138" i="2" s="1"/>
  <c r="Y146" i="2"/>
  <c r="Z146" i="2" s="1"/>
  <c r="Y205" i="2"/>
  <c r="Z205" i="2" s="1"/>
  <c r="Y53" i="2"/>
  <c r="Z53" i="2" s="1"/>
  <c r="Y13" i="2"/>
  <c r="Z13" i="2" s="1"/>
  <c r="Y37" i="2"/>
  <c r="Z37" i="2" s="1"/>
  <c r="Y32" i="2"/>
  <c r="Z32" i="2" s="1"/>
  <c r="Y154" i="2"/>
  <c r="Z154" i="2" s="1"/>
  <c r="Y62" i="2"/>
  <c r="Z62" i="2" s="1"/>
  <c r="Y9" i="2"/>
  <c r="Z9" i="2" s="1"/>
  <c r="Y28" i="2"/>
  <c r="Z28" i="2" s="1"/>
  <c r="Y105" i="2"/>
  <c r="Z105" i="2" s="1"/>
  <c r="Y131" i="2"/>
  <c r="Z131" i="2" s="1"/>
  <c r="Y152" i="2"/>
  <c r="Z152" i="2" s="1"/>
  <c r="Y168" i="2"/>
  <c r="Z168" i="2" s="1"/>
  <c r="Y135" i="2"/>
  <c r="Z135" i="2" s="1"/>
  <c r="Y192" i="2"/>
  <c r="Z192" i="2" s="1"/>
  <c r="Y118" i="2"/>
  <c r="Z118" i="2" s="1"/>
  <c r="Y96" i="2"/>
  <c r="Z96" i="2" s="1"/>
  <c r="Y182" i="2"/>
  <c r="Z182" i="2" s="1"/>
  <c r="Y159" i="2"/>
  <c r="Z159" i="2" s="1"/>
  <c r="Y170" i="2"/>
  <c r="Z170" i="2" s="1"/>
  <c r="Y174" i="2"/>
  <c r="Z174" i="2" s="1"/>
  <c r="Y86" i="2"/>
  <c r="Z86" i="2" s="1"/>
  <c r="Y103" i="2"/>
  <c r="Z103" i="2" s="1"/>
  <c r="Y78" i="2"/>
  <c r="Z78" i="2" s="1"/>
  <c r="Y84" i="2"/>
  <c r="Z84" i="2" s="1"/>
  <c r="Y187" i="2"/>
  <c r="Z187" i="2" s="1"/>
  <c r="Y97" i="2"/>
  <c r="Z97" i="2" s="1"/>
  <c r="Y90" i="2"/>
  <c r="Z90" i="2" s="1"/>
  <c r="Y203" i="2"/>
  <c r="Z203" i="2" s="1"/>
  <c r="Y149" i="2"/>
  <c r="Z149" i="2" s="1"/>
  <c r="Y139" i="2"/>
  <c r="Z139" i="2" s="1"/>
  <c r="Y172" i="2"/>
  <c r="Z172" i="2" s="1"/>
  <c r="Y120" i="2"/>
  <c r="Z120" i="2" s="1"/>
  <c r="Y190" i="2"/>
  <c r="Z190" i="2" s="1"/>
  <c r="Y59" i="2"/>
  <c r="Z59" i="2" s="1"/>
  <c r="Y56" i="2"/>
  <c r="Z56" i="2" s="1"/>
  <c r="Y129" i="2"/>
  <c r="Z129" i="2" s="1"/>
  <c r="Y74" i="2"/>
  <c r="Z74" i="2" s="1"/>
  <c r="Y65" i="2"/>
  <c r="Z65" i="2" s="1"/>
  <c r="Y21" i="2"/>
  <c r="Z21" i="2" s="1"/>
  <c r="Y61" i="2"/>
  <c r="Z61" i="2" s="1"/>
  <c r="Y183" i="2"/>
  <c r="Z183" i="2" s="1"/>
  <c r="Y123" i="2"/>
  <c r="Z123" i="2" s="1"/>
  <c r="Y69" i="2"/>
  <c r="Z69" i="2" s="1"/>
  <c r="Y147" i="2"/>
  <c r="Z147" i="2" s="1"/>
  <c r="Y101" i="2"/>
  <c r="Z101" i="2" s="1"/>
  <c r="Y197" i="2"/>
  <c r="Z197" i="2" s="1"/>
  <c r="Y144" i="2"/>
  <c r="Z144" i="2" s="1"/>
  <c r="Y58" i="2"/>
  <c r="Z58" i="2" s="1"/>
  <c r="Y47" i="2"/>
  <c r="Z47" i="2" s="1"/>
  <c r="Y34" i="2"/>
  <c r="Z34" i="2" s="1"/>
  <c r="Y92" i="2"/>
  <c r="Z92" i="2" s="1"/>
  <c r="Y195" i="2"/>
  <c r="Z195" i="2" s="1"/>
  <c r="Y40" i="2"/>
  <c r="Z40" i="2" s="1"/>
  <c r="Y81" i="2"/>
  <c r="Z81" i="2" s="1"/>
  <c r="Y109" i="2"/>
  <c r="Z109" i="2" s="1"/>
  <c r="Y175" i="2"/>
  <c r="Z175" i="2" s="1"/>
  <c r="Y199" i="2"/>
  <c r="Z199" i="2" s="1"/>
  <c r="Y24" i="2"/>
  <c r="Z24" i="2" s="1"/>
  <c r="Y107" i="2"/>
  <c r="Z107" i="2" s="1"/>
  <c r="Y161" i="2"/>
  <c r="Z161" i="2" s="1"/>
  <c r="Y51" i="2"/>
  <c r="Z51" i="2" s="1"/>
  <c r="Y113" i="2"/>
  <c r="Z113" i="2" s="1"/>
  <c r="Y122" i="2"/>
  <c r="Z122" i="2" s="1"/>
  <c r="Y55" i="2"/>
  <c r="Z55" i="2" s="1"/>
  <c r="Y44" i="2"/>
  <c r="Z44" i="2" s="1"/>
  <c r="Y163" i="2"/>
  <c r="Z163" i="2" s="1"/>
  <c r="Y98" i="2"/>
  <c r="Z98" i="2" s="1"/>
  <c r="Y141" i="2"/>
  <c r="Z141" i="2" s="1"/>
  <c r="Y100" i="2"/>
  <c r="Z100" i="2" s="1"/>
  <c r="Y153" i="2"/>
  <c r="Z153" i="2" s="1"/>
  <c r="Y116" i="2"/>
  <c r="Z116" i="2" s="1"/>
  <c r="Y180" i="2"/>
  <c r="Z180" i="2" s="1"/>
  <c r="Y158" i="2"/>
  <c r="Z158" i="2" s="1"/>
  <c r="Y31" i="2"/>
  <c r="Z31" i="2" s="1"/>
  <c r="Y42" i="2"/>
  <c r="Z42" i="2" s="1"/>
  <c r="Y27" i="2"/>
  <c r="Z27" i="2" s="1"/>
  <c r="Y126" i="2"/>
  <c r="Z126" i="2" s="1"/>
  <c r="Y191" i="2"/>
  <c r="Z191" i="2" s="1"/>
  <c r="Y85" i="2"/>
  <c r="Z85" i="2" s="1"/>
  <c r="Y165" i="2"/>
  <c r="Z165" i="2" s="1"/>
  <c r="Y66" i="2"/>
  <c r="Z66" i="2" s="1"/>
  <c r="Y104" i="2"/>
  <c r="Z104" i="2" s="1"/>
  <c r="Y108" i="2"/>
  <c r="Z108" i="2" s="1"/>
  <c r="Y160" i="2"/>
  <c r="Z160" i="2" s="1"/>
  <c r="Y124" i="2"/>
  <c r="Z124" i="2" s="1"/>
  <c r="Y188" i="2"/>
  <c r="Z188" i="2" s="1"/>
  <c r="Y83" i="2"/>
  <c r="Z83" i="2" s="1"/>
  <c r="Y173" i="2"/>
  <c r="Z173" i="2" s="1"/>
  <c r="Y39" i="2"/>
  <c r="Z39" i="2" s="1"/>
  <c r="Y38" i="2"/>
  <c r="Z38" i="2" s="1"/>
  <c r="AD39" i="2"/>
  <c r="Y11" i="2"/>
  <c r="Z11" i="2" s="1"/>
  <c r="Y110" i="2"/>
  <c r="Z110" i="2" s="1"/>
  <c r="Y57" i="2"/>
  <c r="Z57" i="2" s="1"/>
  <c r="Y75" i="2"/>
  <c r="Z75" i="2" s="1"/>
  <c r="Y106" i="2"/>
  <c r="Z106" i="2" s="1"/>
  <c r="Y121" i="2"/>
  <c r="Z121" i="2" s="1"/>
  <c r="Y162" i="2"/>
  <c r="Z162" i="2" s="1"/>
  <c r="Y132" i="2"/>
  <c r="Z132" i="2" s="1"/>
  <c r="Y196" i="2"/>
  <c r="Z196" i="2" s="1"/>
  <c r="Y151" i="2"/>
  <c r="Z151" i="2" s="1"/>
  <c r="Y167" i="2"/>
  <c r="Z167" i="2" s="1"/>
  <c r="Y23" i="2"/>
  <c r="Z23" i="2" s="1"/>
  <c r="AD27" i="2"/>
  <c r="Y29" i="2"/>
  <c r="Z29" i="2" s="1"/>
  <c r="Y150" i="2"/>
  <c r="Z150" i="2" s="1"/>
  <c r="Y89" i="2"/>
  <c r="Z89" i="2" s="1"/>
  <c r="Y117" i="2"/>
  <c r="Z117" i="2" s="1"/>
  <c r="Y181" i="2"/>
  <c r="Z181" i="2" s="1"/>
  <c r="Y136" i="2"/>
  <c r="Z136" i="2" s="1"/>
  <c r="Y82" i="2"/>
  <c r="Z82" i="2" s="1"/>
  <c r="Y112" i="2"/>
  <c r="Z112" i="2" s="1"/>
  <c r="Y171" i="2"/>
  <c r="Z171" i="2" s="1"/>
  <c r="Y128" i="2"/>
  <c r="Z128" i="2" s="1"/>
  <c r="Y169" i="2"/>
  <c r="Z169" i="2" s="1"/>
  <c r="Y140" i="2"/>
  <c r="Z140" i="2" s="1"/>
  <c r="Y204" i="2"/>
  <c r="Z204" i="2" s="1"/>
  <c r="Y77" i="2"/>
  <c r="Z77" i="2" s="1"/>
  <c r="Y119" i="2"/>
  <c r="Z119" i="2" s="1"/>
  <c r="Y80" i="2"/>
  <c r="Z80" i="2" s="1"/>
  <c r="Y54" i="2"/>
  <c r="Z54" i="2" s="1"/>
  <c r="Y49" i="2"/>
  <c r="Z49" i="2" s="1"/>
  <c r="Y198" i="2"/>
  <c r="Z198" i="2" s="1"/>
  <c r="Y102" i="2"/>
  <c r="Z102" i="2" s="1"/>
  <c r="Y143" i="2"/>
  <c r="Z143" i="2" s="1"/>
  <c r="Y91" i="2"/>
  <c r="Z91" i="2" s="1"/>
  <c r="Y184" i="2"/>
  <c r="Z184" i="2" s="1"/>
  <c r="Y114" i="2"/>
  <c r="Z114" i="2" s="1"/>
  <c r="Y130" i="2"/>
  <c r="Z130" i="2" s="1"/>
  <c r="Y176" i="2"/>
  <c r="Z176" i="2" s="1"/>
  <c r="Y148" i="2"/>
  <c r="Z148" i="2" s="1"/>
  <c r="Y201" i="2"/>
  <c r="Z201" i="2" s="1"/>
  <c r="Y73" i="2"/>
  <c r="Z73" i="2" s="1"/>
  <c r="Y22" i="2"/>
  <c r="Z22" i="2" s="1"/>
  <c r="Y72" i="2"/>
  <c r="Z72" i="2" s="1"/>
  <c r="Y68" i="2"/>
  <c r="Z68" i="2" s="1"/>
  <c r="Y46" i="2"/>
  <c r="Z46" i="2" s="1"/>
  <c r="Y7" i="2"/>
  <c r="Z7" i="2" s="1"/>
  <c r="Y200" i="2"/>
  <c r="Z200" i="2" s="1"/>
  <c r="Y95" i="2"/>
  <c r="Z95" i="2" s="1"/>
  <c r="Y133" i="2"/>
  <c r="Z133" i="2" s="1"/>
  <c r="Y93" i="2"/>
  <c r="Z93" i="2" s="1"/>
  <c r="Y145" i="2"/>
  <c r="Z145" i="2" s="1"/>
  <c r="Y186" i="2"/>
  <c r="Z186" i="2" s="1"/>
  <c r="Y88" i="2"/>
  <c r="Z88" i="2" s="1"/>
  <c r="Y189" i="2"/>
  <c r="Z189" i="2" s="1"/>
  <c r="Y137" i="2"/>
  <c r="Z137" i="2" s="1"/>
  <c r="Y178" i="2"/>
  <c r="Z178" i="2" s="1"/>
  <c r="Y156" i="2"/>
  <c r="Z156" i="2" s="1"/>
  <c r="Y206" i="2"/>
  <c r="Z206" i="2" s="1"/>
  <c r="Y64" i="2"/>
  <c r="Z64" i="2" s="1"/>
  <c r="Y48" i="2"/>
  <c r="Z48" i="2" s="1"/>
  <c r="Y194" i="2"/>
  <c r="Z194" i="2" s="1"/>
  <c r="Y60" i="2"/>
  <c r="Z60" i="2" s="1"/>
  <c r="Y52" i="2"/>
  <c r="Z52" i="2" s="1"/>
  <c r="Y36" i="2"/>
  <c r="Z36" i="2" s="1"/>
  <c r="Y17" i="2"/>
  <c r="Z17" i="2" s="1"/>
  <c r="Z4" i="2" l="1"/>
</calcChain>
</file>

<file path=xl/sharedStrings.xml><?xml version="1.0" encoding="utf-8"?>
<sst xmlns="http://schemas.openxmlformats.org/spreadsheetml/2006/main" count="750" uniqueCount="194">
  <si>
    <t>ab</t>
  </si>
  <si>
    <t>ab_a</t>
  </si>
  <si>
    <t>90%voice</t>
  </si>
  <si>
    <t>80%voice</t>
  </si>
  <si>
    <t>70% voice</t>
  </si>
  <si>
    <t>50% voice</t>
  </si>
  <si>
    <t>20% voice</t>
  </si>
  <si>
    <t>62% voice overall</t>
  </si>
  <si>
    <t>mu</t>
  </si>
  <si>
    <t>sigma</t>
  </si>
  <si>
    <t>L1</t>
  </si>
  <si>
    <t>L2</t>
  </si>
  <si>
    <t>weights:</t>
  </si>
  <si>
    <t>objective:</t>
  </si>
  <si>
    <t>wug test:</t>
  </si>
  <si>
    <t>*b</t>
  </si>
  <si>
    <t>*p</t>
  </si>
  <si>
    <t>*d</t>
  </si>
  <si>
    <t>*t</t>
  </si>
  <si>
    <t>*j</t>
  </si>
  <si>
    <t>*c</t>
  </si>
  <si>
    <t>*g</t>
  </si>
  <si>
    <t>*k</t>
  </si>
  <si>
    <t>*G</t>
  </si>
  <si>
    <t>*q</t>
  </si>
  <si>
    <t>*voice</t>
  </si>
  <si>
    <t>*finalVoi</t>
  </si>
  <si>
    <t>*VTV</t>
  </si>
  <si>
    <t>IdentV</t>
  </si>
  <si>
    <t>H</t>
  </si>
  <si>
    <t>eH</t>
  </si>
  <si>
    <t>input</t>
  </si>
  <si>
    <t>lexeme</t>
  </si>
  <si>
    <t>candidate</t>
  </si>
  <si>
    <t>obs.prob</t>
  </si>
  <si>
    <t>tab.prob</t>
  </si>
  <si>
    <t>IdentV_listed</t>
  </si>
  <si>
    <t>expH</t>
  </si>
  <si>
    <t>p</t>
  </si>
  <si>
    <t>likelihood</t>
  </si>
  <si>
    <t>wup</t>
  </si>
  <si>
    <t>wuba</t>
  </si>
  <si>
    <t>ab1</t>
  </si>
  <si>
    <t>wupa</t>
  </si>
  <si>
    <t>ap</t>
  </si>
  <si>
    <t>ab1_a</t>
  </si>
  <si>
    <t>wub</t>
  </si>
  <si>
    <t>ap_a</t>
  </si>
  <si>
    <t>ab2</t>
  </si>
  <si>
    <t>wut</t>
  </si>
  <si>
    <t>wuda</t>
  </si>
  <si>
    <t>ab2_a</t>
  </si>
  <si>
    <t>wuta</t>
  </si>
  <si>
    <t>ab3</t>
  </si>
  <si>
    <t>wud</t>
  </si>
  <si>
    <t>ab3_a</t>
  </si>
  <si>
    <t>wuc</t>
  </si>
  <si>
    <t>wuja</t>
  </si>
  <si>
    <t>ab4</t>
  </si>
  <si>
    <t>wuca</t>
  </si>
  <si>
    <t>ab4_a</t>
  </si>
  <si>
    <t>wuj</t>
  </si>
  <si>
    <t>ab5</t>
  </si>
  <si>
    <t>wuk</t>
  </si>
  <si>
    <t>wuga</t>
  </si>
  <si>
    <t>ab5_a</t>
  </si>
  <si>
    <t>wuka</t>
  </si>
  <si>
    <t>ab6</t>
  </si>
  <si>
    <t>wug</t>
  </si>
  <si>
    <t>ab6_a</t>
  </si>
  <si>
    <t>wuq</t>
  </si>
  <si>
    <t>wuGa</t>
  </si>
  <si>
    <t>ab7</t>
  </si>
  <si>
    <t>wuqa</t>
  </si>
  <si>
    <t>ab7_a</t>
  </si>
  <si>
    <t>wuGGa</t>
  </si>
  <si>
    <t>wuG</t>
  </si>
  <si>
    <t>ab8</t>
  </si>
  <si>
    <t>(wuGa)</t>
  </si>
  <si>
    <t>ab8_a</t>
  </si>
  <si>
    <t>general voicing:</t>
  </si>
  <si>
    <t>dev</t>
  </si>
  <si>
    <t>wuDa</t>
  </si>
  <si>
    <t>ab9</t>
  </si>
  <si>
    <t>wuTa</t>
  </si>
  <si>
    <t>ab9_a</t>
  </si>
  <si>
    <t>ap10</t>
  </si>
  <si>
    <t>ap10_a</t>
  </si>
  <si>
    <t>ad1</t>
  </si>
  <si>
    <t>ad</t>
  </si>
  <si>
    <t>at</t>
  </si>
  <si>
    <t>ad1_a</t>
  </si>
  <si>
    <t>ad_a</t>
  </si>
  <si>
    <t>at_a</t>
  </si>
  <si>
    <t>ad2</t>
  </si>
  <si>
    <t>ad2_a</t>
  </si>
  <si>
    <t>ad3</t>
  </si>
  <si>
    <t>ad3_a</t>
  </si>
  <si>
    <t>ad4</t>
  </si>
  <si>
    <t>ad4_a</t>
  </si>
  <si>
    <t>ad5</t>
  </si>
  <si>
    <t>ad5_a</t>
  </si>
  <si>
    <t>ad6</t>
  </si>
  <si>
    <t>ad6_a</t>
  </si>
  <si>
    <t>ad7</t>
  </si>
  <si>
    <t>ad7_a</t>
  </si>
  <si>
    <t>ad8</t>
  </si>
  <si>
    <t>ad8_a</t>
  </si>
  <si>
    <t>at9</t>
  </si>
  <si>
    <t>at9_a</t>
  </si>
  <si>
    <t>at10</t>
  </si>
  <si>
    <t>at10_a</t>
  </si>
  <si>
    <t>aj1</t>
  </si>
  <si>
    <t>aj</t>
  </si>
  <si>
    <t>ac</t>
  </si>
  <si>
    <t>aj1_a</t>
  </si>
  <si>
    <t>aj_a</t>
  </si>
  <si>
    <t>ac_a</t>
  </si>
  <si>
    <t>aj2</t>
  </si>
  <si>
    <t>aj2_a</t>
  </si>
  <si>
    <t>aj3</t>
  </si>
  <si>
    <t>aj3_a</t>
  </si>
  <si>
    <t>aj4</t>
  </si>
  <si>
    <t>aj4_a</t>
  </si>
  <si>
    <t>aj5</t>
  </si>
  <si>
    <t>aj5_a</t>
  </si>
  <si>
    <t>aj6</t>
  </si>
  <si>
    <t>aj6_a</t>
  </si>
  <si>
    <t>aj7</t>
  </si>
  <si>
    <t>aj7_a</t>
  </si>
  <si>
    <t>aj8</t>
  </si>
  <si>
    <t>aj8_a</t>
  </si>
  <si>
    <t>aj9</t>
  </si>
  <si>
    <t>aj9_a</t>
  </si>
  <si>
    <t>aj10</t>
  </si>
  <si>
    <t>aj10_a</t>
  </si>
  <si>
    <t>ag1</t>
  </si>
  <si>
    <t>ag</t>
  </si>
  <si>
    <t>ak</t>
  </si>
  <si>
    <t>ag1_a</t>
  </si>
  <si>
    <t>ag_a</t>
  </si>
  <si>
    <t>ak_a</t>
  </si>
  <si>
    <t>ag2</t>
  </si>
  <si>
    <t>ag2_a</t>
  </si>
  <si>
    <t>ag3</t>
  </si>
  <si>
    <t>ag3_a</t>
  </si>
  <si>
    <t>ag4</t>
  </si>
  <si>
    <t>ag4_a</t>
  </si>
  <si>
    <t>ag5</t>
  </si>
  <si>
    <t>ag5_a</t>
  </si>
  <si>
    <t>ag6</t>
  </si>
  <si>
    <t>ag6_a</t>
  </si>
  <si>
    <t>ag7</t>
  </si>
  <si>
    <t>ag7_a</t>
  </si>
  <si>
    <t>ag8</t>
  </si>
  <si>
    <t>ag8_a</t>
  </si>
  <si>
    <t>ag9</t>
  </si>
  <si>
    <t>ag9_a</t>
  </si>
  <si>
    <t>ag10</t>
  </si>
  <si>
    <t>ag10_a</t>
  </si>
  <si>
    <t>aq1</t>
  </si>
  <si>
    <t>aq</t>
  </si>
  <si>
    <t>aG</t>
  </si>
  <si>
    <t>aq1_a</t>
  </si>
  <si>
    <t>aq_a</t>
  </si>
  <si>
    <t>aG_a</t>
  </si>
  <si>
    <t>aq2</t>
  </si>
  <si>
    <t>aq2_a</t>
  </si>
  <si>
    <t>aq3</t>
  </si>
  <si>
    <t>aq3_a</t>
  </si>
  <si>
    <t>aq4</t>
  </si>
  <si>
    <t>aq4_a</t>
  </si>
  <si>
    <t>aq5</t>
  </si>
  <si>
    <t>aq5_a</t>
  </si>
  <si>
    <t>aq6</t>
  </si>
  <si>
    <t>aq6_a</t>
  </si>
  <si>
    <t>aq7</t>
  </si>
  <si>
    <t>aq7_a</t>
  </si>
  <si>
    <t>aq8</t>
  </si>
  <si>
    <t>aq8_a</t>
  </si>
  <si>
    <t>aq9</t>
  </si>
  <si>
    <t>aq9_a</t>
  </si>
  <si>
    <t>aq10</t>
  </si>
  <si>
    <t>aq10_a</t>
  </si>
  <si>
    <t>a</t>
  </si>
  <si>
    <t>b</t>
  </si>
  <si>
    <t>t</t>
  </si>
  <si>
    <t>d</t>
  </si>
  <si>
    <t>c</t>
  </si>
  <si>
    <t>j</t>
  </si>
  <si>
    <t>k</t>
  </si>
  <si>
    <t>g</t>
  </si>
  <si>
    <t>q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</si>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</sst>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7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5B277D"/>
      <name val="Arial"/>
      <family val="2"/>
      <charset val="1"/>
    </font>
    <font>
      <sz val="10"/>
      <color rgb="FF808080"/>
      <name val="Arial"/>
      <family val="2"/>
      <charset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DDDDDD"/>
        <bgColor rgb="FFDEDCE6"/>
      </patternFill>
    </fill>
    <fill>
      <patternFill patternType="solid">
        <fgColor rgb="FFFFD8CE"/>
        <bgColor rgb="FFDDDDDD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auto="1"/>
      </top>
      <bottom/>
      <diagonal/>
    </border>
    <border>
      <left style="thin">
        <color rgb="FFB4C7DC"/>
      </left>
      <right style="thin">
        <color rgb="FFB4C7DC"/>
      </right>
      <top style="thin">
        <color auto="1"/>
      </top>
      <bottom style="thin">
        <color rgb="FFB4C7DC"/>
      </bottom>
      <diagonal/>
    </border>
    <border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  <border>
      <left style="thin">
        <color rgb="FFB4C7DC"/>
      </left>
      <right style="thin">
        <color rgb="FFB4C7DC"/>
      </right>
      <top style="thin">
        <color rgb="FFB4C7DC"/>
      </top>
      <bottom style="thin">
        <color rgb="FF5983B0"/>
      </bottom>
      <diagonal/>
    </border>
    <border>
      <left style="thin">
        <color rgb="FFFFAA95"/>
      </left>
      <right style="thin">
        <color rgb="FFFFAA95"/>
      </right>
      <top style="thin">
        <color rgb="FFFFAA95"/>
      </top>
      <bottom style="thin">
        <color rgb="FFFFAA95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9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AA95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"/>
  <sheetViews>
    <sheetView zoomScaleNormal="100" workbookViewId="0"/>
  </sheetViews>
  <sheetFormatPr defaultColWidth="11.59765625" defaultRowHeight="12.75" x14ac:dyDescent="0.35"/>
  <sheetData>
    <row r="1" spans="1:1" x14ac:dyDescent="0.35">
      <c r="A1" t="s">
        <v>0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1</v>
      </c>
    </row>
    <row r="5" spans="1:1" x14ac:dyDescent="0.35">
      <c r="A5" t="s">
        <v>0</v>
      </c>
    </row>
    <row r="6" spans="1:1" x14ac:dyDescent="0.35">
      <c r="A6" t="s">
        <v>0</v>
      </c>
    </row>
    <row r="7" spans="1:1" x14ac:dyDescent="0.35">
      <c r="A7" t="s">
        <v>1</v>
      </c>
    </row>
    <row r="8" spans="1:1" x14ac:dyDescent="0.35">
      <c r="A8" t="s">
        <v>1</v>
      </c>
    </row>
    <row r="9" spans="1:1" x14ac:dyDescent="0.35">
      <c r="A9" t="s">
        <v>0</v>
      </c>
    </row>
    <row r="10" spans="1:1" x14ac:dyDescent="0.35">
      <c r="A10" t="s">
        <v>0</v>
      </c>
    </row>
    <row r="11" spans="1:1" x14ac:dyDescent="0.35">
      <c r="A11" t="s">
        <v>1</v>
      </c>
    </row>
    <row r="12" spans="1:1" x14ac:dyDescent="0.35">
      <c r="A12" t="s">
        <v>1</v>
      </c>
    </row>
    <row r="13" spans="1:1" x14ac:dyDescent="0.35">
      <c r="A13" t="s">
        <v>0</v>
      </c>
    </row>
    <row r="14" spans="1:1" x14ac:dyDescent="0.35">
      <c r="A14" t="s">
        <v>0</v>
      </c>
    </row>
    <row r="15" spans="1:1" x14ac:dyDescent="0.35">
      <c r="A15" t="s">
        <v>1</v>
      </c>
    </row>
    <row r="16" spans="1:1" x14ac:dyDescent="0.35">
      <c r="A16" t="s">
        <v>1</v>
      </c>
    </row>
    <row r="17" spans="1:1" x14ac:dyDescent="0.35">
      <c r="A17" t="s">
        <v>0</v>
      </c>
    </row>
    <row r="18" spans="1:1" x14ac:dyDescent="0.35">
      <c r="A18" t="s">
        <v>0</v>
      </c>
    </row>
    <row r="19" spans="1:1" x14ac:dyDescent="0.35">
      <c r="A19" t="s">
        <v>1</v>
      </c>
    </row>
    <row r="20" spans="1:1" x14ac:dyDescent="0.35">
      <c r="A20" t="s">
        <v>1</v>
      </c>
    </row>
    <row r="21" spans="1:1" x14ac:dyDescent="0.35">
      <c r="A21" t="s">
        <v>0</v>
      </c>
    </row>
    <row r="22" spans="1:1" x14ac:dyDescent="0.35">
      <c r="A22" t="s">
        <v>0</v>
      </c>
    </row>
    <row r="23" spans="1:1" x14ac:dyDescent="0.35">
      <c r="A23" t="s">
        <v>1</v>
      </c>
    </row>
    <row r="24" spans="1:1" x14ac:dyDescent="0.35">
      <c r="A24" t="s">
        <v>1</v>
      </c>
    </row>
    <row r="25" spans="1:1" x14ac:dyDescent="0.35">
      <c r="A25" t="s">
        <v>0</v>
      </c>
    </row>
    <row r="26" spans="1:1" x14ac:dyDescent="0.35">
      <c r="A26" t="s">
        <v>0</v>
      </c>
    </row>
    <row r="27" spans="1:1" x14ac:dyDescent="0.35">
      <c r="A27" t="s">
        <v>1</v>
      </c>
    </row>
    <row r="28" spans="1:1" x14ac:dyDescent="0.35">
      <c r="A28" t="s">
        <v>1</v>
      </c>
    </row>
    <row r="29" spans="1:1" x14ac:dyDescent="0.35">
      <c r="A29" t="s">
        <v>0</v>
      </c>
    </row>
    <row r="30" spans="1:1" x14ac:dyDescent="0.35">
      <c r="A30" t="s">
        <v>0</v>
      </c>
    </row>
    <row r="31" spans="1:1" x14ac:dyDescent="0.35">
      <c r="A31" t="s">
        <v>1</v>
      </c>
    </row>
    <row r="32" spans="1:1" x14ac:dyDescent="0.35">
      <c r="A32" t="s">
        <v>1</v>
      </c>
    </row>
    <row r="33" spans="1:1" x14ac:dyDescent="0.35">
      <c r="A33" t="s">
        <v>0</v>
      </c>
    </row>
    <row r="34" spans="1:1" x14ac:dyDescent="0.35">
      <c r="A34" t="s">
        <v>0</v>
      </c>
    </row>
    <row r="35" spans="1:1" x14ac:dyDescent="0.35">
      <c r="A35" t="s">
        <v>1</v>
      </c>
    </row>
    <row r="36" spans="1:1" x14ac:dyDescent="0.35">
      <c r="A36" t="s">
        <v>1</v>
      </c>
    </row>
    <row r="37" spans="1:1" x14ac:dyDescent="0.35">
      <c r="A37" t="s">
        <v>0</v>
      </c>
    </row>
    <row r="38" spans="1:1" x14ac:dyDescent="0.35">
      <c r="A38" t="s">
        <v>0</v>
      </c>
    </row>
    <row r="39" spans="1:1" x14ac:dyDescent="0.35">
      <c r="A39" t="s">
        <v>1</v>
      </c>
    </row>
    <row r="40" spans="1:1" x14ac:dyDescent="0.35">
      <c r="A40" t="s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6"/>
  <sheetViews>
    <sheetView tabSelected="1" topLeftCell="U1" zoomScaleNormal="100" workbookViewId="0">
      <pane ySplit="510" activePane="bottomLeft"/>
      <selection activeCell="AR5" sqref="AR5"/>
      <selection pane="bottomLeft" activeCell="AC10" sqref="AC10:AD10"/>
    </sheetView>
  </sheetViews>
  <sheetFormatPr defaultColWidth="11.53125" defaultRowHeight="12.75" x14ac:dyDescent="0.35"/>
  <cols>
    <col min="5" max="6" width="11.53125" style="3"/>
    <col min="7" max="16" width="5.6640625" style="3" customWidth="1"/>
    <col min="17" max="17" width="9" style="3" customWidth="1"/>
    <col min="18" max="18" width="9.46484375" style="3" customWidth="1"/>
    <col min="19" max="19" width="6.9296875" style="3" customWidth="1"/>
    <col min="20" max="20" width="9.33203125" style="3" customWidth="1"/>
    <col min="21" max="21" width="15.3984375" style="3" customWidth="1"/>
    <col min="22" max="23" width="11.53125" style="4"/>
    <col min="24" max="24" width="7.9296875" style="5" customWidth="1"/>
    <col min="25" max="25" width="11.53125" style="6"/>
    <col min="26" max="44" width="11.53125" style="4"/>
    <col min="45" max="1024" width="11.53125" style="7"/>
  </cols>
  <sheetData>
    <row r="1" spans="2:47" x14ac:dyDescent="0.35">
      <c r="G1" s="2" t="s">
        <v>2</v>
      </c>
      <c r="H1" s="2"/>
      <c r="I1" s="2" t="s">
        <v>3</v>
      </c>
      <c r="J1" s="2"/>
      <c r="K1" s="2" t="s">
        <v>4</v>
      </c>
      <c r="L1" s="2"/>
      <c r="M1" s="1" t="s">
        <v>5</v>
      </c>
      <c r="N1" s="1"/>
      <c r="O1" s="2" t="s">
        <v>6</v>
      </c>
      <c r="P1" s="2"/>
      <c r="R1" s="3" t="s">
        <v>7</v>
      </c>
    </row>
    <row r="2" spans="2:47" x14ac:dyDescent="0.35">
      <c r="C2" t="s">
        <v>8</v>
      </c>
      <c r="D2" t="s">
        <v>9</v>
      </c>
      <c r="F2" t="s">
        <v>10</v>
      </c>
      <c r="G2" s="3">
        <f t="shared" ref="G2:T2" si="0">(G3-$C$3)*SQRT(2)/($D$3)^2</f>
        <v>1.0762723339721933E-7</v>
      </c>
      <c r="H2" s="3">
        <f t="shared" si="0"/>
        <v>0</v>
      </c>
      <c r="I2" s="3">
        <f t="shared" si="0"/>
        <v>1.2833159133640341E-7</v>
      </c>
      <c r="J2" s="3">
        <f t="shared" si="0"/>
        <v>0</v>
      </c>
      <c r="K2" s="3">
        <f t="shared" si="0"/>
        <v>1.1609339816769666E-7</v>
      </c>
      <c r="L2" s="3">
        <f t="shared" si="0"/>
        <v>0</v>
      </c>
      <c r="M2" s="3">
        <f t="shared" si="0"/>
        <v>9.5223621781599382E-8</v>
      </c>
      <c r="N2" s="3">
        <f t="shared" si="0"/>
        <v>0</v>
      </c>
      <c r="O2" s="3">
        <f t="shared" si="0"/>
        <v>5.5579631400894927E-8</v>
      </c>
      <c r="P2" s="3">
        <f t="shared" si="0"/>
        <v>0</v>
      </c>
      <c r="Q2" s="3">
        <f t="shared" si="0"/>
        <v>3.0360265219761625E-6</v>
      </c>
      <c r="R2" s="3">
        <f t="shared" si="0"/>
        <v>8.522859752713847E-6</v>
      </c>
      <c r="S2" s="3">
        <f t="shared" si="0"/>
        <v>1.7049956576766036E-6</v>
      </c>
      <c r="T2" s="3">
        <f t="shared" si="0"/>
        <v>1.0172601455255965E-5</v>
      </c>
      <c r="Z2" s="4">
        <f>SUM(G2:T2)</f>
        <v>2.3939338863706391E-5</v>
      </c>
    </row>
    <row r="3" spans="2:47" x14ac:dyDescent="0.35">
      <c r="C3">
        <v>0</v>
      </c>
      <c r="D3">
        <v>100</v>
      </c>
      <c r="F3" t="s">
        <v>11</v>
      </c>
      <c r="G3" s="3">
        <f t="shared" ref="G3:T3" si="1">(G4-$C$3)^2/2/$D$3</f>
        <v>7.6103946575521036E-4</v>
      </c>
      <c r="H3" s="3">
        <f t="shared" si="1"/>
        <v>0</v>
      </c>
      <c r="I3" s="3">
        <f t="shared" si="1"/>
        <v>9.0744138474431631E-4</v>
      </c>
      <c r="J3" s="3">
        <f t="shared" si="1"/>
        <v>0</v>
      </c>
      <c r="K3" s="3">
        <f t="shared" si="1"/>
        <v>8.2090429095368206E-4</v>
      </c>
      <c r="L3" s="3">
        <f t="shared" si="1"/>
        <v>0</v>
      </c>
      <c r="M3" s="3">
        <f t="shared" si="1"/>
        <v>6.7333268690911955E-4</v>
      </c>
      <c r="N3" s="3">
        <f t="shared" si="1"/>
        <v>0</v>
      </c>
      <c r="O3" s="3">
        <f t="shared" si="1"/>
        <v>3.9300734259421576E-4</v>
      </c>
      <c r="P3" s="3">
        <f t="shared" si="1"/>
        <v>0</v>
      </c>
      <c r="Q3" s="3">
        <f t="shared" si="1"/>
        <v>2.1467949415515532E-2</v>
      </c>
      <c r="R3" s="3">
        <f t="shared" si="1"/>
        <v>6.0265719262458627E-2</v>
      </c>
      <c r="S3" s="3">
        <f t="shared" si="1"/>
        <v>1.2056139914367436E-2</v>
      </c>
      <c r="T3" s="3">
        <f t="shared" si="1"/>
        <v>7.1931154713196332E-2</v>
      </c>
      <c r="Z3" s="4">
        <f>SUM(G3:T3)</f>
        <v>0.16927668847649446</v>
      </c>
    </row>
    <row r="4" spans="2:47" ht="13.15" x14ac:dyDescent="0.4">
      <c r="F4" s="3" t="s">
        <v>12</v>
      </c>
      <c r="G4" s="3">
        <v>0.39013830003095323</v>
      </c>
      <c r="H4" s="3">
        <v>0</v>
      </c>
      <c r="I4" s="3">
        <v>0.42601440932069806</v>
      </c>
      <c r="J4" s="3">
        <v>0</v>
      </c>
      <c r="K4" s="3">
        <v>0.40519237183187001</v>
      </c>
      <c r="L4" s="3">
        <v>0</v>
      </c>
      <c r="M4" s="3">
        <v>0.36696939570190851</v>
      </c>
      <c r="N4" s="3">
        <v>0</v>
      </c>
      <c r="O4" s="3">
        <v>0.28035953438191319</v>
      </c>
      <c r="P4" s="3">
        <v>0</v>
      </c>
      <c r="Q4" s="3">
        <v>2.0720979424494166</v>
      </c>
      <c r="R4" s="3">
        <v>3.4717637956076053</v>
      </c>
      <c r="S4" s="3">
        <v>1.5528129259101005</v>
      </c>
      <c r="T4" s="3">
        <v>3.7929185257054057</v>
      </c>
      <c r="U4" s="3">
        <f>T4</f>
        <v>3.7929185257054057</v>
      </c>
      <c r="Y4" s="8" t="s">
        <v>13</v>
      </c>
      <c r="Z4" s="4">
        <f>SUM(Z7:Z206)-Z3</f>
        <v>-0.224162605363704</v>
      </c>
      <c r="AE4" s="4">
        <f>G4</f>
        <v>0.39013830003095323</v>
      </c>
      <c r="AF4" s="4">
        <f t="shared" ref="AF4:AP4" si="2">H4</f>
        <v>0</v>
      </c>
      <c r="AG4" s="4">
        <f t="shared" si="2"/>
        <v>0.42601440932069806</v>
      </c>
      <c r="AH4" s="4">
        <f t="shared" si="2"/>
        <v>0</v>
      </c>
      <c r="AI4" s="4">
        <f t="shared" si="2"/>
        <v>0.40519237183187001</v>
      </c>
      <c r="AJ4" s="4">
        <f t="shared" si="2"/>
        <v>0</v>
      </c>
      <c r="AK4" s="4">
        <f t="shared" si="2"/>
        <v>0.36696939570190851</v>
      </c>
      <c r="AL4" s="4">
        <f t="shared" si="2"/>
        <v>0</v>
      </c>
      <c r="AM4" s="4">
        <f t="shared" si="2"/>
        <v>0.28035953438191319</v>
      </c>
      <c r="AN4" s="4">
        <f t="shared" si="2"/>
        <v>0</v>
      </c>
      <c r="AO4" s="4">
        <f t="shared" si="2"/>
        <v>2.0720979424494166</v>
      </c>
      <c r="AP4" s="4">
        <f t="shared" si="2"/>
        <v>3.4717637956076053</v>
      </c>
      <c r="AQ4" s="4">
        <f>S4</f>
        <v>1.5528129259101005</v>
      </c>
      <c r="AR4" s="4">
        <f t="shared" ref="AR4" si="3">T4</f>
        <v>3.7929185257054057</v>
      </c>
    </row>
    <row r="5" spans="2:47" x14ac:dyDescent="0.35">
      <c r="AB5" s="4" t="s">
        <v>14</v>
      </c>
      <c r="AE5" s="4" t="s">
        <v>15</v>
      </c>
      <c r="AF5" s="4" t="s">
        <v>16</v>
      </c>
      <c r="AG5" s="4" t="s">
        <v>17</v>
      </c>
      <c r="AH5" s="4" t="s">
        <v>18</v>
      </c>
      <c r="AI5" s="4" t="s">
        <v>19</v>
      </c>
      <c r="AJ5" s="4" t="s">
        <v>20</v>
      </c>
      <c r="AK5" s="4" t="s">
        <v>21</v>
      </c>
      <c r="AL5" s="4" t="s">
        <v>22</v>
      </c>
      <c r="AM5" s="4" t="s">
        <v>23</v>
      </c>
      <c r="AN5" s="4" t="s">
        <v>24</v>
      </c>
      <c r="AO5" s="4" t="s">
        <v>25</v>
      </c>
      <c r="AP5" s="4" t="s">
        <v>26</v>
      </c>
      <c r="AQ5" s="4" t="s">
        <v>27</v>
      </c>
      <c r="AR5" s="4" t="s">
        <v>28</v>
      </c>
      <c r="AT5" s="7" t="s">
        <v>29</v>
      </c>
      <c r="AU5" s="7" t="s">
        <v>30</v>
      </c>
    </row>
    <row r="6" spans="2:47" ht="13.15" x14ac:dyDescent="0.4">
      <c r="B6" s="9" t="s">
        <v>31</v>
      </c>
      <c r="C6" s="10" t="s">
        <v>32</v>
      </c>
      <c r="D6" s="10" t="s">
        <v>33</v>
      </c>
      <c r="E6" s="11" t="s">
        <v>34</v>
      </c>
      <c r="F6" s="11" t="s">
        <v>35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20</v>
      </c>
      <c r="M6" s="11" t="s">
        <v>21</v>
      </c>
      <c r="N6" s="11" t="s">
        <v>22</v>
      </c>
      <c r="O6" s="11" t="s">
        <v>23</v>
      </c>
      <c r="P6" s="11" t="s">
        <v>24</v>
      </c>
      <c r="Q6" s="11" t="s">
        <v>25</v>
      </c>
      <c r="R6" s="11" t="s">
        <v>26</v>
      </c>
      <c r="S6" s="11" t="s">
        <v>27</v>
      </c>
      <c r="T6" s="11" t="s">
        <v>28</v>
      </c>
      <c r="U6" s="11" t="s">
        <v>36</v>
      </c>
      <c r="W6" s="4" t="s">
        <v>29</v>
      </c>
      <c r="X6" s="5" t="s">
        <v>37</v>
      </c>
      <c r="Y6" s="6" t="s">
        <v>38</v>
      </c>
      <c r="Z6" s="4" t="s">
        <v>39</v>
      </c>
      <c r="AA6" s="30">
        <v>0.9</v>
      </c>
      <c r="AB6" s="4" t="s">
        <v>40</v>
      </c>
      <c r="AC6" s="4" t="s">
        <v>41</v>
      </c>
      <c r="AD6" s="12">
        <f>AU6/SUMIF(AB$6:AB$34,AB6,AU$6:AU$34)</f>
        <v>8.9924052123448971E-3</v>
      </c>
      <c r="AE6" s="4">
        <f t="shared" ref="AE6:AR7" si="4">G45</f>
        <v>1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  <c r="AK6" s="4">
        <f t="shared" si="4"/>
        <v>0</v>
      </c>
      <c r="AL6" s="4">
        <f t="shared" si="4"/>
        <v>0</v>
      </c>
      <c r="AM6" s="4">
        <f t="shared" si="4"/>
        <v>0</v>
      </c>
      <c r="AN6" s="4">
        <f t="shared" si="4"/>
        <v>0</v>
      </c>
      <c r="AO6" s="4">
        <f t="shared" si="4"/>
        <v>1</v>
      </c>
      <c r="AP6" s="4">
        <f t="shared" si="4"/>
        <v>0</v>
      </c>
      <c r="AQ6" s="4">
        <f t="shared" si="4"/>
        <v>0</v>
      </c>
      <c r="AR6" s="4">
        <f t="shared" si="4"/>
        <v>1</v>
      </c>
      <c r="AT6" s="7">
        <f>-SUMPRODUCT(AE$4:AR$4,AE6:AR6)</f>
        <v>-6.2551547681857755</v>
      </c>
      <c r="AU6" s="7">
        <f>EXP(AT6)</f>
        <v>1.9205286963110608E-3</v>
      </c>
    </row>
    <row r="7" spans="2:47" ht="13.15" x14ac:dyDescent="0.4">
      <c r="B7" s="13" t="s">
        <v>42</v>
      </c>
      <c r="C7" s="13" t="s">
        <v>0</v>
      </c>
      <c r="D7" s="13" t="s">
        <v>0</v>
      </c>
      <c r="E7" s="14">
        <v>0</v>
      </c>
      <c r="F7" s="14">
        <v>1</v>
      </c>
      <c r="G7" s="14">
        <v>1</v>
      </c>
      <c r="H7" s="14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4">
        <v>1</v>
      </c>
      <c r="R7" s="14">
        <v>1</v>
      </c>
      <c r="S7" s="14">
        <v>0</v>
      </c>
      <c r="T7" s="14">
        <v>0</v>
      </c>
      <c r="U7" s="14">
        <f t="shared" ref="U7:U38" si="5">IF(E7=0,1,0)</f>
        <v>1</v>
      </c>
      <c r="W7" s="4">
        <f t="shared" ref="W7:W38" si="6">-SUMPRODUCT(G7:U7,G$4:U$4)</f>
        <v>-9.7269185637933795</v>
      </c>
      <c r="X7" s="5">
        <f t="shared" ref="X7:X38" si="7">EXP(W7)</f>
        <v>5.9655836777195634E-5</v>
      </c>
      <c r="Y7" s="16">
        <f t="shared" ref="Y7:Y38" si="8">X7/SUMIF(B:B,B7,X:X)</f>
        <v>2.6408765039419285E-3</v>
      </c>
      <c r="Z7" s="4">
        <f t="shared" ref="Z7:Z38" si="9">LOG(Y7)*E7</f>
        <v>0</v>
      </c>
      <c r="AA7" s="31"/>
      <c r="AB7" s="4" t="s">
        <v>40</v>
      </c>
      <c r="AC7" s="4" t="s">
        <v>43</v>
      </c>
      <c r="AD7" s="12">
        <f>AU7/SUMIF(AB$6:AB$34,AB7,AU$6:AU$34)</f>
        <v>0.9910075947876551</v>
      </c>
      <c r="AE7" s="4">
        <f t="shared" si="4"/>
        <v>0</v>
      </c>
      <c r="AF7" s="4">
        <f t="shared" si="4"/>
        <v>1</v>
      </c>
      <c r="AG7" s="4">
        <f t="shared" si="4"/>
        <v>0</v>
      </c>
      <c r="AH7" s="4">
        <f t="shared" si="4"/>
        <v>0</v>
      </c>
      <c r="AI7" s="4">
        <f t="shared" si="4"/>
        <v>0</v>
      </c>
      <c r="AJ7" s="4">
        <f t="shared" si="4"/>
        <v>0</v>
      </c>
      <c r="AK7" s="4">
        <f t="shared" si="4"/>
        <v>0</v>
      </c>
      <c r="AL7" s="4">
        <f t="shared" si="4"/>
        <v>0</v>
      </c>
      <c r="AM7" s="4">
        <f t="shared" si="4"/>
        <v>0</v>
      </c>
      <c r="AN7" s="4">
        <f t="shared" si="4"/>
        <v>0</v>
      </c>
      <c r="AO7" s="4">
        <f t="shared" si="4"/>
        <v>0</v>
      </c>
      <c r="AP7" s="4">
        <f t="shared" si="4"/>
        <v>0</v>
      </c>
      <c r="AQ7" s="4">
        <f t="shared" si="4"/>
        <v>1</v>
      </c>
      <c r="AR7" s="4">
        <f t="shared" si="4"/>
        <v>0</v>
      </c>
      <c r="AT7" s="7">
        <f>-SUMPRODUCT(AE$4:AR$4,AE7:AR7)</f>
        <v>-1.5528129259101005</v>
      </c>
      <c r="AU7" s="7">
        <f>EXP(AT7)</f>
        <v>0.2116517749265876</v>
      </c>
    </row>
    <row r="8" spans="2:47" ht="13.15" x14ac:dyDescent="0.4">
      <c r="B8" s="17" t="s">
        <v>42</v>
      </c>
      <c r="C8" s="17" t="s">
        <v>0</v>
      </c>
      <c r="D8" s="17" t="s">
        <v>44</v>
      </c>
      <c r="E8" s="18">
        <v>1</v>
      </c>
      <c r="F8" s="18">
        <v>1</v>
      </c>
      <c r="G8" s="18">
        <v>0</v>
      </c>
      <c r="H8" s="18">
        <v>1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8">
        <v>0</v>
      </c>
      <c r="R8" s="18">
        <v>0</v>
      </c>
      <c r="S8" s="18">
        <v>0</v>
      </c>
      <c r="T8" s="18">
        <v>1</v>
      </c>
      <c r="U8" s="18">
        <f t="shared" si="5"/>
        <v>0</v>
      </c>
      <c r="W8" s="4">
        <f t="shared" si="6"/>
        <v>-3.7929185257054057</v>
      </c>
      <c r="X8" s="5">
        <f t="shared" si="7"/>
        <v>2.2529752145061338E-2</v>
      </c>
      <c r="Y8" s="16">
        <f t="shared" si="8"/>
        <v>0.99735912349605815</v>
      </c>
      <c r="Z8" s="4">
        <f t="shared" si="9"/>
        <v>-1.1484351991537212E-3</v>
      </c>
      <c r="AA8" s="31"/>
      <c r="AD8" s="12"/>
    </row>
    <row r="9" spans="2:47" ht="13.15" x14ac:dyDescent="0.4">
      <c r="B9" s="17" t="s">
        <v>45</v>
      </c>
      <c r="C9" s="17" t="s">
        <v>1</v>
      </c>
      <c r="D9" s="17" t="s">
        <v>1</v>
      </c>
      <c r="E9" s="18">
        <v>1</v>
      </c>
      <c r="F9" s="18">
        <v>1</v>
      </c>
      <c r="G9" s="18">
        <v>1</v>
      </c>
      <c r="H9" s="18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8">
        <v>1</v>
      </c>
      <c r="R9" s="18">
        <v>0</v>
      </c>
      <c r="S9" s="18">
        <v>0</v>
      </c>
      <c r="T9" s="18">
        <v>0</v>
      </c>
      <c r="U9" s="18">
        <f t="shared" si="5"/>
        <v>0</v>
      </c>
      <c r="W9" s="4">
        <f t="shared" si="6"/>
        <v>-2.4622362424803699</v>
      </c>
      <c r="X9" s="5">
        <f t="shared" si="7"/>
        <v>8.5244111162228325E-2</v>
      </c>
      <c r="Y9" s="6">
        <f t="shared" si="8"/>
        <v>0.99874129672018341</v>
      </c>
      <c r="Z9" s="4">
        <f t="shared" si="9"/>
        <v>-5.4699221148686561E-4</v>
      </c>
      <c r="AA9" s="31"/>
      <c r="AB9" s="4" t="s">
        <v>41</v>
      </c>
      <c r="AC9" s="4" t="s">
        <v>46</v>
      </c>
      <c r="AD9" s="12">
        <f>AU9/SUMIF(AB$6:AB$34,AB9,AU$6:AU$34)</f>
        <v>0.10516756778808012</v>
      </c>
      <c r="AE9" s="4">
        <f t="shared" ref="AE9:AR10" si="10">G7</f>
        <v>1</v>
      </c>
      <c r="AF9" s="4">
        <f t="shared" si="10"/>
        <v>0</v>
      </c>
      <c r="AG9" s="4">
        <f t="shared" si="10"/>
        <v>0</v>
      </c>
      <c r="AH9" s="4">
        <f t="shared" si="10"/>
        <v>0</v>
      </c>
      <c r="AI9" s="4">
        <f t="shared" si="10"/>
        <v>0</v>
      </c>
      <c r="AJ9" s="4">
        <f t="shared" si="10"/>
        <v>0</v>
      </c>
      <c r="AK9" s="4">
        <f t="shared" si="10"/>
        <v>0</v>
      </c>
      <c r="AL9" s="4">
        <f t="shared" si="10"/>
        <v>0</v>
      </c>
      <c r="AM9" s="4">
        <f t="shared" si="10"/>
        <v>0</v>
      </c>
      <c r="AN9" s="4">
        <f t="shared" si="10"/>
        <v>0</v>
      </c>
      <c r="AO9" s="4">
        <f t="shared" si="10"/>
        <v>1</v>
      </c>
      <c r="AP9" s="4">
        <f t="shared" si="10"/>
        <v>1</v>
      </c>
      <c r="AQ9" s="4">
        <f t="shared" si="10"/>
        <v>0</v>
      </c>
      <c r="AR9" s="4">
        <f t="shared" si="10"/>
        <v>0</v>
      </c>
      <c r="AT9" s="7">
        <f>-SUMPRODUCT(AE$4:AR$4,AE9:AR9)</f>
        <v>-5.9340000380879747</v>
      </c>
      <c r="AU9" s="7">
        <f>EXP(AT9)</f>
        <v>2.6478691994963875E-3</v>
      </c>
    </row>
    <row r="10" spans="2:47" ht="13.15" x14ac:dyDescent="0.4">
      <c r="B10" s="17" t="s">
        <v>45</v>
      </c>
      <c r="C10" s="17" t="s">
        <v>1</v>
      </c>
      <c r="D10" s="17" t="s">
        <v>47</v>
      </c>
      <c r="E10" s="18">
        <v>0</v>
      </c>
      <c r="F10" s="18">
        <v>1</v>
      </c>
      <c r="G10" s="18">
        <v>0</v>
      </c>
      <c r="H10" s="18">
        <v>1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8">
        <v>0</v>
      </c>
      <c r="R10" s="18">
        <v>0</v>
      </c>
      <c r="S10" s="18">
        <v>1</v>
      </c>
      <c r="T10" s="18">
        <v>1</v>
      </c>
      <c r="U10" s="18">
        <f t="shared" si="5"/>
        <v>1</v>
      </c>
      <c r="W10" s="4">
        <f t="shared" si="6"/>
        <v>-9.1386499773209131</v>
      </c>
      <c r="X10" s="5">
        <f t="shared" si="7"/>
        <v>1.0743226765260296E-4</v>
      </c>
      <c r="Y10" s="6">
        <f t="shared" si="8"/>
        <v>1.2587032798166335E-3</v>
      </c>
      <c r="Z10" s="4">
        <f t="shared" si="9"/>
        <v>0</v>
      </c>
      <c r="AA10" s="31"/>
      <c r="AB10" s="4" t="s">
        <v>41</v>
      </c>
      <c r="AC10" s="32" t="s">
        <v>40</v>
      </c>
      <c r="AD10" s="33">
        <f>AU10/SUMIF(AB$6:AB$34,AB10,AU$6:AU$34)</f>
        <v>0.89483243221191988</v>
      </c>
      <c r="AE10" s="4">
        <f t="shared" si="10"/>
        <v>0</v>
      </c>
      <c r="AF10" s="4">
        <f t="shared" si="10"/>
        <v>1</v>
      </c>
      <c r="AG10" s="4">
        <f t="shared" si="10"/>
        <v>0</v>
      </c>
      <c r="AH10" s="4">
        <f t="shared" si="10"/>
        <v>0</v>
      </c>
      <c r="AI10" s="4">
        <f t="shared" si="10"/>
        <v>0</v>
      </c>
      <c r="AJ10" s="4">
        <f t="shared" si="10"/>
        <v>0</v>
      </c>
      <c r="AK10" s="4">
        <f t="shared" si="10"/>
        <v>0</v>
      </c>
      <c r="AL10" s="4">
        <f t="shared" si="10"/>
        <v>0</v>
      </c>
      <c r="AM10" s="4">
        <f t="shared" si="10"/>
        <v>0</v>
      </c>
      <c r="AN10" s="4">
        <f t="shared" si="10"/>
        <v>0</v>
      </c>
      <c r="AO10" s="4">
        <f t="shared" si="10"/>
        <v>0</v>
      </c>
      <c r="AP10" s="4">
        <f t="shared" si="10"/>
        <v>0</v>
      </c>
      <c r="AQ10" s="4">
        <f t="shared" si="10"/>
        <v>0</v>
      </c>
      <c r="AR10" s="4">
        <f t="shared" si="10"/>
        <v>1</v>
      </c>
      <c r="AT10" s="7">
        <f>-SUMPRODUCT(AE$4:AR$4,AE10:AR10)</f>
        <v>-3.7929185257054057</v>
      </c>
      <c r="AU10" s="7">
        <f>EXP(AT10)</f>
        <v>2.2529752145061338E-2</v>
      </c>
    </row>
    <row r="11" spans="2:47" ht="13.15" x14ac:dyDescent="0.4">
      <c r="B11" s="17" t="s">
        <v>48</v>
      </c>
      <c r="C11" s="17" t="s">
        <v>0</v>
      </c>
      <c r="D11" s="17" t="s">
        <v>0</v>
      </c>
      <c r="E11" s="18">
        <v>0</v>
      </c>
      <c r="F11" s="18">
        <v>1</v>
      </c>
      <c r="G11" s="18">
        <v>1</v>
      </c>
      <c r="H11" s="18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8">
        <v>1</v>
      </c>
      <c r="R11" s="18">
        <v>1</v>
      </c>
      <c r="S11" s="18">
        <v>0</v>
      </c>
      <c r="T11" s="18">
        <v>0</v>
      </c>
      <c r="U11" s="18">
        <f t="shared" si="5"/>
        <v>1</v>
      </c>
      <c r="W11" s="4">
        <f t="shared" si="6"/>
        <v>-9.7269185637933795</v>
      </c>
      <c r="X11" s="5">
        <f t="shared" si="7"/>
        <v>5.9655836777195634E-5</v>
      </c>
      <c r="Y11" s="16">
        <f t="shared" si="8"/>
        <v>2.6408765039419285E-3</v>
      </c>
      <c r="Z11" s="4">
        <f t="shared" si="9"/>
        <v>0</v>
      </c>
      <c r="AA11" s="31"/>
      <c r="AD11" s="12"/>
    </row>
    <row r="12" spans="2:47" ht="13.15" x14ac:dyDescent="0.4">
      <c r="B12" s="17" t="s">
        <v>48</v>
      </c>
      <c r="C12" s="17" t="s">
        <v>0</v>
      </c>
      <c r="D12" s="17" t="s">
        <v>44</v>
      </c>
      <c r="E12" s="18">
        <v>1</v>
      </c>
      <c r="F12" s="18">
        <v>1</v>
      </c>
      <c r="G12" s="18">
        <v>0</v>
      </c>
      <c r="H12" s="18">
        <v>1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8">
        <v>0</v>
      </c>
      <c r="R12" s="18">
        <v>0</v>
      </c>
      <c r="S12" s="18">
        <v>0</v>
      </c>
      <c r="T12" s="18">
        <v>1</v>
      </c>
      <c r="U12" s="18">
        <f t="shared" si="5"/>
        <v>0</v>
      </c>
      <c r="W12" s="4">
        <f t="shared" si="6"/>
        <v>-3.7929185257054057</v>
      </c>
      <c r="X12" s="5">
        <f t="shared" si="7"/>
        <v>2.2529752145061338E-2</v>
      </c>
      <c r="Y12" s="16">
        <f t="shared" si="8"/>
        <v>0.99735912349605815</v>
      </c>
      <c r="Z12" s="4">
        <f t="shared" si="9"/>
        <v>-1.1484351991537212E-3</v>
      </c>
      <c r="AA12" s="30">
        <v>0.8</v>
      </c>
      <c r="AB12" s="4" t="s">
        <v>49</v>
      </c>
      <c r="AC12" s="4" t="s">
        <v>50</v>
      </c>
      <c r="AD12" s="12">
        <f>AU12/SUMIF(AB$6:AB$34,AB12,AU$6:AU$34)</f>
        <v>8.6782612412599717E-3</v>
      </c>
      <c r="AE12" s="4">
        <f t="shared" ref="AE12:AR13" si="11">G85</f>
        <v>0</v>
      </c>
      <c r="AF12" s="4">
        <f t="shared" si="11"/>
        <v>0</v>
      </c>
      <c r="AG12" s="4">
        <f t="shared" si="11"/>
        <v>1</v>
      </c>
      <c r="AH12" s="4">
        <f t="shared" si="11"/>
        <v>0</v>
      </c>
      <c r="AI12" s="4">
        <f t="shared" si="11"/>
        <v>0</v>
      </c>
      <c r="AJ12" s="4">
        <f t="shared" si="11"/>
        <v>0</v>
      </c>
      <c r="AK12" s="4">
        <f t="shared" si="11"/>
        <v>0</v>
      </c>
      <c r="AL12" s="4">
        <f t="shared" si="11"/>
        <v>0</v>
      </c>
      <c r="AM12" s="4">
        <f t="shared" si="11"/>
        <v>0</v>
      </c>
      <c r="AN12" s="4">
        <f t="shared" si="11"/>
        <v>0</v>
      </c>
      <c r="AO12" s="4">
        <f t="shared" si="11"/>
        <v>1</v>
      </c>
      <c r="AP12" s="4">
        <f t="shared" si="11"/>
        <v>0</v>
      </c>
      <c r="AQ12" s="4">
        <f t="shared" si="11"/>
        <v>0</v>
      </c>
      <c r="AR12" s="4">
        <f t="shared" si="11"/>
        <v>1</v>
      </c>
      <c r="AT12" s="7">
        <f>-SUMPRODUCT(AE$4:AR$4,AE12:AR12)</f>
        <v>-6.2910308774755208</v>
      </c>
      <c r="AU12" s="7">
        <f>EXP(AT12)</f>
        <v>1.8528489017996834E-3</v>
      </c>
    </row>
    <row r="13" spans="2:47" ht="13.15" x14ac:dyDescent="0.4">
      <c r="B13" s="17" t="s">
        <v>51</v>
      </c>
      <c r="C13" s="17" t="s">
        <v>1</v>
      </c>
      <c r="D13" s="17" t="s">
        <v>1</v>
      </c>
      <c r="E13" s="18">
        <v>1</v>
      </c>
      <c r="F13" s="18">
        <v>1</v>
      </c>
      <c r="G13" s="18">
        <v>1</v>
      </c>
      <c r="H13" s="18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8">
        <v>1</v>
      </c>
      <c r="R13" s="18">
        <v>0</v>
      </c>
      <c r="S13" s="18">
        <v>0</v>
      </c>
      <c r="T13" s="18">
        <v>0</v>
      </c>
      <c r="U13" s="18">
        <f t="shared" si="5"/>
        <v>0</v>
      </c>
      <c r="W13" s="4">
        <f t="shared" si="6"/>
        <v>-2.4622362424803699</v>
      </c>
      <c r="X13" s="5">
        <f t="shared" si="7"/>
        <v>8.5244111162228325E-2</v>
      </c>
      <c r="Y13" s="6">
        <f t="shared" si="8"/>
        <v>0.99874129672018341</v>
      </c>
      <c r="Z13" s="4">
        <f t="shared" si="9"/>
        <v>-5.4699221148686561E-4</v>
      </c>
      <c r="AA13" s="31"/>
      <c r="AB13" s="4" t="s">
        <v>49</v>
      </c>
      <c r="AC13" s="4" t="s">
        <v>52</v>
      </c>
      <c r="AD13" s="12">
        <f>AU13/SUMIF(AB$6:AB$34,AB13,AU$6:AU$34)</f>
        <v>0.99132173875874008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1</v>
      </c>
      <c r="AI13" s="4">
        <f t="shared" si="11"/>
        <v>0</v>
      </c>
      <c r="AJ13" s="4">
        <f t="shared" si="11"/>
        <v>0</v>
      </c>
      <c r="AK13" s="4">
        <f t="shared" si="11"/>
        <v>0</v>
      </c>
      <c r="AL13" s="4">
        <f t="shared" si="11"/>
        <v>0</v>
      </c>
      <c r="AM13" s="4">
        <f t="shared" si="11"/>
        <v>0</v>
      </c>
      <c r="AN13" s="4">
        <f t="shared" si="11"/>
        <v>0</v>
      </c>
      <c r="AO13" s="4">
        <f t="shared" si="11"/>
        <v>0</v>
      </c>
      <c r="AP13" s="4">
        <f t="shared" si="11"/>
        <v>0</v>
      </c>
      <c r="AQ13" s="4">
        <f t="shared" si="11"/>
        <v>1</v>
      </c>
      <c r="AR13" s="4">
        <f t="shared" si="11"/>
        <v>0</v>
      </c>
      <c r="AT13" s="7">
        <f>-SUMPRODUCT(AE$4:AR$4,AE13:AR13)</f>
        <v>-1.5528129259101005</v>
      </c>
      <c r="AU13" s="7">
        <f>EXP(AT13)</f>
        <v>0.2116517749265876</v>
      </c>
    </row>
    <row r="14" spans="2:47" ht="13.15" x14ac:dyDescent="0.4">
      <c r="B14" s="17" t="s">
        <v>51</v>
      </c>
      <c r="C14" s="17" t="s">
        <v>1</v>
      </c>
      <c r="D14" s="17" t="s">
        <v>47</v>
      </c>
      <c r="E14" s="18">
        <v>0</v>
      </c>
      <c r="F14" s="18">
        <v>1</v>
      </c>
      <c r="G14" s="18">
        <v>0</v>
      </c>
      <c r="H14" s="18">
        <v>1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8">
        <v>0</v>
      </c>
      <c r="R14" s="18">
        <v>0</v>
      </c>
      <c r="S14" s="18">
        <v>1</v>
      </c>
      <c r="T14" s="18">
        <v>1</v>
      </c>
      <c r="U14" s="18">
        <f t="shared" si="5"/>
        <v>1</v>
      </c>
      <c r="W14" s="4">
        <f t="shared" si="6"/>
        <v>-9.1386499773209131</v>
      </c>
      <c r="X14" s="5">
        <f t="shared" si="7"/>
        <v>1.0743226765260296E-4</v>
      </c>
      <c r="Y14" s="6">
        <f t="shared" si="8"/>
        <v>1.2587032798166335E-3</v>
      </c>
      <c r="Z14" s="4">
        <f t="shared" si="9"/>
        <v>0</v>
      </c>
      <c r="AA14" s="31"/>
      <c r="AD14" s="12"/>
    </row>
    <row r="15" spans="2:47" ht="13.15" x14ac:dyDescent="0.4">
      <c r="B15" s="17" t="s">
        <v>53</v>
      </c>
      <c r="C15" s="17" t="s">
        <v>0</v>
      </c>
      <c r="D15" s="17" t="s">
        <v>0</v>
      </c>
      <c r="E15" s="18">
        <v>0</v>
      </c>
      <c r="F15" s="18">
        <v>1</v>
      </c>
      <c r="G15" s="18">
        <v>1</v>
      </c>
      <c r="H15" s="18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8">
        <v>1</v>
      </c>
      <c r="R15" s="18">
        <v>1</v>
      </c>
      <c r="S15" s="18">
        <v>0</v>
      </c>
      <c r="T15" s="18">
        <v>0</v>
      </c>
      <c r="U15" s="18">
        <f t="shared" si="5"/>
        <v>1</v>
      </c>
      <c r="W15" s="4">
        <f t="shared" si="6"/>
        <v>-9.7269185637933795</v>
      </c>
      <c r="X15" s="5">
        <f t="shared" si="7"/>
        <v>5.9655836777195634E-5</v>
      </c>
      <c r="Y15" s="16">
        <f t="shared" si="8"/>
        <v>2.6408765039419285E-3</v>
      </c>
      <c r="Z15" s="4">
        <f t="shared" si="9"/>
        <v>0</v>
      </c>
      <c r="AA15" s="31"/>
      <c r="AB15" s="4" t="s">
        <v>50</v>
      </c>
      <c r="AC15" s="4" t="s">
        <v>54</v>
      </c>
      <c r="AD15" s="12">
        <f>AU15/SUMIF(AB$6:AB$34,AB15,AU$6:AU$34)</f>
        <v>0.10183887038911836</v>
      </c>
      <c r="AE15" s="4">
        <f t="shared" ref="AE15:AR16" si="12">G47</f>
        <v>0</v>
      </c>
      <c r="AF15" s="4">
        <f t="shared" si="12"/>
        <v>0</v>
      </c>
      <c r="AG15" s="4">
        <f t="shared" si="12"/>
        <v>1</v>
      </c>
      <c r="AH15" s="4">
        <f t="shared" si="12"/>
        <v>0</v>
      </c>
      <c r="AI15" s="4">
        <f t="shared" si="12"/>
        <v>0</v>
      </c>
      <c r="AJ15" s="4">
        <f t="shared" si="12"/>
        <v>0</v>
      </c>
      <c r="AK15" s="4">
        <f t="shared" si="12"/>
        <v>0</v>
      </c>
      <c r="AL15" s="4">
        <f t="shared" si="12"/>
        <v>0</v>
      </c>
      <c r="AM15" s="4">
        <f t="shared" si="12"/>
        <v>0</v>
      </c>
      <c r="AN15" s="4">
        <f t="shared" si="12"/>
        <v>0</v>
      </c>
      <c r="AO15" s="4">
        <f t="shared" si="12"/>
        <v>1</v>
      </c>
      <c r="AP15" s="4">
        <f t="shared" si="12"/>
        <v>1</v>
      </c>
      <c r="AQ15" s="4">
        <f t="shared" si="12"/>
        <v>0</v>
      </c>
      <c r="AR15" s="4">
        <f t="shared" si="12"/>
        <v>0</v>
      </c>
      <c r="AT15" s="7">
        <f>-SUMPRODUCT(AE$4:AR$4,AE15:AR15)</f>
        <v>-5.96987614737772</v>
      </c>
      <c r="AU15" s="7">
        <f>EXP(AT15)</f>
        <v>2.5545577880818427E-3</v>
      </c>
    </row>
    <row r="16" spans="2:47" ht="13.15" x14ac:dyDescent="0.4">
      <c r="B16" s="17" t="s">
        <v>53</v>
      </c>
      <c r="C16" s="17" t="s">
        <v>0</v>
      </c>
      <c r="D16" s="17" t="s">
        <v>44</v>
      </c>
      <c r="E16" s="18">
        <v>1</v>
      </c>
      <c r="F16" s="18">
        <v>1</v>
      </c>
      <c r="G16" s="18">
        <v>0</v>
      </c>
      <c r="H16" s="18">
        <v>1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8">
        <v>0</v>
      </c>
      <c r="R16" s="18">
        <v>0</v>
      </c>
      <c r="S16" s="18">
        <v>0</v>
      </c>
      <c r="T16" s="18">
        <v>1</v>
      </c>
      <c r="U16" s="18">
        <f t="shared" si="5"/>
        <v>0</v>
      </c>
      <c r="W16" s="4">
        <f t="shared" si="6"/>
        <v>-3.7929185257054057</v>
      </c>
      <c r="X16" s="5">
        <f t="shared" si="7"/>
        <v>2.2529752145061338E-2</v>
      </c>
      <c r="Y16" s="16">
        <f t="shared" si="8"/>
        <v>0.99735912349605815</v>
      </c>
      <c r="Z16" s="4">
        <f t="shared" si="9"/>
        <v>-1.1484351991537212E-3</v>
      </c>
      <c r="AA16" s="31"/>
      <c r="AB16" s="4" t="s">
        <v>50</v>
      </c>
      <c r="AC16" s="32" t="s">
        <v>49</v>
      </c>
      <c r="AD16" s="33">
        <f>AU16/SUMIF(AB$6:AB$34,AB16,AU$6:AU$34)</f>
        <v>0.89816112961088168</v>
      </c>
      <c r="AE16" s="4">
        <f t="shared" si="12"/>
        <v>0</v>
      </c>
      <c r="AF16" s="4">
        <f t="shared" si="12"/>
        <v>0</v>
      </c>
      <c r="AG16" s="4">
        <f t="shared" si="12"/>
        <v>0</v>
      </c>
      <c r="AH16" s="4">
        <f t="shared" si="12"/>
        <v>1</v>
      </c>
      <c r="AI16" s="4">
        <f t="shared" si="12"/>
        <v>0</v>
      </c>
      <c r="AJ16" s="4">
        <f t="shared" si="12"/>
        <v>0</v>
      </c>
      <c r="AK16" s="4">
        <f t="shared" si="12"/>
        <v>0</v>
      </c>
      <c r="AL16" s="4">
        <f t="shared" si="12"/>
        <v>0</v>
      </c>
      <c r="AM16" s="4">
        <f t="shared" si="12"/>
        <v>0</v>
      </c>
      <c r="AN16" s="4">
        <f t="shared" si="12"/>
        <v>0</v>
      </c>
      <c r="AO16" s="4">
        <f t="shared" si="12"/>
        <v>0</v>
      </c>
      <c r="AP16" s="4">
        <f t="shared" si="12"/>
        <v>0</v>
      </c>
      <c r="AQ16" s="4">
        <f t="shared" si="12"/>
        <v>0</v>
      </c>
      <c r="AR16" s="4">
        <f t="shared" si="12"/>
        <v>1</v>
      </c>
      <c r="AT16" s="7">
        <f>-SUMPRODUCT(AE$4:AR$4,AE16:AR16)</f>
        <v>-3.7929185257054057</v>
      </c>
      <c r="AU16" s="7">
        <f>EXP(AT16)</f>
        <v>2.2529752145061338E-2</v>
      </c>
    </row>
    <row r="17" spans="2:47" ht="13.15" x14ac:dyDescent="0.4">
      <c r="B17" s="17" t="s">
        <v>55</v>
      </c>
      <c r="C17" s="17" t="s">
        <v>1</v>
      </c>
      <c r="D17" s="17" t="s">
        <v>1</v>
      </c>
      <c r="E17" s="18">
        <v>1</v>
      </c>
      <c r="F17" s="18">
        <v>1</v>
      </c>
      <c r="G17" s="18">
        <v>1</v>
      </c>
      <c r="H17" s="18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8">
        <v>1</v>
      </c>
      <c r="R17" s="18">
        <v>0</v>
      </c>
      <c r="S17" s="18">
        <v>0</v>
      </c>
      <c r="T17" s="18">
        <v>0</v>
      </c>
      <c r="U17" s="18">
        <f t="shared" si="5"/>
        <v>0</v>
      </c>
      <c r="W17" s="4">
        <f t="shared" si="6"/>
        <v>-2.4622362424803699</v>
      </c>
      <c r="X17" s="5">
        <f t="shared" si="7"/>
        <v>8.5244111162228325E-2</v>
      </c>
      <c r="Y17" s="6">
        <f t="shared" si="8"/>
        <v>0.99874129672018341</v>
      </c>
      <c r="Z17" s="4">
        <f t="shared" si="9"/>
        <v>-5.4699221148686561E-4</v>
      </c>
      <c r="AA17" s="31"/>
      <c r="AD17" s="12"/>
    </row>
    <row r="18" spans="2:47" ht="13.15" x14ac:dyDescent="0.4">
      <c r="B18" s="17" t="s">
        <v>55</v>
      </c>
      <c r="C18" s="17" t="s">
        <v>1</v>
      </c>
      <c r="D18" s="17" t="s">
        <v>47</v>
      </c>
      <c r="E18" s="18">
        <v>0</v>
      </c>
      <c r="F18" s="18">
        <v>1</v>
      </c>
      <c r="G18" s="18">
        <v>0</v>
      </c>
      <c r="H18" s="18">
        <v>1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8">
        <v>0</v>
      </c>
      <c r="R18" s="18">
        <v>0</v>
      </c>
      <c r="S18" s="18">
        <v>1</v>
      </c>
      <c r="T18" s="18">
        <v>1</v>
      </c>
      <c r="U18" s="18">
        <f t="shared" si="5"/>
        <v>1</v>
      </c>
      <c r="W18" s="4">
        <f t="shared" si="6"/>
        <v>-9.1386499773209131</v>
      </c>
      <c r="X18" s="5">
        <f t="shared" si="7"/>
        <v>1.0743226765260296E-4</v>
      </c>
      <c r="Y18" s="6">
        <f t="shared" si="8"/>
        <v>1.2587032798166335E-3</v>
      </c>
      <c r="Z18" s="4">
        <f t="shared" si="9"/>
        <v>0</v>
      </c>
      <c r="AA18" s="30">
        <v>0.7</v>
      </c>
      <c r="AB18" s="4" t="s">
        <v>56</v>
      </c>
      <c r="AC18" s="4" t="s">
        <v>57</v>
      </c>
      <c r="AD18" s="12">
        <f>AU18/SUMIF(AB$6:AB$34,AB18,AU$6:AU$34)</f>
        <v>8.8592370703482314E-3</v>
      </c>
      <c r="AE18" s="4">
        <f t="shared" ref="AE18:AR19" si="13">G125</f>
        <v>0</v>
      </c>
      <c r="AF18" s="4">
        <f t="shared" si="13"/>
        <v>0</v>
      </c>
      <c r="AG18" s="4">
        <f t="shared" si="13"/>
        <v>0</v>
      </c>
      <c r="AH18" s="4">
        <f t="shared" si="13"/>
        <v>0</v>
      </c>
      <c r="AI18" s="4">
        <f t="shared" si="13"/>
        <v>1</v>
      </c>
      <c r="AJ18" s="4">
        <f t="shared" si="13"/>
        <v>0</v>
      </c>
      <c r="AK18" s="4">
        <f t="shared" si="13"/>
        <v>0</v>
      </c>
      <c r="AL18" s="4">
        <f t="shared" si="13"/>
        <v>0</v>
      </c>
      <c r="AM18" s="4">
        <f t="shared" si="13"/>
        <v>0</v>
      </c>
      <c r="AN18" s="4">
        <f t="shared" si="13"/>
        <v>0</v>
      </c>
      <c r="AO18" s="4">
        <f t="shared" si="13"/>
        <v>1</v>
      </c>
      <c r="AP18" s="4">
        <f t="shared" si="13"/>
        <v>0</v>
      </c>
      <c r="AQ18" s="4">
        <f t="shared" si="13"/>
        <v>0</v>
      </c>
      <c r="AR18" s="4">
        <f t="shared" si="13"/>
        <v>1</v>
      </c>
      <c r="AT18" s="7">
        <f>-SUMPRODUCT(AE$4:AR$4,AE18:AR18)</f>
        <v>-6.270208839986692</v>
      </c>
      <c r="AU18" s="7">
        <f>EXP(AT18)</f>
        <v>1.8918334514788919E-3</v>
      </c>
    </row>
    <row r="19" spans="2:47" ht="13.15" x14ac:dyDescent="0.4">
      <c r="B19" s="17" t="s">
        <v>58</v>
      </c>
      <c r="C19" s="17" t="s">
        <v>0</v>
      </c>
      <c r="D19" s="17" t="s">
        <v>0</v>
      </c>
      <c r="E19" s="18">
        <v>0</v>
      </c>
      <c r="F19" s="18">
        <v>1</v>
      </c>
      <c r="G19" s="18">
        <v>1</v>
      </c>
      <c r="H19" s="18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8">
        <v>1</v>
      </c>
      <c r="R19" s="18">
        <v>1</v>
      </c>
      <c r="S19" s="18">
        <v>0</v>
      </c>
      <c r="T19" s="18">
        <v>0</v>
      </c>
      <c r="U19" s="18">
        <f t="shared" si="5"/>
        <v>1</v>
      </c>
      <c r="W19" s="4">
        <f t="shared" si="6"/>
        <v>-9.7269185637933795</v>
      </c>
      <c r="X19" s="5">
        <f t="shared" si="7"/>
        <v>5.9655836777195634E-5</v>
      </c>
      <c r="Y19" s="16">
        <f t="shared" si="8"/>
        <v>2.6408765039419285E-3</v>
      </c>
      <c r="Z19" s="4">
        <f t="shared" si="9"/>
        <v>0</v>
      </c>
      <c r="AA19" s="31"/>
      <c r="AB19" s="4" t="s">
        <v>56</v>
      </c>
      <c r="AC19" s="4" t="s">
        <v>59</v>
      </c>
      <c r="AD19" s="12">
        <f>AU19/SUMIF(AB$6:AB$34,AB19,AU$6:AU$34)</f>
        <v>0.99114076292965181</v>
      </c>
      <c r="AE19" s="4">
        <f t="shared" si="13"/>
        <v>0</v>
      </c>
      <c r="AF19" s="4">
        <f t="shared" si="13"/>
        <v>0</v>
      </c>
      <c r="AG19" s="4">
        <f t="shared" si="13"/>
        <v>0</v>
      </c>
      <c r="AH19" s="4">
        <f t="shared" si="13"/>
        <v>0</v>
      </c>
      <c r="AI19" s="4">
        <f t="shared" si="13"/>
        <v>0</v>
      </c>
      <c r="AJ19" s="4">
        <f t="shared" si="13"/>
        <v>1</v>
      </c>
      <c r="AK19" s="4">
        <f t="shared" si="13"/>
        <v>0</v>
      </c>
      <c r="AL19" s="4">
        <f t="shared" si="13"/>
        <v>0</v>
      </c>
      <c r="AM19" s="4">
        <f t="shared" si="13"/>
        <v>0</v>
      </c>
      <c r="AN19" s="4">
        <f t="shared" si="13"/>
        <v>0</v>
      </c>
      <c r="AO19" s="4">
        <f t="shared" si="13"/>
        <v>0</v>
      </c>
      <c r="AP19" s="4">
        <f t="shared" si="13"/>
        <v>0</v>
      </c>
      <c r="AQ19" s="4">
        <f t="shared" si="13"/>
        <v>1</v>
      </c>
      <c r="AR19" s="4">
        <f t="shared" si="13"/>
        <v>0</v>
      </c>
      <c r="AT19" s="7">
        <f>-SUMPRODUCT(AE$4:AR$4,AE19:AR19)</f>
        <v>-1.5528129259101005</v>
      </c>
      <c r="AU19" s="7">
        <f>EXP(AT19)</f>
        <v>0.2116517749265876</v>
      </c>
    </row>
    <row r="20" spans="2:47" ht="13.15" x14ac:dyDescent="0.4">
      <c r="B20" s="17" t="s">
        <v>58</v>
      </c>
      <c r="C20" s="17" t="s">
        <v>0</v>
      </c>
      <c r="D20" s="17" t="s">
        <v>44</v>
      </c>
      <c r="E20" s="18">
        <v>1</v>
      </c>
      <c r="F20" s="18">
        <v>1</v>
      </c>
      <c r="G20" s="18">
        <v>0</v>
      </c>
      <c r="H20" s="18">
        <v>1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8">
        <v>0</v>
      </c>
      <c r="R20" s="18">
        <v>0</v>
      </c>
      <c r="S20" s="18">
        <v>0</v>
      </c>
      <c r="T20" s="18">
        <v>1</v>
      </c>
      <c r="U20" s="18">
        <f t="shared" si="5"/>
        <v>0</v>
      </c>
      <c r="W20" s="4">
        <f t="shared" si="6"/>
        <v>-3.7929185257054057</v>
      </c>
      <c r="X20" s="5">
        <f t="shared" si="7"/>
        <v>2.2529752145061338E-2</v>
      </c>
      <c r="Y20" s="16">
        <f t="shared" si="8"/>
        <v>0.99735912349605815</v>
      </c>
      <c r="Z20" s="4">
        <f t="shared" si="9"/>
        <v>-1.1484351991537212E-3</v>
      </c>
      <c r="AA20" s="31"/>
      <c r="AD20" s="12"/>
    </row>
    <row r="21" spans="2:47" ht="13.15" x14ac:dyDescent="0.4">
      <c r="B21" s="17" t="s">
        <v>60</v>
      </c>
      <c r="C21" s="17" t="s">
        <v>1</v>
      </c>
      <c r="D21" s="17" t="s">
        <v>1</v>
      </c>
      <c r="E21" s="18">
        <v>1</v>
      </c>
      <c r="F21" s="18">
        <v>1</v>
      </c>
      <c r="G21" s="18">
        <v>1</v>
      </c>
      <c r="H21" s="18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8">
        <v>1</v>
      </c>
      <c r="R21" s="18">
        <v>0</v>
      </c>
      <c r="S21" s="18">
        <v>0</v>
      </c>
      <c r="T21" s="18">
        <v>0</v>
      </c>
      <c r="U21" s="18">
        <f t="shared" si="5"/>
        <v>0</v>
      </c>
      <c r="W21" s="4">
        <f t="shared" si="6"/>
        <v>-2.4622362424803699</v>
      </c>
      <c r="X21" s="5">
        <f t="shared" si="7"/>
        <v>8.5244111162228325E-2</v>
      </c>
      <c r="Y21" s="6">
        <f t="shared" si="8"/>
        <v>0.99874129672018341</v>
      </c>
      <c r="Z21" s="4">
        <f t="shared" si="9"/>
        <v>-5.4699221148686561E-4</v>
      </c>
      <c r="AA21" s="31"/>
      <c r="AB21" s="4" t="s">
        <v>57</v>
      </c>
      <c r="AC21" s="4" t="s">
        <v>61</v>
      </c>
      <c r="AD21" s="12">
        <f>AU21/SUMIF(AB$6:AB$34,AB21,AU$6:AU$34)</f>
        <v>0.10375926628618688</v>
      </c>
      <c r="AE21" s="4">
        <f t="shared" ref="AE21:AR22" si="14">G87</f>
        <v>0</v>
      </c>
      <c r="AF21" s="4">
        <f t="shared" si="14"/>
        <v>0</v>
      </c>
      <c r="AG21" s="4">
        <f t="shared" si="14"/>
        <v>0</v>
      </c>
      <c r="AH21" s="4">
        <f t="shared" si="14"/>
        <v>0</v>
      </c>
      <c r="AI21" s="4">
        <f t="shared" si="14"/>
        <v>1</v>
      </c>
      <c r="AJ21" s="4">
        <f t="shared" si="14"/>
        <v>0</v>
      </c>
      <c r="AK21" s="4">
        <f t="shared" si="14"/>
        <v>0</v>
      </c>
      <c r="AL21" s="4">
        <f t="shared" si="14"/>
        <v>0</v>
      </c>
      <c r="AM21" s="4">
        <f t="shared" si="14"/>
        <v>0</v>
      </c>
      <c r="AN21" s="4">
        <f t="shared" si="14"/>
        <v>0</v>
      </c>
      <c r="AO21" s="4">
        <f t="shared" si="14"/>
        <v>1</v>
      </c>
      <c r="AP21" s="4">
        <f t="shared" si="14"/>
        <v>1</v>
      </c>
      <c r="AQ21" s="4">
        <f t="shared" si="14"/>
        <v>0</v>
      </c>
      <c r="AR21" s="4">
        <f t="shared" si="14"/>
        <v>0</v>
      </c>
      <c r="AT21" s="7">
        <f>-SUMPRODUCT(AE$4:AR$4,AE21:AR21)</f>
        <v>-5.9490541098888921</v>
      </c>
      <c r="AU21" s="7">
        <f>EXP(AT21)</f>
        <v>2.6083065232869371E-3</v>
      </c>
    </row>
    <row r="22" spans="2:47" ht="13.15" x14ac:dyDescent="0.4">
      <c r="B22" s="17" t="s">
        <v>60</v>
      </c>
      <c r="C22" s="17" t="s">
        <v>1</v>
      </c>
      <c r="D22" s="17" t="s">
        <v>47</v>
      </c>
      <c r="E22" s="18">
        <v>0</v>
      </c>
      <c r="F22" s="18">
        <v>1</v>
      </c>
      <c r="G22" s="18">
        <v>0</v>
      </c>
      <c r="H22" s="18">
        <v>1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8">
        <v>0</v>
      </c>
      <c r="R22" s="18">
        <v>0</v>
      </c>
      <c r="S22" s="18">
        <v>1</v>
      </c>
      <c r="T22" s="18">
        <v>1</v>
      </c>
      <c r="U22" s="18">
        <f t="shared" si="5"/>
        <v>1</v>
      </c>
      <c r="W22" s="4">
        <f t="shared" si="6"/>
        <v>-9.1386499773209131</v>
      </c>
      <c r="X22" s="5">
        <f t="shared" si="7"/>
        <v>1.0743226765260296E-4</v>
      </c>
      <c r="Y22" s="6">
        <f t="shared" si="8"/>
        <v>1.2587032798166335E-3</v>
      </c>
      <c r="Z22" s="4">
        <f t="shared" si="9"/>
        <v>0</v>
      </c>
      <c r="AA22" s="31"/>
      <c r="AB22" s="4" t="s">
        <v>57</v>
      </c>
      <c r="AC22" s="32" t="s">
        <v>56</v>
      </c>
      <c r="AD22" s="33">
        <f>AU22/SUMIF(AB$6:AB$34,AB22,AU$6:AU$34)</f>
        <v>0.89624073371381319</v>
      </c>
      <c r="AE22" s="4">
        <f t="shared" si="14"/>
        <v>0</v>
      </c>
      <c r="AF22" s="4">
        <f t="shared" si="14"/>
        <v>0</v>
      </c>
      <c r="AG22" s="4">
        <f t="shared" si="14"/>
        <v>0</v>
      </c>
      <c r="AH22" s="4">
        <f t="shared" si="14"/>
        <v>0</v>
      </c>
      <c r="AI22" s="4">
        <f t="shared" si="14"/>
        <v>0</v>
      </c>
      <c r="AJ22" s="4">
        <f t="shared" si="14"/>
        <v>1</v>
      </c>
      <c r="AK22" s="4">
        <f t="shared" si="14"/>
        <v>0</v>
      </c>
      <c r="AL22" s="4">
        <f t="shared" si="14"/>
        <v>0</v>
      </c>
      <c r="AM22" s="4">
        <f t="shared" si="14"/>
        <v>0</v>
      </c>
      <c r="AN22" s="4">
        <f t="shared" si="14"/>
        <v>0</v>
      </c>
      <c r="AO22" s="4">
        <f t="shared" si="14"/>
        <v>0</v>
      </c>
      <c r="AP22" s="4">
        <f t="shared" si="14"/>
        <v>0</v>
      </c>
      <c r="AQ22" s="4">
        <f t="shared" si="14"/>
        <v>0</v>
      </c>
      <c r="AR22" s="4">
        <f t="shared" si="14"/>
        <v>1</v>
      </c>
      <c r="AT22" s="7">
        <f>-SUMPRODUCT(AE$4:AR$4,AE22:AR22)</f>
        <v>-3.7929185257054057</v>
      </c>
      <c r="AU22" s="7">
        <f>EXP(AT22)</f>
        <v>2.2529752145061338E-2</v>
      </c>
    </row>
    <row r="23" spans="2:47" ht="13.15" x14ac:dyDescent="0.4">
      <c r="B23" s="17" t="s">
        <v>62</v>
      </c>
      <c r="C23" s="17" t="s">
        <v>0</v>
      </c>
      <c r="D23" s="17" t="s">
        <v>0</v>
      </c>
      <c r="E23" s="18">
        <v>0</v>
      </c>
      <c r="F23" s="18">
        <v>1</v>
      </c>
      <c r="G23" s="18">
        <v>1</v>
      </c>
      <c r="H23" s="20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8">
        <v>1</v>
      </c>
      <c r="R23" s="18">
        <v>1</v>
      </c>
      <c r="S23" s="18">
        <v>0</v>
      </c>
      <c r="T23" s="18">
        <v>0</v>
      </c>
      <c r="U23" s="18">
        <f t="shared" si="5"/>
        <v>1</v>
      </c>
      <c r="W23" s="4">
        <f t="shared" si="6"/>
        <v>-9.7269185637933795</v>
      </c>
      <c r="X23" s="5">
        <f t="shared" si="7"/>
        <v>5.9655836777195634E-5</v>
      </c>
      <c r="Y23" s="16">
        <f t="shared" si="8"/>
        <v>2.6408765039419285E-3</v>
      </c>
      <c r="Z23" s="4">
        <f t="shared" si="9"/>
        <v>0</v>
      </c>
      <c r="AA23" s="31"/>
      <c r="AD23" s="12"/>
    </row>
    <row r="24" spans="2:47" ht="13.15" x14ac:dyDescent="0.4">
      <c r="B24" s="17" t="s">
        <v>62</v>
      </c>
      <c r="C24" s="17" t="s">
        <v>0</v>
      </c>
      <c r="D24" s="17" t="s">
        <v>44</v>
      </c>
      <c r="E24" s="18">
        <v>1</v>
      </c>
      <c r="F24" s="18">
        <v>1</v>
      </c>
      <c r="G24" s="18">
        <v>0</v>
      </c>
      <c r="H24" s="18">
        <v>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8">
        <v>0</v>
      </c>
      <c r="R24" s="18">
        <v>0</v>
      </c>
      <c r="S24" s="18">
        <v>0</v>
      </c>
      <c r="T24" s="18">
        <v>1</v>
      </c>
      <c r="U24" s="18">
        <f t="shared" si="5"/>
        <v>0</v>
      </c>
      <c r="W24" s="4">
        <f t="shared" si="6"/>
        <v>-3.7929185257054057</v>
      </c>
      <c r="X24" s="5">
        <f t="shared" si="7"/>
        <v>2.2529752145061338E-2</v>
      </c>
      <c r="Y24" s="16">
        <f t="shared" si="8"/>
        <v>0.99735912349605815</v>
      </c>
      <c r="Z24" s="4">
        <f t="shared" si="9"/>
        <v>-1.1484351991537212E-3</v>
      </c>
      <c r="AA24" s="30">
        <v>0.5</v>
      </c>
      <c r="AB24" s="4" t="s">
        <v>63</v>
      </c>
      <c r="AC24" s="4" t="s">
        <v>64</v>
      </c>
      <c r="AD24" s="12">
        <f>AU24/SUMIF(AB$6:AB$34,AB24,AU$6:AU$34)</f>
        <v>9.2012422843641105E-3</v>
      </c>
      <c r="AE24" s="4">
        <f t="shared" ref="AE24:AR25" si="15">G165</f>
        <v>0</v>
      </c>
      <c r="AF24" s="4">
        <f t="shared" si="15"/>
        <v>0</v>
      </c>
      <c r="AG24" s="4">
        <f t="shared" si="15"/>
        <v>0</v>
      </c>
      <c r="AH24" s="4">
        <f t="shared" si="15"/>
        <v>0</v>
      </c>
      <c r="AI24" s="4">
        <f t="shared" si="15"/>
        <v>0</v>
      </c>
      <c r="AJ24" s="4">
        <f t="shared" si="15"/>
        <v>0</v>
      </c>
      <c r="AK24" s="4">
        <f t="shared" si="15"/>
        <v>1</v>
      </c>
      <c r="AL24" s="4">
        <f t="shared" si="15"/>
        <v>0</v>
      </c>
      <c r="AM24" s="4">
        <f t="shared" si="15"/>
        <v>0</v>
      </c>
      <c r="AN24" s="4">
        <f t="shared" si="15"/>
        <v>0</v>
      </c>
      <c r="AO24" s="4">
        <f t="shared" si="15"/>
        <v>1</v>
      </c>
      <c r="AP24" s="4">
        <f t="shared" si="15"/>
        <v>0</v>
      </c>
      <c r="AQ24" s="4">
        <f t="shared" si="15"/>
        <v>0</v>
      </c>
      <c r="AR24" s="4">
        <f t="shared" si="15"/>
        <v>1</v>
      </c>
      <c r="AT24" s="7">
        <f>-SUMPRODUCT(AE$4:AR$4,AE24:AR24)</f>
        <v>-6.2319858638567309</v>
      </c>
      <c r="AU24" s="7">
        <f>EXP(AT24)</f>
        <v>1.9655447141508869E-3</v>
      </c>
    </row>
    <row r="25" spans="2:47" ht="13.15" x14ac:dyDescent="0.4">
      <c r="B25" s="17" t="s">
        <v>65</v>
      </c>
      <c r="C25" s="17" t="s">
        <v>1</v>
      </c>
      <c r="D25" s="17" t="s">
        <v>1</v>
      </c>
      <c r="E25" s="18">
        <v>1</v>
      </c>
      <c r="F25" s="18">
        <v>1</v>
      </c>
      <c r="G25" s="18">
        <v>1</v>
      </c>
      <c r="H25" s="18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8">
        <v>1</v>
      </c>
      <c r="R25" s="18">
        <v>0</v>
      </c>
      <c r="S25" s="18">
        <v>0</v>
      </c>
      <c r="T25" s="18">
        <v>0</v>
      </c>
      <c r="U25" s="18">
        <f t="shared" si="5"/>
        <v>0</v>
      </c>
      <c r="W25" s="4">
        <f t="shared" si="6"/>
        <v>-2.4622362424803699</v>
      </c>
      <c r="X25" s="5">
        <f t="shared" si="7"/>
        <v>8.5244111162228325E-2</v>
      </c>
      <c r="Y25" s="6">
        <f t="shared" si="8"/>
        <v>0.99874129672018341</v>
      </c>
      <c r="Z25" s="4">
        <f t="shared" si="9"/>
        <v>-5.4699221148686561E-4</v>
      </c>
      <c r="AA25" s="31"/>
      <c r="AB25" s="4" t="s">
        <v>63</v>
      </c>
      <c r="AC25" s="4" t="s">
        <v>66</v>
      </c>
      <c r="AD25" s="12">
        <f>AU25/SUMIF(AB$6:AB$34,AB25,AU$6:AU$34)</f>
        <v>0.99079875771563586</v>
      </c>
      <c r="AE25" s="4">
        <f t="shared" si="15"/>
        <v>0</v>
      </c>
      <c r="AF25" s="4">
        <f t="shared" si="15"/>
        <v>0</v>
      </c>
      <c r="AG25" s="4">
        <f t="shared" si="15"/>
        <v>0</v>
      </c>
      <c r="AH25" s="4">
        <f t="shared" si="15"/>
        <v>0</v>
      </c>
      <c r="AI25" s="4">
        <f t="shared" si="15"/>
        <v>0</v>
      </c>
      <c r="AJ25" s="4">
        <f t="shared" si="15"/>
        <v>0</v>
      </c>
      <c r="AK25" s="4">
        <f t="shared" si="15"/>
        <v>0</v>
      </c>
      <c r="AL25" s="4">
        <f t="shared" si="15"/>
        <v>1</v>
      </c>
      <c r="AM25" s="4">
        <f t="shared" si="15"/>
        <v>0</v>
      </c>
      <c r="AN25" s="4">
        <f t="shared" si="15"/>
        <v>0</v>
      </c>
      <c r="AO25" s="4">
        <f t="shared" si="15"/>
        <v>0</v>
      </c>
      <c r="AP25" s="4">
        <f t="shared" si="15"/>
        <v>0</v>
      </c>
      <c r="AQ25" s="4">
        <f t="shared" si="15"/>
        <v>1</v>
      </c>
      <c r="AR25" s="4">
        <f t="shared" si="15"/>
        <v>0</v>
      </c>
      <c r="AT25" s="7">
        <f>-SUMPRODUCT(AE$4:AR$4,AE25:AR25)</f>
        <v>-1.5528129259101005</v>
      </c>
      <c r="AU25" s="7">
        <f>EXP(AT25)</f>
        <v>0.2116517749265876</v>
      </c>
    </row>
    <row r="26" spans="2:47" ht="13.15" x14ac:dyDescent="0.4">
      <c r="B26" s="17" t="s">
        <v>65</v>
      </c>
      <c r="C26" s="17" t="s">
        <v>1</v>
      </c>
      <c r="D26" s="17" t="s">
        <v>47</v>
      </c>
      <c r="E26" s="18">
        <v>0</v>
      </c>
      <c r="F26" s="18">
        <v>1</v>
      </c>
      <c r="G26" s="18">
        <v>0</v>
      </c>
      <c r="H26" s="18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8">
        <v>0</v>
      </c>
      <c r="R26" s="18">
        <v>0</v>
      </c>
      <c r="S26" s="18">
        <v>1</v>
      </c>
      <c r="T26" s="18">
        <v>1</v>
      </c>
      <c r="U26" s="18">
        <f t="shared" si="5"/>
        <v>1</v>
      </c>
      <c r="W26" s="4">
        <f t="shared" si="6"/>
        <v>-9.1386499773209131</v>
      </c>
      <c r="X26" s="5">
        <f t="shared" si="7"/>
        <v>1.0743226765260296E-4</v>
      </c>
      <c r="Y26" s="6">
        <f t="shared" si="8"/>
        <v>1.2587032798166335E-3</v>
      </c>
      <c r="Z26" s="4">
        <f t="shared" si="9"/>
        <v>0</v>
      </c>
      <c r="AA26" s="31"/>
      <c r="AD26" s="12"/>
    </row>
    <row r="27" spans="2:47" ht="13.15" x14ac:dyDescent="0.4">
      <c r="B27" s="17" t="s">
        <v>67</v>
      </c>
      <c r="C27" s="17" t="s">
        <v>0</v>
      </c>
      <c r="D27" s="17" t="s">
        <v>0</v>
      </c>
      <c r="E27" s="18">
        <v>0</v>
      </c>
      <c r="F27" s="18">
        <v>1</v>
      </c>
      <c r="G27" s="18">
        <v>1</v>
      </c>
      <c r="H27" s="18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8">
        <v>1</v>
      </c>
      <c r="R27" s="18">
        <v>1</v>
      </c>
      <c r="S27" s="18">
        <v>0</v>
      </c>
      <c r="T27" s="18">
        <v>0</v>
      </c>
      <c r="U27" s="18">
        <f t="shared" si="5"/>
        <v>1</v>
      </c>
      <c r="W27" s="4">
        <f t="shared" si="6"/>
        <v>-9.7269185637933795</v>
      </c>
      <c r="X27" s="5">
        <f t="shared" si="7"/>
        <v>5.9655836777195634E-5</v>
      </c>
      <c r="Y27" s="16">
        <f t="shared" si="8"/>
        <v>2.6408765039419285E-3</v>
      </c>
      <c r="Z27" s="4">
        <f t="shared" si="9"/>
        <v>0</v>
      </c>
      <c r="AA27" s="31"/>
      <c r="AB27" s="4" t="s">
        <v>64</v>
      </c>
      <c r="AC27" s="4" t="s">
        <v>68</v>
      </c>
      <c r="AD27" s="12">
        <f>AU27/SUMIF(AB$6:AB$34,AB27,AU$6:AU$34)</f>
        <v>0.10736796240465393</v>
      </c>
      <c r="AE27" s="4">
        <f t="shared" ref="AE27:AR28" si="16">G143</f>
        <v>0</v>
      </c>
      <c r="AF27" s="4">
        <f t="shared" si="16"/>
        <v>0</v>
      </c>
      <c r="AG27" s="4">
        <f t="shared" si="16"/>
        <v>0</v>
      </c>
      <c r="AH27" s="4">
        <f t="shared" si="16"/>
        <v>0</v>
      </c>
      <c r="AI27" s="4">
        <f t="shared" si="16"/>
        <v>0</v>
      </c>
      <c r="AJ27" s="4">
        <f t="shared" si="16"/>
        <v>0</v>
      </c>
      <c r="AK27" s="4">
        <f t="shared" si="16"/>
        <v>1</v>
      </c>
      <c r="AL27" s="4">
        <f t="shared" si="16"/>
        <v>0</v>
      </c>
      <c r="AM27" s="4">
        <f t="shared" si="16"/>
        <v>0</v>
      </c>
      <c r="AN27" s="4">
        <f t="shared" si="16"/>
        <v>0</v>
      </c>
      <c r="AO27" s="4">
        <f t="shared" si="16"/>
        <v>1</v>
      </c>
      <c r="AP27" s="4">
        <f t="shared" si="16"/>
        <v>1</v>
      </c>
      <c r="AQ27" s="4">
        <f t="shared" si="16"/>
        <v>0</v>
      </c>
      <c r="AR27" s="4">
        <f t="shared" si="16"/>
        <v>0</v>
      </c>
      <c r="AT27" s="7">
        <f>-SUMPRODUCT(AE$4:AR$4,AE27:AR27)</f>
        <v>-5.910831133758931</v>
      </c>
      <c r="AU27" s="7">
        <f>EXP(AT27)</f>
        <v>2.7099336338112729E-3</v>
      </c>
    </row>
    <row r="28" spans="2:47" ht="13.15" x14ac:dyDescent="0.4">
      <c r="B28" s="17" t="s">
        <v>67</v>
      </c>
      <c r="C28" s="17" t="s">
        <v>0</v>
      </c>
      <c r="D28" s="17" t="s">
        <v>44</v>
      </c>
      <c r="E28" s="18">
        <v>1</v>
      </c>
      <c r="F28" s="18">
        <v>1</v>
      </c>
      <c r="G28" s="18">
        <v>0</v>
      </c>
      <c r="H28" s="18">
        <v>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8">
        <v>0</v>
      </c>
      <c r="R28" s="18">
        <v>0</v>
      </c>
      <c r="S28" s="18">
        <v>0</v>
      </c>
      <c r="T28" s="18">
        <v>1</v>
      </c>
      <c r="U28" s="18">
        <f t="shared" si="5"/>
        <v>0</v>
      </c>
      <c r="W28" s="4">
        <f t="shared" si="6"/>
        <v>-3.7929185257054057</v>
      </c>
      <c r="X28" s="5">
        <f t="shared" si="7"/>
        <v>2.2529752145061338E-2</v>
      </c>
      <c r="Y28" s="16">
        <f t="shared" si="8"/>
        <v>0.99735912349605815</v>
      </c>
      <c r="Z28" s="4">
        <f t="shared" si="9"/>
        <v>-1.1484351991537212E-3</v>
      </c>
      <c r="AA28" s="31"/>
      <c r="AB28" s="4" t="s">
        <v>64</v>
      </c>
      <c r="AC28" s="32" t="s">
        <v>63</v>
      </c>
      <c r="AD28" s="33">
        <f>AU28/SUMIF(AB$6:AB$34,AB28,AU$6:AU$34)</f>
        <v>0.89263203759534615</v>
      </c>
      <c r="AE28" s="4">
        <f t="shared" si="16"/>
        <v>0</v>
      </c>
      <c r="AF28" s="4">
        <f t="shared" si="16"/>
        <v>0</v>
      </c>
      <c r="AG28" s="4">
        <f t="shared" si="16"/>
        <v>0</v>
      </c>
      <c r="AH28" s="4">
        <f t="shared" si="16"/>
        <v>0</v>
      </c>
      <c r="AI28" s="4">
        <f t="shared" si="16"/>
        <v>0</v>
      </c>
      <c r="AJ28" s="4">
        <f t="shared" si="16"/>
        <v>0</v>
      </c>
      <c r="AK28" s="4">
        <f t="shared" si="16"/>
        <v>0</v>
      </c>
      <c r="AL28" s="4">
        <f t="shared" si="16"/>
        <v>1</v>
      </c>
      <c r="AM28" s="4">
        <f t="shared" si="16"/>
        <v>0</v>
      </c>
      <c r="AN28" s="4">
        <f t="shared" si="16"/>
        <v>0</v>
      </c>
      <c r="AO28" s="4">
        <f t="shared" si="16"/>
        <v>0</v>
      </c>
      <c r="AP28" s="4">
        <f t="shared" si="16"/>
        <v>0</v>
      </c>
      <c r="AQ28" s="4">
        <f t="shared" si="16"/>
        <v>0</v>
      </c>
      <c r="AR28" s="4">
        <f t="shared" si="16"/>
        <v>1</v>
      </c>
      <c r="AT28" s="7">
        <f>-SUMPRODUCT(AE$4:AR$4,AE28:AR28)</f>
        <v>-3.7929185257054057</v>
      </c>
      <c r="AU28" s="7">
        <f>EXP(AT28)</f>
        <v>2.2529752145061338E-2</v>
      </c>
    </row>
    <row r="29" spans="2:47" ht="13.15" x14ac:dyDescent="0.4">
      <c r="B29" s="17" t="s">
        <v>69</v>
      </c>
      <c r="C29" s="17" t="s">
        <v>1</v>
      </c>
      <c r="D29" s="17" t="s">
        <v>1</v>
      </c>
      <c r="E29" s="18">
        <v>1</v>
      </c>
      <c r="F29" s="18">
        <v>1</v>
      </c>
      <c r="G29" s="18">
        <v>1</v>
      </c>
      <c r="H29" s="18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8">
        <v>1</v>
      </c>
      <c r="R29" s="18">
        <v>0</v>
      </c>
      <c r="S29" s="18">
        <v>0</v>
      </c>
      <c r="T29" s="18">
        <v>0</v>
      </c>
      <c r="U29" s="18">
        <f t="shared" si="5"/>
        <v>0</v>
      </c>
      <c r="W29" s="4">
        <f t="shared" si="6"/>
        <v>-2.4622362424803699</v>
      </c>
      <c r="X29" s="5">
        <f t="shared" si="7"/>
        <v>8.5244111162228325E-2</v>
      </c>
      <c r="Y29" s="6">
        <f t="shared" si="8"/>
        <v>0.99874129672018341</v>
      </c>
      <c r="Z29" s="4">
        <f t="shared" si="9"/>
        <v>-5.4699221148686561E-4</v>
      </c>
      <c r="AA29" s="31"/>
      <c r="AD29" s="12"/>
    </row>
    <row r="30" spans="2:47" ht="13.15" x14ac:dyDescent="0.4">
      <c r="B30" s="17" t="s">
        <v>69</v>
      </c>
      <c r="C30" s="17" t="s">
        <v>1</v>
      </c>
      <c r="D30" s="17" t="s">
        <v>47</v>
      </c>
      <c r="E30" s="18">
        <v>0</v>
      </c>
      <c r="F30" s="18">
        <v>1</v>
      </c>
      <c r="G30" s="18">
        <v>0</v>
      </c>
      <c r="H30" s="18">
        <v>1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8">
        <v>0</v>
      </c>
      <c r="R30" s="18">
        <v>0</v>
      </c>
      <c r="S30" s="18">
        <v>1</v>
      </c>
      <c r="T30" s="18">
        <v>1</v>
      </c>
      <c r="U30" s="18">
        <f t="shared" si="5"/>
        <v>1</v>
      </c>
      <c r="W30" s="4">
        <f t="shared" si="6"/>
        <v>-9.1386499773209131</v>
      </c>
      <c r="X30" s="5">
        <f t="shared" si="7"/>
        <v>1.0743226765260296E-4</v>
      </c>
      <c r="Y30" s="6">
        <f t="shared" si="8"/>
        <v>1.2587032798166335E-3</v>
      </c>
      <c r="Z30" s="4">
        <f t="shared" si="9"/>
        <v>0</v>
      </c>
      <c r="AA30" s="30">
        <v>0.2</v>
      </c>
      <c r="AB30" s="4" t="s">
        <v>70</v>
      </c>
      <c r="AC30" s="4" t="s">
        <v>71</v>
      </c>
      <c r="AD30" s="12">
        <f>AU30/SUMIF(AB$6:AB$34,AB30,AU$6:AU$34)</f>
        <v>1.0025343795111054E-2</v>
      </c>
      <c r="AE30" s="4">
        <f t="shared" ref="AE30:AR31" si="17">G205</f>
        <v>0</v>
      </c>
      <c r="AF30" s="4">
        <f t="shared" si="17"/>
        <v>0</v>
      </c>
      <c r="AG30" s="4">
        <f t="shared" si="17"/>
        <v>0</v>
      </c>
      <c r="AH30" s="4">
        <f t="shared" si="17"/>
        <v>0</v>
      </c>
      <c r="AI30" s="4">
        <f t="shared" si="17"/>
        <v>0</v>
      </c>
      <c r="AJ30" s="4">
        <f t="shared" si="17"/>
        <v>0</v>
      </c>
      <c r="AK30" s="4">
        <f t="shared" si="17"/>
        <v>0</v>
      </c>
      <c r="AL30" s="4">
        <f t="shared" si="17"/>
        <v>0</v>
      </c>
      <c r="AM30" s="4">
        <f t="shared" si="17"/>
        <v>1</v>
      </c>
      <c r="AN30" s="4">
        <f t="shared" si="17"/>
        <v>0</v>
      </c>
      <c r="AO30" s="4">
        <f t="shared" si="17"/>
        <v>1</v>
      </c>
      <c r="AP30" s="4">
        <f t="shared" si="17"/>
        <v>0</v>
      </c>
      <c r="AQ30" s="4">
        <f t="shared" si="17"/>
        <v>0</v>
      </c>
      <c r="AR30" s="4">
        <f t="shared" si="17"/>
        <v>1</v>
      </c>
      <c r="AT30" s="7">
        <f>-SUMPRODUCT(AE$4:AR$4,AE30:AR30)</f>
        <v>-6.1453760025367359</v>
      </c>
      <c r="AU30" s="7">
        <f>EXP(AT30)</f>
        <v>2.143369827889163E-3</v>
      </c>
    </row>
    <row r="31" spans="2:47" ht="13.15" x14ac:dyDescent="0.4">
      <c r="B31" s="17" t="s">
        <v>72</v>
      </c>
      <c r="C31" s="17" t="s">
        <v>0</v>
      </c>
      <c r="D31" s="17" t="s">
        <v>0</v>
      </c>
      <c r="E31" s="18">
        <v>0</v>
      </c>
      <c r="F31" s="18">
        <v>1</v>
      </c>
      <c r="G31" s="18">
        <v>1</v>
      </c>
      <c r="H31" s="18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8">
        <v>1</v>
      </c>
      <c r="R31" s="18">
        <v>1</v>
      </c>
      <c r="S31" s="18">
        <v>0</v>
      </c>
      <c r="T31" s="18">
        <v>0</v>
      </c>
      <c r="U31" s="18">
        <f t="shared" si="5"/>
        <v>1</v>
      </c>
      <c r="W31" s="4">
        <f t="shared" si="6"/>
        <v>-9.7269185637933795</v>
      </c>
      <c r="X31" s="5">
        <f t="shared" si="7"/>
        <v>5.9655836777195634E-5</v>
      </c>
      <c r="Y31" s="16">
        <f t="shared" si="8"/>
        <v>2.6408765039419285E-3</v>
      </c>
      <c r="Z31" s="4">
        <f t="shared" si="9"/>
        <v>0</v>
      </c>
      <c r="AA31" s="31"/>
      <c r="AB31" s="4" t="s">
        <v>70</v>
      </c>
      <c r="AC31" s="4" t="s">
        <v>73</v>
      </c>
      <c r="AD31" s="12">
        <f>AU31/SUMIF(AB$6:AB$34,AB31,AU$6:AU$34)</f>
        <v>0.989974656204889</v>
      </c>
      <c r="AE31" s="4">
        <f t="shared" si="17"/>
        <v>0</v>
      </c>
      <c r="AF31" s="4">
        <f t="shared" si="17"/>
        <v>0</v>
      </c>
      <c r="AG31" s="4">
        <f t="shared" si="17"/>
        <v>0</v>
      </c>
      <c r="AH31" s="4">
        <f t="shared" si="17"/>
        <v>0</v>
      </c>
      <c r="AI31" s="4">
        <f t="shared" si="17"/>
        <v>0</v>
      </c>
      <c r="AJ31" s="4">
        <f t="shared" si="17"/>
        <v>0</v>
      </c>
      <c r="AK31" s="4">
        <f t="shared" si="17"/>
        <v>0</v>
      </c>
      <c r="AL31" s="4">
        <f t="shared" si="17"/>
        <v>0</v>
      </c>
      <c r="AM31" s="4">
        <f t="shared" si="17"/>
        <v>0</v>
      </c>
      <c r="AN31" s="4">
        <f t="shared" si="17"/>
        <v>1</v>
      </c>
      <c r="AO31" s="4">
        <f t="shared" si="17"/>
        <v>0</v>
      </c>
      <c r="AP31" s="4">
        <f t="shared" si="17"/>
        <v>0</v>
      </c>
      <c r="AQ31" s="4">
        <f t="shared" si="17"/>
        <v>1</v>
      </c>
      <c r="AR31" s="4">
        <f t="shared" si="17"/>
        <v>0</v>
      </c>
      <c r="AT31" s="7">
        <f>-SUMPRODUCT(AE$4:AR$4,AE31:AR31)</f>
        <v>-1.5528129259101005</v>
      </c>
      <c r="AU31" s="7">
        <f>EXP(AT31)</f>
        <v>0.2116517749265876</v>
      </c>
    </row>
    <row r="32" spans="2:47" ht="13.15" x14ac:dyDescent="0.4">
      <c r="B32" s="17" t="s">
        <v>72</v>
      </c>
      <c r="C32" s="17" t="s">
        <v>0</v>
      </c>
      <c r="D32" s="17" t="s">
        <v>44</v>
      </c>
      <c r="E32" s="18">
        <v>1</v>
      </c>
      <c r="F32" s="18">
        <v>1</v>
      </c>
      <c r="G32" s="18">
        <v>0</v>
      </c>
      <c r="H32" s="18">
        <v>1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8">
        <v>0</v>
      </c>
      <c r="R32" s="18">
        <v>0</v>
      </c>
      <c r="S32" s="18">
        <v>0</v>
      </c>
      <c r="T32" s="18">
        <v>1</v>
      </c>
      <c r="U32" s="18">
        <f t="shared" si="5"/>
        <v>0</v>
      </c>
      <c r="W32" s="4">
        <f t="shared" si="6"/>
        <v>-3.7929185257054057</v>
      </c>
      <c r="X32" s="5">
        <f t="shared" si="7"/>
        <v>2.2529752145061338E-2</v>
      </c>
      <c r="Y32" s="16">
        <f t="shared" si="8"/>
        <v>0.99735912349605815</v>
      </c>
      <c r="Z32" s="4">
        <f t="shared" si="9"/>
        <v>-1.1484351991537212E-3</v>
      </c>
      <c r="AA32" s="31"/>
      <c r="AD32" s="12"/>
    </row>
    <row r="33" spans="2:58" ht="13.15" x14ac:dyDescent="0.4">
      <c r="B33" s="17" t="s">
        <v>74</v>
      </c>
      <c r="C33" s="17" t="s">
        <v>1</v>
      </c>
      <c r="D33" s="17" t="s">
        <v>1</v>
      </c>
      <c r="E33" s="18">
        <v>1</v>
      </c>
      <c r="F33" s="18">
        <v>1</v>
      </c>
      <c r="G33" s="18">
        <v>1</v>
      </c>
      <c r="H33" s="18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8">
        <v>1</v>
      </c>
      <c r="R33" s="18">
        <v>0</v>
      </c>
      <c r="S33" s="18">
        <v>0</v>
      </c>
      <c r="T33" s="18">
        <v>0</v>
      </c>
      <c r="U33" s="18">
        <f t="shared" si="5"/>
        <v>0</v>
      </c>
      <c r="W33" s="4">
        <f t="shared" si="6"/>
        <v>-2.4622362424803699</v>
      </c>
      <c r="X33" s="5">
        <f t="shared" si="7"/>
        <v>8.5244111162228325E-2</v>
      </c>
      <c r="Y33" s="6">
        <f t="shared" si="8"/>
        <v>0.99874129672018341</v>
      </c>
      <c r="Z33" s="4">
        <f t="shared" si="9"/>
        <v>-5.4699221148686561E-4</v>
      </c>
      <c r="AA33" s="31"/>
      <c r="AB33" s="4" t="s">
        <v>75</v>
      </c>
      <c r="AC33" s="4" t="s">
        <v>76</v>
      </c>
      <c r="AD33" s="12">
        <f>AU33/SUMIF(AB$6:AB$34,AB33,AU$6:AU$34)</f>
        <v>0.11595531109382178</v>
      </c>
      <c r="AE33" s="4">
        <f t="shared" ref="AE33:AR34" si="18">G167</f>
        <v>0</v>
      </c>
      <c r="AF33" s="4">
        <f t="shared" si="18"/>
        <v>0</v>
      </c>
      <c r="AG33" s="4">
        <f t="shared" si="18"/>
        <v>0</v>
      </c>
      <c r="AH33" s="4">
        <f t="shared" si="18"/>
        <v>0</v>
      </c>
      <c r="AI33" s="4">
        <f t="shared" si="18"/>
        <v>0</v>
      </c>
      <c r="AJ33" s="4">
        <f t="shared" si="18"/>
        <v>0</v>
      </c>
      <c r="AK33" s="4">
        <f t="shared" si="18"/>
        <v>0</v>
      </c>
      <c r="AL33" s="4">
        <f t="shared" si="18"/>
        <v>0</v>
      </c>
      <c r="AM33" s="4">
        <f t="shared" si="18"/>
        <v>1</v>
      </c>
      <c r="AN33" s="4">
        <f t="shared" si="18"/>
        <v>0</v>
      </c>
      <c r="AO33" s="4">
        <f t="shared" si="18"/>
        <v>1</v>
      </c>
      <c r="AP33" s="4">
        <f t="shared" si="18"/>
        <v>1</v>
      </c>
      <c r="AQ33" s="4">
        <f t="shared" si="18"/>
        <v>0</v>
      </c>
      <c r="AR33" s="4">
        <f t="shared" si="18"/>
        <v>0</v>
      </c>
      <c r="AT33" s="7">
        <f>-SUMPRODUCT(AE$4:AR$4,AE33:AR33)</f>
        <v>-5.8242212724389351</v>
      </c>
      <c r="AU33" s="7">
        <f>EXP(AT33)</f>
        <v>2.9551044778965232E-3</v>
      </c>
    </row>
    <row r="34" spans="2:58" ht="13.15" x14ac:dyDescent="0.4">
      <c r="B34" s="17" t="s">
        <v>74</v>
      </c>
      <c r="C34" s="17" t="s">
        <v>1</v>
      </c>
      <c r="D34" s="17" t="s">
        <v>47</v>
      </c>
      <c r="E34" s="18">
        <v>0</v>
      </c>
      <c r="F34" s="18">
        <v>1</v>
      </c>
      <c r="G34" s="18">
        <v>0</v>
      </c>
      <c r="H34" s="18">
        <v>1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8">
        <v>0</v>
      </c>
      <c r="R34" s="18">
        <v>0</v>
      </c>
      <c r="S34" s="18">
        <v>1</v>
      </c>
      <c r="T34" s="18">
        <v>1</v>
      </c>
      <c r="U34" s="18">
        <f t="shared" si="5"/>
        <v>1</v>
      </c>
      <c r="W34" s="4">
        <f t="shared" si="6"/>
        <v>-9.1386499773209131</v>
      </c>
      <c r="X34" s="5">
        <f t="shared" si="7"/>
        <v>1.0743226765260296E-4</v>
      </c>
      <c r="Y34" s="6">
        <f t="shared" si="8"/>
        <v>1.2587032798166335E-3</v>
      </c>
      <c r="Z34" s="4">
        <f t="shared" si="9"/>
        <v>0</v>
      </c>
      <c r="AA34" s="31"/>
      <c r="AB34" s="4" t="s">
        <v>75</v>
      </c>
      <c r="AC34" s="32" t="s">
        <v>70</v>
      </c>
      <c r="AD34" s="33">
        <f>AU34/SUMIF(AB$6:AB$34,AB34,AU$6:AU$34)</f>
        <v>0.88404468890617816</v>
      </c>
      <c r="AE34" s="4">
        <f t="shared" si="18"/>
        <v>0</v>
      </c>
      <c r="AF34" s="4">
        <f t="shared" si="18"/>
        <v>0</v>
      </c>
      <c r="AG34" s="4">
        <f t="shared" si="18"/>
        <v>0</v>
      </c>
      <c r="AH34" s="4">
        <f t="shared" si="18"/>
        <v>0</v>
      </c>
      <c r="AI34" s="4">
        <f t="shared" si="18"/>
        <v>0</v>
      </c>
      <c r="AJ34" s="4">
        <f t="shared" si="18"/>
        <v>0</v>
      </c>
      <c r="AK34" s="4">
        <f t="shared" si="18"/>
        <v>0</v>
      </c>
      <c r="AL34" s="4">
        <f t="shared" si="18"/>
        <v>0</v>
      </c>
      <c r="AM34" s="4">
        <f t="shared" si="18"/>
        <v>0</v>
      </c>
      <c r="AN34" s="4">
        <f t="shared" si="18"/>
        <v>1</v>
      </c>
      <c r="AO34" s="4">
        <f t="shared" si="18"/>
        <v>0</v>
      </c>
      <c r="AP34" s="4">
        <f t="shared" si="18"/>
        <v>0</v>
      </c>
      <c r="AQ34" s="4">
        <f t="shared" si="18"/>
        <v>0</v>
      </c>
      <c r="AR34" s="4">
        <f t="shared" si="18"/>
        <v>1</v>
      </c>
      <c r="AT34" s="7">
        <f>-SUMPRODUCT(AE$4:AR$4,AE34:AR34)</f>
        <v>-3.7929185257054057</v>
      </c>
      <c r="AU34" s="7">
        <f>EXP(AT34)</f>
        <v>2.2529752145061338E-2</v>
      </c>
    </row>
    <row r="35" spans="2:58" ht="13.15" x14ac:dyDescent="0.4">
      <c r="B35" s="17" t="s">
        <v>77</v>
      </c>
      <c r="C35" s="17" t="s">
        <v>0</v>
      </c>
      <c r="D35" s="17" t="s">
        <v>0</v>
      </c>
      <c r="E35" s="18">
        <v>0</v>
      </c>
      <c r="F35" s="18">
        <v>1</v>
      </c>
      <c r="G35" s="18">
        <v>1</v>
      </c>
      <c r="H35" s="18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8">
        <v>1</v>
      </c>
      <c r="R35" s="18">
        <v>1</v>
      </c>
      <c r="S35" s="18">
        <v>0</v>
      </c>
      <c r="T35" s="18">
        <v>0</v>
      </c>
      <c r="U35" s="18">
        <f t="shared" si="5"/>
        <v>1</v>
      </c>
      <c r="W35" s="4">
        <f t="shared" si="6"/>
        <v>-9.7269185637933795</v>
      </c>
      <c r="X35" s="5">
        <f t="shared" si="7"/>
        <v>5.9655836777195634E-5</v>
      </c>
      <c r="Y35" s="16">
        <f t="shared" si="8"/>
        <v>2.6408765039419285E-3</v>
      </c>
      <c r="Z35" s="4">
        <f t="shared" si="9"/>
        <v>0</v>
      </c>
      <c r="AA35" s="31"/>
      <c r="AB35" s="4" t="s">
        <v>78</v>
      </c>
    </row>
    <row r="36" spans="2:58" ht="13.15" x14ac:dyDescent="0.4">
      <c r="B36" s="17" t="s">
        <v>77</v>
      </c>
      <c r="C36" s="17" t="s">
        <v>0</v>
      </c>
      <c r="D36" s="17" t="s">
        <v>44</v>
      </c>
      <c r="E36" s="18">
        <v>1</v>
      </c>
      <c r="F36" s="18">
        <v>1</v>
      </c>
      <c r="G36" s="18">
        <v>0</v>
      </c>
      <c r="H36" s="18">
        <v>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8">
        <v>0</v>
      </c>
      <c r="R36" s="18">
        <v>0</v>
      </c>
      <c r="S36" s="18">
        <v>0</v>
      </c>
      <c r="T36" s="18">
        <v>1</v>
      </c>
      <c r="U36" s="18">
        <f t="shared" si="5"/>
        <v>0</v>
      </c>
      <c r="W36" s="4">
        <f t="shared" si="6"/>
        <v>-3.7929185257054057</v>
      </c>
      <c r="X36" s="5">
        <f t="shared" si="7"/>
        <v>2.2529752145061338E-2</v>
      </c>
      <c r="Y36" s="16">
        <f t="shared" si="8"/>
        <v>0.99735912349605815</v>
      </c>
      <c r="Z36" s="4">
        <f t="shared" si="9"/>
        <v>-1.1484351991537212E-3</v>
      </c>
      <c r="AA36" s="31"/>
    </row>
    <row r="37" spans="2:58" ht="13.15" x14ac:dyDescent="0.4">
      <c r="B37" s="17" t="s">
        <v>79</v>
      </c>
      <c r="C37" s="17" t="s">
        <v>1</v>
      </c>
      <c r="D37" s="17" t="s">
        <v>1</v>
      </c>
      <c r="E37" s="18">
        <v>1</v>
      </c>
      <c r="F37" s="18">
        <v>1</v>
      </c>
      <c r="G37" s="18">
        <v>1</v>
      </c>
      <c r="H37" s="18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8">
        <v>1</v>
      </c>
      <c r="R37" s="18">
        <v>0</v>
      </c>
      <c r="S37" s="18">
        <v>0</v>
      </c>
      <c r="T37" s="18">
        <v>0</v>
      </c>
      <c r="U37" s="18">
        <f t="shared" si="5"/>
        <v>0</v>
      </c>
      <c r="W37" s="4">
        <f t="shared" si="6"/>
        <v>-2.4622362424803699</v>
      </c>
      <c r="X37" s="5">
        <f t="shared" si="7"/>
        <v>8.5244111162228325E-2</v>
      </c>
      <c r="Y37" s="6">
        <f t="shared" si="8"/>
        <v>0.99874129672018341</v>
      </c>
      <c r="Z37" s="4">
        <f t="shared" si="9"/>
        <v>-5.4699221148686561E-4</v>
      </c>
      <c r="AA37" s="31"/>
      <c r="AB37" s="4" t="s">
        <v>80</v>
      </c>
    </row>
    <row r="38" spans="2:58" ht="13.15" x14ac:dyDescent="0.4">
      <c r="B38" s="17" t="s">
        <v>79</v>
      </c>
      <c r="C38" s="17" t="s">
        <v>1</v>
      </c>
      <c r="D38" s="17" t="s">
        <v>47</v>
      </c>
      <c r="E38" s="18">
        <v>0</v>
      </c>
      <c r="F38" s="18">
        <v>1</v>
      </c>
      <c r="G38" s="18">
        <v>0</v>
      </c>
      <c r="H38" s="18">
        <v>1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8">
        <v>0</v>
      </c>
      <c r="R38" s="18">
        <v>0</v>
      </c>
      <c r="S38" s="18">
        <v>1</v>
      </c>
      <c r="T38" s="18">
        <v>1</v>
      </c>
      <c r="U38" s="18">
        <f t="shared" si="5"/>
        <v>1</v>
      </c>
      <c r="W38" s="4">
        <f t="shared" si="6"/>
        <v>-9.1386499773209131</v>
      </c>
      <c r="X38" s="5">
        <f t="shared" si="7"/>
        <v>1.0743226765260296E-4</v>
      </c>
      <c r="Y38" s="6">
        <f t="shared" si="8"/>
        <v>1.2587032798166335E-3</v>
      </c>
      <c r="Z38" s="4">
        <f t="shared" si="9"/>
        <v>0</v>
      </c>
      <c r="AA38" s="30">
        <v>0.6</v>
      </c>
      <c r="AB38" s="4" t="s">
        <v>81</v>
      </c>
      <c r="AC38" s="4" t="s">
        <v>82</v>
      </c>
      <c r="AD38" s="12">
        <f>AU38/SUMIF(AB$6:AB$39,AB38,AU$6:AU$39)</f>
        <v>0.96351312521351629</v>
      </c>
      <c r="AE38" s="4">
        <f>G77</f>
        <v>0</v>
      </c>
      <c r="AF38" s="4">
        <f>H77</f>
        <v>0</v>
      </c>
      <c r="AG38" s="4">
        <v>0</v>
      </c>
      <c r="AH38" s="4">
        <f t="shared" ref="AH38:AR38" si="19">J77</f>
        <v>0</v>
      </c>
      <c r="AI38" s="4">
        <f t="shared" si="19"/>
        <v>0</v>
      </c>
      <c r="AJ38" s="4">
        <f t="shared" si="19"/>
        <v>0</v>
      </c>
      <c r="AK38" s="4">
        <f t="shared" si="19"/>
        <v>0</v>
      </c>
      <c r="AL38" s="4">
        <f t="shared" si="19"/>
        <v>0</v>
      </c>
      <c r="AM38" s="4">
        <f t="shared" si="19"/>
        <v>0</v>
      </c>
      <c r="AN38" s="4">
        <f t="shared" si="19"/>
        <v>0</v>
      </c>
      <c r="AO38" s="4">
        <f t="shared" si="19"/>
        <v>1</v>
      </c>
      <c r="AP38" s="4">
        <f t="shared" si="19"/>
        <v>0</v>
      </c>
      <c r="AQ38" s="4">
        <f t="shared" si="19"/>
        <v>0</v>
      </c>
      <c r="AR38" s="4">
        <f t="shared" si="19"/>
        <v>0</v>
      </c>
      <c r="AT38" s="7">
        <f>-SUMPRODUCT(AE$4:AR$4,AE38:AR38)</f>
        <v>-2.0720979424494166</v>
      </c>
      <c r="AU38" s="7">
        <f>EXP(AT38)</f>
        <v>0.12592132869767805</v>
      </c>
    </row>
    <row r="39" spans="2:58" ht="13.15" x14ac:dyDescent="0.4">
      <c r="B39" s="17" t="s">
        <v>83</v>
      </c>
      <c r="C39" s="17" t="s">
        <v>0</v>
      </c>
      <c r="D39" s="17" t="s">
        <v>0</v>
      </c>
      <c r="E39" s="18">
        <v>0</v>
      </c>
      <c r="F39" s="18">
        <v>1</v>
      </c>
      <c r="G39" s="18">
        <v>1</v>
      </c>
      <c r="H39" s="18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8">
        <v>1</v>
      </c>
      <c r="R39" s="18">
        <v>1</v>
      </c>
      <c r="S39" s="18">
        <v>0</v>
      </c>
      <c r="T39" s="18">
        <v>0</v>
      </c>
      <c r="U39" s="18">
        <f t="shared" ref="U39:U70" si="20">IF(E39=0,1,0)</f>
        <v>1</v>
      </c>
      <c r="W39" s="4">
        <f t="shared" ref="W39:W70" si="21">-SUMPRODUCT(G39:U39,G$4:U$4)</f>
        <v>-9.7269185637933795</v>
      </c>
      <c r="X39" s="5">
        <f t="shared" ref="X39:X70" si="22">EXP(W39)</f>
        <v>5.9655836777195634E-5</v>
      </c>
      <c r="Y39" s="16">
        <f t="shared" ref="Y39:Y70" si="23">X39/SUMIF(B:B,B39,X:X)</f>
        <v>3.8961534738367709E-3</v>
      </c>
      <c r="Z39" s="4">
        <f t="shared" ref="Z39:Z70" si="24">LOG(Y39)*E39</f>
        <v>0</v>
      </c>
      <c r="AA39" s="31"/>
      <c r="AB39" s="4" t="s">
        <v>81</v>
      </c>
      <c r="AC39" s="4" t="s">
        <v>84</v>
      </c>
      <c r="AD39" s="12">
        <f>AU39/SUMIF(AB$6:AB$39,AB39,AU$6:AU$39)</f>
        <v>3.64868747864837E-2</v>
      </c>
      <c r="AE39" s="4">
        <f>G78</f>
        <v>0</v>
      </c>
      <c r="AF39" s="4">
        <f>H78</f>
        <v>0</v>
      </c>
      <c r="AG39" s="4">
        <f>I78</f>
        <v>0</v>
      </c>
      <c r="AH39" s="4">
        <v>0</v>
      </c>
      <c r="AI39" s="4">
        <f t="shared" ref="AI39:AR39" si="25">K78</f>
        <v>0</v>
      </c>
      <c r="AJ39" s="4">
        <f t="shared" si="25"/>
        <v>0</v>
      </c>
      <c r="AK39" s="4">
        <f t="shared" si="25"/>
        <v>0</v>
      </c>
      <c r="AL39" s="4">
        <f t="shared" si="25"/>
        <v>0</v>
      </c>
      <c r="AM39" s="4">
        <f t="shared" si="25"/>
        <v>0</v>
      </c>
      <c r="AN39" s="4">
        <f t="shared" si="25"/>
        <v>0</v>
      </c>
      <c r="AO39" s="4">
        <f t="shared" si="25"/>
        <v>0</v>
      </c>
      <c r="AP39" s="4">
        <f t="shared" si="25"/>
        <v>0</v>
      </c>
      <c r="AQ39" s="4">
        <f t="shared" si="25"/>
        <v>1</v>
      </c>
      <c r="AR39" s="4">
        <f t="shared" si="25"/>
        <v>1</v>
      </c>
      <c r="AT39" s="7">
        <f>-SUMPRODUCT(AE$4:AR$4,AE39:AR39)</f>
        <v>-5.3457314516155066</v>
      </c>
      <c r="AU39" s="7">
        <f>EXP(AT39)</f>
        <v>4.768462030158324E-3</v>
      </c>
    </row>
    <row r="40" spans="2:58" x14ac:dyDescent="0.35">
      <c r="B40" s="17" t="s">
        <v>83</v>
      </c>
      <c r="C40" s="17" t="s">
        <v>0</v>
      </c>
      <c r="D40" s="17" t="s">
        <v>44</v>
      </c>
      <c r="E40" s="18">
        <v>1</v>
      </c>
      <c r="F40" s="18">
        <v>1</v>
      </c>
      <c r="G40" s="18">
        <v>1</v>
      </c>
      <c r="H40" s="18">
        <v>1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8">
        <v>0</v>
      </c>
      <c r="R40" s="18">
        <v>0</v>
      </c>
      <c r="S40" s="18">
        <v>0</v>
      </c>
      <c r="T40" s="18">
        <v>1</v>
      </c>
      <c r="U40" s="18">
        <f t="shared" si="20"/>
        <v>0</v>
      </c>
      <c r="W40" s="4">
        <f t="shared" si="21"/>
        <v>-4.183056825736359</v>
      </c>
      <c r="X40" s="5">
        <f t="shared" si="22"/>
        <v>1.5251814098324984E-2</v>
      </c>
      <c r="Y40" s="16">
        <f t="shared" si="23"/>
        <v>0.99610384652616324</v>
      </c>
      <c r="Z40" s="4">
        <f t="shared" si="24"/>
        <v>-1.6953828390536957E-3</v>
      </c>
    </row>
    <row r="41" spans="2:58" x14ac:dyDescent="0.35">
      <c r="B41" s="17" t="s">
        <v>85</v>
      </c>
      <c r="C41" s="17" t="s">
        <v>1</v>
      </c>
      <c r="D41" s="17" t="s">
        <v>1</v>
      </c>
      <c r="E41" s="18">
        <v>1</v>
      </c>
      <c r="F41" s="18">
        <v>1</v>
      </c>
      <c r="G41" s="18">
        <v>1</v>
      </c>
      <c r="H41" s="18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8">
        <v>1</v>
      </c>
      <c r="R41" s="18">
        <v>0</v>
      </c>
      <c r="S41" s="18">
        <v>0</v>
      </c>
      <c r="T41" s="18">
        <v>0</v>
      </c>
      <c r="U41" s="18">
        <f t="shared" si="20"/>
        <v>0</v>
      </c>
      <c r="W41" s="4">
        <f t="shared" si="21"/>
        <v>-2.4622362424803699</v>
      </c>
      <c r="X41" s="5">
        <f t="shared" si="22"/>
        <v>8.5244111162228325E-2</v>
      </c>
      <c r="Y41" s="6">
        <f t="shared" si="23"/>
        <v>0.99874129672018341</v>
      </c>
      <c r="Z41" s="4">
        <f t="shared" si="24"/>
        <v>-5.4699221148686561E-4</v>
      </c>
    </row>
    <row r="42" spans="2:58" x14ac:dyDescent="0.35">
      <c r="B42" s="21" t="s">
        <v>85</v>
      </c>
      <c r="C42" s="21" t="s">
        <v>1</v>
      </c>
      <c r="D42" s="21" t="s">
        <v>47</v>
      </c>
      <c r="E42" s="22">
        <v>0</v>
      </c>
      <c r="F42" s="22">
        <v>1</v>
      </c>
      <c r="G42" s="22">
        <v>0</v>
      </c>
      <c r="H42" s="22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2">
        <v>0</v>
      </c>
      <c r="R42" s="22">
        <v>0</v>
      </c>
      <c r="S42" s="22">
        <v>1</v>
      </c>
      <c r="T42" s="22">
        <v>1</v>
      </c>
      <c r="U42" s="18">
        <f t="shared" si="20"/>
        <v>1</v>
      </c>
      <c r="W42" s="4">
        <f t="shared" si="21"/>
        <v>-9.1386499773209131</v>
      </c>
      <c r="X42" s="5">
        <f t="shared" si="22"/>
        <v>1.0743226765260296E-4</v>
      </c>
      <c r="Y42" s="6">
        <f t="shared" si="23"/>
        <v>1.2587032798166335E-3</v>
      </c>
      <c r="Z42" s="4">
        <f t="shared" si="24"/>
        <v>0</v>
      </c>
    </row>
    <row r="43" spans="2:58" x14ac:dyDescent="0.35">
      <c r="B43" s="24" t="s">
        <v>86</v>
      </c>
      <c r="C43" s="24" t="s">
        <v>44</v>
      </c>
      <c r="D43" s="24" t="s">
        <v>0</v>
      </c>
      <c r="E43" s="25">
        <v>0</v>
      </c>
      <c r="F43" s="25">
        <v>1</v>
      </c>
      <c r="G43" s="25">
        <v>1</v>
      </c>
      <c r="H43" s="25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5">
        <v>1</v>
      </c>
      <c r="R43" s="25">
        <v>1</v>
      </c>
      <c r="S43" s="25">
        <v>0</v>
      </c>
      <c r="T43" s="25">
        <v>1</v>
      </c>
      <c r="U43" s="25">
        <f t="shared" si="20"/>
        <v>1</v>
      </c>
      <c r="W43" s="4">
        <f t="shared" si="21"/>
        <v>-13.519837089498786</v>
      </c>
      <c r="X43" s="5">
        <f t="shared" si="22"/>
        <v>1.3440312165964513E-6</v>
      </c>
      <c r="Y43" s="16">
        <f t="shared" si="23"/>
        <v>1.344029410178968E-6</v>
      </c>
      <c r="Z43" s="4">
        <f t="shared" si="24"/>
        <v>0</v>
      </c>
    </row>
    <row r="44" spans="2:58" x14ac:dyDescent="0.35">
      <c r="B44" s="24" t="s">
        <v>86</v>
      </c>
      <c r="C44" s="24" t="s">
        <v>44</v>
      </c>
      <c r="D44" s="24" t="s">
        <v>44</v>
      </c>
      <c r="E44" s="25">
        <v>1</v>
      </c>
      <c r="F44" s="25">
        <v>1</v>
      </c>
      <c r="G44" s="25">
        <v>0</v>
      </c>
      <c r="H44" s="25">
        <v>1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5">
        <v>0</v>
      </c>
      <c r="R44" s="25">
        <v>0</v>
      </c>
      <c r="S44" s="25">
        <v>0</v>
      </c>
      <c r="T44" s="25">
        <v>0</v>
      </c>
      <c r="U44" s="25">
        <f t="shared" si="20"/>
        <v>0</v>
      </c>
      <c r="W44" s="4">
        <f t="shared" si="21"/>
        <v>0</v>
      </c>
      <c r="X44" s="5">
        <f t="shared" si="22"/>
        <v>1</v>
      </c>
      <c r="Y44" s="16">
        <f t="shared" si="23"/>
        <v>0.9999986559705899</v>
      </c>
      <c r="Z44" s="4">
        <f t="shared" si="24"/>
        <v>-5.8370494858037943E-7</v>
      </c>
    </row>
    <row r="45" spans="2:58" x14ac:dyDescent="0.35">
      <c r="B45" s="24" t="s">
        <v>87</v>
      </c>
      <c r="C45" s="24" t="s">
        <v>47</v>
      </c>
      <c r="D45" s="24" t="s">
        <v>1</v>
      </c>
      <c r="E45" s="25">
        <v>0</v>
      </c>
      <c r="F45" s="25">
        <v>1</v>
      </c>
      <c r="G45" s="25">
        <v>1</v>
      </c>
      <c r="H45" s="25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5">
        <v>1</v>
      </c>
      <c r="R45" s="25">
        <v>0</v>
      </c>
      <c r="S45" s="25">
        <v>0</v>
      </c>
      <c r="T45" s="25">
        <v>1</v>
      </c>
      <c r="U45" s="25">
        <f t="shared" si="20"/>
        <v>1</v>
      </c>
      <c r="W45" s="4">
        <f t="shared" si="21"/>
        <v>-10.048073293891182</v>
      </c>
      <c r="X45" s="5">
        <f t="shared" si="22"/>
        <v>4.3269035515365939E-5</v>
      </c>
      <c r="Y45" s="6">
        <f t="shared" si="23"/>
        <v>2.0439323805384807E-4</v>
      </c>
      <c r="Z45" s="4">
        <f t="shared" si="24"/>
        <v>0</v>
      </c>
    </row>
    <row r="46" spans="2:58" x14ac:dyDescent="0.35">
      <c r="B46" s="24" t="s">
        <v>87</v>
      </c>
      <c r="C46" s="24" t="s">
        <v>47</v>
      </c>
      <c r="D46" s="24" t="s">
        <v>47</v>
      </c>
      <c r="E46" s="25">
        <v>1</v>
      </c>
      <c r="F46" s="25">
        <v>1</v>
      </c>
      <c r="G46" s="25">
        <v>0</v>
      </c>
      <c r="H46" s="25">
        <v>1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5">
        <v>0</v>
      </c>
      <c r="R46" s="25">
        <v>0</v>
      </c>
      <c r="S46" s="25">
        <v>1</v>
      </c>
      <c r="T46" s="25">
        <v>0</v>
      </c>
      <c r="U46" s="25">
        <f t="shared" si="20"/>
        <v>0</v>
      </c>
      <c r="W46" s="4">
        <f t="shared" si="21"/>
        <v>-1.5528129259101005</v>
      </c>
      <c r="X46" s="5">
        <f t="shared" si="22"/>
        <v>0.2116517749265876</v>
      </c>
      <c r="Y46" s="6">
        <f t="shared" si="23"/>
        <v>0.99979560676194623</v>
      </c>
      <c r="Z46" s="4">
        <f t="shared" si="24"/>
        <v>-8.8775928333910615E-5</v>
      </c>
    </row>
    <row r="47" spans="2:58" x14ac:dyDescent="0.35">
      <c r="B47" s="27" t="s">
        <v>88</v>
      </c>
      <c r="C47" s="27" t="s">
        <v>89</v>
      </c>
      <c r="D47" s="27" t="s">
        <v>89</v>
      </c>
      <c r="E47" s="14">
        <v>0</v>
      </c>
      <c r="F47" s="14">
        <v>1</v>
      </c>
      <c r="G47" s="15">
        <v>0</v>
      </c>
      <c r="H47" s="15">
        <v>0</v>
      </c>
      <c r="I47" s="14">
        <v>1</v>
      </c>
      <c r="J47" s="14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4">
        <v>1</v>
      </c>
      <c r="R47" s="14">
        <v>1</v>
      </c>
      <c r="S47" s="14">
        <v>0</v>
      </c>
      <c r="T47" s="14">
        <v>0</v>
      </c>
      <c r="U47" s="14">
        <f t="shared" si="20"/>
        <v>1</v>
      </c>
      <c r="W47" s="4">
        <f t="shared" si="21"/>
        <v>-9.7627946730831248</v>
      </c>
      <c r="X47" s="5">
        <f t="shared" si="22"/>
        <v>5.755355380572009E-5</v>
      </c>
      <c r="Y47" s="16">
        <f t="shared" si="23"/>
        <v>2.5480486505571527E-3</v>
      </c>
      <c r="Z47" s="4">
        <f t="shared" si="24"/>
        <v>0</v>
      </c>
      <c r="AS47" s="4"/>
      <c r="AT47" s="4"/>
      <c r="AU47" s="4"/>
      <c r="AV47" s="4"/>
      <c r="AW47" s="4"/>
      <c r="AX47" s="4"/>
      <c r="AY47" s="4"/>
      <c r="AZ47" s="4"/>
      <c r="BA47" s="4"/>
    </row>
    <row r="48" spans="2:58" x14ac:dyDescent="0.35">
      <c r="B48" s="28" t="s">
        <v>88</v>
      </c>
      <c r="C48" s="28" t="s">
        <v>89</v>
      </c>
      <c r="D48" s="28" t="s">
        <v>90</v>
      </c>
      <c r="E48" s="18">
        <v>1</v>
      </c>
      <c r="F48" s="18">
        <v>1</v>
      </c>
      <c r="G48" s="19">
        <v>0</v>
      </c>
      <c r="H48" s="19">
        <v>0</v>
      </c>
      <c r="I48" s="18">
        <v>0</v>
      </c>
      <c r="J48" s="18">
        <v>1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8">
        <v>0</v>
      </c>
      <c r="R48" s="18">
        <v>0</v>
      </c>
      <c r="S48" s="18">
        <v>0</v>
      </c>
      <c r="T48" s="18">
        <v>1</v>
      </c>
      <c r="U48" s="18">
        <f t="shared" si="20"/>
        <v>0</v>
      </c>
      <c r="W48" s="4">
        <f t="shared" si="21"/>
        <v>-3.7929185257054057</v>
      </c>
      <c r="X48" s="5">
        <f t="shared" si="22"/>
        <v>2.2529752145061338E-2</v>
      </c>
      <c r="Y48" s="16">
        <f t="shared" si="23"/>
        <v>0.99745195134944287</v>
      </c>
      <c r="Z48" s="4">
        <f t="shared" si="24"/>
        <v>-1.1080157077749423E-3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2:58" x14ac:dyDescent="0.35">
      <c r="B49" s="28" t="s">
        <v>91</v>
      </c>
      <c r="C49" s="28" t="s">
        <v>92</v>
      </c>
      <c r="D49" s="28" t="s">
        <v>92</v>
      </c>
      <c r="E49" s="18">
        <v>1</v>
      </c>
      <c r="F49" s="18">
        <v>1</v>
      </c>
      <c r="G49" s="19">
        <v>0</v>
      </c>
      <c r="H49" s="19">
        <v>0</v>
      </c>
      <c r="I49" s="18">
        <v>1</v>
      </c>
      <c r="J49" s="18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8">
        <v>1</v>
      </c>
      <c r="R49" s="18">
        <v>0</v>
      </c>
      <c r="S49" s="18">
        <v>0</v>
      </c>
      <c r="T49" s="18">
        <v>0</v>
      </c>
      <c r="U49" s="18">
        <f t="shared" si="20"/>
        <v>0</v>
      </c>
      <c r="W49" s="4">
        <f t="shared" si="21"/>
        <v>-2.4981123517701147</v>
      </c>
      <c r="X49" s="5">
        <f t="shared" si="22"/>
        <v>8.2240092561597047E-2</v>
      </c>
      <c r="Y49" s="6">
        <f t="shared" si="23"/>
        <v>0.99869537951656273</v>
      </c>
      <c r="Z49" s="4">
        <f t="shared" si="24"/>
        <v>-5.6695939081990337E-4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2:58" x14ac:dyDescent="0.35">
      <c r="B50" s="28" t="s">
        <v>91</v>
      </c>
      <c r="C50" s="28" t="s">
        <v>92</v>
      </c>
      <c r="D50" s="28" t="s">
        <v>93</v>
      </c>
      <c r="E50" s="18">
        <v>0</v>
      </c>
      <c r="F50" s="18">
        <v>1</v>
      </c>
      <c r="G50" s="19">
        <v>0</v>
      </c>
      <c r="H50" s="19">
        <v>0</v>
      </c>
      <c r="I50" s="18">
        <v>0</v>
      </c>
      <c r="J50" s="18">
        <v>1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8">
        <v>0</v>
      </c>
      <c r="R50" s="18">
        <v>0</v>
      </c>
      <c r="S50" s="18">
        <v>1</v>
      </c>
      <c r="T50" s="18">
        <v>1</v>
      </c>
      <c r="U50" s="18">
        <f t="shared" si="20"/>
        <v>1</v>
      </c>
      <c r="W50" s="4">
        <f t="shared" si="21"/>
        <v>-9.1386499773209131</v>
      </c>
      <c r="X50" s="5">
        <f t="shared" si="22"/>
        <v>1.0743226765260296E-4</v>
      </c>
      <c r="Y50" s="6">
        <f t="shared" si="23"/>
        <v>1.3046204834373269E-3</v>
      </c>
      <c r="Z50" s="4">
        <f t="shared" si="24"/>
        <v>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2:58" x14ac:dyDescent="0.35">
      <c r="B51" s="28" t="s">
        <v>94</v>
      </c>
      <c r="C51" s="28" t="s">
        <v>89</v>
      </c>
      <c r="D51" s="28" t="s">
        <v>89</v>
      </c>
      <c r="E51" s="18">
        <v>0</v>
      </c>
      <c r="F51" s="18">
        <v>1</v>
      </c>
      <c r="G51" s="19">
        <v>0</v>
      </c>
      <c r="H51" s="19">
        <v>0</v>
      </c>
      <c r="I51" s="18">
        <v>1</v>
      </c>
      <c r="J51" s="18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8">
        <v>1</v>
      </c>
      <c r="R51" s="18">
        <v>1</v>
      </c>
      <c r="S51" s="18">
        <v>0</v>
      </c>
      <c r="T51" s="18">
        <v>0</v>
      </c>
      <c r="U51" s="18">
        <f t="shared" si="20"/>
        <v>1</v>
      </c>
      <c r="W51" s="4">
        <f t="shared" si="21"/>
        <v>-9.7627946730831248</v>
      </c>
      <c r="X51" s="5">
        <f t="shared" si="22"/>
        <v>5.755355380572009E-5</v>
      </c>
      <c r="Y51" s="16">
        <f t="shared" si="23"/>
        <v>2.5480486505571527E-3</v>
      </c>
      <c r="Z51" s="4">
        <f t="shared" si="24"/>
        <v>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2:58" x14ac:dyDescent="0.35">
      <c r="B52" s="28" t="s">
        <v>94</v>
      </c>
      <c r="C52" s="28" t="s">
        <v>89</v>
      </c>
      <c r="D52" s="28" t="s">
        <v>90</v>
      </c>
      <c r="E52" s="18">
        <v>1</v>
      </c>
      <c r="F52" s="18">
        <v>1</v>
      </c>
      <c r="G52" s="19">
        <v>0</v>
      </c>
      <c r="H52" s="19">
        <v>0</v>
      </c>
      <c r="I52" s="18">
        <v>0</v>
      </c>
      <c r="J52" s="18">
        <v>1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8">
        <v>0</v>
      </c>
      <c r="R52" s="18">
        <v>0</v>
      </c>
      <c r="S52" s="18">
        <v>0</v>
      </c>
      <c r="T52" s="18">
        <v>1</v>
      </c>
      <c r="U52" s="18">
        <f t="shared" si="20"/>
        <v>0</v>
      </c>
      <c r="W52" s="4">
        <f t="shared" si="21"/>
        <v>-3.7929185257054057</v>
      </c>
      <c r="X52" s="5">
        <f t="shared" si="22"/>
        <v>2.2529752145061338E-2</v>
      </c>
      <c r="Y52" s="16">
        <f t="shared" si="23"/>
        <v>0.99745195134944287</v>
      </c>
      <c r="Z52" s="4">
        <f t="shared" si="24"/>
        <v>-1.1080157077749423E-3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2:58" x14ac:dyDescent="0.35">
      <c r="B53" s="28" t="s">
        <v>95</v>
      </c>
      <c r="C53" s="28" t="s">
        <v>92</v>
      </c>
      <c r="D53" s="28" t="s">
        <v>92</v>
      </c>
      <c r="E53" s="18">
        <v>1</v>
      </c>
      <c r="F53" s="18">
        <v>1</v>
      </c>
      <c r="G53" s="19">
        <v>0</v>
      </c>
      <c r="H53" s="19">
        <v>0</v>
      </c>
      <c r="I53" s="18">
        <v>1</v>
      </c>
      <c r="J53" s="18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8">
        <v>1</v>
      </c>
      <c r="R53" s="18">
        <v>0</v>
      </c>
      <c r="S53" s="18">
        <v>0</v>
      </c>
      <c r="T53" s="18">
        <v>0</v>
      </c>
      <c r="U53" s="18">
        <f t="shared" si="20"/>
        <v>0</v>
      </c>
      <c r="W53" s="4">
        <f t="shared" si="21"/>
        <v>-2.4981123517701147</v>
      </c>
      <c r="X53" s="5">
        <f t="shared" si="22"/>
        <v>8.2240092561597047E-2</v>
      </c>
      <c r="Y53" s="6">
        <f t="shared" si="23"/>
        <v>0.99869537951656273</v>
      </c>
      <c r="Z53" s="4">
        <f t="shared" si="24"/>
        <v>-5.6695939081990337E-4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2:58" x14ac:dyDescent="0.35">
      <c r="B54" s="28" t="s">
        <v>95</v>
      </c>
      <c r="C54" s="28" t="s">
        <v>92</v>
      </c>
      <c r="D54" s="28" t="s">
        <v>93</v>
      </c>
      <c r="E54" s="18">
        <v>0</v>
      </c>
      <c r="F54" s="18">
        <v>1</v>
      </c>
      <c r="G54" s="19">
        <v>0</v>
      </c>
      <c r="H54" s="19">
        <v>0</v>
      </c>
      <c r="I54" s="18">
        <v>0</v>
      </c>
      <c r="J54" s="18">
        <v>1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8">
        <v>0</v>
      </c>
      <c r="R54" s="18">
        <v>0</v>
      </c>
      <c r="S54" s="18">
        <v>1</v>
      </c>
      <c r="T54" s="18">
        <v>1</v>
      </c>
      <c r="U54" s="18">
        <f t="shared" si="20"/>
        <v>1</v>
      </c>
      <c r="W54" s="4">
        <f t="shared" si="21"/>
        <v>-9.1386499773209131</v>
      </c>
      <c r="X54" s="5">
        <f t="shared" si="22"/>
        <v>1.0743226765260296E-4</v>
      </c>
      <c r="Y54" s="6">
        <f t="shared" si="23"/>
        <v>1.3046204834373269E-3</v>
      </c>
      <c r="Z54" s="4">
        <f t="shared" si="24"/>
        <v>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2:58" x14ac:dyDescent="0.35">
      <c r="B55" s="28" t="s">
        <v>96</v>
      </c>
      <c r="C55" s="28" t="s">
        <v>89</v>
      </c>
      <c r="D55" s="28" t="s">
        <v>89</v>
      </c>
      <c r="E55" s="18">
        <v>0</v>
      </c>
      <c r="F55" s="18">
        <v>1</v>
      </c>
      <c r="G55" s="19">
        <v>0</v>
      </c>
      <c r="H55" s="19">
        <v>0</v>
      </c>
      <c r="I55" s="18">
        <v>1</v>
      </c>
      <c r="J55" s="18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8">
        <v>1</v>
      </c>
      <c r="R55" s="18">
        <v>1</v>
      </c>
      <c r="S55" s="18">
        <v>0</v>
      </c>
      <c r="T55" s="18">
        <v>0</v>
      </c>
      <c r="U55" s="18">
        <f t="shared" si="20"/>
        <v>1</v>
      </c>
      <c r="W55" s="4">
        <f t="shared" si="21"/>
        <v>-9.7627946730831248</v>
      </c>
      <c r="X55" s="5">
        <f t="shared" si="22"/>
        <v>5.755355380572009E-5</v>
      </c>
      <c r="Y55" s="16">
        <f t="shared" si="23"/>
        <v>2.5480486505571527E-3</v>
      </c>
      <c r="Z55" s="4">
        <f t="shared" si="24"/>
        <v>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35">
      <c r="B56" s="28" t="s">
        <v>96</v>
      </c>
      <c r="C56" s="28" t="s">
        <v>89</v>
      </c>
      <c r="D56" s="28" t="s">
        <v>90</v>
      </c>
      <c r="E56" s="18">
        <v>1</v>
      </c>
      <c r="F56" s="18">
        <v>1</v>
      </c>
      <c r="G56" s="19">
        <v>0</v>
      </c>
      <c r="H56" s="19">
        <v>0</v>
      </c>
      <c r="I56" s="18">
        <v>0</v>
      </c>
      <c r="J56" s="18">
        <v>1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8">
        <v>0</v>
      </c>
      <c r="R56" s="18">
        <v>0</v>
      </c>
      <c r="S56" s="18">
        <v>0</v>
      </c>
      <c r="T56" s="18">
        <v>1</v>
      </c>
      <c r="U56" s="18">
        <f t="shared" si="20"/>
        <v>0</v>
      </c>
      <c r="W56" s="4">
        <f t="shared" si="21"/>
        <v>-3.7929185257054057</v>
      </c>
      <c r="X56" s="5">
        <f t="shared" si="22"/>
        <v>2.2529752145061338E-2</v>
      </c>
      <c r="Y56" s="16">
        <f t="shared" si="23"/>
        <v>0.99745195134944287</v>
      </c>
      <c r="Z56" s="4">
        <f t="shared" si="24"/>
        <v>-1.1080157077749423E-3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35">
      <c r="B57" s="28" t="s">
        <v>97</v>
      </c>
      <c r="C57" s="28" t="s">
        <v>92</v>
      </c>
      <c r="D57" s="28" t="s">
        <v>92</v>
      </c>
      <c r="E57" s="18">
        <v>1</v>
      </c>
      <c r="F57" s="18">
        <v>1</v>
      </c>
      <c r="G57" s="19">
        <v>0</v>
      </c>
      <c r="H57" s="19">
        <v>0</v>
      </c>
      <c r="I57" s="18">
        <v>1</v>
      </c>
      <c r="J57" s="18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8">
        <v>1</v>
      </c>
      <c r="R57" s="18">
        <v>0</v>
      </c>
      <c r="S57" s="18">
        <v>0</v>
      </c>
      <c r="T57" s="18">
        <v>0</v>
      </c>
      <c r="U57" s="18">
        <f t="shared" si="20"/>
        <v>0</v>
      </c>
      <c r="W57" s="4">
        <f t="shared" si="21"/>
        <v>-2.4981123517701147</v>
      </c>
      <c r="X57" s="5">
        <f t="shared" si="22"/>
        <v>8.2240092561597047E-2</v>
      </c>
      <c r="Y57" s="6">
        <f t="shared" si="23"/>
        <v>0.99869537951656273</v>
      </c>
      <c r="Z57" s="4">
        <f t="shared" si="24"/>
        <v>-5.6695939081990337E-4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35">
      <c r="B58" s="28" t="s">
        <v>97</v>
      </c>
      <c r="C58" s="28" t="s">
        <v>92</v>
      </c>
      <c r="D58" s="28" t="s">
        <v>93</v>
      </c>
      <c r="E58" s="18">
        <v>0</v>
      </c>
      <c r="F58" s="18">
        <v>1</v>
      </c>
      <c r="G58" s="19">
        <v>0</v>
      </c>
      <c r="H58" s="19">
        <v>0</v>
      </c>
      <c r="I58" s="18">
        <v>0</v>
      </c>
      <c r="J58" s="18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8">
        <v>0</v>
      </c>
      <c r="R58" s="18">
        <v>0</v>
      </c>
      <c r="S58" s="18">
        <v>1</v>
      </c>
      <c r="T58" s="18">
        <v>1</v>
      </c>
      <c r="U58" s="18">
        <f t="shared" si="20"/>
        <v>1</v>
      </c>
      <c r="W58" s="4">
        <f t="shared" si="21"/>
        <v>-9.1386499773209131</v>
      </c>
      <c r="X58" s="5">
        <f t="shared" si="22"/>
        <v>1.0743226765260296E-4</v>
      </c>
      <c r="Y58" s="6">
        <f t="shared" si="23"/>
        <v>1.3046204834373269E-3</v>
      </c>
      <c r="Z58" s="4">
        <f t="shared" si="24"/>
        <v>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x14ac:dyDescent="0.35">
      <c r="B59" s="28" t="s">
        <v>98</v>
      </c>
      <c r="C59" s="28" t="s">
        <v>89</v>
      </c>
      <c r="D59" s="28" t="s">
        <v>89</v>
      </c>
      <c r="E59" s="18">
        <v>0</v>
      </c>
      <c r="F59" s="18">
        <v>1</v>
      </c>
      <c r="G59" s="19">
        <v>0</v>
      </c>
      <c r="H59" s="19">
        <v>0</v>
      </c>
      <c r="I59" s="18">
        <v>1</v>
      </c>
      <c r="J59" s="18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8">
        <v>1</v>
      </c>
      <c r="R59" s="18">
        <v>1</v>
      </c>
      <c r="S59" s="18">
        <v>0</v>
      </c>
      <c r="T59" s="18">
        <v>0</v>
      </c>
      <c r="U59" s="18">
        <f t="shared" si="20"/>
        <v>1</v>
      </c>
      <c r="W59" s="4">
        <f t="shared" si="21"/>
        <v>-9.7627946730831248</v>
      </c>
      <c r="X59" s="5">
        <f t="shared" si="22"/>
        <v>5.755355380572009E-5</v>
      </c>
      <c r="Y59" s="16">
        <f t="shared" si="23"/>
        <v>2.5480486505571527E-3</v>
      </c>
      <c r="Z59" s="4">
        <f t="shared" si="24"/>
        <v>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35">
      <c r="B60" s="28" t="s">
        <v>98</v>
      </c>
      <c r="C60" s="28" t="s">
        <v>89</v>
      </c>
      <c r="D60" s="28" t="s">
        <v>90</v>
      </c>
      <c r="E60" s="18">
        <v>1</v>
      </c>
      <c r="F60" s="18">
        <v>1</v>
      </c>
      <c r="G60" s="19">
        <v>0</v>
      </c>
      <c r="H60" s="19">
        <v>0</v>
      </c>
      <c r="I60" s="18">
        <v>0</v>
      </c>
      <c r="J60" s="18">
        <v>1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8">
        <v>0</v>
      </c>
      <c r="R60" s="18">
        <v>0</v>
      </c>
      <c r="S60" s="18">
        <v>0</v>
      </c>
      <c r="T60" s="18">
        <v>1</v>
      </c>
      <c r="U60" s="18">
        <f t="shared" si="20"/>
        <v>0</v>
      </c>
      <c r="W60" s="4">
        <f t="shared" si="21"/>
        <v>-3.7929185257054057</v>
      </c>
      <c r="X60" s="5">
        <f t="shared" si="22"/>
        <v>2.2529752145061338E-2</v>
      </c>
      <c r="Y60" s="16">
        <f t="shared" si="23"/>
        <v>0.99745195134944287</v>
      </c>
      <c r="Z60" s="4">
        <f t="shared" si="24"/>
        <v>-1.1080157077749423E-3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2:58" x14ac:dyDescent="0.35">
      <c r="B61" s="28" t="s">
        <v>99</v>
      </c>
      <c r="C61" s="28" t="s">
        <v>92</v>
      </c>
      <c r="D61" s="28" t="s">
        <v>92</v>
      </c>
      <c r="E61" s="18">
        <v>1</v>
      </c>
      <c r="F61" s="18">
        <v>1</v>
      </c>
      <c r="G61" s="19">
        <v>0</v>
      </c>
      <c r="H61" s="19">
        <v>0</v>
      </c>
      <c r="I61" s="18">
        <v>1</v>
      </c>
      <c r="J61" s="18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8">
        <v>1</v>
      </c>
      <c r="R61" s="18">
        <v>0</v>
      </c>
      <c r="S61" s="18">
        <v>0</v>
      </c>
      <c r="T61" s="18">
        <v>0</v>
      </c>
      <c r="U61" s="18">
        <f t="shared" si="20"/>
        <v>0</v>
      </c>
      <c r="W61" s="4">
        <f t="shared" si="21"/>
        <v>-2.4981123517701147</v>
      </c>
      <c r="X61" s="5">
        <f t="shared" si="22"/>
        <v>8.2240092561597047E-2</v>
      </c>
      <c r="Y61" s="6">
        <f t="shared" si="23"/>
        <v>0.99869537951656273</v>
      </c>
      <c r="Z61" s="4">
        <f t="shared" si="24"/>
        <v>-5.6695939081990337E-4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2:58" x14ac:dyDescent="0.35">
      <c r="B62" s="28" t="s">
        <v>99</v>
      </c>
      <c r="C62" s="28" t="s">
        <v>92</v>
      </c>
      <c r="D62" s="28" t="s">
        <v>93</v>
      </c>
      <c r="E62" s="18">
        <v>0</v>
      </c>
      <c r="F62" s="18">
        <v>1</v>
      </c>
      <c r="G62" s="19">
        <v>0</v>
      </c>
      <c r="H62" s="19">
        <v>0</v>
      </c>
      <c r="I62" s="18">
        <v>0</v>
      </c>
      <c r="J62" s="18">
        <v>1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8">
        <v>0</v>
      </c>
      <c r="R62" s="18">
        <v>0</v>
      </c>
      <c r="S62" s="18">
        <v>1</v>
      </c>
      <c r="T62" s="18">
        <v>1</v>
      </c>
      <c r="U62" s="18">
        <f t="shared" si="20"/>
        <v>1</v>
      </c>
      <c r="W62" s="4">
        <f t="shared" si="21"/>
        <v>-9.1386499773209131</v>
      </c>
      <c r="X62" s="5">
        <f t="shared" si="22"/>
        <v>1.0743226765260296E-4</v>
      </c>
      <c r="Y62" s="6">
        <f t="shared" si="23"/>
        <v>1.3046204834373269E-3</v>
      </c>
      <c r="Z62" s="4">
        <f t="shared" si="24"/>
        <v>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2:58" x14ac:dyDescent="0.35">
      <c r="B63" s="28" t="s">
        <v>100</v>
      </c>
      <c r="C63" s="28" t="s">
        <v>89</v>
      </c>
      <c r="D63" s="28" t="s">
        <v>89</v>
      </c>
      <c r="E63" s="18">
        <v>0</v>
      </c>
      <c r="F63" s="18">
        <v>1</v>
      </c>
      <c r="G63" s="19">
        <v>0</v>
      </c>
      <c r="H63" s="19">
        <v>0</v>
      </c>
      <c r="I63" s="18">
        <v>1</v>
      </c>
      <c r="J63" s="18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8">
        <v>1</v>
      </c>
      <c r="R63" s="18">
        <v>1</v>
      </c>
      <c r="S63" s="18">
        <v>0</v>
      </c>
      <c r="T63" s="18">
        <v>0</v>
      </c>
      <c r="U63" s="18">
        <f t="shared" si="20"/>
        <v>1</v>
      </c>
      <c r="W63" s="4">
        <f t="shared" si="21"/>
        <v>-9.7627946730831248</v>
      </c>
      <c r="X63" s="5">
        <f t="shared" si="22"/>
        <v>5.755355380572009E-5</v>
      </c>
      <c r="Y63" s="16">
        <f t="shared" si="23"/>
        <v>2.5480486505571527E-3</v>
      </c>
      <c r="Z63" s="4">
        <f t="shared" si="24"/>
        <v>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2:58" x14ac:dyDescent="0.35">
      <c r="B64" s="28" t="s">
        <v>100</v>
      </c>
      <c r="C64" s="28" t="s">
        <v>89</v>
      </c>
      <c r="D64" s="28" t="s">
        <v>90</v>
      </c>
      <c r="E64" s="18">
        <v>1</v>
      </c>
      <c r="F64" s="18">
        <v>1</v>
      </c>
      <c r="G64" s="19">
        <v>0</v>
      </c>
      <c r="H64" s="19">
        <v>0</v>
      </c>
      <c r="I64" s="18">
        <v>0</v>
      </c>
      <c r="J64" s="18">
        <v>1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8">
        <v>0</v>
      </c>
      <c r="R64" s="18">
        <v>0</v>
      </c>
      <c r="S64" s="18">
        <v>0</v>
      </c>
      <c r="T64" s="18">
        <v>1</v>
      </c>
      <c r="U64" s="18">
        <f t="shared" si="20"/>
        <v>0</v>
      </c>
      <c r="W64" s="4">
        <f t="shared" si="21"/>
        <v>-3.7929185257054057</v>
      </c>
      <c r="X64" s="5">
        <f t="shared" si="22"/>
        <v>2.2529752145061338E-2</v>
      </c>
      <c r="Y64" s="16">
        <f t="shared" si="23"/>
        <v>0.99745195134944287</v>
      </c>
      <c r="Z64" s="4">
        <f t="shared" si="24"/>
        <v>-1.1080157077749423E-3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2:58" x14ac:dyDescent="0.35">
      <c r="B65" s="28" t="s">
        <v>101</v>
      </c>
      <c r="C65" s="28" t="s">
        <v>92</v>
      </c>
      <c r="D65" s="28" t="s">
        <v>92</v>
      </c>
      <c r="E65" s="18">
        <v>1</v>
      </c>
      <c r="F65" s="18">
        <v>1</v>
      </c>
      <c r="G65" s="19">
        <v>0</v>
      </c>
      <c r="H65" s="19">
        <v>0</v>
      </c>
      <c r="I65" s="18">
        <v>1</v>
      </c>
      <c r="J65" s="18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8">
        <v>1</v>
      </c>
      <c r="R65" s="18">
        <v>0</v>
      </c>
      <c r="S65" s="18">
        <v>0</v>
      </c>
      <c r="T65" s="18">
        <v>0</v>
      </c>
      <c r="U65" s="18">
        <f t="shared" si="20"/>
        <v>0</v>
      </c>
      <c r="W65" s="4">
        <f t="shared" si="21"/>
        <v>-2.4981123517701147</v>
      </c>
      <c r="X65" s="5">
        <f t="shared" si="22"/>
        <v>8.2240092561597047E-2</v>
      </c>
      <c r="Y65" s="6">
        <f t="shared" si="23"/>
        <v>0.99869537951656273</v>
      </c>
      <c r="Z65" s="4">
        <f t="shared" si="24"/>
        <v>-5.6695939081990337E-4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2:58" x14ac:dyDescent="0.35">
      <c r="B66" s="28" t="s">
        <v>101</v>
      </c>
      <c r="C66" s="28" t="s">
        <v>92</v>
      </c>
      <c r="D66" s="28" t="s">
        <v>93</v>
      </c>
      <c r="E66" s="18">
        <v>0</v>
      </c>
      <c r="F66" s="18">
        <v>1</v>
      </c>
      <c r="G66" s="19">
        <v>0</v>
      </c>
      <c r="H66" s="19">
        <v>0</v>
      </c>
      <c r="I66" s="18">
        <v>0</v>
      </c>
      <c r="J66" s="18">
        <v>1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8">
        <v>0</v>
      </c>
      <c r="R66" s="18">
        <v>0</v>
      </c>
      <c r="S66" s="18">
        <v>1</v>
      </c>
      <c r="T66" s="18">
        <v>1</v>
      </c>
      <c r="U66" s="18">
        <f t="shared" si="20"/>
        <v>1</v>
      </c>
      <c r="W66" s="4">
        <f t="shared" si="21"/>
        <v>-9.1386499773209131</v>
      </c>
      <c r="X66" s="5">
        <f t="shared" si="22"/>
        <v>1.0743226765260296E-4</v>
      </c>
      <c r="Y66" s="6">
        <f t="shared" si="23"/>
        <v>1.3046204834373269E-3</v>
      </c>
      <c r="Z66" s="4">
        <f t="shared" si="24"/>
        <v>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2:58" x14ac:dyDescent="0.35">
      <c r="B67" s="28" t="s">
        <v>102</v>
      </c>
      <c r="C67" s="28" t="s">
        <v>89</v>
      </c>
      <c r="D67" s="28" t="s">
        <v>89</v>
      </c>
      <c r="E67" s="18">
        <v>0</v>
      </c>
      <c r="F67" s="18">
        <v>1</v>
      </c>
      <c r="G67" s="19">
        <v>0</v>
      </c>
      <c r="H67" s="19">
        <v>0</v>
      </c>
      <c r="I67" s="18">
        <v>1</v>
      </c>
      <c r="J67" s="18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8">
        <v>1</v>
      </c>
      <c r="R67" s="18">
        <v>1</v>
      </c>
      <c r="S67" s="18">
        <v>0</v>
      </c>
      <c r="T67" s="18">
        <v>0</v>
      </c>
      <c r="U67" s="18">
        <f t="shared" si="20"/>
        <v>1</v>
      </c>
      <c r="W67" s="4">
        <f t="shared" si="21"/>
        <v>-9.7627946730831248</v>
      </c>
      <c r="X67" s="5">
        <f t="shared" si="22"/>
        <v>5.755355380572009E-5</v>
      </c>
      <c r="Y67" s="16">
        <f t="shared" si="23"/>
        <v>2.5480486505571527E-3</v>
      </c>
      <c r="Z67" s="4">
        <f t="shared" si="24"/>
        <v>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2:58" x14ac:dyDescent="0.35">
      <c r="B68" s="28" t="s">
        <v>102</v>
      </c>
      <c r="C68" s="28" t="s">
        <v>89</v>
      </c>
      <c r="D68" s="28" t="s">
        <v>90</v>
      </c>
      <c r="E68" s="18">
        <v>1</v>
      </c>
      <c r="F68" s="18">
        <v>1</v>
      </c>
      <c r="G68" s="19">
        <v>0</v>
      </c>
      <c r="H68" s="19">
        <v>0</v>
      </c>
      <c r="I68" s="18">
        <v>0</v>
      </c>
      <c r="J68" s="18">
        <v>1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8">
        <v>0</v>
      </c>
      <c r="R68" s="18">
        <v>0</v>
      </c>
      <c r="S68" s="18">
        <v>0</v>
      </c>
      <c r="T68" s="18">
        <v>1</v>
      </c>
      <c r="U68" s="18">
        <f t="shared" si="20"/>
        <v>0</v>
      </c>
      <c r="W68" s="4">
        <f t="shared" si="21"/>
        <v>-3.7929185257054057</v>
      </c>
      <c r="X68" s="5">
        <f t="shared" si="22"/>
        <v>2.2529752145061338E-2</v>
      </c>
      <c r="Y68" s="16">
        <f t="shared" si="23"/>
        <v>0.99745195134944287</v>
      </c>
      <c r="Z68" s="4">
        <f t="shared" si="24"/>
        <v>-1.1080157077749423E-3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2:58" x14ac:dyDescent="0.35">
      <c r="B69" s="28" t="s">
        <v>103</v>
      </c>
      <c r="C69" s="28" t="s">
        <v>92</v>
      </c>
      <c r="D69" s="28" t="s">
        <v>92</v>
      </c>
      <c r="E69" s="18">
        <v>1</v>
      </c>
      <c r="F69" s="18">
        <v>1</v>
      </c>
      <c r="G69" s="19">
        <v>0</v>
      </c>
      <c r="H69" s="19">
        <v>0</v>
      </c>
      <c r="I69" s="18">
        <v>1</v>
      </c>
      <c r="J69" s="18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8">
        <v>1</v>
      </c>
      <c r="R69" s="18">
        <v>0</v>
      </c>
      <c r="S69" s="18">
        <v>0</v>
      </c>
      <c r="T69" s="18">
        <v>0</v>
      </c>
      <c r="U69" s="18">
        <f t="shared" si="20"/>
        <v>0</v>
      </c>
      <c r="W69" s="4">
        <f t="shared" si="21"/>
        <v>-2.4981123517701147</v>
      </c>
      <c r="X69" s="5">
        <f t="shared" si="22"/>
        <v>8.2240092561597047E-2</v>
      </c>
      <c r="Y69" s="6">
        <f t="shared" si="23"/>
        <v>0.99869537951656273</v>
      </c>
      <c r="Z69" s="4">
        <f t="shared" si="24"/>
        <v>-5.6695939081990337E-4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2:58" x14ac:dyDescent="0.35">
      <c r="B70" s="28" t="s">
        <v>103</v>
      </c>
      <c r="C70" s="28" t="s">
        <v>92</v>
      </c>
      <c r="D70" s="28" t="s">
        <v>93</v>
      </c>
      <c r="E70" s="18">
        <v>0</v>
      </c>
      <c r="F70" s="18">
        <v>1</v>
      </c>
      <c r="G70" s="19">
        <v>0</v>
      </c>
      <c r="H70" s="19">
        <v>0</v>
      </c>
      <c r="I70" s="18">
        <v>0</v>
      </c>
      <c r="J70" s="18">
        <v>1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8">
        <v>0</v>
      </c>
      <c r="R70" s="18">
        <v>0</v>
      </c>
      <c r="S70" s="18">
        <v>1</v>
      </c>
      <c r="T70" s="18">
        <v>1</v>
      </c>
      <c r="U70" s="18">
        <f t="shared" si="20"/>
        <v>1</v>
      </c>
      <c r="W70" s="4">
        <f t="shared" si="21"/>
        <v>-9.1386499773209131</v>
      </c>
      <c r="X70" s="5">
        <f t="shared" si="22"/>
        <v>1.0743226765260296E-4</v>
      </c>
      <c r="Y70" s="6">
        <f t="shared" si="23"/>
        <v>1.3046204834373269E-3</v>
      </c>
      <c r="Z70" s="4">
        <f t="shared" si="24"/>
        <v>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2:58" x14ac:dyDescent="0.35">
      <c r="B71" s="28" t="s">
        <v>104</v>
      </c>
      <c r="C71" s="28" t="s">
        <v>89</v>
      </c>
      <c r="D71" s="28" t="s">
        <v>89</v>
      </c>
      <c r="E71" s="18">
        <v>0</v>
      </c>
      <c r="F71" s="18">
        <v>1</v>
      </c>
      <c r="G71" s="19">
        <v>0</v>
      </c>
      <c r="H71" s="19">
        <v>0</v>
      </c>
      <c r="I71" s="18">
        <v>1</v>
      </c>
      <c r="J71" s="18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8">
        <v>1</v>
      </c>
      <c r="R71" s="18">
        <v>1</v>
      </c>
      <c r="S71" s="18">
        <v>0</v>
      </c>
      <c r="T71" s="18">
        <v>0</v>
      </c>
      <c r="U71" s="18">
        <f t="shared" ref="U71:U102" si="26">IF(E71=0,1,0)</f>
        <v>1</v>
      </c>
      <c r="W71" s="4">
        <f t="shared" ref="W71:W102" si="27">-SUMPRODUCT(G71:U71,G$4:U$4)</f>
        <v>-9.7627946730831248</v>
      </c>
      <c r="X71" s="5">
        <f t="shared" ref="X71:X102" si="28">EXP(W71)</f>
        <v>5.755355380572009E-5</v>
      </c>
      <c r="Y71" s="16">
        <f t="shared" ref="Y71:Y102" si="29">X71/SUMIF(B:B,B71,X:X)</f>
        <v>2.5480486505571527E-3</v>
      </c>
      <c r="Z71" s="4">
        <f t="shared" ref="Z71:Z102" si="30">LOG(Y71)*E71</f>
        <v>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2:58" x14ac:dyDescent="0.35">
      <c r="B72" s="28" t="s">
        <v>104</v>
      </c>
      <c r="C72" s="28" t="s">
        <v>89</v>
      </c>
      <c r="D72" s="28" t="s">
        <v>90</v>
      </c>
      <c r="E72" s="18">
        <v>1</v>
      </c>
      <c r="F72" s="18">
        <v>1</v>
      </c>
      <c r="G72" s="19">
        <v>0</v>
      </c>
      <c r="H72" s="19">
        <v>0</v>
      </c>
      <c r="I72" s="18">
        <v>0</v>
      </c>
      <c r="J72" s="18">
        <v>1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8">
        <v>0</v>
      </c>
      <c r="R72" s="18">
        <v>0</v>
      </c>
      <c r="S72" s="18">
        <v>0</v>
      </c>
      <c r="T72" s="18">
        <v>1</v>
      </c>
      <c r="U72" s="18">
        <f t="shared" si="26"/>
        <v>0</v>
      </c>
      <c r="W72" s="4">
        <f t="shared" si="27"/>
        <v>-3.7929185257054057</v>
      </c>
      <c r="X72" s="5">
        <f t="shared" si="28"/>
        <v>2.2529752145061338E-2</v>
      </c>
      <c r="Y72" s="16">
        <f t="shared" si="29"/>
        <v>0.99745195134944287</v>
      </c>
      <c r="Z72" s="4">
        <f t="shared" si="30"/>
        <v>-1.1080157077749423E-3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2:58" x14ac:dyDescent="0.35">
      <c r="B73" s="28" t="s">
        <v>105</v>
      </c>
      <c r="C73" s="28" t="s">
        <v>92</v>
      </c>
      <c r="D73" s="28" t="s">
        <v>92</v>
      </c>
      <c r="E73" s="18">
        <v>1</v>
      </c>
      <c r="F73" s="18">
        <v>1</v>
      </c>
      <c r="G73" s="19">
        <v>0</v>
      </c>
      <c r="H73" s="19">
        <v>0</v>
      </c>
      <c r="I73" s="18">
        <v>1</v>
      </c>
      <c r="J73" s="18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8">
        <v>1</v>
      </c>
      <c r="R73" s="18">
        <v>0</v>
      </c>
      <c r="S73" s="18">
        <v>0</v>
      </c>
      <c r="T73" s="18">
        <v>0</v>
      </c>
      <c r="U73" s="18">
        <f t="shared" si="26"/>
        <v>0</v>
      </c>
      <c r="W73" s="4">
        <f t="shared" si="27"/>
        <v>-2.4981123517701147</v>
      </c>
      <c r="X73" s="5">
        <f t="shared" si="28"/>
        <v>8.2240092561597047E-2</v>
      </c>
      <c r="Y73" s="6">
        <f t="shared" si="29"/>
        <v>0.99869537951656273</v>
      </c>
      <c r="Z73" s="4">
        <f t="shared" si="30"/>
        <v>-5.6695939081990337E-4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2:58" x14ac:dyDescent="0.35">
      <c r="B74" s="28" t="s">
        <v>105</v>
      </c>
      <c r="C74" s="28" t="s">
        <v>92</v>
      </c>
      <c r="D74" s="28" t="s">
        <v>93</v>
      </c>
      <c r="E74" s="18">
        <v>0</v>
      </c>
      <c r="F74" s="18">
        <v>1</v>
      </c>
      <c r="G74" s="19">
        <v>0</v>
      </c>
      <c r="H74" s="19">
        <v>0</v>
      </c>
      <c r="I74" s="18">
        <v>0</v>
      </c>
      <c r="J74" s="18">
        <v>1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8">
        <v>0</v>
      </c>
      <c r="R74" s="18">
        <v>0</v>
      </c>
      <c r="S74" s="18">
        <v>1</v>
      </c>
      <c r="T74" s="18">
        <v>1</v>
      </c>
      <c r="U74" s="18">
        <f t="shared" si="26"/>
        <v>1</v>
      </c>
      <c r="W74" s="4">
        <f t="shared" si="27"/>
        <v>-9.1386499773209131</v>
      </c>
      <c r="X74" s="5">
        <f t="shared" si="28"/>
        <v>1.0743226765260296E-4</v>
      </c>
      <c r="Y74" s="6">
        <f t="shared" si="29"/>
        <v>1.3046204834373269E-3</v>
      </c>
      <c r="Z74" s="4">
        <f t="shared" si="30"/>
        <v>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2:58" x14ac:dyDescent="0.35">
      <c r="B75" s="28" t="s">
        <v>106</v>
      </c>
      <c r="C75" s="28" t="s">
        <v>89</v>
      </c>
      <c r="D75" s="28" t="s">
        <v>89</v>
      </c>
      <c r="E75" s="18">
        <v>0</v>
      </c>
      <c r="F75" s="18">
        <v>1</v>
      </c>
      <c r="G75" s="19">
        <v>0</v>
      </c>
      <c r="H75" s="19">
        <v>0</v>
      </c>
      <c r="I75" s="18">
        <v>1</v>
      </c>
      <c r="J75" s="18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8">
        <v>1</v>
      </c>
      <c r="R75" s="18">
        <v>1</v>
      </c>
      <c r="S75" s="18">
        <v>0</v>
      </c>
      <c r="T75" s="18">
        <v>0</v>
      </c>
      <c r="U75" s="18">
        <f t="shared" si="26"/>
        <v>1</v>
      </c>
      <c r="W75" s="4">
        <f t="shared" si="27"/>
        <v>-9.7627946730831248</v>
      </c>
      <c r="X75" s="5">
        <f t="shared" si="28"/>
        <v>5.755355380572009E-5</v>
      </c>
      <c r="Y75" s="16">
        <f t="shared" si="29"/>
        <v>2.5480486505571527E-3</v>
      </c>
      <c r="Z75" s="4">
        <f t="shared" si="30"/>
        <v>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2:58" x14ac:dyDescent="0.35">
      <c r="B76" s="28" t="s">
        <v>106</v>
      </c>
      <c r="C76" s="28" t="s">
        <v>89</v>
      </c>
      <c r="D76" s="28" t="s">
        <v>90</v>
      </c>
      <c r="E76" s="18">
        <v>1</v>
      </c>
      <c r="F76" s="18">
        <v>1</v>
      </c>
      <c r="G76" s="19">
        <v>0</v>
      </c>
      <c r="H76" s="19">
        <v>0</v>
      </c>
      <c r="I76" s="18">
        <v>0</v>
      </c>
      <c r="J76" s="18">
        <v>1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8">
        <v>0</v>
      </c>
      <c r="R76" s="18">
        <v>0</v>
      </c>
      <c r="S76" s="18">
        <v>0</v>
      </c>
      <c r="T76" s="18">
        <v>1</v>
      </c>
      <c r="U76" s="18">
        <f t="shared" si="26"/>
        <v>0</v>
      </c>
      <c r="W76" s="4">
        <f t="shared" si="27"/>
        <v>-3.7929185257054057</v>
      </c>
      <c r="X76" s="5">
        <f t="shared" si="28"/>
        <v>2.2529752145061338E-2</v>
      </c>
      <c r="Y76" s="16">
        <f t="shared" si="29"/>
        <v>0.99745195134944287</v>
      </c>
      <c r="Z76" s="4">
        <f t="shared" si="30"/>
        <v>-1.1080157077749423E-3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2:58" x14ac:dyDescent="0.35">
      <c r="B77" s="28" t="s">
        <v>107</v>
      </c>
      <c r="C77" s="28" t="s">
        <v>92</v>
      </c>
      <c r="D77" s="28" t="s">
        <v>92</v>
      </c>
      <c r="E77" s="18">
        <v>1</v>
      </c>
      <c r="F77" s="18">
        <v>1</v>
      </c>
      <c r="G77" s="19">
        <v>0</v>
      </c>
      <c r="H77" s="19">
        <v>0</v>
      </c>
      <c r="I77" s="18">
        <v>1</v>
      </c>
      <c r="J77" s="18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8">
        <v>1</v>
      </c>
      <c r="R77" s="18">
        <v>0</v>
      </c>
      <c r="S77" s="18">
        <v>0</v>
      </c>
      <c r="T77" s="18">
        <v>0</v>
      </c>
      <c r="U77" s="18">
        <f t="shared" si="26"/>
        <v>0</v>
      </c>
      <c r="W77" s="4">
        <f t="shared" si="27"/>
        <v>-2.4981123517701147</v>
      </c>
      <c r="X77" s="5">
        <f t="shared" si="28"/>
        <v>8.2240092561597047E-2</v>
      </c>
      <c r="Y77" s="6">
        <f t="shared" si="29"/>
        <v>0.99869537951656273</v>
      </c>
      <c r="Z77" s="4">
        <f t="shared" si="30"/>
        <v>-5.6695939081990337E-4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2:58" x14ac:dyDescent="0.35">
      <c r="B78" s="28" t="s">
        <v>107</v>
      </c>
      <c r="C78" s="28" t="s">
        <v>92</v>
      </c>
      <c r="D78" s="28" t="s">
        <v>93</v>
      </c>
      <c r="E78" s="18">
        <v>0</v>
      </c>
      <c r="F78" s="18">
        <v>1</v>
      </c>
      <c r="G78" s="19">
        <v>0</v>
      </c>
      <c r="H78" s="19">
        <v>0</v>
      </c>
      <c r="I78" s="18">
        <v>0</v>
      </c>
      <c r="J78" s="18">
        <v>1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8">
        <v>0</v>
      </c>
      <c r="R78" s="18">
        <v>0</v>
      </c>
      <c r="S78" s="18">
        <v>1</v>
      </c>
      <c r="T78" s="18">
        <v>1</v>
      </c>
      <c r="U78" s="18">
        <f t="shared" si="26"/>
        <v>1</v>
      </c>
      <c r="W78" s="4">
        <f t="shared" si="27"/>
        <v>-9.1386499773209131</v>
      </c>
      <c r="X78" s="5">
        <f t="shared" si="28"/>
        <v>1.0743226765260296E-4</v>
      </c>
      <c r="Y78" s="6">
        <f t="shared" si="29"/>
        <v>1.3046204834373269E-3</v>
      </c>
      <c r="Z78" s="4">
        <f t="shared" si="30"/>
        <v>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2:58" x14ac:dyDescent="0.35">
      <c r="B79" s="24" t="s">
        <v>108</v>
      </c>
      <c r="C79" s="24" t="s">
        <v>90</v>
      </c>
      <c r="D79" s="24" t="s">
        <v>89</v>
      </c>
      <c r="E79" s="25">
        <v>0</v>
      </c>
      <c r="F79" s="25">
        <v>1</v>
      </c>
      <c r="G79" s="26">
        <v>0</v>
      </c>
      <c r="H79" s="26">
        <v>0</v>
      </c>
      <c r="I79" s="25">
        <v>1</v>
      </c>
      <c r="J79" s="25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5">
        <v>1</v>
      </c>
      <c r="R79" s="25">
        <v>1</v>
      </c>
      <c r="S79" s="25">
        <v>0</v>
      </c>
      <c r="T79" s="25">
        <v>1</v>
      </c>
      <c r="U79" s="25">
        <f t="shared" si="26"/>
        <v>1</v>
      </c>
      <c r="W79" s="4">
        <f t="shared" si="27"/>
        <v>-13.555713198788531</v>
      </c>
      <c r="X79" s="5">
        <f t="shared" si="28"/>
        <v>1.2966673023103243E-6</v>
      </c>
      <c r="Y79" s="16">
        <f t="shared" si="29"/>
        <v>1.9853789110781984E-6</v>
      </c>
      <c r="Z79" s="4">
        <f t="shared" si="30"/>
        <v>0</v>
      </c>
    </row>
    <row r="80" spans="2:58" x14ac:dyDescent="0.35">
      <c r="B80" s="24" t="s">
        <v>108</v>
      </c>
      <c r="C80" s="24" t="s">
        <v>90</v>
      </c>
      <c r="D80" s="24" t="s">
        <v>90</v>
      </c>
      <c r="E80" s="25">
        <v>1</v>
      </c>
      <c r="F80" s="25">
        <v>1</v>
      </c>
      <c r="G80" s="26">
        <v>0</v>
      </c>
      <c r="H80" s="26">
        <v>0</v>
      </c>
      <c r="I80" s="25">
        <v>1</v>
      </c>
      <c r="J80" s="25">
        <v>1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5">
        <v>0</v>
      </c>
      <c r="R80" s="25">
        <v>0</v>
      </c>
      <c r="S80" s="25">
        <v>0</v>
      </c>
      <c r="T80" s="25">
        <v>0</v>
      </c>
      <c r="U80" s="25">
        <f t="shared" si="26"/>
        <v>0</v>
      </c>
      <c r="W80" s="4">
        <f t="shared" si="27"/>
        <v>-0.42601440932069806</v>
      </c>
      <c r="X80" s="5">
        <f t="shared" si="28"/>
        <v>0.65310693122565133</v>
      </c>
      <c r="Y80" s="16">
        <f t="shared" si="29"/>
        <v>0.99999801462108895</v>
      </c>
      <c r="Z80" s="4">
        <f t="shared" si="30"/>
        <v>-8.6223996149347969E-7</v>
      </c>
    </row>
    <row r="81" spans="2:26" x14ac:dyDescent="0.35">
      <c r="B81" s="24" t="s">
        <v>109</v>
      </c>
      <c r="C81" s="24" t="s">
        <v>93</v>
      </c>
      <c r="D81" s="24" t="s">
        <v>92</v>
      </c>
      <c r="E81" s="25">
        <v>0</v>
      </c>
      <c r="F81" s="25">
        <v>1</v>
      </c>
      <c r="G81" s="26">
        <v>0</v>
      </c>
      <c r="H81" s="26">
        <v>0</v>
      </c>
      <c r="I81" s="25">
        <v>1</v>
      </c>
      <c r="J81" s="25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5">
        <v>1</v>
      </c>
      <c r="R81" s="25">
        <v>0</v>
      </c>
      <c r="S81" s="25">
        <v>0</v>
      </c>
      <c r="T81" s="25">
        <v>1</v>
      </c>
      <c r="U81" s="25">
        <f t="shared" si="26"/>
        <v>1</v>
      </c>
      <c r="W81" s="4">
        <f t="shared" si="27"/>
        <v>-10.083949403180927</v>
      </c>
      <c r="X81" s="5">
        <f t="shared" si="28"/>
        <v>4.1744226519795927E-5</v>
      </c>
      <c r="Y81" s="6">
        <f t="shared" si="29"/>
        <v>1.9719180202963326E-4</v>
      </c>
      <c r="Z81" s="4">
        <f t="shared" si="30"/>
        <v>0</v>
      </c>
    </row>
    <row r="82" spans="2:26" x14ac:dyDescent="0.35">
      <c r="B82" s="24" t="s">
        <v>109</v>
      </c>
      <c r="C82" s="24" t="s">
        <v>93</v>
      </c>
      <c r="D82" s="24" t="s">
        <v>93</v>
      </c>
      <c r="E82" s="25">
        <v>1</v>
      </c>
      <c r="F82" s="25">
        <v>1</v>
      </c>
      <c r="G82" s="26">
        <v>0</v>
      </c>
      <c r="H82" s="26">
        <v>0</v>
      </c>
      <c r="I82" s="25">
        <v>0</v>
      </c>
      <c r="J82" s="25">
        <v>1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5">
        <v>0</v>
      </c>
      <c r="R82" s="25">
        <v>0</v>
      </c>
      <c r="S82" s="25">
        <v>1</v>
      </c>
      <c r="T82" s="25">
        <v>0</v>
      </c>
      <c r="U82" s="25">
        <f t="shared" si="26"/>
        <v>0</v>
      </c>
      <c r="W82" s="4">
        <f t="shared" si="27"/>
        <v>-1.5528129259101005</v>
      </c>
      <c r="X82" s="5">
        <f t="shared" si="28"/>
        <v>0.2116517749265876</v>
      </c>
      <c r="Y82" s="6">
        <f t="shared" si="29"/>
        <v>0.99980280819797041</v>
      </c>
      <c r="Z82" s="4">
        <f t="shared" si="30"/>
        <v>-8.564775629327211E-5</v>
      </c>
    </row>
    <row r="83" spans="2:26" x14ac:dyDescent="0.35">
      <c r="B83" s="24" t="s">
        <v>110</v>
      </c>
      <c r="C83" s="24" t="s">
        <v>90</v>
      </c>
      <c r="D83" s="24" t="s">
        <v>89</v>
      </c>
      <c r="E83" s="25">
        <v>0</v>
      </c>
      <c r="F83" s="25">
        <v>1</v>
      </c>
      <c r="G83" s="26">
        <v>0</v>
      </c>
      <c r="H83" s="26">
        <v>0</v>
      </c>
      <c r="I83" s="25">
        <v>1</v>
      </c>
      <c r="J83" s="25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5">
        <v>1</v>
      </c>
      <c r="R83" s="25">
        <v>1</v>
      </c>
      <c r="S83" s="25">
        <v>0</v>
      </c>
      <c r="T83" s="25">
        <v>1</v>
      </c>
      <c r="U83" s="25">
        <f t="shared" si="26"/>
        <v>1</v>
      </c>
      <c r="W83" s="4">
        <f t="shared" si="27"/>
        <v>-13.555713198788531</v>
      </c>
      <c r="X83" s="5">
        <f t="shared" si="28"/>
        <v>1.2966673023103243E-6</v>
      </c>
      <c r="Y83" s="16">
        <f t="shared" si="29"/>
        <v>1.2966656209664115E-6</v>
      </c>
      <c r="Z83" s="4">
        <f t="shared" si="30"/>
        <v>0</v>
      </c>
    </row>
    <row r="84" spans="2:26" x14ac:dyDescent="0.35">
      <c r="B84" s="24" t="s">
        <v>110</v>
      </c>
      <c r="C84" s="24" t="s">
        <v>90</v>
      </c>
      <c r="D84" s="24" t="s">
        <v>90</v>
      </c>
      <c r="E84" s="25">
        <v>1</v>
      </c>
      <c r="F84" s="25">
        <v>1</v>
      </c>
      <c r="G84" s="26">
        <v>0</v>
      </c>
      <c r="H84" s="26">
        <v>0</v>
      </c>
      <c r="I84" s="25">
        <v>0</v>
      </c>
      <c r="J84" s="25">
        <v>1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5">
        <v>0</v>
      </c>
      <c r="R84" s="25">
        <v>0</v>
      </c>
      <c r="S84" s="25">
        <v>0</v>
      </c>
      <c r="T84" s="25">
        <v>0</v>
      </c>
      <c r="U84" s="25">
        <f t="shared" si="26"/>
        <v>0</v>
      </c>
      <c r="W84" s="4">
        <f t="shared" si="27"/>
        <v>0</v>
      </c>
      <c r="X84" s="5">
        <f t="shared" si="28"/>
        <v>1</v>
      </c>
      <c r="Y84" s="16">
        <f t="shared" si="29"/>
        <v>0.9999987033343789</v>
      </c>
      <c r="Z84" s="4">
        <f t="shared" si="30"/>
        <v>-5.6313508921544344E-7</v>
      </c>
    </row>
    <row r="85" spans="2:26" x14ac:dyDescent="0.35">
      <c r="B85" s="24" t="s">
        <v>111</v>
      </c>
      <c r="C85" s="24" t="s">
        <v>93</v>
      </c>
      <c r="D85" s="24" t="s">
        <v>92</v>
      </c>
      <c r="E85" s="25">
        <v>0</v>
      </c>
      <c r="F85" s="25">
        <v>1</v>
      </c>
      <c r="G85" s="26">
        <v>0</v>
      </c>
      <c r="H85" s="26">
        <v>0</v>
      </c>
      <c r="I85" s="25">
        <v>1</v>
      </c>
      <c r="J85" s="25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5">
        <v>1</v>
      </c>
      <c r="R85" s="25">
        <v>0</v>
      </c>
      <c r="S85" s="25">
        <v>0</v>
      </c>
      <c r="T85" s="25">
        <v>1</v>
      </c>
      <c r="U85" s="25">
        <f t="shared" si="26"/>
        <v>1</v>
      </c>
      <c r="W85" s="4">
        <f t="shared" si="27"/>
        <v>-10.083949403180927</v>
      </c>
      <c r="X85" s="5">
        <f t="shared" si="28"/>
        <v>4.1744226519795927E-5</v>
      </c>
      <c r="Y85" s="6">
        <f t="shared" si="29"/>
        <v>1.9719180202963326E-4</v>
      </c>
      <c r="Z85" s="4">
        <f t="shared" si="30"/>
        <v>0</v>
      </c>
    </row>
    <row r="86" spans="2:26" x14ac:dyDescent="0.35">
      <c r="B86" s="24" t="s">
        <v>111</v>
      </c>
      <c r="C86" s="24" t="s">
        <v>93</v>
      </c>
      <c r="D86" s="24" t="s">
        <v>93</v>
      </c>
      <c r="E86" s="25">
        <v>1</v>
      </c>
      <c r="F86" s="25">
        <v>1</v>
      </c>
      <c r="G86" s="26">
        <v>0</v>
      </c>
      <c r="H86" s="26">
        <v>0</v>
      </c>
      <c r="I86" s="25">
        <v>0</v>
      </c>
      <c r="J86" s="25">
        <v>1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5">
        <v>0</v>
      </c>
      <c r="R86" s="25">
        <v>0</v>
      </c>
      <c r="S86" s="25">
        <v>1</v>
      </c>
      <c r="T86" s="25">
        <v>0</v>
      </c>
      <c r="U86" s="25">
        <f t="shared" si="26"/>
        <v>0</v>
      </c>
      <c r="W86" s="4">
        <f t="shared" si="27"/>
        <v>-1.5528129259101005</v>
      </c>
      <c r="X86" s="5">
        <f t="shared" si="28"/>
        <v>0.2116517749265876</v>
      </c>
      <c r="Y86" s="6">
        <f t="shared" si="29"/>
        <v>0.99980280819797041</v>
      </c>
      <c r="Z86" s="4">
        <f t="shared" si="30"/>
        <v>-8.564775629327211E-5</v>
      </c>
    </row>
    <row r="87" spans="2:26" x14ac:dyDescent="0.35">
      <c r="B87" s="13" t="s">
        <v>112</v>
      </c>
      <c r="C87" s="13" t="s">
        <v>113</v>
      </c>
      <c r="D87" s="13" t="s">
        <v>113</v>
      </c>
      <c r="E87" s="14">
        <v>0</v>
      </c>
      <c r="F87" s="14">
        <v>1</v>
      </c>
      <c r="G87" s="15">
        <v>0</v>
      </c>
      <c r="H87" s="15">
        <v>0</v>
      </c>
      <c r="I87" s="15">
        <v>0</v>
      </c>
      <c r="J87" s="15">
        <v>0</v>
      </c>
      <c r="K87" s="14">
        <v>1</v>
      </c>
      <c r="L87" s="14">
        <v>0</v>
      </c>
      <c r="M87" s="15">
        <v>0</v>
      </c>
      <c r="N87" s="15">
        <v>0</v>
      </c>
      <c r="O87" s="15">
        <v>0</v>
      </c>
      <c r="P87" s="15">
        <v>0</v>
      </c>
      <c r="Q87" s="14">
        <v>1</v>
      </c>
      <c r="R87" s="14">
        <v>1</v>
      </c>
      <c r="S87" s="14">
        <v>0</v>
      </c>
      <c r="T87" s="14">
        <v>0</v>
      </c>
      <c r="U87" s="14">
        <f t="shared" si="26"/>
        <v>1</v>
      </c>
      <c r="W87" s="4">
        <f t="shared" si="27"/>
        <v>-9.7419726355942977</v>
      </c>
      <c r="X87" s="5">
        <f t="shared" si="28"/>
        <v>5.876449948800135E-5</v>
      </c>
      <c r="Y87" s="16">
        <f t="shared" si="29"/>
        <v>2.6015209591985916E-3</v>
      </c>
      <c r="Z87" s="4">
        <f t="shared" si="30"/>
        <v>0</v>
      </c>
    </row>
    <row r="88" spans="2:26" x14ac:dyDescent="0.35">
      <c r="B88" s="17" t="s">
        <v>112</v>
      </c>
      <c r="C88" s="17" t="s">
        <v>113</v>
      </c>
      <c r="D88" s="17" t="s">
        <v>114</v>
      </c>
      <c r="E88" s="18">
        <v>1</v>
      </c>
      <c r="F88" s="18">
        <v>1</v>
      </c>
      <c r="G88" s="19">
        <v>0</v>
      </c>
      <c r="H88" s="19">
        <v>0</v>
      </c>
      <c r="I88" s="19">
        <v>0</v>
      </c>
      <c r="J88" s="19">
        <v>0</v>
      </c>
      <c r="K88" s="18">
        <v>0</v>
      </c>
      <c r="L88" s="18">
        <v>1</v>
      </c>
      <c r="M88" s="19">
        <v>0</v>
      </c>
      <c r="N88" s="19">
        <v>0</v>
      </c>
      <c r="O88" s="19">
        <v>0</v>
      </c>
      <c r="P88" s="19">
        <v>0</v>
      </c>
      <c r="Q88" s="18">
        <v>0</v>
      </c>
      <c r="R88" s="18">
        <v>0</v>
      </c>
      <c r="S88" s="18">
        <v>0</v>
      </c>
      <c r="T88" s="18">
        <v>1</v>
      </c>
      <c r="U88" s="18">
        <f t="shared" si="26"/>
        <v>0</v>
      </c>
      <c r="W88" s="4">
        <f t="shared" si="27"/>
        <v>-3.7929185257054057</v>
      </c>
      <c r="X88" s="5">
        <f t="shared" si="28"/>
        <v>2.2529752145061338E-2</v>
      </c>
      <c r="Y88" s="16">
        <f t="shared" si="29"/>
        <v>0.99739847904080137</v>
      </c>
      <c r="Z88" s="4">
        <f t="shared" si="30"/>
        <v>-1.1312983842397136E-3</v>
      </c>
    </row>
    <row r="89" spans="2:26" x14ac:dyDescent="0.35">
      <c r="B89" s="17" t="s">
        <v>115</v>
      </c>
      <c r="C89" s="17" t="s">
        <v>116</v>
      </c>
      <c r="D89" s="17" t="s">
        <v>116</v>
      </c>
      <c r="E89" s="18">
        <v>1</v>
      </c>
      <c r="F89" s="18">
        <v>1</v>
      </c>
      <c r="G89" s="19">
        <v>0</v>
      </c>
      <c r="H89" s="19">
        <v>0</v>
      </c>
      <c r="I89" s="19">
        <v>0</v>
      </c>
      <c r="J89" s="19">
        <v>0</v>
      </c>
      <c r="K89" s="18">
        <v>1</v>
      </c>
      <c r="L89" s="18">
        <v>0</v>
      </c>
      <c r="M89" s="19">
        <v>0</v>
      </c>
      <c r="N89" s="19">
        <v>0</v>
      </c>
      <c r="O89" s="19">
        <v>0</v>
      </c>
      <c r="P89" s="19">
        <v>0</v>
      </c>
      <c r="Q89" s="18">
        <v>1</v>
      </c>
      <c r="R89" s="18">
        <v>0</v>
      </c>
      <c r="S89" s="18">
        <v>0</v>
      </c>
      <c r="T89" s="18">
        <v>0</v>
      </c>
      <c r="U89" s="18">
        <f t="shared" si="26"/>
        <v>0</v>
      </c>
      <c r="W89" s="4">
        <f t="shared" si="27"/>
        <v>-2.4772903142812868</v>
      </c>
      <c r="X89" s="5">
        <f t="shared" si="28"/>
        <v>8.3970451130488483E-2</v>
      </c>
      <c r="Y89" s="6">
        <f t="shared" si="29"/>
        <v>0.99872222916050513</v>
      </c>
      <c r="Z89" s="4">
        <f t="shared" si="30"/>
        <v>-5.5528366296480095E-4</v>
      </c>
    </row>
    <row r="90" spans="2:26" x14ac:dyDescent="0.35">
      <c r="B90" s="17" t="s">
        <v>115</v>
      </c>
      <c r="C90" s="17" t="s">
        <v>116</v>
      </c>
      <c r="D90" s="17" t="s">
        <v>117</v>
      </c>
      <c r="E90" s="18">
        <v>0</v>
      </c>
      <c r="F90" s="18">
        <v>1</v>
      </c>
      <c r="G90" s="19">
        <v>0</v>
      </c>
      <c r="H90" s="19">
        <v>0</v>
      </c>
      <c r="I90" s="19">
        <v>0</v>
      </c>
      <c r="J90" s="19">
        <v>0</v>
      </c>
      <c r="K90" s="18">
        <v>0</v>
      </c>
      <c r="L90" s="18">
        <v>1</v>
      </c>
      <c r="M90" s="19">
        <v>0</v>
      </c>
      <c r="N90" s="19">
        <v>0</v>
      </c>
      <c r="O90" s="19">
        <v>0</v>
      </c>
      <c r="P90" s="19">
        <v>0</v>
      </c>
      <c r="Q90" s="18">
        <v>0</v>
      </c>
      <c r="R90" s="18">
        <v>0</v>
      </c>
      <c r="S90" s="18">
        <v>1</v>
      </c>
      <c r="T90" s="18">
        <v>1</v>
      </c>
      <c r="U90" s="18">
        <f t="shared" si="26"/>
        <v>1</v>
      </c>
      <c r="W90" s="4">
        <f t="shared" si="27"/>
        <v>-9.1386499773209131</v>
      </c>
      <c r="X90" s="5">
        <f t="shared" si="28"/>
        <v>1.0743226765260296E-4</v>
      </c>
      <c r="Y90" s="6">
        <f t="shared" si="29"/>
        <v>1.2777708394949704E-3</v>
      </c>
      <c r="Z90" s="4">
        <f t="shared" si="30"/>
        <v>0</v>
      </c>
    </row>
    <row r="91" spans="2:26" x14ac:dyDescent="0.35">
      <c r="B91" s="17" t="s">
        <v>118</v>
      </c>
      <c r="C91" s="17" t="s">
        <v>113</v>
      </c>
      <c r="D91" s="17" t="s">
        <v>113</v>
      </c>
      <c r="E91" s="18">
        <v>0</v>
      </c>
      <c r="F91" s="18">
        <v>1</v>
      </c>
      <c r="G91" s="19">
        <v>0</v>
      </c>
      <c r="H91" s="19">
        <v>0</v>
      </c>
      <c r="I91" s="19">
        <v>0</v>
      </c>
      <c r="J91" s="19">
        <v>0</v>
      </c>
      <c r="K91" s="18">
        <v>1</v>
      </c>
      <c r="L91" s="18">
        <v>0</v>
      </c>
      <c r="M91" s="19">
        <v>0</v>
      </c>
      <c r="N91" s="19">
        <v>0</v>
      </c>
      <c r="O91" s="19">
        <v>0</v>
      </c>
      <c r="P91" s="19">
        <v>0</v>
      </c>
      <c r="Q91" s="18">
        <v>1</v>
      </c>
      <c r="R91" s="18">
        <v>1</v>
      </c>
      <c r="S91" s="18">
        <v>0</v>
      </c>
      <c r="T91" s="18">
        <v>0</v>
      </c>
      <c r="U91" s="18">
        <f t="shared" si="26"/>
        <v>1</v>
      </c>
      <c r="W91" s="4">
        <f t="shared" si="27"/>
        <v>-9.7419726355942977</v>
      </c>
      <c r="X91" s="5">
        <f t="shared" si="28"/>
        <v>5.876449948800135E-5</v>
      </c>
      <c r="Y91" s="16">
        <f t="shared" si="29"/>
        <v>2.6015209591985916E-3</v>
      </c>
      <c r="Z91" s="4">
        <f t="shared" si="30"/>
        <v>0</v>
      </c>
    </row>
    <row r="92" spans="2:26" x14ac:dyDescent="0.35">
      <c r="B92" s="17" t="s">
        <v>118</v>
      </c>
      <c r="C92" s="17" t="s">
        <v>113</v>
      </c>
      <c r="D92" s="17" t="s">
        <v>114</v>
      </c>
      <c r="E92" s="18">
        <v>1</v>
      </c>
      <c r="F92" s="18">
        <v>1</v>
      </c>
      <c r="G92" s="19">
        <v>0</v>
      </c>
      <c r="H92" s="19">
        <v>0</v>
      </c>
      <c r="I92" s="19">
        <v>0</v>
      </c>
      <c r="J92" s="19">
        <v>0</v>
      </c>
      <c r="K92" s="18">
        <v>0</v>
      </c>
      <c r="L92" s="18">
        <v>1</v>
      </c>
      <c r="M92" s="19">
        <v>0</v>
      </c>
      <c r="N92" s="19">
        <v>0</v>
      </c>
      <c r="O92" s="19">
        <v>0</v>
      </c>
      <c r="P92" s="19">
        <v>0</v>
      </c>
      <c r="Q92" s="18">
        <v>0</v>
      </c>
      <c r="R92" s="18">
        <v>0</v>
      </c>
      <c r="S92" s="18">
        <v>0</v>
      </c>
      <c r="T92" s="18">
        <v>1</v>
      </c>
      <c r="U92" s="18">
        <f t="shared" si="26"/>
        <v>0</v>
      </c>
      <c r="W92" s="4">
        <f t="shared" si="27"/>
        <v>-3.7929185257054057</v>
      </c>
      <c r="X92" s="5">
        <f t="shared" si="28"/>
        <v>2.2529752145061338E-2</v>
      </c>
      <c r="Y92" s="16">
        <f t="shared" si="29"/>
        <v>0.99739847904080137</v>
      </c>
      <c r="Z92" s="4">
        <f t="shared" si="30"/>
        <v>-1.1312983842397136E-3</v>
      </c>
    </row>
    <row r="93" spans="2:26" x14ac:dyDescent="0.35">
      <c r="B93" s="17" t="s">
        <v>119</v>
      </c>
      <c r="C93" s="17" t="s">
        <v>116</v>
      </c>
      <c r="D93" s="17" t="s">
        <v>116</v>
      </c>
      <c r="E93" s="18">
        <v>1</v>
      </c>
      <c r="F93" s="18">
        <v>1</v>
      </c>
      <c r="G93" s="19">
        <v>0</v>
      </c>
      <c r="H93" s="19">
        <v>0</v>
      </c>
      <c r="I93" s="19">
        <v>0</v>
      </c>
      <c r="J93" s="19">
        <v>0</v>
      </c>
      <c r="K93" s="18">
        <v>1</v>
      </c>
      <c r="L93" s="18">
        <v>0</v>
      </c>
      <c r="M93" s="19">
        <v>0</v>
      </c>
      <c r="N93" s="19">
        <v>0</v>
      </c>
      <c r="O93" s="19">
        <v>0</v>
      </c>
      <c r="P93" s="19">
        <v>0</v>
      </c>
      <c r="Q93" s="18">
        <v>1</v>
      </c>
      <c r="R93" s="18">
        <v>0</v>
      </c>
      <c r="S93" s="18">
        <v>0</v>
      </c>
      <c r="T93" s="18">
        <v>0</v>
      </c>
      <c r="U93" s="18">
        <f t="shared" si="26"/>
        <v>0</v>
      </c>
      <c r="W93" s="4">
        <f t="shared" si="27"/>
        <v>-2.4772903142812868</v>
      </c>
      <c r="X93" s="5">
        <f t="shared" si="28"/>
        <v>8.3970451130488483E-2</v>
      </c>
      <c r="Y93" s="6">
        <f t="shared" si="29"/>
        <v>0.99872222916050513</v>
      </c>
      <c r="Z93" s="4">
        <f t="shared" si="30"/>
        <v>-5.5528366296480095E-4</v>
      </c>
    </row>
    <row r="94" spans="2:26" x14ac:dyDescent="0.35">
      <c r="B94" s="17" t="s">
        <v>119</v>
      </c>
      <c r="C94" s="17" t="s">
        <v>116</v>
      </c>
      <c r="D94" s="17" t="s">
        <v>117</v>
      </c>
      <c r="E94" s="18">
        <v>0</v>
      </c>
      <c r="F94" s="18">
        <v>1</v>
      </c>
      <c r="G94" s="19">
        <v>0</v>
      </c>
      <c r="H94" s="19">
        <v>0</v>
      </c>
      <c r="I94" s="19">
        <v>0</v>
      </c>
      <c r="J94" s="19">
        <v>0</v>
      </c>
      <c r="K94" s="18">
        <v>0</v>
      </c>
      <c r="L94" s="18">
        <v>1</v>
      </c>
      <c r="M94" s="19">
        <v>0</v>
      </c>
      <c r="N94" s="19">
        <v>0</v>
      </c>
      <c r="O94" s="19">
        <v>0</v>
      </c>
      <c r="P94" s="19">
        <v>0</v>
      </c>
      <c r="Q94" s="18">
        <v>0</v>
      </c>
      <c r="R94" s="18">
        <v>0</v>
      </c>
      <c r="S94" s="18">
        <v>1</v>
      </c>
      <c r="T94" s="18">
        <v>1</v>
      </c>
      <c r="U94" s="18">
        <f t="shared" si="26"/>
        <v>1</v>
      </c>
      <c r="W94" s="4">
        <f t="shared" si="27"/>
        <v>-9.1386499773209131</v>
      </c>
      <c r="X94" s="5">
        <f t="shared" si="28"/>
        <v>1.0743226765260296E-4</v>
      </c>
      <c r="Y94" s="6">
        <f t="shared" si="29"/>
        <v>1.2777708394949704E-3</v>
      </c>
      <c r="Z94" s="4">
        <f t="shared" si="30"/>
        <v>0</v>
      </c>
    </row>
    <row r="95" spans="2:26" x14ac:dyDescent="0.35">
      <c r="B95" s="17" t="s">
        <v>120</v>
      </c>
      <c r="C95" s="17" t="s">
        <v>113</v>
      </c>
      <c r="D95" s="17" t="s">
        <v>113</v>
      </c>
      <c r="E95" s="18">
        <v>0</v>
      </c>
      <c r="F95" s="18">
        <v>1</v>
      </c>
      <c r="G95" s="19">
        <v>0</v>
      </c>
      <c r="H95" s="19">
        <v>0</v>
      </c>
      <c r="I95" s="19">
        <v>0</v>
      </c>
      <c r="J95" s="19">
        <v>0</v>
      </c>
      <c r="K95" s="18">
        <v>1</v>
      </c>
      <c r="L95" s="18">
        <v>0</v>
      </c>
      <c r="M95" s="19">
        <v>0</v>
      </c>
      <c r="N95" s="19">
        <v>0</v>
      </c>
      <c r="O95" s="19">
        <v>0</v>
      </c>
      <c r="P95" s="19">
        <v>0</v>
      </c>
      <c r="Q95" s="18">
        <v>1</v>
      </c>
      <c r="R95" s="18">
        <v>1</v>
      </c>
      <c r="S95" s="18">
        <v>0</v>
      </c>
      <c r="T95" s="18">
        <v>0</v>
      </c>
      <c r="U95" s="18">
        <f t="shared" si="26"/>
        <v>1</v>
      </c>
      <c r="W95" s="4">
        <f t="shared" si="27"/>
        <v>-9.7419726355942977</v>
      </c>
      <c r="X95" s="5">
        <f t="shared" si="28"/>
        <v>5.876449948800135E-5</v>
      </c>
      <c r="Y95" s="16">
        <f t="shared" si="29"/>
        <v>2.6015209591985916E-3</v>
      </c>
      <c r="Z95" s="4">
        <f t="shared" si="30"/>
        <v>0</v>
      </c>
    </row>
    <row r="96" spans="2:26" x14ac:dyDescent="0.35">
      <c r="B96" s="17" t="s">
        <v>120</v>
      </c>
      <c r="C96" s="17" t="s">
        <v>113</v>
      </c>
      <c r="D96" s="17" t="s">
        <v>114</v>
      </c>
      <c r="E96" s="18">
        <v>1</v>
      </c>
      <c r="F96" s="18">
        <v>1</v>
      </c>
      <c r="G96" s="19">
        <v>0</v>
      </c>
      <c r="H96" s="19">
        <v>0</v>
      </c>
      <c r="I96" s="19">
        <v>0</v>
      </c>
      <c r="J96" s="19">
        <v>0</v>
      </c>
      <c r="K96" s="18">
        <v>0</v>
      </c>
      <c r="L96" s="18">
        <v>1</v>
      </c>
      <c r="M96" s="19">
        <v>0</v>
      </c>
      <c r="N96" s="19">
        <v>0</v>
      </c>
      <c r="O96" s="19">
        <v>0</v>
      </c>
      <c r="P96" s="19">
        <v>0</v>
      </c>
      <c r="Q96" s="18">
        <v>0</v>
      </c>
      <c r="R96" s="18">
        <v>0</v>
      </c>
      <c r="S96" s="18">
        <v>0</v>
      </c>
      <c r="T96" s="18">
        <v>1</v>
      </c>
      <c r="U96" s="18">
        <f t="shared" si="26"/>
        <v>0</v>
      </c>
      <c r="W96" s="4">
        <f t="shared" si="27"/>
        <v>-3.7929185257054057</v>
      </c>
      <c r="X96" s="5">
        <f t="shared" si="28"/>
        <v>2.2529752145061338E-2</v>
      </c>
      <c r="Y96" s="16">
        <f t="shared" si="29"/>
        <v>0.99739847904080137</v>
      </c>
      <c r="Z96" s="4">
        <f t="shared" si="30"/>
        <v>-1.1312983842397136E-3</v>
      </c>
    </row>
    <row r="97" spans="2:26" x14ac:dyDescent="0.35">
      <c r="B97" s="17" t="s">
        <v>121</v>
      </c>
      <c r="C97" s="17" t="s">
        <v>116</v>
      </c>
      <c r="D97" s="17" t="s">
        <v>116</v>
      </c>
      <c r="E97" s="18">
        <v>1</v>
      </c>
      <c r="F97" s="18">
        <v>1</v>
      </c>
      <c r="G97" s="19">
        <v>0</v>
      </c>
      <c r="H97" s="19">
        <v>0</v>
      </c>
      <c r="I97" s="19">
        <v>0</v>
      </c>
      <c r="J97" s="19">
        <v>0</v>
      </c>
      <c r="K97" s="18">
        <v>1</v>
      </c>
      <c r="L97" s="18">
        <v>0</v>
      </c>
      <c r="M97" s="19">
        <v>0</v>
      </c>
      <c r="N97" s="19">
        <v>0</v>
      </c>
      <c r="O97" s="19">
        <v>0</v>
      </c>
      <c r="P97" s="19">
        <v>0</v>
      </c>
      <c r="Q97" s="18">
        <v>1</v>
      </c>
      <c r="R97" s="18">
        <v>0</v>
      </c>
      <c r="S97" s="18">
        <v>0</v>
      </c>
      <c r="T97" s="18">
        <v>0</v>
      </c>
      <c r="U97" s="18">
        <f t="shared" si="26"/>
        <v>0</v>
      </c>
      <c r="W97" s="4">
        <f t="shared" si="27"/>
        <v>-2.4772903142812868</v>
      </c>
      <c r="X97" s="5">
        <f t="shared" si="28"/>
        <v>8.3970451130488483E-2</v>
      </c>
      <c r="Y97" s="6">
        <f t="shared" si="29"/>
        <v>0.99872222916050513</v>
      </c>
      <c r="Z97" s="4">
        <f t="shared" si="30"/>
        <v>-5.5528366296480095E-4</v>
      </c>
    </row>
    <row r="98" spans="2:26" x14ac:dyDescent="0.35">
      <c r="B98" s="17" t="s">
        <v>121</v>
      </c>
      <c r="C98" s="17" t="s">
        <v>116</v>
      </c>
      <c r="D98" s="17" t="s">
        <v>117</v>
      </c>
      <c r="E98" s="18">
        <v>0</v>
      </c>
      <c r="F98" s="18">
        <v>1</v>
      </c>
      <c r="G98" s="19">
        <v>0</v>
      </c>
      <c r="H98" s="19">
        <v>0</v>
      </c>
      <c r="I98" s="19">
        <v>0</v>
      </c>
      <c r="J98" s="19">
        <v>0</v>
      </c>
      <c r="K98" s="18">
        <v>0</v>
      </c>
      <c r="L98" s="18">
        <v>1</v>
      </c>
      <c r="M98" s="19">
        <v>0</v>
      </c>
      <c r="N98" s="19">
        <v>0</v>
      </c>
      <c r="O98" s="19">
        <v>0</v>
      </c>
      <c r="P98" s="19">
        <v>0</v>
      </c>
      <c r="Q98" s="18">
        <v>0</v>
      </c>
      <c r="R98" s="18">
        <v>0</v>
      </c>
      <c r="S98" s="18">
        <v>1</v>
      </c>
      <c r="T98" s="18">
        <v>1</v>
      </c>
      <c r="U98" s="18">
        <f t="shared" si="26"/>
        <v>1</v>
      </c>
      <c r="W98" s="4">
        <f t="shared" si="27"/>
        <v>-9.1386499773209131</v>
      </c>
      <c r="X98" s="5">
        <f t="shared" si="28"/>
        <v>1.0743226765260296E-4</v>
      </c>
      <c r="Y98" s="6">
        <f t="shared" si="29"/>
        <v>1.2777708394949704E-3</v>
      </c>
      <c r="Z98" s="4">
        <f t="shared" si="30"/>
        <v>0</v>
      </c>
    </row>
    <row r="99" spans="2:26" x14ac:dyDescent="0.35">
      <c r="B99" s="17" t="s">
        <v>122</v>
      </c>
      <c r="C99" s="17" t="s">
        <v>113</v>
      </c>
      <c r="D99" s="17" t="s">
        <v>113</v>
      </c>
      <c r="E99" s="18">
        <v>0</v>
      </c>
      <c r="F99" s="18">
        <v>1</v>
      </c>
      <c r="G99" s="19">
        <v>0</v>
      </c>
      <c r="H99" s="19">
        <v>0</v>
      </c>
      <c r="I99" s="19">
        <v>0</v>
      </c>
      <c r="J99" s="19">
        <v>0</v>
      </c>
      <c r="K99" s="18">
        <v>1</v>
      </c>
      <c r="L99" s="18">
        <v>0</v>
      </c>
      <c r="M99" s="19">
        <v>0</v>
      </c>
      <c r="N99" s="19">
        <v>0</v>
      </c>
      <c r="O99" s="19">
        <v>0</v>
      </c>
      <c r="P99" s="19">
        <v>0</v>
      </c>
      <c r="Q99" s="18">
        <v>1</v>
      </c>
      <c r="R99" s="18">
        <v>1</v>
      </c>
      <c r="S99" s="18">
        <v>0</v>
      </c>
      <c r="T99" s="18">
        <v>0</v>
      </c>
      <c r="U99" s="18">
        <f t="shared" si="26"/>
        <v>1</v>
      </c>
      <c r="W99" s="4">
        <f t="shared" si="27"/>
        <v>-9.7419726355942977</v>
      </c>
      <c r="X99" s="5">
        <f t="shared" si="28"/>
        <v>5.876449948800135E-5</v>
      </c>
      <c r="Y99" s="16">
        <f t="shared" si="29"/>
        <v>2.6015209591985916E-3</v>
      </c>
      <c r="Z99" s="4">
        <f t="shared" si="30"/>
        <v>0</v>
      </c>
    </row>
    <row r="100" spans="2:26" x14ac:dyDescent="0.35">
      <c r="B100" s="17" t="s">
        <v>122</v>
      </c>
      <c r="C100" s="17" t="s">
        <v>113</v>
      </c>
      <c r="D100" s="17" t="s">
        <v>114</v>
      </c>
      <c r="E100" s="18">
        <v>1</v>
      </c>
      <c r="F100" s="18">
        <v>1</v>
      </c>
      <c r="G100" s="19">
        <v>0</v>
      </c>
      <c r="H100" s="19">
        <v>0</v>
      </c>
      <c r="I100" s="19">
        <v>0</v>
      </c>
      <c r="J100" s="19">
        <v>0</v>
      </c>
      <c r="K100" s="18">
        <v>0</v>
      </c>
      <c r="L100" s="18">
        <v>1</v>
      </c>
      <c r="M100" s="19">
        <v>0</v>
      </c>
      <c r="N100" s="19">
        <v>0</v>
      </c>
      <c r="O100" s="19">
        <v>0</v>
      </c>
      <c r="P100" s="19">
        <v>0</v>
      </c>
      <c r="Q100" s="18">
        <v>0</v>
      </c>
      <c r="R100" s="18">
        <v>0</v>
      </c>
      <c r="S100" s="18">
        <v>0</v>
      </c>
      <c r="T100" s="18">
        <v>1</v>
      </c>
      <c r="U100" s="18">
        <f t="shared" si="26"/>
        <v>0</v>
      </c>
      <c r="W100" s="4">
        <f t="shared" si="27"/>
        <v>-3.7929185257054057</v>
      </c>
      <c r="X100" s="5">
        <f t="shared" si="28"/>
        <v>2.2529752145061338E-2</v>
      </c>
      <c r="Y100" s="16">
        <f t="shared" si="29"/>
        <v>0.99739847904080137</v>
      </c>
      <c r="Z100" s="4">
        <f t="shared" si="30"/>
        <v>-1.1312983842397136E-3</v>
      </c>
    </row>
    <row r="101" spans="2:26" x14ac:dyDescent="0.35">
      <c r="B101" s="17" t="s">
        <v>123</v>
      </c>
      <c r="C101" s="17" t="s">
        <v>116</v>
      </c>
      <c r="D101" s="17" t="s">
        <v>116</v>
      </c>
      <c r="E101" s="18">
        <v>1</v>
      </c>
      <c r="F101" s="18">
        <v>1</v>
      </c>
      <c r="G101" s="19">
        <v>0</v>
      </c>
      <c r="H101" s="19">
        <v>0</v>
      </c>
      <c r="I101" s="19">
        <v>0</v>
      </c>
      <c r="J101" s="19">
        <v>0</v>
      </c>
      <c r="K101" s="18">
        <v>1</v>
      </c>
      <c r="L101" s="18">
        <v>0</v>
      </c>
      <c r="M101" s="19">
        <v>0</v>
      </c>
      <c r="N101" s="19">
        <v>0</v>
      </c>
      <c r="O101" s="19">
        <v>0</v>
      </c>
      <c r="P101" s="19">
        <v>0</v>
      </c>
      <c r="Q101" s="18">
        <v>1</v>
      </c>
      <c r="R101" s="18">
        <v>0</v>
      </c>
      <c r="S101" s="18">
        <v>0</v>
      </c>
      <c r="T101" s="18">
        <v>0</v>
      </c>
      <c r="U101" s="18">
        <f t="shared" si="26"/>
        <v>0</v>
      </c>
      <c r="W101" s="4">
        <f t="shared" si="27"/>
        <v>-2.4772903142812868</v>
      </c>
      <c r="X101" s="5">
        <f t="shared" si="28"/>
        <v>8.3970451130488483E-2</v>
      </c>
      <c r="Y101" s="6">
        <f t="shared" si="29"/>
        <v>0.99872222916050513</v>
      </c>
      <c r="Z101" s="4">
        <f t="shared" si="30"/>
        <v>-5.5528366296480095E-4</v>
      </c>
    </row>
    <row r="102" spans="2:26" x14ac:dyDescent="0.35">
      <c r="B102" s="17" t="s">
        <v>123</v>
      </c>
      <c r="C102" s="17" t="s">
        <v>116</v>
      </c>
      <c r="D102" s="17" t="s">
        <v>117</v>
      </c>
      <c r="E102" s="18">
        <v>0</v>
      </c>
      <c r="F102" s="18">
        <v>1</v>
      </c>
      <c r="G102" s="19">
        <v>0</v>
      </c>
      <c r="H102" s="19">
        <v>0</v>
      </c>
      <c r="I102" s="19">
        <v>0</v>
      </c>
      <c r="J102" s="19">
        <v>0</v>
      </c>
      <c r="K102" s="18">
        <v>0</v>
      </c>
      <c r="L102" s="18">
        <v>1</v>
      </c>
      <c r="M102" s="19">
        <v>0</v>
      </c>
      <c r="N102" s="19">
        <v>0</v>
      </c>
      <c r="O102" s="19">
        <v>0</v>
      </c>
      <c r="P102" s="19">
        <v>0</v>
      </c>
      <c r="Q102" s="18">
        <v>0</v>
      </c>
      <c r="R102" s="18">
        <v>0</v>
      </c>
      <c r="S102" s="18">
        <v>1</v>
      </c>
      <c r="T102" s="18">
        <v>1</v>
      </c>
      <c r="U102" s="18">
        <f t="shared" si="26"/>
        <v>1</v>
      </c>
      <c r="W102" s="4">
        <f t="shared" si="27"/>
        <v>-9.1386499773209131</v>
      </c>
      <c r="X102" s="5">
        <f t="shared" si="28"/>
        <v>1.0743226765260296E-4</v>
      </c>
      <c r="Y102" s="6">
        <f t="shared" si="29"/>
        <v>1.2777708394949704E-3</v>
      </c>
      <c r="Z102" s="4">
        <f t="shared" si="30"/>
        <v>0</v>
      </c>
    </row>
    <row r="103" spans="2:26" x14ac:dyDescent="0.35">
      <c r="B103" s="17" t="s">
        <v>124</v>
      </c>
      <c r="C103" s="17" t="s">
        <v>113</v>
      </c>
      <c r="D103" s="17" t="s">
        <v>113</v>
      </c>
      <c r="E103" s="18">
        <v>0</v>
      </c>
      <c r="F103" s="18">
        <v>1</v>
      </c>
      <c r="G103" s="19">
        <v>0</v>
      </c>
      <c r="H103" s="19">
        <v>0</v>
      </c>
      <c r="I103" s="19">
        <v>0</v>
      </c>
      <c r="J103" s="19">
        <v>0</v>
      </c>
      <c r="K103" s="18">
        <v>1</v>
      </c>
      <c r="L103" s="18">
        <v>0</v>
      </c>
      <c r="M103" s="19">
        <v>0</v>
      </c>
      <c r="N103" s="19">
        <v>0</v>
      </c>
      <c r="O103" s="19">
        <v>0</v>
      </c>
      <c r="P103" s="19">
        <v>0</v>
      </c>
      <c r="Q103" s="18">
        <v>1</v>
      </c>
      <c r="R103" s="18">
        <v>1</v>
      </c>
      <c r="S103" s="18">
        <v>0</v>
      </c>
      <c r="T103" s="18">
        <v>0</v>
      </c>
      <c r="U103" s="18">
        <f t="shared" ref="U103:U134" si="31">IF(E103=0,1,0)</f>
        <v>1</v>
      </c>
      <c r="W103" s="4">
        <f t="shared" ref="W103:W134" si="32">-SUMPRODUCT(G103:U103,G$4:U$4)</f>
        <v>-9.7419726355942977</v>
      </c>
      <c r="X103" s="5">
        <f t="shared" ref="X103:X134" si="33">EXP(W103)</f>
        <v>5.876449948800135E-5</v>
      </c>
      <c r="Y103" s="16">
        <f t="shared" ref="Y103:Y134" si="34">X103/SUMIF(B:B,B103,X:X)</f>
        <v>2.6015209591985916E-3</v>
      </c>
      <c r="Z103" s="4">
        <f t="shared" ref="Z103:Z134" si="35">LOG(Y103)*E103</f>
        <v>0</v>
      </c>
    </row>
    <row r="104" spans="2:26" x14ac:dyDescent="0.35">
      <c r="B104" s="17" t="s">
        <v>124</v>
      </c>
      <c r="C104" s="17" t="s">
        <v>113</v>
      </c>
      <c r="D104" s="17" t="s">
        <v>114</v>
      </c>
      <c r="E104" s="18">
        <v>1</v>
      </c>
      <c r="F104" s="18">
        <v>1</v>
      </c>
      <c r="G104" s="19">
        <v>0</v>
      </c>
      <c r="H104" s="19">
        <v>0</v>
      </c>
      <c r="I104" s="19">
        <v>0</v>
      </c>
      <c r="J104" s="19">
        <v>0</v>
      </c>
      <c r="K104" s="18">
        <v>0</v>
      </c>
      <c r="L104" s="18">
        <v>1</v>
      </c>
      <c r="M104" s="19">
        <v>0</v>
      </c>
      <c r="N104" s="19">
        <v>0</v>
      </c>
      <c r="O104" s="19">
        <v>0</v>
      </c>
      <c r="P104" s="19">
        <v>0</v>
      </c>
      <c r="Q104" s="18">
        <v>0</v>
      </c>
      <c r="R104" s="18">
        <v>0</v>
      </c>
      <c r="S104" s="18">
        <v>0</v>
      </c>
      <c r="T104" s="18">
        <v>1</v>
      </c>
      <c r="U104" s="18">
        <f t="shared" si="31"/>
        <v>0</v>
      </c>
      <c r="W104" s="4">
        <f t="shared" si="32"/>
        <v>-3.7929185257054057</v>
      </c>
      <c r="X104" s="5">
        <f t="shared" si="33"/>
        <v>2.2529752145061338E-2</v>
      </c>
      <c r="Y104" s="16">
        <f t="shared" si="34"/>
        <v>0.99739847904080137</v>
      </c>
      <c r="Z104" s="4">
        <f t="shared" si="35"/>
        <v>-1.1312983842397136E-3</v>
      </c>
    </row>
    <row r="105" spans="2:26" x14ac:dyDescent="0.35">
      <c r="B105" s="17" t="s">
        <v>125</v>
      </c>
      <c r="C105" s="17" t="s">
        <v>116</v>
      </c>
      <c r="D105" s="17" t="s">
        <v>116</v>
      </c>
      <c r="E105" s="18">
        <v>1</v>
      </c>
      <c r="F105" s="18">
        <v>1</v>
      </c>
      <c r="G105" s="19">
        <v>0</v>
      </c>
      <c r="H105" s="19">
        <v>0</v>
      </c>
      <c r="I105" s="19">
        <v>0</v>
      </c>
      <c r="J105" s="19">
        <v>0</v>
      </c>
      <c r="K105" s="18">
        <v>1</v>
      </c>
      <c r="L105" s="18">
        <v>0</v>
      </c>
      <c r="M105" s="19">
        <v>0</v>
      </c>
      <c r="N105" s="19">
        <v>0</v>
      </c>
      <c r="O105" s="19">
        <v>0</v>
      </c>
      <c r="P105" s="19">
        <v>0</v>
      </c>
      <c r="Q105" s="18">
        <v>1</v>
      </c>
      <c r="R105" s="18">
        <v>0</v>
      </c>
      <c r="S105" s="18">
        <v>0</v>
      </c>
      <c r="T105" s="18">
        <v>0</v>
      </c>
      <c r="U105" s="18">
        <f t="shared" si="31"/>
        <v>0</v>
      </c>
      <c r="W105" s="4">
        <f t="shared" si="32"/>
        <v>-2.4772903142812868</v>
      </c>
      <c r="X105" s="5">
        <f t="shared" si="33"/>
        <v>8.3970451130488483E-2</v>
      </c>
      <c r="Y105" s="6">
        <f t="shared" si="34"/>
        <v>0.99872222916050513</v>
      </c>
      <c r="Z105" s="4">
        <f t="shared" si="35"/>
        <v>-5.5528366296480095E-4</v>
      </c>
    </row>
    <row r="106" spans="2:26" x14ac:dyDescent="0.35">
      <c r="B106" s="17" t="s">
        <v>125</v>
      </c>
      <c r="C106" s="17" t="s">
        <v>116</v>
      </c>
      <c r="D106" s="17" t="s">
        <v>117</v>
      </c>
      <c r="E106" s="18">
        <v>0</v>
      </c>
      <c r="F106" s="18">
        <v>1</v>
      </c>
      <c r="G106" s="19">
        <v>0</v>
      </c>
      <c r="H106" s="19">
        <v>0</v>
      </c>
      <c r="I106" s="19">
        <v>0</v>
      </c>
      <c r="J106" s="19">
        <v>0</v>
      </c>
      <c r="K106" s="18">
        <v>0</v>
      </c>
      <c r="L106" s="18">
        <v>1</v>
      </c>
      <c r="M106" s="19">
        <v>0</v>
      </c>
      <c r="N106" s="19">
        <v>0</v>
      </c>
      <c r="O106" s="19">
        <v>0</v>
      </c>
      <c r="P106" s="19">
        <v>0</v>
      </c>
      <c r="Q106" s="18">
        <v>0</v>
      </c>
      <c r="R106" s="18">
        <v>0</v>
      </c>
      <c r="S106" s="18">
        <v>1</v>
      </c>
      <c r="T106" s="18">
        <v>1</v>
      </c>
      <c r="U106" s="18">
        <f t="shared" si="31"/>
        <v>1</v>
      </c>
      <c r="W106" s="4">
        <f t="shared" si="32"/>
        <v>-9.1386499773209131</v>
      </c>
      <c r="X106" s="5">
        <f t="shared" si="33"/>
        <v>1.0743226765260296E-4</v>
      </c>
      <c r="Y106" s="6">
        <f t="shared" si="34"/>
        <v>1.2777708394949704E-3</v>
      </c>
      <c r="Z106" s="4">
        <f t="shared" si="35"/>
        <v>0</v>
      </c>
    </row>
    <row r="107" spans="2:26" x14ac:dyDescent="0.35">
      <c r="B107" s="17" t="s">
        <v>126</v>
      </c>
      <c r="C107" s="17" t="s">
        <v>113</v>
      </c>
      <c r="D107" s="17" t="s">
        <v>113</v>
      </c>
      <c r="E107" s="18">
        <v>0</v>
      </c>
      <c r="F107" s="18">
        <v>1</v>
      </c>
      <c r="G107" s="19">
        <v>0</v>
      </c>
      <c r="H107" s="19">
        <v>0</v>
      </c>
      <c r="I107" s="19">
        <v>0</v>
      </c>
      <c r="J107" s="19">
        <v>0</v>
      </c>
      <c r="K107" s="18">
        <v>1</v>
      </c>
      <c r="L107" s="18">
        <v>0</v>
      </c>
      <c r="M107" s="19">
        <v>0</v>
      </c>
      <c r="N107" s="19">
        <v>0</v>
      </c>
      <c r="O107" s="19">
        <v>0</v>
      </c>
      <c r="P107" s="19">
        <v>0</v>
      </c>
      <c r="Q107" s="18">
        <v>1</v>
      </c>
      <c r="R107" s="18">
        <v>1</v>
      </c>
      <c r="S107" s="18">
        <v>0</v>
      </c>
      <c r="T107" s="18">
        <v>0</v>
      </c>
      <c r="U107" s="18">
        <f t="shared" si="31"/>
        <v>1</v>
      </c>
      <c r="W107" s="4">
        <f t="shared" si="32"/>
        <v>-9.7419726355942977</v>
      </c>
      <c r="X107" s="5">
        <f t="shared" si="33"/>
        <v>5.876449948800135E-5</v>
      </c>
      <c r="Y107" s="16">
        <f t="shared" si="34"/>
        <v>2.6015209591985916E-3</v>
      </c>
      <c r="Z107" s="4">
        <f t="shared" si="35"/>
        <v>0</v>
      </c>
    </row>
    <row r="108" spans="2:26" x14ac:dyDescent="0.35">
      <c r="B108" s="17" t="s">
        <v>126</v>
      </c>
      <c r="C108" s="17" t="s">
        <v>113</v>
      </c>
      <c r="D108" s="17" t="s">
        <v>114</v>
      </c>
      <c r="E108" s="18">
        <v>1</v>
      </c>
      <c r="F108" s="18">
        <v>1</v>
      </c>
      <c r="G108" s="19">
        <v>0</v>
      </c>
      <c r="H108" s="19">
        <v>0</v>
      </c>
      <c r="I108" s="19">
        <v>0</v>
      </c>
      <c r="J108" s="19">
        <v>0</v>
      </c>
      <c r="K108" s="18">
        <v>0</v>
      </c>
      <c r="L108" s="18">
        <v>1</v>
      </c>
      <c r="M108" s="19">
        <v>0</v>
      </c>
      <c r="N108" s="19">
        <v>0</v>
      </c>
      <c r="O108" s="19">
        <v>0</v>
      </c>
      <c r="P108" s="19">
        <v>0</v>
      </c>
      <c r="Q108" s="18">
        <v>0</v>
      </c>
      <c r="R108" s="18">
        <v>0</v>
      </c>
      <c r="S108" s="18">
        <v>0</v>
      </c>
      <c r="T108" s="18">
        <v>1</v>
      </c>
      <c r="U108" s="18">
        <f t="shared" si="31"/>
        <v>0</v>
      </c>
      <c r="W108" s="4">
        <f t="shared" si="32"/>
        <v>-3.7929185257054057</v>
      </c>
      <c r="X108" s="5">
        <f t="shared" si="33"/>
        <v>2.2529752145061338E-2</v>
      </c>
      <c r="Y108" s="16">
        <f t="shared" si="34"/>
        <v>0.99739847904080137</v>
      </c>
      <c r="Z108" s="4">
        <f t="shared" si="35"/>
        <v>-1.1312983842397136E-3</v>
      </c>
    </row>
    <row r="109" spans="2:26" x14ac:dyDescent="0.35">
      <c r="B109" s="17" t="s">
        <v>127</v>
      </c>
      <c r="C109" s="17" t="s">
        <v>116</v>
      </c>
      <c r="D109" s="17" t="s">
        <v>116</v>
      </c>
      <c r="E109" s="18">
        <v>1</v>
      </c>
      <c r="F109" s="18">
        <v>1</v>
      </c>
      <c r="G109" s="19">
        <v>0</v>
      </c>
      <c r="H109" s="19">
        <v>0</v>
      </c>
      <c r="I109" s="19">
        <v>0</v>
      </c>
      <c r="J109" s="19">
        <v>0</v>
      </c>
      <c r="K109" s="18">
        <v>1</v>
      </c>
      <c r="L109" s="18">
        <v>0</v>
      </c>
      <c r="M109" s="19">
        <v>0</v>
      </c>
      <c r="N109" s="19">
        <v>0</v>
      </c>
      <c r="O109" s="19">
        <v>0</v>
      </c>
      <c r="P109" s="19">
        <v>0</v>
      </c>
      <c r="Q109" s="18">
        <v>1</v>
      </c>
      <c r="R109" s="18">
        <v>0</v>
      </c>
      <c r="S109" s="18">
        <v>0</v>
      </c>
      <c r="T109" s="18">
        <v>0</v>
      </c>
      <c r="U109" s="18">
        <f t="shared" si="31"/>
        <v>0</v>
      </c>
      <c r="W109" s="4">
        <f t="shared" si="32"/>
        <v>-2.4772903142812868</v>
      </c>
      <c r="X109" s="5">
        <f t="shared" si="33"/>
        <v>8.3970451130488483E-2</v>
      </c>
      <c r="Y109" s="6">
        <f t="shared" si="34"/>
        <v>0.99872222916050513</v>
      </c>
      <c r="Z109" s="4">
        <f t="shared" si="35"/>
        <v>-5.5528366296480095E-4</v>
      </c>
    </row>
    <row r="110" spans="2:26" x14ac:dyDescent="0.35">
      <c r="B110" s="17" t="s">
        <v>127</v>
      </c>
      <c r="C110" s="17" t="s">
        <v>116</v>
      </c>
      <c r="D110" s="17" t="s">
        <v>117</v>
      </c>
      <c r="E110" s="18">
        <v>0</v>
      </c>
      <c r="F110" s="18">
        <v>1</v>
      </c>
      <c r="G110" s="19">
        <v>0</v>
      </c>
      <c r="H110" s="19">
        <v>0</v>
      </c>
      <c r="I110" s="19">
        <v>0</v>
      </c>
      <c r="J110" s="19">
        <v>0</v>
      </c>
      <c r="K110" s="18">
        <v>0</v>
      </c>
      <c r="L110" s="18">
        <v>1</v>
      </c>
      <c r="M110" s="19">
        <v>0</v>
      </c>
      <c r="N110" s="19">
        <v>0</v>
      </c>
      <c r="O110" s="19">
        <v>0</v>
      </c>
      <c r="P110" s="19">
        <v>0</v>
      </c>
      <c r="Q110" s="18">
        <v>0</v>
      </c>
      <c r="R110" s="18">
        <v>0</v>
      </c>
      <c r="S110" s="18">
        <v>1</v>
      </c>
      <c r="T110" s="18">
        <v>1</v>
      </c>
      <c r="U110" s="18">
        <f t="shared" si="31"/>
        <v>1</v>
      </c>
      <c r="W110" s="4">
        <f t="shared" si="32"/>
        <v>-9.1386499773209131</v>
      </c>
      <c r="X110" s="5">
        <f t="shared" si="33"/>
        <v>1.0743226765260296E-4</v>
      </c>
      <c r="Y110" s="6">
        <f t="shared" si="34"/>
        <v>1.2777708394949704E-3</v>
      </c>
      <c r="Z110" s="4">
        <f t="shared" si="35"/>
        <v>0</v>
      </c>
    </row>
    <row r="111" spans="2:26" x14ac:dyDescent="0.35">
      <c r="B111" s="17" t="s">
        <v>128</v>
      </c>
      <c r="C111" s="17" t="s">
        <v>113</v>
      </c>
      <c r="D111" s="17" t="s">
        <v>113</v>
      </c>
      <c r="E111" s="18">
        <v>0</v>
      </c>
      <c r="F111" s="18">
        <v>1</v>
      </c>
      <c r="G111" s="19">
        <v>0</v>
      </c>
      <c r="H111" s="19">
        <v>0</v>
      </c>
      <c r="I111" s="19">
        <v>0</v>
      </c>
      <c r="J111" s="19">
        <v>0</v>
      </c>
      <c r="K111" s="18">
        <v>1</v>
      </c>
      <c r="L111" s="18">
        <v>0</v>
      </c>
      <c r="M111" s="19">
        <v>0</v>
      </c>
      <c r="N111" s="19">
        <v>0</v>
      </c>
      <c r="O111" s="19">
        <v>0</v>
      </c>
      <c r="P111" s="19">
        <v>0</v>
      </c>
      <c r="Q111" s="18">
        <v>1</v>
      </c>
      <c r="R111" s="18">
        <v>1</v>
      </c>
      <c r="S111" s="18">
        <v>0</v>
      </c>
      <c r="T111" s="18">
        <v>0</v>
      </c>
      <c r="U111" s="18">
        <f t="shared" si="31"/>
        <v>1</v>
      </c>
      <c r="W111" s="4">
        <f t="shared" si="32"/>
        <v>-9.7419726355942977</v>
      </c>
      <c r="X111" s="5">
        <f t="shared" si="33"/>
        <v>5.876449948800135E-5</v>
      </c>
      <c r="Y111" s="16">
        <f t="shared" si="34"/>
        <v>2.6015209591985916E-3</v>
      </c>
      <c r="Z111" s="4">
        <f t="shared" si="35"/>
        <v>0</v>
      </c>
    </row>
    <row r="112" spans="2:26" x14ac:dyDescent="0.35">
      <c r="B112" s="17" t="s">
        <v>128</v>
      </c>
      <c r="C112" s="17" t="s">
        <v>113</v>
      </c>
      <c r="D112" s="17" t="s">
        <v>114</v>
      </c>
      <c r="E112" s="18">
        <v>1</v>
      </c>
      <c r="F112" s="18">
        <v>1</v>
      </c>
      <c r="G112" s="19">
        <v>0</v>
      </c>
      <c r="H112" s="19">
        <v>0</v>
      </c>
      <c r="I112" s="19">
        <v>0</v>
      </c>
      <c r="J112" s="19">
        <v>0</v>
      </c>
      <c r="K112" s="18">
        <v>0</v>
      </c>
      <c r="L112" s="18">
        <v>1</v>
      </c>
      <c r="M112" s="19">
        <v>0</v>
      </c>
      <c r="N112" s="19">
        <v>0</v>
      </c>
      <c r="O112" s="19">
        <v>0</v>
      </c>
      <c r="P112" s="19">
        <v>0</v>
      </c>
      <c r="Q112" s="18">
        <v>0</v>
      </c>
      <c r="R112" s="18">
        <v>0</v>
      </c>
      <c r="S112" s="18">
        <v>0</v>
      </c>
      <c r="T112" s="18">
        <v>1</v>
      </c>
      <c r="U112" s="18">
        <f t="shared" si="31"/>
        <v>0</v>
      </c>
      <c r="W112" s="4">
        <f t="shared" si="32"/>
        <v>-3.7929185257054057</v>
      </c>
      <c r="X112" s="5">
        <f t="shared" si="33"/>
        <v>2.2529752145061338E-2</v>
      </c>
      <c r="Y112" s="16">
        <f t="shared" si="34"/>
        <v>0.99739847904080137</v>
      </c>
      <c r="Z112" s="4">
        <f t="shared" si="35"/>
        <v>-1.1312983842397136E-3</v>
      </c>
    </row>
    <row r="113" spans="1:57" x14ac:dyDescent="0.35">
      <c r="B113" s="17" t="s">
        <v>129</v>
      </c>
      <c r="C113" s="17" t="s">
        <v>116</v>
      </c>
      <c r="D113" s="17" t="s">
        <v>116</v>
      </c>
      <c r="E113" s="18">
        <v>1</v>
      </c>
      <c r="F113" s="18">
        <v>1</v>
      </c>
      <c r="G113" s="19">
        <v>0</v>
      </c>
      <c r="H113" s="19">
        <v>0</v>
      </c>
      <c r="I113" s="19">
        <v>0</v>
      </c>
      <c r="J113" s="19">
        <v>0</v>
      </c>
      <c r="K113" s="18">
        <v>1</v>
      </c>
      <c r="L113" s="18">
        <v>0</v>
      </c>
      <c r="M113" s="19">
        <v>0</v>
      </c>
      <c r="N113" s="19">
        <v>0</v>
      </c>
      <c r="O113" s="19">
        <v>0</v>
      </c>
      <c r="P113" s="19">
        <v>0</v>
      </c>
      <c r="Q113" s="18">
        <v>1</v>
      </c>
      <c r="R113" s="18">
        <v>0</v>
      </c>
      <c r="S113" s="18">
        <v>0</v>
      </c>
      <c r="T113" s="18">
        <v>0</v>
      </c>
      <c r="U113" s="18">
        <f t="shared" si="31"/>
        <v>0</v>
      </c>
      <c r="W113" s="4">
        <f t="shared" si="32"/>
        <v>-2.4772903142812868</v>
      </c>
      <c r="X113" s="5">
        <f t="shared" si="33"/>
        <v>8.3970451130488483E-2</v>
      </c>
      <c r="Y113" s="6">
        <f t="shared" si="34"/>
        <v>0.99872222916050513</v>
      </c>
      <c r="Z113" s="4">
        <f t="shared" si="35"/>
        <v>-5.5528366296480095E-4</v>
      </c>
    </row>
    <row r="114" spans="1:57" x14ac:dyDescent="0.35">
      <c r="B114" s="17" t="s">
        <v>129</v>
      </c>
      <c r="C114" s="17" t="s">
        <v>116</v>
      </c>
      <c r="D114" s="17" t="s">
        <v>117</v>
      </c>
      <c r="E114" s="18">
        <v>0</v>
      </c>
      <c r="F114" s="18">
        <v>1</v>
      </c>
      <c r="G114" s="19">
        <v>0</v>
      </c>
      <c r="H114" s="19">
        <v>0</v>
      </c>
      <c r="I114" s="19">
        <v>0</v>
      </c>
      <c r="J114" s="19">
        <v>0</v>
      </c>
      <c r="K114" s="18">
        <v>0</v>
      </c>
      <c r="L114" s="18">
        <v>1</v>
      </c>
      <c r="M114" s="19">
        <v>0</v>
      </c>
      <c r="N114" s="19">
        <v>0</v>
      </c>
      <c r="O114" s="19">
        <v>0</v>
      </c>
      <c r="P114" s="19">
        <v>0</v>
      </c>
      <c r="Q114" s="18">
        <v>0</v>
      </c>
      <c r="R114" s="18">
        <v>0</v>
      </c>
      <c r="S114" s="18">
        <v>1</v>
      </c>
      <c r="T114" s="18">
        <v>1</v>
      </c>
      <c r="U114" s="18">
        <f t="shared" si="31"/>
        <v>1</v>
      </c>
      <c r="W114" s="4">
        <f t="shared" si="32"/>
        <v>-9.1386499773209131</v>
      </c>
      <c r="X114" s="5">
        <f t="shared" si="33"/>
        <v>1.0743226765260296E-4</v>
      </c>
      <c r="Y114" s="6">
        <f t="shared" si="34"/>
        <v>1.2777708394949704E-3</v>
      </c>
      <c r="Z114" s="4">
        <f t="shared" si="35"/>
        <v>0</v>
      </c>
    </row>
    <row r="115" spans="1:57" s="4" customFormat="1" x14ac:dyDescent="0.35">
      <c r="A115"/>
      <c r="B115" s="29" t="s">
        <v>130</v>
      </c>
      <c r="C115" s="29" t="s">
        <v>113</v>
      </c>
      <c r="D115" s="29" t="s">
        <v>113</v>
      </c>
      <c r="E115" s="25">
        <v>0</v>
      </c>
      <c r="F115" s="25">
        <v>1</v>
      </c>
      <c r="G115" s="26">
        <v>0</v>
      </c>
      <c r="H115" s="26">
        <v>0</v>
      </c>
      <c r="I115" s="26">
        <v>0</v>
      </c>
      <c r="J115" s="26">
        <v>0</v>
      </c>
      <c r="K115" s="25">
        <v>1</v>
      </c>
      <c r="L115" s="25">
        <v>0</v>
      </c>
      <c r="M115" s="26">
        <v>0</v>
      </c>
      <c r="N115" s="26">
        <v>0</v>
      </c>
      <c r="O115" s="26">
        <v>0</v>
      </c>
      <c r="P115" s="26">
        <v>0</v>
      </c>
      <c r="Q115" s="25">
        <v>1</v>
      </c>
      <c r="R115" s="25">
        <v>1</v>
      </c>
      <c r="S115" s="25">
        <v>0</v>
      </c>
      <c r="T115" s="25">
        <v>1</v>
      </c>
      <c r="U115" s="25">
        <f t="shared" si="31"/>
        <v>1</v>
      </c>
      <c r="W115" s="4">
        <f t="shared" si="32"/>
        <v>-13.534891161299704</v>
      </c>
      <c r="X115" s="5">
        <f t="shared" si="33"/>
        <v>1.3239496083932532E-6</v>
      </c>
      <c r="Y115" s="16">
        <f t="shared" si="34"/>
        <v>1.3239478555530083E-6</v>
      </c>
      <c r="Z115" s="4">
        <f t="shared" si="35"/>
        <v>0</v>
      </c>
    </row>
    <row r="116" spans="1:57" s="4" customFormat="1" x14ac:dyDescent="0.35">
      <c r="A116"/>
      <c r="B116" s="29" t="s">
        <v>130</v>
      </c>
      <c r="C116" s="29" t="s">
        <v>113</v>
      </c>
      <c r="D116" s="29" t="s">
        <v>114</v>
      </c>
      <c r="E116" s="25">
        <v>1</v>
      </c>
      <c r="F116" s="25">
        <v>1</v>
      </c>
      <c r="G116" s="26">
        <v>0</v>
      </c>
      <c r="H116" s="26">
        <v>0</v>
      </c>
      <c r="I116" s="26">
        <v>0</v>
      </c>
      <c r="J116" s="26">
        <v>0</v>
      </c>
      <c r="K116" s="25">
        <v>0</v>
      </c>
      <c r="L116" s="25">
        <v>1</v>
      </c>
      <c r="M116" s="26">
        <v>0</v>
      </c>
      <c r="N116" s="26">
        <v>0</v>
      </c>
      <c r="O116" s="26">
        <v>0</v>
      </c>
      <c r="P116" s="26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f t="shared" si="31"/>
        <v>0</v>
      </c>
      <c r="W116" s="4">
        <f t="shared" si="32"/>
        <v>0</v>
      </c>
      <c r="X116" s="5">
        <f t="shared" si="33"/>
        <v>1</v>
      </c>
      <c r="Y116" s="16">
        <f t="shared" si="34"/>
        <v>0.99999867605214443</v>
      </c>
      <c r="Z116" s="4">
        <f t="shared" si="35"/>
        <v>-5.7498362862565835E-7</v>
      </c>
    </row>
    <row r="117" spans="1:57" s="4" customFormat="1" x14ac:dyDescent="0.35">
      <c r="A117"/>
      <c r="B117" s="29" t="s">
        <v>131</v>
      </c>
      <c r="C117" s="29" t="s">
        <v>116</v>
      </c>
      <c r="D117" s="29" t="s">
        <v>116</v>
      </c>
      <c r="E117" s="25">
        <v>0</v>
      </c>
      <c r="F117" s="25">
        <v>1</v>
      </c>
      <c r="G117" s="26">
        <v>0</v>
      </c>
      <c r="H117" s="26">
        <v>0</v>
      </c>
      <c r="I117" s="26">
        <v>0</v>
      </c>
      <c r="J117" s="26">
        <v>0</v>
      </c>
      <c r="K117" s="25">
        <v>1</v>
      </c>
      <c r="L117" s="25">
        <v>0</v>
      </c>
      <c r="M117" s="26">
        <v>0</v>
      </c>
      <c r="N117" s="26">
        <v>0</v>
      </c>
      <c r="O117" s="26">
        <v>0</v>
      </c>
      <c r="P117" s="26">
        <v>0</v>
      </c>
      <c r="Q117" s="25">
        <v>1</v>
      </c>
      <c r="R117" s="25">
        <v>0</v>
      </c>
      <c r="S117" s="25">
        <v>0</v>
      </c>
      <c r="T117" s="25">
        <v>1</v>
      </c>
      <c r="U117" s="25">
        <f t="shared" si="31"/>
        <v>1</v>
      </c>
      <c r="W117" s="4">
        <f t="shared" si="32"/>
        <v>-10.063127365692097</v>
      </c>
      <c r="X117" s="5">
        <f t="shared" si="33"/>
        <v>4.2622538761555401E-5</v>
      </c>
      <c r="Y117" s="6">
        <f t="shared" si="34"/>
        <v>2.0133994697961718E-4</v>
      </c>
      <c r="Z117" s="4">
        <f t="shared" si="35"/>
        <v>0</v>
      </c>
    </row>
    <row r="118" spans="1:57" s="4" customFormat="1" x14ac:dyDescent="0.35">
      <c r="A118"/>
      <c r="B118" s="29" t="s">
        <v>131</v>
      </c>
      <c r="C118" s="29" t="s">
        <v>116</v>
      </c>
      <c r="D118" s="29" t="s">
        <v>117</v>
      </c>
      <c r="E118" s="25">
        <v>1</v>
      </c>
      <c r="F118" s="25">
        <v>1</v>
      </c>
      <c r="G118" s="26">
        <v>0</v>
      </c>
      <c r="H118" s="26">
        <v>0</v>
      </c>
      <c r="I118" s="26">
        <v>0</v>
      </c>
      <c r="J118" s="26">
        <v>0</v>
      </c>
      <c r="K118" s="25">
        <v>0</v>
      </c>
      <c r="L118" s="25">
        <v>1</v>
      </c>
      <c r="M118" s="26">
        <v>0</v>
      </c>
      <c r="N118" s="26">
        <v>0</v>
      </c>
      <c r="O118" s="26">
        <v>0</v>
      </c>
      <c r="P118" s="26">
        <v>0</v>
      </c>
      <c r="Q118" s="25">
        <v>0</v>
      </c>
      <c r="R118" s="25">
        <v>0</v>
      </c>
      <c r="S118" s="25">
        <v>1</v>
      </c>
      <c r="T118" s="25">
        <v>0</v>
      </c>
      <c r="U118" s="25">
        <f t="shared" si="31"/>
        <v>0</v>
      </c>
      <c r="W118" s="4">
        <f t="shared" si="32"/>
        <v>-1.5528129259101005</v>
      </c>
      <c r="X118" s="5">
        <f t="shared" si="33"/>
        <v>0.2116517749265876</v>
      </c>
      <c r="Y118" s="6">
        <f t="shared" si="34"/>
        <v>0.99979866005302043</v>
      </c>
      <c r="Z118" s="4">
        <f t="shared" si="35"/>
        <v>-8.7449631807485096E-5</v>
      </c>
    </row>
    <row r="119" spans="1:57" s="4" customFormat="1" x14ac:dyDescent="0.35">
      <c r="A119"/>
      <c r="B119" s="29" t="s">
        <v>132</v>
      </c>
      <c r="C119" s="29" t="s">
        <v>113</v>
      </c>
      <c r="D119" s="29" t="s">
        <v>113</v>
      </c>
      <c r="E119" s="25">
        <v>0</v>
      </c>
      <c r="F119" s="25">
        <v>1</v>
      </c>
      <c r="G119" s="26">
        <v>0</v>
      </c>
      <c r="H119" s="26">
        <v>0</v>
      </c>
      <c r="I119" s="26">
        <v>0</v>
      </c>
      <c r="J119" s="26">
        <v>0</v>
      </c>
      <c r="K119" s="25">
        <v>1</v>
      </c>
      <c r="L119" s="25">
        <v>0</v>
      </c>
      <c r="M119" s="26">
        <v>0</v>
      </c>
      <c r="N119" s="26">
        <v>0</v>
      </c>
      <c r="O119" s="26">
        <v>0</v>
      </c>
      <c r="P119" s="26">
        <v>0</v>
      </c>
      <c r="Q119" s="25">
        <v>1</v>
      </c>
      <c r="R119" s="25">
        <v>1</v>
      </c>
      <c r="S119" s="25">
        <v>0</v>
      </c>
      <c r="T119" s="25">
        <v>1</v>
      </c>
      <c r="U119" s="25">
        <f t="shared" si="31"/>
        <v>1</v>
      </c>
      <c r="W119" s="4">
        <f t="shared" si="32"/>
        <v>-13.534891161299704</v>
      </c>
      <c r="X119" s="5">
        <f t="shared" si="33"/>
        <v>1.3239496083932532E-6</v>
      </c>
      <c r="Y119" s="16">
        <f t="shared" si="34"/>
        <v>1.9853789110781967E-6</v>
      </c>
      <c r="Z119" s="4">
        <f t="shared" si="35"/>
        <v>0</v>
      </c>
    </row>
    <row r="120" spans="1:57" s="4" customFormat="1" x14ac:dyDescent="0.35">
      <c r="A120"/>
      <c r="B120" s="29" t="s">
        <v>132</v>
      </c>
      <c r="C120" s="29" t="s">
        <v>113</v>
      </c>
      <c r="D120" s="29" t="s">
        <v>114</v>
      </c>
      <c r="E120" s="25">
        <v>1</v>
      </c>
      <c r="F120" s="25">
        <v>1</v>
      </c>
      <c r="G120" s="26">
        <v>0</v>
      </c>
      <c r="H120" s="26">
        <v>0</v>
      </c>
      <c r="I120" s="26">
        <v>0</v>
      </c>
      <c r="J120" s="26">
        <v>0</v>
      </c>
      <c r="K120" s="25">
        <v>1</v>
      </c>
      <c r="L120" s="25">
        <v>1</v>
      </c>
      <c r="M120" s="26">
        <v>0</v>
      </c>
      <c r="N120" s="26">
        <v>0</v>
      </c>
      <c r="O120" s="26">
        <v>0</v>
      </c>
      <c r="P120" s="26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f t="shared" si="31"/>
        <v>0</v>
      </c>
      <c r="W120" s="4">
        <f t="shared" si="32"/>
        <v>-0.40519237183187001</v>
      </c>
      <c r="X120" s="5">
        <f t="shared" si="33"/>
        <v>0.66684851564814274</v>
      </c>
      <c r="Y120" s="16">
        <f t="shared" si="34"/>
        <v>0.99999801462108895</v>
      </c>
      <c r="Z120" s="4">
        <f t="shared" si="35"/>
        <v>-8.6223996149347969E-7</v>
      </c>
    </row>
    <row r="121" spans="1:57" s="4" customFormat="1" x14ac:dyDescent="0.35">
      <c r="A121"/>
      <c r="B121" s="29" t="s">
        <v>133</v>
      </c>
      <c r="C121" s="29" t="s">
        <v>116</v>
      </c>
      <c r="D121" s="29" t="s">
        <v>116</v>
      </c>
      <c r="E121" s="25">
        <v>0</v>
      </c>
      <c r="F121" s="25">
        <v>1</v>
      </c>
      <c r="G121" s="26">
        <v>0</v>
      </c>
      <c r="H121" s="26">
        <v>0</v>
      </c>
      <c r="I121" s="26">
        <v>0</v>
      </c>
      <c r="J121" s="26">
        <v>0</v>
      </c>
      <c r="K121" s="25">
        <v>1</v>
      </c>
      <c r="L121" s="25">
        <v>0</v>
      </c>
      <c r="M121" s="26">
        <v>0</v>
      </c>
      <c r="N121" s="26">
        <v>0</v>
      </c>
      <c r="O121" s="26">
        <v>0</v>
      </c>
      <c r="P121" s="26">
        <v>0</v>
      </c>
      <c r="Q121" s="25">
        <v>1</v>
      </c>
      <c r="R121" s="25">
        <v>0</v>
      </c>
      <c r="S121" s="25">
        <v>0</v>
      </c>
      <c r="T121" s="25">
        <v>1</v>
      </c>
      <c r="U121" s="25">
        <f t="shared" si="31"/>
        <v>1</v>
      </c>
      <c r="W121" s="4">
        <f t="shared" si="32"/>
        <v>-10.063127365692097</v>
      </c>
      <c r="X121" s="5">
        <f t="shared" si="33"/>
        <v>4.2622538761555401E-5</v>
      </c>
      <c r="Y121" s="6">
        <f t="shared" si="34"/>
        <v>2.0133994697961718E-4</v>
      </c>
      <c r="Z121" s="4">
        <f t="shared" si="35"/>
        <v>0</v>
      </c>
    </row>
    <row r="122" spans="1:57" s="4" customFormat="1" x14ac:dyDescent="0.35">
      <c r="A122"/>
      <c r="B122" s="29" t="s">
        <v>133</v>
      </c>
      <c r="C122" s="29" t="s">
        <v>116</v>
      </c>
      <c r="D122" s="29" t="s">
        <v>117</v>
      </c>
      <c r="E122" s="25">
        <v>1</v>
      </c>
      <c r="F122" s="25">
        <v>1</v>
      </c>
      <c r="G122" s="26">
        <v>0</v>
      </c>
      <c r="H122" s="26">
        <v>0</v>
      </c>
      <c r="I122" s="26">
        <v>0</v>
      </c>
      <c r="J122" s="26">
        <v>0</v>
      </c>
      <c r="K122" s="25">
        <v>0</v>
      </c>
      <c r="L122" s="25">
        <v>1</v>
      </c>
      <c r="M122" s="26">
        <v>0</v>
      </c>
      <c r="N122" s="26">
        <v>0</v>
      </c>
      <c r="O122" s="26">
        <v>0</v>
      </c>
      <c r="P122" s="26">
        <v>0</v>
      </c>
      <c r="Q122" s="25">
        <v>0</v>
      </c>
      <c r="R122" s="25">
        <v>0</v>
      </c>
      <c r="S122" s="25">
        <v>1</v>
      </c>
      <c r="T122" s="25">
        <v>0</v>
      </c>
      <c r="U122" s="25">
        <f t="shared" si="31"/>
        <v>0</v>
      </c>
      <c r="W122" s="4">
        <f t="shared" si="32"/>
        <v>-1.5528129259101005</v>
      </c>
      <c r="X122" s="5">
        <f t="shared" si="33"/>
        <v>0.2116517749265876</v>
      </c>
      <c r="Y122" s="6">
        <f t="shared" si="34"/>
        <v>0.99979866005302043</v>
      </c>
      <c r="Z122" s="4">
        <f t="shared" si="35"/>
        <v>-8.7449631807485096E-5</v>
      </c>
    </row>
    <row r="123" spans="1:57" s="4" customFormat="1" x14ac:dyDescent="0.35">
      <c r="A123"/>
      <c r="B123" s="29" t="s">
        <v>134</v>
      </c>
      <c r="C123" s="29" t="s">
        <v>113</v>
      </c>
      <c r="D123" s="29" t="s">
        <v>113</v>
      </c>
      <c r="E123" s="25">
        <v>0</v>
      </c>
      <c r="F123" s="25">
        <v>1</v>
      </c>
      <c r="G123" s="26">
        <v>0</v>
      </c>
      <c r="H123" s="26">
        <v>0</v>
      </c>
      <c r="I123" s="26">
        <v>0</v>
      </c>
      <c r="J123" s="26">
        <v>0</v>
      </c>
      <c r="K123" s="25">
        <v>1</v>
      </c>
      <c r="L123" s="25">
        <v>0</v>
      </c>
      <c r="M123" s="26">
        <v>0</v>
      </c>
      <c r="N123" s="26">
        <v>0</v>
      </c>
      <c r="O123" s="26">
        <v>0</v>
      </c>
      <c r="P123" s="26">
        <v>0</v>
      </c>
      <c r="Q123" s="25">
        <v>1</v>
      </c>
      <c r="R123" s="25">
        <v>1</v>
      </c>
      <c r="S123" s="25">
        <v>0</v>
      </c>
      <c r="T123" s="25">
        <v>1</v>
      </c>
      <c r="U123" s="25">
        <f t="shared" si="31"/>
        <v>1</v>
      </c>
      <c r="W123" s="4">
        <f t="shared" si="32"/>
        <v>-13.534891161299704</v>
      </c>
      <c r="X123" s="5">
        <f t="shared" si="33"/>
        <v>1.3239496083932532E-6</v>
      </c>
      <c r="Y123" s="16">
        <f t="shared" si="34"/>
        <v>1.3239478555530083E-6</v>
      </c>
      <c r="Z123" s="4">
        <f t="shared" si="35"/>
        <v>0</v>
      </c>
    </row>
    <row r="124" spans="1:57" s="4" customFormat="1" x14ac:dyDescent="0.35">
      <c r="A124"/>
      <c r="B124" s="29" t="s">
        <v>134</v>
      </c>
      <c r="C124" s="29" t="s">
        <v>113</v>
      </c>
      <c r="D124" s="29" t="s">
        <v>114</v>
      </c>
      <c r="E124" s="25">
        <v>1</v>
      </c>
      <c r="F124" s="25">
        <v>1</v>
      </c>
      <c r="G124" s="26">
        <v>0</v>
      </c>
      <c r="H124" s="26">
        <v>0</v>
      </c>
      <c r="I124" s="26">
        <v>0</v>
      </c>
      <c r="J124" s="26">
        <v>0</v>
      </c>
      <c r="K124" s="25">
        <v>0</v>
      </c>
      <c r="L124" s="25">
        <v>1</v>
      </c>
      <c r="M124" s="26">
        <v>0</v>
      </c>
      <c r="N124" s="26">
        <v>0</v>
      </c>
      <c r="O124" s="26">
        <v>0</v>
      </c>
      <c r="P124" s="26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f t="shared" si="31"/>
        <v>0</v>
      </c>
      <c r="W124" s="4">
        <f t="shared" si="32"/>
        <v>0</v>
      </c>
      <c r="X124" s="5">
        <f t="shared" si="33"/>
        <v>1</v>
      </c>
      <c r="Y124" s="16">
        <f t="shared" si="34"/>
        <v>0.99999867605214443</v>
      </c>
      <c r="Z124" s="4">
        <f t="shared" si="35"/>
        <v>-5.7498362862565835E-7</v>
      </c>
    </row>
    <row r="125" spans="1:57" s="4" customFormat="1" x14ac:dyDescent="0.35">
      <c r="A125"/>
      <c r="B125" s="29" t="s">
        <v>135</v>
      </c>
      <c r="C125" s="29" t="s">
        <v>116</v>
      </c>
      <c r="D125" s="29" t="s">
        <v>116</v>
      </c>
      <c r="E125" s="25">
        <v>0</v>
      </c>
      <c r="F125" s="25">
        <v>1</v>
      </c>
      <c r="G125" s="26">
        <v>0</v>
      </c>
      <c r="H125" s="26">
        <v>0</v>
      </c>
      <c r="I125" s="26">
        <v>0</v>
      </c>
      <c r="J125" s="26">
        <v>0</v>
      </c>
      <c r="K125" s="25">
        <v>1</v>
      </c>
      <c r="L125" s="25">
        <v>0</v>
      </c>
      <c r="M125" s="26">
        <v>0</v>
      </c>
      <c r="N125" s="26">
        <v>0</v>
      </c>
      <c r="O125" s="26">
        <v>0</v>
      </c>
      <c r="P125" s="26">
        <v>0</v>
      </c>
      <c r="Q125" s="25">
        <v>1</v>
      </c>
      <c r="R125" s="25">
        <v>0</v>
      </c>
      <c r="S125" s="25">
        <v>0</v>
      </c>
      <c r="T125" s="25">
        <v>1</v>
      </c>
      <c r="U125" s="25">
        <f t="shared" si="31"/>
        <v>1</v>
      </c>
      <c r="W125" s="4">
        <f t="shared" si="32"/>
        <v>-10.063127365692097</v>
      </c>
      <c r="X125" s="5">
        <f t="shared" si="33"/>
        <v>4.2622538761555401E-5</v>
      </c>
      <c r="Y125" s="6">
        <f t="shared" si="34"/>
        <v>2.0133994697961718E-4</v>
      </c>
      <c r="Z125" s="4">
        <f t="shared" si="35"/>
        <v>0</v>
      </c>
    </row>
    <row r="126" spans="1:57" s="4" customFormat="1" x14ac:dyDescent="0.35">
      <c r="A126"/>
      <c r="B126" s="29" t="s">
        <v>135</v>
      </c>
      <c r="C126" s="29" t="s">
        <v>116</v>
      </c>
      <c r="D126" s="29" t="s">
        <v>117</v>
      </c>
      <c r="E126" s="25">
        <v>1</v>
      </c>
      <c r="F126" s="25">
        <v>1</v>
      </c>
      <c r="G126" s="26">
        <v>0</v>
      </c>
      <c r="H126" s="26">
        <v>0</v>
      </c>
      <c r="I126" s="26">
        <v>0</v>
      </c>
      <c r="J126" s="26">
        <v>0</v>
      </c>
      <c r="K126" s="25">
        <v>0</v>
      </c>
      <c r="L126" s="25">
        <v>1</v>
      </c>
      <c r="M126" s="26">
        <v>0</v>
      </c>
      <c r="N126" s="26">
        <v>0</v>
      </c>
      <c r="O126" s="26">
        <v>0</v>
      </c>
      <c r="P126" s="26">
        <v>0</v>
      </c>
      <c r="Q126" s="25">
        <v>0</v>
      </c>
      <c r="R126" s="25">
        <v>0</v>
      </c>
      <c r="S126" s="25">
        <v>1</v>
      </c>
      <c r="T126" s="25">
        <v>0</v>
      </c>
      <c r="U126" s="25">
        <f t="shared" si="31"/>
        <v>0</v>
      </c>
      <c r="W126" s="4">
        <f t="shared" si="32"/>
        <v>-1.5528129259101005</v>
      </c>
      <c r="X126" s="5">
        <f t="shared" si="33"/>
        <v>0.2116517749265876</v>
      </c>
      <c r="Y126" s="6">
        <f t="shared" si="34"/>
        <v>0.99979866005302043</v>
      </c>
      <c r="Z126" s="4">
        <f t="shared" si="35"/>
        <v>-8.7449631807485096E-5</v>
      </c>
    </row>
    <row r="127" spans="1:57" x14ac:dyDescent="0.35">
      <c r="B127" s="13" t="s">
        <v>136</v>
      </c>
      <c r="C127" s="13" t="s">
        <v>137</v>
      </c>
      <c r="D127" s="13" t="s">
        <v>137</v>
      </c>
      <c r="E127" s="14">
        <v>0</v>
      </c>
      <c r="F127" s="14">
        <v>1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4">
        <v>1</v>
      </c>
      <c r="N127" s="14">
        <v>0</v>
      </c>
      <c r="O127" s="15">
        <v>0</v>
      </c>
      <c r="P127" s="15">
        <v>0</v>
      </c>
      <c r="Q127" s="14">
        <v>1</v>
      </c>
      <c r="R127" s="14">
        <v>1</v>
      </c>
      <c r="S127" s="14">
        <v>0</v>
      </c>
      <c r="T127" s="14">
        <v>0</v>
      </c>
      <c r="U127" s="14">
        <f t="shared" si="31"/>
        <v>1</v>
      </c>
      <c r="W127" s="4">
        <f t="shared" si="32"/>
        <v>-9.7037496594643358</v>
      </c>
      <c r="X127" s="5">
        <f t="shared" si="33"/>
        <v>6.105413309933345E-5</v>
      </c>
      <c r="Y127" s="16">
        <f t="shared" si="34"/>
        <v>2.7026097407756812E-3</v>
      </c>
      <c r="Z127" s="4">
        <f t="shared" si="35"/>
        <v>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5">
      <c r="B128" s="17" t="s">
        <v>136</v>
      </c>
      <c r="C128" s="17" t="s">
        <v>137</v>
      </c>
      <c r="D128" s="17" t="s">
        <v>138</v>
      </c>
      <c r="E128" s="18">
        <v>1</v>
      </c>
      <c r="F128" s="18">
        <v>1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8">
        <v>0</v>
      </c>
      <c r="N128" s="18">
        <v>1</v>
      </c>
      <c r="O128" s="19">
        <v>0</v>
      </c>
      <c r="P128" s="19">
        <v>0</v>
      </c>
      <c r="Q128" s="18">
        <v>0</v>
      </c>
      <c r="R128" s="18">
        <v>0</v>
      </c>
      <c r="S128" s="18">
        <v>0</v>
      </c>
      <c r="T128" s="18">
        <v>1</v>
      </c>
      <c r="U128" s="18">
        <f t="shared" si="31"/>
        <v>0</v>
      </c>
      <c r="W128" s="4">
        <f t="shared" si="32"/>
        <v>-3.7929185257054057</v>
      </c>
      <c r="X128" s="5">
        <f t="shared" si="33"/>
        <v>2.2529752145061338E-2</v>
      </c>
      <c r="Y128" s="16">
        <f t="shared" si="34"/>
        <v>0.99729739025922426</v>
      </c>
      <c r="Z128" s="4">
        <f t="shared" si="35"/>
        <v>-1.175317425673085E-3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2:57" x14ac:dyDescent="0.35">
      <c r="B129" s="17" t="s">
        <v>139</v>
      </c>
      <c r="C129" s="17" t="s">
        <v>140</v>
      </c>
      <c r="D129" s="17" t="s">
        <v>140</v>
      </c>
      <c r="E129" s="18">
        <v>1</v>
      </c>
      <c r="F129" s="18">
        <v>1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8">
        <v>1</v>
      </c>
      <c r="N129" s="18">
        <v>0</v>
      </c>
      <c r="O129" s="19">
        <v>0</v>
      </c>
      <c r="P129" s="19">
        <v>0</v>
      </c>
      <c r="Q129" s="18">
        <v>1</v>
      </c>
      <c r="R129" s="18">
        <v>0</v>
      </c>
      <c r="S129" s="18">
        <v>0</v>
      </c>
      <c r="T129" s="18">
        <v>0</v>
      </c>
      <c r="U129" s="18">
        <f t="shared" si="31"/>
        <v>0</v>
      </c>
      <c r="W129" s="4">
        <f t="shared" si="32"/>
        <v>-2.4390673381513253</v>
      </c>
      <c r="X129" s="5">
        <f t="shared" si="33"/>
        <v>8.7242180983413367E-2</v>
      </c>
      <c r="Y129" s="6">
        <f t="shared" si="34"/>
        <v>0.99877008880000639</v>
      </c>
      <c r="Z129" s="4">
        <f t="shared" si="35"/>
        <v>-5.3447239159382565E-4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2:57" x14ac:dyDescent="0.35">
      <c r="B130" s="17" t="s">
        <v>139</v>
      </c>
      <c r="C130" s="17" t="s">
        <v>140</v>
      </c>
      <c r="D130" s="17" t="s">
        <v>141</v>
      </c>
      <c r="E130" s="18">
        <v>0</v>
      </c>
      <c r="F130" s="18">
        <v>1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8">
        <v>0</v>
      </c>
      <c r="N130" s="18">
        <v>1</v>
      </c>
      <c r="O130" s="19">
        <v>0</v>
      </c>
      <c r="P130" s="19">
        <v>0</v>
      </c>
      <c r="Q130" s="18">
        <v>0</v>
      </c>
      <c r="R130" s="18">
        <v>0</v>
      </c>
      <c r="S130" s="18">
        <v>1</v>
      </c>
      <c r="T130" s="18">
        <v>1</v>
      </c>
      <c r="U130" s="18">
        <f t="shared" si="31"/>
        <v>1</v>
      </c>
      <c r="W130" s="4">
        <f t="shared" si="32"/>
        <v>-9.1386499773209131</v>
      </c>
      <c r="X130" s="5">
        <f t="shared" si="33"/>
        <v>1.0743226765260296E-4</v>
      </c>
      <c r="Y130" s="6">
        <f t="shared" si="34"/>
        <v>1.2299111999936865E-3</v>
      </c>
      <c r="Z130" s="4">
        <f t="shared" si="35"/>
        <v>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2:57" x14ac:dyDescent="0.35">
      <c r="B131" s="17" t="s">
        <v>142</v>
      </c>
      <c r="C131" s="17" t="s">
        <v>137</v>
      </c>
      <c r="D131" s="17" t="s">
        <v>137</v>
      </c>
      <c r="E131" s="18">
        <v>0</v>
      </c>
      <c r="F131" s="18">
        <v>1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8">
        <v>1</v>
      </c>
      <c r="N131" s="18">
        <v>0</v>
      </c>
      <c r="O131" s="19">
        <v>0</v>
      </c>
      <c r="P131" s="19">
        <v>0</v>
      </c>
      <c r="Q131" s="18">
        <v>1</v>
      </c>
      <c r="R131" s="18">
        <v>1</v>
      </c>
      <c r="S131" s="18">
        <v>0</v>
      </c>
      <c r="T131" s="18">
        <v>0</v>
      </c>
      <c r="U131" s="18">
        <f t="shared" si="31"/>
        <v>1</v>
      </c>
      <c r="W131" s="4">
        <f t="shared" si="32"/>
        <v>-9.7037496594643358</v>
      </c>
      <c r="X131" s="5">
        <f t="shared" si="33"/>
        <v>6.105413309933345E-5</v>
      </c>
      <c r="Y131" s="16">
        <f t="shared" si="34"/>
        <v>2.7026097407756812E-3</v>
      </c>
      <c r="Z131" s="4">
        <f t="shared" si="35"/>
        <v>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2:57" x14ac:dyDescent="0.35">
      <c r="B132" s="17" t="s">
        <v>142</v>
      </c>
      <c r="C132" s="17" t="s">
        <v>137</v>
      </c>
      <c r="D132" s="17" t="s">
        <v>138</v>
      </c>
      <c r="E132" s="18">
        <v>1</v>
      </c>
      <c r="F132" s="18">
        <v>1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8">
        <v>0</v>
      </c>
      <c r="N132" s="18">
        <v>1</v>
      </c>
      <c r="O132" s="19">
        <v>0</v>
      </c>
      <c r="P132" s="19">
        <v>0</v>
      </c>
      <c r="Q132" s="18">
        <v>0</v>
      </c>
      <c r="R132" s="18">
        <v>0</v>
      </c>
      <c r="S132" s="18">
        <v>0</v>
      </c>
      <c r="T132" s="18">
        <v>1</v>
      </c>
      <c r="U132" s="18">
        <f t="shared" si="31"/>
        <v>0</v>
      </c>
      <c r="W132" s="4">
        <f t="shared" si="32"/>
        <v>-3.7929185257054057</v>
      </c>
      <c r="X132" s="5">
        <f t="shared" si="33"/>
        <v>2.2529752145061338E-2</v>
      </c>
      <c r="Y132" s="16">
        <f t="shared" si="34"/>
        <v>0.99729739025922426</v>
      </c>
      <c r="Z132" s="4">
        <f t="shared" si="35"/>
        <v>-1.175317425673085E-3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2:57" x14ac:dyDescent="0.35">
      <c r="B133" s="17" t="s">
        <v>143</v>
      </c>
      <c r="C133" s="17" t="s">
        <v>140</v>
      </c>
      <c r="D133" s="17" t="s">
        <v>140</v>
      </c>
      <c r="E133" s="18">
        <v>1</v>
      </c>
      <c r="F133" s="18">
        <v>1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8">
        <v>1</v>
      </c>
      <c r="N133" s="18">
        <v>0</v>
      </c>
      <c r="O133" s="19">
        <v>0</v>
      </c>
      <c r="P133" s="19">
        <v>0</v>
      </c>
      <c r="Q133" s="18">
        <v>1</v>
      </c>
      <c r="R133" s="18">
        <v>0</v>
      </c>
      <c r="S133" s="18">
        <v>0</v>
      </c>
      <c r="T133" s="18">
        <v>0</v>
      </c>
      <c r="U133" s="18">
        <f t="shared" si="31"/>
        <v>0</v>
      </c>
      <c r="W133" s="4">
        <f t="shared" si="32"/>
        <v>-2.4390673381513253</v>
      </c>
      <c r="X133" s="5">
        <f t="shared" si="33"/>
        <v>8.7242180983413367E-2</v>
      </c>
      <c r="Y133" s="6">
        <f t="shared" si="34"/>
        <v>0.99877008880000639</v>
      </c>
      <c r="Z133" s="4">
        <f t="shared" si="35"/>
        <v>-5.3447239159382565E-4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2:57" x14ac:dyDescent="0.35">
      <c r="B134" s="17" t="s">
        <v>143</v>
      </c>
      <c r="C134" s="17" t="s">
        <v>140</v>
      </c>
      <c r="D134" s="17" t="s">
        <v>141</v>
      </c>
      <c r="E134" s="18">
        <v>0</v>
      </c>
      <c r="F134" s="18">
        <v>1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8">
        <v>0</v>
      </c>
      <c r="N134" s="18">
        <v>1</v>
      </c>
      <c r="O134" s="19">
        <v>0</v>
      </c>
      <c r="P134" s="19">
        <v>0</v>
      </c>
      <c r="Q134" s="18">
        <v>0</v>
      </c>
      <c r="R134" s="18">
        <v>0</v>
      </c>
      <c r="S134" s="18">
        <v>1</v>
      </c>
      <c r="T134" s="18">
        <v>1</v>
      </c>
      <c r="U134" s="18">
        <f t="shared" si="31"/>
        <v>1</v>
      </c>
      <c r="W134" s="4">
        <f t="shared" si="32"/>
        <v>-9.1386499773209131</v>
      </c>
      <c r="X134" s="5">
        <f t="shared" si="33"/>
        <v>1.0743226765260296E-4</v>
      </c>
      <c r="Y134" s="6">
        <f t="shared" si="34"/>
        <v>1.2299111999936865E-3</v>
      </c>
      <c r="Z134" s="4">
        <f t="shared" si="35"/>
        <v>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2:57" x14ac:dyDescent="0.35">
      <c r="B135" s="17" t="s">
        <v>144</v>
      </c>
      <c r="C135" s="17" t="s">
        <v>137</v>
      </c>
      <c r="D135" s="17" t="s">
        <v>137</v>
      </c>
      <c r="E135" s="18">
        <v>0</v>
      </c>
      <c r="F135" s="18">
        <v>1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8">
        <v>1</v>
      </c>
      <c r="N135" s="18">
        <v>0</v>
      </c>
      <c r="O135" s="19">
        <v>0</v>
      </c>
      <c r="P135" s="19">
        <v>0</v>
      </c>
      <c r="Q135" s="18">
        <v>1</v>
      </c>
      <c r="R135" s="18">
        <v>1</v>
      </c>
      <c r="S135" s="18">
        <v>0</v>
      </c>
      <c r="T135" s="18">
        <v>0</v>
      </c>
      <c r="U135" s="18">
        <f t="shared" ref="U135:U166" si="36">IF(E135=0,1,0)</f>
        <v>1</v>
      </c>
      <c r="W135" s="4">
        <f t="shared" ref="W135:W166" si="37">-SUMPRODUCT(G135:U135,G$4:U$4)</f>
        <v>-9.7037496594643358</v>
      </c>
      <c r="X135" s="5">
        <f t="shared" ref="X135:X166" si="38">EXP(W135)</f>
        <v>6.105413309933345E-5</v>
      </c>
      <c r="Y135" s="16">
        <f t="shared" ref="Y135:Y166" si="39">X135/SUMIF(B:B,B135,X:X)</f>
        <v>2.7026097407756812E-3</v>
      </c>
      <c r="Z135" s="4">
        <f t="shared" ref="Z135:Z166" si="40">LOG(Y135)*E135</f>
        <v>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2:57" x14ac:dyDescent="0.35">
      <c r="B136" s="17" t="s">
        <v>144</v>
      </c>
      <c r="C136" s="17" t="s">
        <v>137</v>
      </c>
      <c r="D136" s="17" t="s">
        <v>138</v>
      </c>
      <c r="E136" s="18">
        <v>1</v>
      </c>
      <c r="F136" s="18">
        <v>1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8">
        <v>0</v>
      </c>
      <c r="N136" s="18">
        <v>1</v>
      </c>
      <c r="O136" s="19">
        <v>0</v>
      </c>
      <c r="P136" s="19">
        <v>0</v>
      </c>
      <c r="Q136" s="18">
        <v>0</v>
      </c>
      <c r="R136" s="18">
        <v>0</v>
      </c>
      <c r="S136" s="18">
        <v>0</v>
      </c>
      <c r="T136" s="18">
        <v>1</v>
      </c>
      <c r="U136" s="18">
        <f t="shared" si="36"/>
        <v>0</v>
      </c>
      <c r="W136" s="4">
        <f t="shared" si="37"/>
        <v>-3.7929185257054057</v>
      </c>
      <c r="X136" s="5">
        <f t="shared" si="38"/>
        <v>2.2529752145061338E-2</v>
      </c>
      <c r="Y136" s="16">
        <f t="shared" si="39"/>
        <v>0.99729739025922426</v>
      </c>
      <c r="Z136" s="4">
        <f t="shared" si="40"/>
        <v>-1.175317425673085E-3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2:57" x14ac:dyDescent="0.35">
      <c r="B137" s="17" t="s">
        <v>145</v>
      </c>
      <c r="C137" s="17" t="s">
        <v>140</v>
      </c>
      <c r="D137" s="17" t="s">
        <v>140</v>
      </c>
      <c r="E137" s="18">
        <v>1</v>
      </c>
      <c r="F137" s="18">
        <v>1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8">
        <v>1</v>
      </c>
      <c r="N137" s="18">
        <v>0</v>
      </c>
      <c r="O137" s="19">
        <v>0</v>
      </c>
      <c r="P137" s="19">
        <v>0</v>
      </c>
      <c r="Q137" s="18">
        <v>1</v>
      </c>
      <c r="R137" s="18">
        <v>0</v>
      </c>
      <c r="S137" s="18">
        <v>0</v>
      </c>
      <c r="T137" s="18">
        <v>0</v>
      </c>
      <c r="U137" s="18">
        <f t="shared" si="36"/>
        <v>0</v>
      </c>
      <c r="W137" s="4">
        <f t="shared" si="37"/>
        <v>-2.4390673381513253</v>
      </c>
      <c r="X137" s="5">
        <f t="shared" si="38"/>
        <v>8.7242180983413367E-2</v>
      </c>
      <c r="Y137" s="6">
        <f t="shared" si="39"/>
        <v>0.99877008880000639</v>
      </c>
      <c r="Z137" s="4">
        <f t="shared" si="40"/>
        <v>-5.3447239159382565E-4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2:57" x14ac:dyDescent="0.35">
      <c r="B138" s="17" t="s">
        <v>145</v>
      </c>
      <c r="C138" s="17" t="s">
        <v>140</v>
      </c>
      <c r="D138" s="17" t="s">
        <v>141</v>
      </c>
      <c r="E138" s="18">
        <v>0</v>
      </c>
      <c r="F138" s="18">
        <v>1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8">
        <v>0</v>
      </c>
      <c r="N138" s="18">
        <v>1</v>
      </c>
      <c r="O138" s="19">
        <v>0</v>
      </c>
      <c r="P138" s="19">
        <v>0</v>
      </c>
      <c r="Q138" s="18">
        <v>0</v>
      </c>
      <c r="R138" s="18">
        <v>0</v>
      </c>
      <c r="S138" s="18">
        <v>1</v>
      </c>
      <c r="T138" s="18">
        <v>1</v>
      </c>
      <c r="U138" s="18">
        <f t="shared" si="36"/>
        <v>1</v>
      </c>
      <c r="W138" s="4">
        <f t="shared" si="37"/>
        <v>-9.1386499773209131</v>
      </c>
      <c r="X138" s="5">
        <f t="shared" si="38"/>
        <v>1.0743226765260296E-4</v>
      </c>
      <c r="Y138" s="6">
        <f t="shared" si="39"/>
        <v>1.2299111999936865E-3</v>
      </c>
      <c r="Z138" s="4">
        <f t="shared" si="40"/>
        <v>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2:57" x14ac:dyDescent="0.35">
      <c r="B139" s="17" t="s">
        <v>146</v>
      </c>
      <c r="C139" s="17" t="s">
        <v>137</v>
      </c>
      <c r="D139" s="17" t="s">
        <v>137</v>
      </c>
      <c r="E139" s="18">
        <v>0</v>
      </c>
      <c r="F139" s="18">
        <v>1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8">
        <v>1</v>
      </c>
      <c r="N139" s="18">
        <v>0</v>
      </c>
      <c r="O139" s="19">
        <v>0</v>
      </c>
      <c r="P139" s="19">
        <v>0</v>
      </c>
      <c r="Q139" s="18">
        <v>1</v>
      </c>
      <c r="R139" s="18">
        <v>1</v>
      </c>
      <c r="S139" s="18">
        <v>0</v>
      </c>
      <c r="T139" s="18">
        <v>0</v>
      </c>
      <c r="U139" s="18">
        <f t="shared" si="36"/>
        <v>1</v>
      </c>
      <c r="W139" s="4">
        <f t="shared" si="37"/>
        <v>-9.7037496594643358</v>
      </c>
      <c r="X139" s="5">
        <f t="shared" si="38"/>
        <v>6.105413309933345E-5</v>
      </c>
      <c r="Y139" s="16">
        <f t="shared" si="39"/>
        <v>2.7026097407756812E-3</v>
      </c>
      <c r="Z139" s="4">
        <f t="shared" si="40"/>
        <v>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2:57" x14ac:dyDescent="0.35">
      <c r="B140" s="17" t="s">
        <v>146</v>
      </c>
      <c r="C140" s="17" t="s">
        <v>137</v>
      </c>
      <c r="D140" s="17" t="s">
        <v>138</v>
      </c>
      <c r="E140" s="18">
        <v>1</v>
      </c>
      <c r="F140" s="18">
        <v>1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8">
        <v>0</v>
      </c>
      <c r="N140" s="18">
        <v>1</v>
      </c>
      <c r="O140" s="19">
        <v>0</v>
      </c>
      <c r="P140" s="19">
        <v>0</v>
      </c>
      <c r="Q140" s="18">
        <v>0</v>
      </c>
      <c r="R140" s="18">
        <v>0</v>
      </c>
      <c r="S140" s="18">
        <v>0</v>
      </c>
      <c r="T140" s="18">
        <v>1</v>
      </c>
      <c r="U140" s="18">
        <f t="shared" si="36"/>
        <v>0</v>
      </c>
      <c r="W140" s="4">
        <f t="shared" si="37"/>
        <v>-3.7929185257054057</v>
      </c>
      <c r="X140" s="5">
        <f t="shared" si="38"/>
        <v>2.2529752145061338E-2</v>
      </c>
      <c r="Y140" s="16">
        <f t="shared" si="39"/>
        <v>0.99729739025922426</v>
      </c>
      <c r="Z140" s="4">
        <f t="shared" si="40"/>
        <v>-1.175317425673085E-3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2:57" x14ac:dyDescent="0.35">
      <c r="B141" s="17" t="s">
        <v>147</v>
      </c>
      <c r="C141" s="17" t="s">
        <v>140</v>
      </c>
      <c r="D141" s="17" t="s">
        <v>140</v>
      </c>
      <c r="E141" s="18">
        <v>1</v>
      </c>
      <c r="F141" s="18">
        <v>1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8">
        <v>1</v>
      </c>
      <c r="N141" s="18">
        <v>0</v>
      </c>
      <c r="O141" s="19">
        <v>0</v>
      </c>
      <c r="P141" s="19">
        <v>0</v>
      </c>
      <c r="Q141" s="18">
        <v>1</v>
      </c>
      <c r="R141" s="18">
        <v>0</v>
      </c>
      <c r="S141" s="18">
        <v>0</v>
      </c>
      <c r="T141" s="18">
        <v>0</v>
      </c>
      <c r="U141" s="18">
        <f t="shared" si="36"/>
        <v>0</v>
      </c>
      <c r="W141" s="4">
        <f t="shared" si="37"/>
        <v>-2.4390673381513253</v>
      </c>
      <c r="X141" s="5">
        <f t="shared" si="38"/>
        <v>8.7242180983413367E-2</v>
      </c>
      <c r="Y141" s="6">
        <f t="shared" si="39"/>
        <v>0.99877008880000639</v>
      </c>
      <c r="Z141" s="4">
        <f t="shared" si="40"/>
        <v>-5.3447239159382565E-4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2:57" x14ac:dyDescent="0.35">
      <c r="B142" s="17" t="s">
        <v>147</v>
      </c>
      <c r="C142" s="17" t="s">
        <v>140</v>
      </c>
      <c r="D142" s="17" t="s">
        <v>141</v>
      </c>
      <c r="E142" s="18">
        <v>0</v>
      </c>
      <c r="F142" s="18">
        <v>1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8">
        <v>0</v>
      </c>
      <c r="N142" s="18">
        <v>1</v>
      </c>
      <c r="O142" s="19">
        <v>0</v>
      </c>
      <c r="P142" s="19">
        <v>0</v>
      </c>
      <c r="Q142" s="18">
        <v>0</v>
      </c>
      <c r="R142" s="18">
        <v>0</v>
      </c>
      <c r="S142" s="18">
        <v>1</v>
      </c>
      <c r="T142" s="18">
        <v>1</v>
      </c>
      <c r="U142" s="18">
        <f t="shared" si="36"/>
        <v>1</v>
      </c>
      <c r="W142" s="4">
        <f t="shared" si="37"/>
        <v>-9.1386499773209131</v>
      </c>
      <c r="X142" s="5">
        <f t="shared" si="38"/>
        <v>1.0743226765260296E-4</v>
      </c>
      <c r="Y142" s="6">
        <f t="shared" si="39"/>
        <v>1.2299111999936865E-3</v>
      </c>
      <c r="Z142" s="4">
        <f t="shared" si="40"/>
        <v>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2:57" x14ac:dyDescent="0.35">
      <c r="B143" s="17" t="s">
        <v>148</v>
      </c>
      <c r="C143" s="17" t="s">
        <v>137</v>
      </c>
      <c r="D143" s="17" t="s">
        <v>137</v>
      </c>
      <c r="E143" s="18">
        <v>0</v>
      </c>
      <c r="F143" s="18">
        <v>1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8">
        <v>1</v>
      </c>
      <c r="N143" s="18">
        <v>0</v>
      </c>
      <c r="O143" s="19">
        <v>0</v>
      </c>
      <c r="P143" s="19">
        <v>0</v>
      </c>
      <c r="Q143" s="18">
        <v>1</v>
      </c>
      <c r="R143" s="18">
        <v>1</v>
      </c>
      <c r="S143" s="18">
        <v>0</v>
      </c>
      <c r="T143" s="18">
        <v>0</v>
      </c>
      <c r="U143" s="18">
        <f t="shared" si="36"/>
        <v>1</v>
      </c>
      <c r="W143" s="4">
        <f t="shared" si="37"/>
        <v>-9.7037496594643358</v>
      </c>
      <c r="X143" s="5">
        <f t="shared" si="38"/>
        <v>6.105413309933345E-5</v>
      </c>
      <c r="Y143" s="16">
        <f t="shared" si="39"/>
        <v>2.7026097407756812E-3</v>
      </c>
      <c r="Z143" s="4">
        <f t="shared" si="40"/>
        <v>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2:57" x14ac:dyDescent="0.35">
      <c r="B144" s="17" t="s">
        <v>148</v>
      </c>
      <c r="C144" s="17" t="s">
        <v>137</v>
      </c>
      <c r="D144" s="17" t="s">
        <v>138</v>
      </c>
      <c r="E144" s="18">
        <v>1</v>
      </c>
      <c r="F144" s="18">
        <v>1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8">
        <v>0</v>
      </c>
      <c r="N144" s="18">
        <v>1</v>
      </c>
      <c r="O144" s="19">
        <v>0</v>
      </c>
      <c r="P144" s="19">
        <v>0</v>
      </c>
      <c r="Q144" s="18">
        <v>0</v>
      </c>
      <c r="R144" s="18">
        <v>0</v>
      </c>
      <c r="S144" s="18">
        <v>0</v>
      </c>
      <c r="T144" s="18">
        <v>1</v>
      </c>
      <c r="U144" s="18">
        <f t="shared" si="36"/>
        <v>0</v>
      </c>
      <c r="W144" s="4">
        <f t="shared" si="37"/>
        <v>-3.7929185257054057</v>
      </c>
      <c r="X144" s="5">
        <f t="shared" si="38"/>
        <v>2.2529752145061338E-2</v>
      </c>
      <c r="Y144" s="16">
        <f t="shared" si="39"/>
        <v>0.99729739025922426</v>
      </c>
      <c r="Z144" s="4">
        <f t="shared" si="40"/>
        <v>-1.175317425673085E-3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2:57" x14ac:dyDescent="0.35">
      <c r="B145" s="17" t="s">
        <v>149</v>
      </c>
      <c r="C145" s="17" t="s">
        <v>140</v>
      </c>
      <c r="D145" s="17" t="s">
        <v>140</v>
      </c>
      <c r="E145" s="18">
        <v>1</v>
      </c>
      <c r="F145" s="18">
        <v>1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8">
        <v>1</v>
      </c>
      <c r="N145" s="18">
        <v>0</v>
      </c>
      <c r="O145" s="19">
        <v>0</v>
      </c>
      <c r="P145" s="19">
        <v>0</v>
      </c>
      <c r="Q145" s="18">
        <v>1</v>
      </c>
      <c r="R145" s="18">
        <v>0</v>
      </c>
      <c r="S145" s="18">
        <v>0</v>
      </c>
      <c r="T145" s="18">
        <v>0</v>
      </c>
      <c r="U145" s="18">
        <f t="shared" si="36"/>
        <v>0</v>
      </c>
      <c r="W145" s="4">
        <f t="shared" si="37"/>
        <v>-2.4390673381513253</v>
      </c>
      <c r="X145" s="5">
        <f t="shared" si="38"/>
        <v>8.7242180983413367E-2</v>
      </c>
      <c r="Y145" s="6">
        <f t="shared" si="39"/>
        <v>0.99877008880000639</v>
      </c>
      <c r="Z145" s="4">
        <f t="shared" si="40"/>
        <v>-5.3447239159382565E-4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spans="2:57" x14ac:dyDescent="0.35">
      <c r="B146" s="17" t="s">
        <v>149</v>
      </c>
      <c r="C146" s="17" t="s">
        <v>140</v>
      </c>
      <c r="D146" s="17" t="s">
        <v>141</v>
      </c>
      <c r="E146" s="18">
        <v>0</v>
      </c>
      <c r="F146" s="18">
        <v>1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8">
        <v>0</v>
      </c>
      <c r="N146" s="18">
        <v>1</v>
      </c>
      <c r="O146" s="19">
        <v>0</v>
      </c>
      <c r="P146" s="19">
        <v>0</v>
      </c>
      <c r="Q146" s="18">
        <v>0</v>
      </c>
      <c r="R146" s="18">
        <v>0</v>
      </c>
      <c r="S146" s="18">
        <v>1</v>
      </c>
      <c r="T146" s="18">
        <v>1</v>
      </c>
      <c r="U146" s="18">
        <f t="shared" si="36"/>
        <v>1</v>
      </c>
      <c r="W146" s="4">
        <f t="shared" si="37"/>
        <v>-9.1386499773209131</v>
      </c>
      <c r="X146" s="5">
        <f t="shared" si="38"/>
        <v>1.0743226765260296E-4</v>
      </c>
      <c r="Y146" s="6">
        <f t="shared" si="39"/>
        <v>1.2299111999936865E-3</v>
      </c>
      <c r="Z146" s="4">
        <f t="shared" si="40"/>
        <v>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2:57" x14ac:dyDescent="0.35">
      <c r="B147" s="29" t="s">
        <v>150</v>
      </c>
      <c r="C147" s="29" t="s">
        <v>137</v>
      </c>
      <c r="D147" s="29" t="s">
        <v>137</v>
      </c>
      <c r="E147" s="25">
        <v>0</v>
      </c>
      <c r="F147" s="25">
        <v>1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5">
        <v>1</v>
      </c>
      <c r="N147" s="25">
        <v>0</v>
      </c>
      <c r="O147" s="26">
        <v>0</v>
      </c>
      <c r="P147" s="26">
        <v>0</v>
      </c>
      <c r="Q147" s="25">
        <v>1</v>
      </c>
      <c r="R147" s="25">
        <v>1</v>
      </c>
      <c r="S147" s="25">
        <v>0</v>
      </c>
      <c r="T147" s="25">
        <v>1</v>
      </c>
      <c r="U147" s="25">
        <f t="shared" si="36"/>
        <v>1</v>
      </c>
      <c r="W147" s="4">
        <f t="shared" si="37"/>
        <v>-13.496668185169742</v>
      </c>
      <c r="X147" s="5">
        <f t="shared" si="38"/>
        <v>1.375534486159567E-6</v>
      </c>
      <c r="Y147" s="16">
        <f t="shared" si="39"/>
        <v>1.3755325940670472E-6</v>
      </c>
      <c r="Z147" s="4">
        <f t="shared" si="40"/>
        <v>0</v>
      </c>
      <c r="AS147" s="4"/>
      <c r="AT147" s="4"/>
      <c r="AU147" s="4"/>
      <c r="AV147" s="4"/>
    </row>
    <row r="148" spans="2:57" x14ac:dyDescent="0.35">
      <c r="B148" s="29" t="s">
        <v>150</v>
      </c>
      <c r="C148" s="29" t="s">
        <v>137</v>
      </c>
      <c r="D148" s="29" t="s">
        <v>138</v>
      </c>
      <c r="E148" s="25">
        <v>1</v>
      </c>
      <c r="F148" s="25">
        <v>1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5">
        <v>0</v>
      </c>
      <c r="N148" s="25">
        <v>1</v>
      </c>
      <c r="O148" s="26">
        <v>0</v>
      </c>
      <c r="P148" s="26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f t="shared" si="36"/>
        <v>0</v>
      </c>
      <c r="W148" s="4">
        <f t="shared" si="37"/>
        <v>0</v>
      </c>
      <c r="X148" s="5">
        <f t="shared" si="38"/>
        <v>1</v>
      </c>
      <c r="Y148" s="16">
        <f t="shared" si="39"/>
        <v>0.99999862446740595</v>
      </c>
      <c r="Z148" s="4">
        <f t="shared" si="40"/>
        <v>-5.9738662613650589E-7</v>
      </c>
      <c r="AS148" s="4"/>
      <c r="AT148" s="4"/>
      <c r="AU148" s="4"/>
      <c r="AV148" s="4"/>
    </row>
    <row r="149" spans="2:57" x14ac:dyDescent="0.35">
      <c r="B149" s="29" t="s">
        <v>151</v>
      </c>
      <c r="C149" s="29" t="s">
        <v>140</v>
      </c>
      <c r="D149" s="29" t="s">
        <v>140</v>
      </c>
      <c r="E149" s="25">
        <v>0</v>
      </c>
      <c r="F149" s="25">
        <v>1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5">
        <v>1</v>
      </c>
      <c r="N149" s="25">
        <v>0</v>
      </c>
      <c r="O149" s="26">
        <v>0</v>
      </c>
      <c r="P149" s="26">
        <v>0</v>
      </c>
      <c r="Q149" s="25">
        <v>1</v>
      </c>
      <c r="R149" s="25">
        <v>0</v>
      </c>
      <c r="S149" s="25">
        <v>0</v>
      </c>
      <c r="T149" s="25">
        <v>1</v>
      </c>
      <c r="U149" s="25">
        <f t="shared" si="36"/>
        <v>1</v>
      </c>
      <c r="W149" s="4">
        <f t="shared" si="37"/>
        <v>-10.024904389562137</v>
      </c>
      <c r="X149" s="5">
        <f t="shared" si="38"/>
        <v>4.4283235239854922E-5</v>
      </c>
      <c r="Y149" s="6">
        <f t="shared" si="39"/>
        <v>2.0918308835964888E-4</v>
      </c>
      <c r="Z149" s="4">
        <f t="shared" si="40"/>
        <v>0</v>
      </c>
      <c r="AS149" s="4"/>
      <c r="AT149" s="4"/>
      <c r="AU149" s="4"/>
      <c r="AV149" s="4"/>
    </row>
    <row r="150" spans="2:57" x14ac:dyDescent="0.35">
      <c r="B150" s="29" t="s">
        <v>151</v>
      </c>
      <c r="C150" s="29" t="s">
        <v>140</v>
      </c>
      <c r="D150" s="29" t="s">
        <v>141</v>
      </c>
      <c r="E150" s="25">
        <v>1</v>
      </c>
      <c r="F150" s="25">
        <v>1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5">
        <v>0</v>
      </c>
      <c r="N150" s="25">
        <v>1</v>
      </c>
      <c r="O150" s="26">
        <v>0</v>
      </c>
      <c r="P150" s="26">
        <v>0</v>
      </c>
      <c r="Q150" s="25">
        <v>0</v>
      </c>
      <c r="R150" s="25">
        <v>0</v>
      </c>
      <c r="S150" s="25">
        <v>1</v>
      </c>
      <c r="T150" s="25">
        <v>0</v>
      </c>
      <c r="U150" s="25">
        <f t="shared" si="36"/>
        <v>0</v>
      </c>
      <c r="W150" s="4">
        <f t="shared" si="37"/>
        <v>-1.5528129259101005</v>
      </c>
      <c r="X150" s="5">
        <f t="shared" si="38"/>
        <v>0.2116517749265876</v>
      </c>
      <c r="Y150" s="6">
        <f t="shared" si="39"/>
        <v>0.99979081691164029</v>
      </c>
      <c r="Z150" s="4">
        <f t="shared" si="40"/>
        <v>-9.0856564141784732E-5</v>
      </c>
      <c r="AS150" s="4"/>
      <c r="AT150" s="4"/>
      <c r="AU150" s="4"/>
      <c r="AV150" s="4"/>
    </row>
    <row r="151" spans="2:57" x14ac:dyDescent="0.35">
      <c r="B151" s="29" t="s">
        <v>152</v>
      </c>
      <c r="C151" s="29" t="s">
        <v>137</v>
      </c>
      <c r="D151" s="29" t="s">
        <v>137</v>
      </c>
      <c r="E151" s="25">
        <v>0</v>
      </c>
      <c r="F151" s="25">
        <v>1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5">
        <v>1</v>
      </c>
      <c r="N151" s="25">
        <v>0</v>
      </c>
      <c r="O151" s="26">
        <v>0</v>
      </c>
      <c r="P151" s="26">
        <v>0</v>
      </c>
      <c r="Q151" s="25">
        <v>1</v>
      </c>
      <c r="R151" s="25">
        <v>1</v>
      </c>
      <c r="S151" s="25">
        <v>0</v>
      </c>
      <c r="T151" s="25">
        <v>1</v>
      </c>
      <c r="U151" s="25">
        <f t="shared" si="36"/>
        <v>1</v>
      </c>
      <c r="W151" s="4">
        <f t="shared" si="37"/>
        <v>-13.496668185169742</v>
      </c>
      <c r="X151" s="5">
        <f t="shared" si="38"/>
        <v>1.375534486159567E-6</v>
      </c>
      <c r="Y151" s="16">
        <f t="shared" si="39"/>
        <v>1.3755325940670472E-6</v>
      </c>
      <c r="Z151" s="4">
        <f t="shared" si="40"/>
        <v>0</v>
      </c>
      <c r="AS151" s="4"/>
      <c r="AT151" s="4"/>
      <c r="AU151" s="4"/>
      <c r="AV151" s="4"/>
    </row>
    <row r="152" spans="2:57" x14ac:dyDescent="0.35">
      <c r="B152" s="29" t="s">
        <v>152</v>
      </c>
      <c r="C152" s="29" t="s">
        <v>137</v>
      </c>
      <c r="D152" s="29" t="s">
        <v>138</v>
      </c>
      <c r="E152" s="25">
        <v>1</v>
      </c>
      <c r="F152" s="25">
        <v>1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5">
        <v>0</v>
      </c>
      <c r="N152" s="25">
        <v>1</v>
      </c>
      <c r="O152" s="26">
        <v>0</v>
      </c>
      <c r="P152" s="26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f t="shared" si="36"/>
        <v>0</v>
      </c>
      <c r="W152" s="4">
        <f t="shared" si="37"/>
        <v>0</v>
      </c>
      <c r="X152" s="5">
        <f t="shared" si="38"/>
        <v>1</v>
      </c>
      <c r="Y152" s="16">
        <f t="shared" si="39"/>
        <v>0.99999862446740595</v>
      </c>
      <c r="Z152" s="4">
        <f t="shared" si="40"/>
        <v>-5.9738662613650589E-7</v>
      </c>
      <c r="AS152" s="4"/>
      <c r="AT152" s="4"/>
      <c r="AU152" s="4"/>
      <c r="AV152" s="4"/>
    </row>
    <row r="153" spans="2:57" x14ac:dyDescent="0.35">
      <c r="B153" s="29" t="s">
        <v>153</v>
      </c>
      <c r="C153" s="29" t="s">
        <v>140</v>
      </c>
      <c r="D153" s="29" t="s">
        <v>140</v>
      </c>
      <c r="E153" s="25">
        <v>0</v>
      </c>
      <c r="F153" s="25">
        <v>1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5">
        <v>1</v>
      </c>
      <c r="N153" s="25">
        <v>0</v>
      </c>
      <c r="O153" s="26">
        <v>0</v>
      </c>
      <c r="P153" s="26">
        <v>0</v>
      </c>
      <c r="Q153" s="25">
        <v>1</v>
      </c>
      <c r="R153" s="25">
        <v>0</v>
      </c>
      <c r="S153" s="25">
        <v>0</v>
      </c>
      <c r="T153" s="25">
        <v>1</v>
      </c>
      <c r="U153" s="25">
        <f t="shared" si="36"/>
        <v>1</v>
      </c>
      <c r="W153" s="4">
        <f t="shared" si="37"/>
        <v>-10.024904389562137</v>
      </c>
      <c r="X153" s="5">
        <f t="shared" si="38"/>
        <v>4.4283235239854922E-5</v>
      </c>
      <c r="Y153" s="6">
        <f t="shared" si="39"/>
        <v>2.0918308835964888E-4</v>
      </c>
      <c r="Z153" s="4">
        <f t="shared" si="40"/>
        <v>0</v>
      </c>
      <c r="AS153" s="4"/>
      <c r="AT153" s="4"/>
      <c r="AU153" s="4"/>
      <c r="AV153" s="4"/>
    </row>
    <row r="154" spans="2:57" x14ac:dyDescent="0.35">
      <c r="B154" s="29" t="s">
        <v>153</v>
      </c>
      <c r="C154" s="29" t="s">
        <v>140</v>
      </c>
      <c r="D154" s="29" t="s">
        <v>141</v>
      </c>
      <c r="E154" s="25">
        <v>1</v>
      </c>
      <c r="F154" s="25">
        <v>1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5">
        <v>0</v>
      </c>
      <c r="N154" s="25">
        <v>1</v>
      </c>
      <c r="O154" s="26">
        <v>0</v>
      </c>
      <c r="P154" s="26">
        <v>0</v>
      </c>
      <c r="Q154" s="25">
        <v>0</v>
      </c>
      <c r="R154" s="25">
        <v>0</v>
      </c>
      <c r="S154" s="25">
        <v>1</v>
      </c>
      <c r="T154" s="25">
        <v>0</v>
      </c>
      <c r="U154" s="25">
        <f t="shared" si="36"/>
        <v>0</v>
      </c>
      <c r="W154" s="4">
        <f t="shared" si="37"/>
        <v>-1.5528129259101005</v>
      </c>
      <c r="X154" s="5">
        <f t="shared" si="38"/>
        <v>0.2116517749265876</v>
      </c>
      <c r="Y154" s="6">
        <f t="shared" si="39"/>
        <v>0.99979081691164029</v>
      </c>
      <c r="Z154" s="4">
        <f t="shared" si="40"/>
        <v>-9.0856564141784732E-5</v>
      </c>
      <c r="AS154" s="4"/>
      <c r="AT154" s="4"/>
      <c r="AU154" s="4"/>
      <c r="AV154" s="4"/>
    </row>
    <row r="155" spans="2:57" x14ac:dyDescent="0.35">
      <c r="B155" s="29" t="s">
        <v>154</v>
      </c>
      <c r="C155" s="29" t="s">
        <v>137</v>
      </c>
      <c r="D155" s="29" t="s">
        <v>137</v>
      </c>
      <c r="E155" s="25">
        <v>0</v>
      </c>
      <c r="F155" s="25">
        <v>1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5">
        <v>1</v>
      </c>
      <c r="N155" s="25">
        <v>0</v>
      </c>
      <c r="O155" s="26">
        <v>0</v>
      </c>
      <c r="P155" s="26">
        <v>0</v>
      </c>
      <c r="Q155" s="25">
        <v>1</v>
      </c>
      <c r="R155" s="25">
        <v>1</v>
      </c>
      <c r="S155" s="25">
        <v>0</v>
      </c>
      <c r="T155" s="25">
        <v>1</v>
      </c>
      <c r="U155" s="25">
        <f t="shared" si="36"/>
        <v>1</v>
      </c>
      <c r="W155" s="4">
        <f t="shared" si="37"/>
        <v>-13.496668185169742</v>
      </c>
      <c r="X155" s="5">
        <f t="shared" si="38"/>
        <v>1.375534486159567E-6</v>
      </c>
      <c r="Y155" s="16">
        <f t="shared" si="39"/>
        <v>1.3755325940670472E-6</v>
      </c>
      <c r="Z155" s="4">
        <f t="shared" si="40"/>
        <v>0</v>
      </c>
      <c r="AS155" s="4"/>
      <c r="AT155" s="4"/>
      <c r="AU155" s="4"/>
      <c r="AV155" s="4"/>
    </row>
    <row r="156" spans="2:57" x14ac:dyDescent="0.35">
      <c r="B156" s="29" t="s">
        <v>154</v>
      </c>
      <c r="C156" s="29" t="s">
        <v>137</v>
      </c>
      <c r="D156" s="29" t="s">
        <v>138</v>
      </c>
      <c r="E156" s="25">
        <v>1</v>
      </c>
      <c r="F156" s="25">
        <v>1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5">
        <v>0</v>
      </c>
      <c r="N156" s="25">
        <v>1</v>
      </c>
      <c r="O156" s="26">
        <v>0</v>
      </c>
      <c r="P156" s="26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f t="shared" si="36"/>
        <v>0</v>
      </c>
      <c r="W156" s="4">
        <f t="shared" si="37"/>
        <v>0</v>
      </c>
      <c r="X156" s="5">
        <f t="shared" si="38"/>
        <v>1</v>
      </c>
      <c r="Y156" s="16">
        <f t="shared" si="39"/>
        <v>0.99999862446740595</v>
      </c>
      <c r="Z156" s="4">
        <f t="shared" si="40"/>
        <v>-5.9738662613650589E-7</v>
      </c>
      <c r="AS156" s="4"/>
      <c r="AT156" s="4"/>
      <c r="AU156" s="4"/>
      <c r="AV156" s="4"/>
    </row>
    <row r="157" spans="2:57" x14ac:dyDescent="0.35">
      <c r="B157" s="29" t="s">
        <v>155</v>
      </c>
      <c r="C157" s="29" t="s">
        <v>140</v>
      </c>
      <c r="D157" s="29" t="s">
        <v>140</v>
      </c>
      <c r="E157" s="25">
        <v>0</v>
      </c>
      <c r="F157" s="25">
        <v>1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5">
        <v>1</v>
      </c>
      <c r="N157" s="25">
        <v>0</v>
      </c>
      <c r="O157" s="26">
        <v>0</v>
      </c>
      <c r="P157" s="26">
        <v>0</v>
      </c>
      <c r="Q157" s="25">
        <v>1</v>
      </c>
      <c r="R157" s="25">
        <v>0</v>
      </c>
      <c r="S157" s="25">
        <v>0</v>
      </c>
      <c r="T157" s="25">
        <v>1</v>
      </c>
      <c r="U157" s="25">
        <f t="shared" si="36"/>
        <v>1</v>
      </c>
      <c r="W157" s="4">
        <f t="shared" si="37"/>
        <v>-10.024904389562137</v>
      </c>
      <c r="X157" s="5">
        <f t="shared" si="38"/>
        <v>4.4283235239854922E-5</v>
      </c>
      <c r="Y157" s="6">
        <f t="shared" si="39"/>
        <v>2.0918308835964888E-4</v>
      </c>
      <c r="Z157" s="4">
        <f t="shared" si="40"/>
        <v>0</v>
      </c>
      <c r="AS157" s="4"/>
      <c r="AT157" s="4"/>
      <c r="AU157" s="4"/>
      <c r="AV157" s="4"/>
    </row>
    <row r="158" spans="2:57" x14ac:dyDescent="0.35">
      <c r="B158" s="29" t="s">
        <v>155</v>
      </c>
      <c r="C158" s="29" t="s">
        <v>140</v>
      </c>
      <c r="D158" s="29" t="s">
        <v>141</v>
      </c>
      <c r="E158" s="25">
        <v>1</v>
      </c>
      <c r="F158" s="25">
        <v>1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5">
        <v>0</v>
      </c>
      <c r="N158" s="25">
        <v>1</v>
      </c>
      <c r="O158" s="26">
        <v>0</v>
      </c>
      <c r="P158" s="26">
        <v>0</v>
      </c>
      <c r="Q158" s="25">
        <v>0</v>
      </c>
      <c r="R158" s="25">
        <v>0</v>
      </c>
      <c r="S158" s="25">
        <v>1</v>
      </c>
      <c r="T158" s="25">
        <v>0</v>
      </c>
      <c r="U158" s="25">
        <f t="shared" si="36"/>
        <v>0</v>
      </c>
      <c r="W158" s="4">
        <f t="shared" si="37"/>
        <v>-1.5528129259101005</v>
      </c>
      <c r="X158" s="5">
        <f t="shared" si="38"/>
        <v>0.2116517749265876</v>
      </c>
      <c r="Y158" s="6">
        <f t="shared" si="39"/>
        <v>0.99979081691164029</v>
      </c>
      <c r="Z158" s="4">
        <f t="shared" si="40"/>
        <v>-9.0856564141784732E-5</v>
      </c>
      <c r="AS158" s="4"/>
      <c r="AT158" s="4"/>
      <c r="AU158" s="4"/>
      <c r="AV158" s="4"/>
    </row>
    <row r="159" spans="2:57" x14ac:dyDescent="0.35">
      <c r="B159" s="29" t="s">
        <v>156</v>
      </c>
      <c r="C159" s="29" t="s">
        <v>137</v>
      </c>
      <c r="D159" s="29" t="s">
        <v>137</v>
      </c>
      <c r="E159" s="25">
        <v>0</v>
      </c>
      <c r="F159" s="25">
        <v>1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5">
        <v>1</v>
      </c>
      <c r="N159" s="25">
        <v>0</v>
      </c>
      <c r="O159" s="26">
        <v>0</v>
      </c>
      <c r="P159" s="26">
        <v>0</v>
      </c>
      <c r="Q159" s="25">
        <v>1</v>
      </c>
      <c r="R159" s="25">
        <v>1</v>
      </c>
      <c r="S159" s="25">
        <v>0</v>
      </c>
      <c r="T159" s="25">
        <v>1</v>
      </c>
      <c r="U159" s="25">
        <f t="shared" si="36"/>
        <v>1</v>
      </c>
      <c r="W159" s="4">
        <f t="shared" si="37"/>
        <v>-13.496668185169742</v>
      </c>
      <c r="X159" s="5">
        <f t="shared" si="38"/>
        <v>1.375534486159567E-6</v>
      </c>
      <c r="Y159" s="16">
        <f t="shared" si="39"/>
        <v>1.9853789110781976E-6</v>
      </c>
      <c r="Z159" s="4">
        <f t="shared" si="40"/>
        <v>0</v>
      </c>
      <c r="AS159" s="4"/>
      <c r="AT159" s="4"/>
      <c r="AU159" s="4"/>
      <c r="AV159" s="4"/>
    </row>
    <row r="160" spans="2:57" x14ac:dyDescent="0.35">
      <c r="B160" s="29" t="s">
        <v>156</v>
      </c>
      <c r="C160" s="29" t="s">
        <v>137</v>
      </c>
      <c r="D160" s="29" t="s">
        <v>138</v>
      </c>
      <c r="E160" s="25">
        <v>1</v>
      </c>
      <c r="F160" s="25">
        <v>1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5">
        <v>1</v>
      </c>
      <c r="N160" s="25">
        <v>1</v>
      </c>
      <c r="O160" s="26">
        <v>0</v>
      </c>
      <c r="P160" s="26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f t="shared" si="36"/>
        <v>0</v>
      </c>
      <c r="W160" s="4">
        <f t="shared" si="37"/>
        <v>-0.36696939570190851</v>
      </c>
      <c r="X160" s="5">
        <f t="shared" si="38"/>
        <v>0.69283084832174335</v>
      </c>
      <c r="Y160" s="16">
        <f t="shared" si="39"/>
        <v>0.99999801462108884</v>
      </c>
      <c r="Z160" s="4">
        <f t="shared" si="40"/>
        <v>-8.6223996154169619E-7</v>
      </c>
      <c r="AS160" s="4"/>
      <c r="AT160" s="4"/>
      <c r="AU160" s="4"/>
      <c r="AV160" s="4"/>
    </row>
    <row r="161" spans="1:48" x14ac:dyDescent="0.35">
      <c r="B161" s="29" t="s">
        <v>157</v>
      </c>
      <c r="C161" s="29" t="s">
        <v>140</v>
      </c>
      <c r="D161" s="29" t="s">
        <v>140</v>
      </c>
      <c r="E161" s="25">
        <v>0</v>
      </c>
      <c r="F161" s="25">
        <v>1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5">
        <v>1</v>
      </c>
      <c r="N161" s="25">
        <v>0</v>
      </c>
      <c r="O161" s="26">
        <v>0</v>
      </c>
      <c r="P161" s="26">
        <v>0</v>
      </c>
      <c r="Q161" s="25">
        <v>1</v>
      </c>
      <c r="R161" s="25">
        <v>0</v>
      </c>
      <c r="S161" s="25">
        <v>0</v>
      </c>
      <c r="T161" s="25">
        <v>1</v>
      </c>
      <c r="U161" s="25">
        <f t="shared" si="36"/>
        <v>1</v>
      </c>
      <c r="W161" s="4">
        <f t="shared" si="37"/>
        <v>-10.024904389562137</v>
      </c>
      <c r="X161" s="5">
        <f t="shared" si="38"/>
        <v>4.4283235239854922E-5</v>
      </c>
      <c r="Y161" s="6">
        <f t="shared" si="39"/>
        <v>2.0918308835964888E-4</v>
      </c>
      <c r="Z161" s="4">
        <f t="shared" si="40"/>
        <v>0</v>
      </c>
      <c r="AS161" s="4"/>
      <c r="AT161" s="4"/>
      <c r="AU161" s="4"/>
      <c r="AV161" s="4"/>
    </row>
    <row r="162" spans="1:48" x14ac:dyDescent="0.35">
      <c r="B162" s="29" t="s">
        <v>157</v>
      </c>
      <c r="C162" s="29" t="s">
        <v>140</v>
      </c>
      <c r="D162" s="29" t="s">
        <v>141</v>
      </c>
      <c r="E162" s="25">
        <v>1</v>
      </c>
      <c r="F162" s="25">
        <v>1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5">
        <v>0</v>
      </c>
      <c r="N162" s="25">
        <v>1</v>
      </c>
      <c r="O162" s="26">
        <v>0</v>
      </c>
      <c r="P162" s="26">
        <v>0</v>
      </c>
      <c r="Q162" s="25">
        <v>0</v>
      </c>
      <c r="R162" s="25">
        <v>0</v>
      </c>
      <c r="S162" s="25">
        <v>1</v>
      </c>
      <c r="T162" s="25">
        <v>0</v>
      </c>
      <c r="U162" s="25">
        <f t="shared" si="36"/>
        <v>0</v>
      </c>
      <c r="W162" s="4">
        <f t="shared" si="37"/>
        <v>-1.5528129259101005</v>
      </c>
      <c r="X162" s="5">
        <f t="shared" si="38"/>
        <v>0.2116517749265876</v>
      </c>
      <c r="Y162" s="6">
        <f t="shared" si="39"/>
        <v>0.99979081691164029</v>
      </c>
      <c r="Z162" s="4">
        <f t="shared" si="40"/>
        <v>-9.0856564141784732E-5</v>
      </c>
      <c r="AS162" s="4"/>
      <c r="AT162" s="4"/>
      <c r="AU162" s="4"/>
      <c r="AV162" s="4"/>
    </row>
    <row r="163" spans="1:48" x14ac:dyDescent="0.35">
      <c r="B163" s="29" t="s">
        <v>158</v>
      </c>
      <c r="C163" s="29" t="s">
        <v>137</v>
      </c>
      <c r="D163" s="29" t="s">
        <v>137</v>
      </c>
      <c r="E163" s="25">
        <v>0</v>
      </c>
      <c r="F163" s="25">
        <v>1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5">
        <v>1</v>
      </c>
      <c r="N163" s="25">
        <v>0</v>
      </c>
      <c r="O163" s="26">
        <v>0</v>
      </c>
      <c r="P163" s="26">
        <v>0</v>
      </c>
      <c r="Q163" s="25">
        <v>1</v>
      </c>
      <c r="R163" s="25">
        <v>1</v>
      </c>
      <c r="S163" s="25">
        <v>0</v>
      </c>
      <c r="T163" s="25">
        <v>1</v>
      </c>
      <c r="U163" s="25">
        <f t="shared" si="36"/>
        <v>1</v>
      </c>
      <c r="W163" s="4">
        <f t="shared" si="37"/>
        <v>-13.496668185169742</v>
      </c>
      <c r="X163" s="5">
        <f t="shared" si="38"/>
        <v>1.375534486159567E-6</v>
      </c>
      <c r="Y163" s="16">
        <f t="shared" si="39"/>
        <v>1.3755325940670472E-6</v>
      </c>
      <c r="Z163" s="4">
        <f t="shared" si="40"/>
        <v>0</v>
      </c>
      <c r="AS163" s="4"/>
      <c r="AT163" s="4"/>
      <c r="AU163" s="4"/>
      <c r="AV163" s="4"/>
    </row>
    <row r="164" spans="1:48" x14ac:dyDescent="0.35">
      <c r="B164" s="29" t="s">
        <v>158</v>
      </c>
      <c r="C164" s="29" t="s">
        <v>137</v>
      </c>
      <c r="D164" s="29" t="s">
        <v>138</v>
      </c>
      <c r="E164" s="25">
        <v>1</v>
      </c>
      <c r="F164" s="25">
        <v>1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5">
        <v>0</v>
      </c>
      <c r="N164" s="25">
        <v>1</v>
      </c>
      <c r="O164" s="26">
        <v>0</v>
      </c>
      <c r="P164" s="26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f t="shared" si="36"/>
        <v>0</v>
      </c>
      <c r="W164" s="4">
        <f t="shared" si="37"/>
        <v>0</v>
      </c>
      <c r="X164" s="5">
        <f t="shared" si="38"/>
        <v>1</v>
      </c>
      <c r="Y164" s="16">
        <f t="shared" si="39"/>
        <v>0.99999862446740595</v>
      </c>
      <c r="Z164" s="4">
        <f t="shared" si="40"/>
        <v>-5.9738662613650589E-7</v>
      </c>
      <c r="AS164" s="4"/>
      <c r="AT164" s="4"/>
      <c r="AU164" s="4"/>
      <c r="AV164" s="4"/>
    </row>
    <row r="165" spans="1:48" x14ac:dyDescent="0.35">
      <c r="B165" s="29" t="s">
        <v>159</v>
      </c>
      <c r="C165" s="29" t="s">
        <v>140</v>
      </c>
      <c r="D165" s="29" t="s">
        <v>140</v>
      </c>
      <c r="E165" s="25">
        <v>0</v>
      </c>
      <c r="F165" s="25">
        <v>1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5">
        <v>1</v>
      </c>
      <c r="N165" s="25">
        <v>0</v>
      </c>
      <c r="O165" s="26">
        <v>0</v>
      </c>
      <c r="P165" s="26">
        <v>0</v>
      </c>
      <c r="Q165" s="25">
        <v>1</v>
      </c>
      <c r="R165" s="25">
        <v>0</v>
      </c>
      <c r="S165" s="25">
        <v>0</v>
      </c>
      <c r="T165" s="25">
        <v>1</v>
      </c>
      <c r="U165" s="25">
        <f t="shared" si="36"/>
        <v>1</v>
      </c>
      <c r="W165" s="4">
        <f t="shared" si="37"/>
        <v>-10.024904389562137</v>
      </c>
      <c r="X165" s="5">
        <f t="shared" si="38"/>
        <v>4.4283235239854922E-5</v>
      </c>
      <c r="Y165" s="6">
        <f t="shared" si="39"/>
        <v>2.0918308835964888E-4</v>
      </c>
      <c r="Z165" s="4">
        <f t="shared" si="40"/>
        <v>0</v>
      </c>
      <c r="AS165" s="4"/>
      <c r="AT165" s="4"/>
      <c r="AU165" s="4"/>
      <c r="AV165" s="4"/>
    </row>
    <row r="166" spans="1:48" x14ac:dyDescent="0.35">
      <c r="B166" s="29" t="s">
        <v>159</v>
      </c>
      <c r="C166" s="29" t="s">
        <v>140</v>
      </c>
      <c r="D166" s="29" t="s">
        <v>141</v>
      </c>
      <c r="E166" s="25">
        <v>1</v>
      </c>
      <c r="F166" s="25">
        <v>1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5">
        <v>0</v>
      </c>
      <c r="N166" s="25">
        <v>1</v>
      </c>
      <c r="O166" s="26">
        <v>0</v>
      </c>
      <c r="P166" s="26">
        <v>0</v>
      </c>
      <c r="Q166" s="25">
        <v>0</v>
      </c>
      <c r="R166" s="25">
        <v>0</v>
      </c>
      <c r="S166" s="25">
        <v>1</v>
      </c>
      <c r="T166" s="25">
        <v>0</v>
      </c>
      <c r="U166" s="25">
        <f t="shared" si="36"/>
        <v>0</v>
      </c>
      <c r="W166" s="4">
        <f t="shared" si="37"/>
        <v>-1.5528129259101005</v>
      </c>
      <c r="X166" s="5">
        <f t="shared" si="38"/>
        <v>0.2116517749265876</v>
      </c>
      <c r="Y166" s="6">
        <f t="shared" si="39"/>
        <v>0.99979081691164029</v>
      </c>
      <c r="Z166" s="4">
        <f t="shared" si="40"/>
        <v>-9.0856564141784732E-5</v>
      </c>
      <c r="AS166" s="4"/>
      <c r="AT166" s="4"/>
      <c r="AU166" s="4"/>
      <c r="AV166" s="4"/>
    </row>
    <row r="167" spans="1:48" x14ac:dyDescent="0.35">
      <c r="B167" s="13" t="s">
        <v>160</v>
      </c>
      <c r="C167" s="13" t="s">
        <v>161</v>
      </c>
      <c r="D167" s="13" t="s">
        <v>162</v>
      </c>
      <c r="E167" s="14">
        <v>0</v>
      </c>
      <c r="F167" s="14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4">
        <v>1</v>
      </c>
      <c r="P167" s="14">
        <v>0</v>
      </c>
      <c r="Q167" s="14">
        <v>1</v>
      </c>
      <c r="R167" s="14">
        <v>1</v>
      </c>
      <c r="S167" s="14">
        <v>0</v>
      </c>
      <c r="T167" s="14">
        <v>0</v>
      </c>
      <c r="U167" s="14">
        <f t="shared" ref="U167:U198" si="41">IF(E167=0,1,0)</f>
        <v>1</v>
      </c>
      <c r="W167" s="4">
        <f t="shared" ref="W167:W198" si="42">-SUMPRODUCT(G167:U167,G$4:U$4)</f>
        <v>-9.6171397981443398</v>
      </c>
      <c r="X167" s="5">
        <f t="shared" ref="X167:X198" si="43">EXP(W167)</f>
        <v>6.6577771449769622E-5</v>
      </c>
      <c r="Y167" s="16">
        <f t="shared" ref="Y167:Y198" si="44">X167/SUMIF(B:B,B167,X:X)</f>
        <v>2.9463975652577693E-3</v>
      </c>
      <c r="Z167" s="4">
        <f t="shared" ref="Z167:Z198" si="45">LOG(Y167)*E167</f>
        <v>0</v>
      </c>
    </row>
    <row r="168" spans="1:48" x14ac:dyDescent="0.35">
      <c r="B168" s="17" t="s">
        <v>160</v>
      </c>
      <c r="C168" s="17" t="s">
        <v>161</v>
      </c>
      <c r="D168" s="17" t="s">
        <v>161</v>
      </c>
      <c r="E168" s="18">
        <v>1</v>
      </c>
      <c r="F168" s="18">
        <v>1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8">
        <v>0</v>
      </c>
      <c r="P168" s="18">
        <v>1</v>
      </c>
      <c r="Q168" s="18">
        <v>0</v>
      </c>
      <c r="R168" s="18">
        <v>0</v>
      </c>
      <c r="S168" s="18">
        <v>0</v>
      </c>
      <c r="T168" s="18">
        <v>1</v>
      </c>
      <c r="U168" s="18">
        <f t="shared" si="41"/>
        <v>0</v>
      </c>
      <c r="W168" s="4">
        <f t="shared" si="42"/>
        <v>-3.7929185257054057</v>
      </c>
      <c r="X168" s="5">
        <f t="shared" si="43"/>
        <v>2.2529752145061338E-2</v>
      </c>
      <c r="Y168" s="16">
        <f t="shared" si="44"/>
        <v>0.99705360243474217</v>
      </c>
      <c r="Z168" s="4">
        <f t="shared" si="45"/>
        <v>-1.2814930265005998E-3</v>
      </c>
    </row>
    <row r="169" spans="1:48" x14ac:dyDescent="0.35">
      <c r="B169" s="17" t="s">
        <v>163</v>
      </c>
      <c r="C169" s="17" t="s">
        <v>164</v>
      </c>
      <c r="D169" s="17" t="s">
        <v>165</v>
      </c>
      <c r="E169" s="18">
        <v>1</v>
      </c>
      <c r="F169" s="18">
        <v>1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8">
        <v>1</v>
      </c>
      <c r="P169" s="18">
        <v>0</v>
      </c>
      <c r="Q169" s="18">
        <v>1</v>
      </c>
      <c r="R169" s="18">
        <v>0</v>
      </c>
      <c r="S169" s="18">
        <v>0</v>
      </c>
      <c r="T169" s="18">
        <v>0</v>
      </c>
      <c r="U169" s="18">
        <f t="shared" si="41"/>
        <v>0</v>
      </c>
      <c r="W169" s="4">
        <f t="shared" si="42"/>
        <v>-2.3524574768313298</v>
      </c>
      <c r="X169" s="5">
        <f t="shared" si="43"/>
        <v>9.5135082449586725E-2</v>
      </c>
      <c r="Y169" s="6">
        <f t="shared" si="44"/>
        <v>0.99887201353333066</v>
      </c>
      <c r="Z169" s="4">
        <f t="shared" si="45"/>
        <v>-4.9015479412339077E-4</v>
      </c>
    </row>
    <row r="170" spans="1:48" x14ac:dyDescent="0.35">
      <c r="B170" s="17" t="s">
        <v>163</v>
      </c>
      <c r="C170" s="17" t="s">
        <v>164</v>
      </c>
      <c r="D170" s="17" t="s">
        <v>164</v>
      </c>
      <c r="E170" s="18">
        <v>0</v>
      </c>
      <c r="F170" s="18">
        <v>1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8">
        <v>0</v>
      </c>
      <c r="P170" s="18">
        <v>1</v>
      </c>
      <c r="Q170" s="18">
        <v>0</v>
      </c>
      <c r="R170" s="18">
        <v>0</v>
      </c>
      <c r="S170" s="18">
        <v>1</v>
      </c>
      <c r="T170" s="18">
        <v>1</v>
      </c>
      <c r="U170" s="18">
        <f t="shared" si="41"/>
        <v>1</v>
      </c>
      <c r="W170" s="4">
        <f t="shared" si="42"/>
        <v>-9.1386499773209131</v>
      </c>
      <c r="X170" s="5">
        <f t="shared" si="43"/>
        <v>1.0743226765260296E-4</v>
      </c>
      <c r="Y170" s="6">
        <f t="shared" si="44"/>
        <v>1.1279864666693565E-3</v>
      </c>
      <c r="Z170" s="4">
        <f t="shared" si="45"/>
        <v>0</v>
      </c>
    </row>
    <row r="171" spans="1:48" x14ac:dyDescent="0.35">
      <c r="B171" s="17" t="s">
        <v>166</v>
      </c>
      <c r="C171" s="17" t="s">
        <v>161</v>
      </c>
      <c r="D171" s="17" t="s">
        <v>162</v>
      </c>
      <c r="E171" s="18">
        <v>0</v>
      </c>
      <c r="F171" s="18">
        <v>1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8">
        <v>1</v>
      </c>
      <c r="P171" s="18">
        <v>0</v>
      </c>
      <c r="Q171" s="18">
        <v>1</v>
      </c>
      <c r="R171" s="18">
        <v>1</v>
      </c>
      <c r="S171" s="18">
        <v>0</v>
      </c>
      <c r="T171" s="18">
        <v>0</v>
      </c>
      <c r="U171" s="18">
        <f t="shared" si="41"/>
        <v>1</v>
      </c>
      <c r="W171" s="4">
        <f t="shared" si="42"/>
        <v>-9.6171397981443398</v>
      </c>
      <c r="X171" s="5">
        <f t="shared" si="43"/>
        <v>6.6577771449769622E-5</v>
      </c>
      <c r="Y171" s="16">
        <f t="shared" si="44"/>
        <v>2.9463975652577693E-3</v>
      </c>
      <c r="Z171" s="4">
        <f t="shared" si="45"/>
        <v>0</v>
      </c>
    </row>
    <row r="172" spans="1:48" x14ac:dyDescent="0.35">
      <c r="B172" s="17" t="s">
        <v>166</v>
      </c>
      <c r="C172" s="17" t="s">
        <v>161</v>
      </c>
      <c r="D172" s="17" t="s">
        <v>161</v>
      </c>
      <c r="E172" s="18">
        <v>1</v>
      </c>
      <c r="F172" s="18">
        <v>1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8">
        <v>0</v>
      </c>
      <c r="P172" s="18">
        <v>1</v>
      </c>
      <c r="Q172" s="18">
        <v>0</v>
      </c>
      <c r="R172" s="18">
        <v>0</v>
      </c>
      <c r="S172" s="18">
        <v>0</v>
      </c>
      <c r="T172" s="18">
        <v>1</v>
      </c>
      <c r="U172" s="18">
        <f t="shared" si="41"/>
        <v>0</v>
      </c>
      <c r="W172" s="4">
        <f t="shared" si="42"/>
        <v>-3.7929185257054057</v>
      </c>
      <c r="X172" s="5">
        <f t="shared" si="43"/>
        <v>2.2529752145061338E-2</v>
      </c>
      <c r="Y172" s="16">
        <f t="shared" si="44"/>
        <v>0.99705360243474217</v>
      </c>
      <c r="Z172" s="4">
        <f t="shared" si="45"/>
        <v>-1.2814930265005998E-3</v>
      </c>
    </row>
    <row r="173" spans="1:48" x14ac:dyDescent="0.35">
      <c r="B173" s="17" t="s">
        <v>167</v>
      </c>
      <c r="C173" s="17" t="s">
        <v>164</v>
      </c>
      <c r="D173" s="17" t="s">
        <v>165</v>
      </c>
      <c r="E173" s="18">
        <v>1</v>
      </c>
      <c r="F173" s="18">
        <v>1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8">
        <v>1</v>
      </c>
      <c r="P173" s="18">
        <v>0</v>
      </c>
      <c r="Q173" s="18">
        <v>1</v>
      </c>
      <c r="R173" s="18">
        <v>0</v>
      </c>
      <c r="S173" s="18">
        <v>0</v>
      </c>
      <c r="T173" s="18">
        <v>0</v>
      </c>
      <c r="U173" s="18">
        <f t="shared" si="41"/>
        <v>0</v>
      </c>
      <c r="W173" s="4">
        <f t="shared" si="42"/>
        <v>-2.3524574768313298</v>
      </c>
      <c r="X173" s="5">
        <f t="shared" si="43"/>
        <v>9.5135082449586725E-2</v>
      </c>
      <c r="Y173" s="6">
        <f t="shared" si="44"/>
        <v>0.99887201353333066</v>
      </c>
      <c r="Z173" s="4">
        <f t="shared" si="45"/>
        <v>-4.9015479412339077E-4</v>
      </c>
    </row>
    <row r="174" spans="1:48" x14ac:dyDescent="0.35">
      <c r="B174" s="17" t="s">
        <v>167</v>
      </c>
      <c r="C174" s="17" t="s">
        <v>164</v>
      </c>
      <c r="D174" s="17" t="s">
        <v>164</v>
      </c>
      <c r="E174" s="18">
        <v>0</v>
      </c>
      <c r="F174" s="18">
        <v>1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8">
        <v>0</v>
      </c>
      <c r="P174" s="18">
        <v>1</v>
      </c>
      <c r="Q174" s="18">
        <v>0</v>
      </c>
      <c r="R174" s="18">
        <v>0</v>
      </c>
      <c r="S174" s="18">
        <v>1</v>
      </c>
      <c r="T174" s="18">
        <v>1</v>
      </c>
      <c r="U174" s="18">
        <f t="shared" si="41"/>
        <v>1</v>
      </c>
      <c r="W174" s="4">
        <f t="shared" si="42"/>
        <v>-9.1386499773209131</v>
      </c>
      <c r="X174" s="5">
        <f t="shared" si="43"/>
        <v>1.0743226765260296E-4</v>
      </c>
      <c r="Y174" s="6">
        <f t="shared" si="44"/>
        <v>1.1279864666693565E-3</v>
      </c>
      <c r="Z174" s="4">
        <f t="shared" si="45"/>
        <v>0</v>
      </c>
    </row>
    <row r="175" spans="1:48" s="4" customFormat="1" x14ac:dyDescent="0.35">
      <c r="A175"/>
      <c r="B175" s="29" t="s">
        <v>168</v>
      </c>
      <c r="C175" s="29" t="s">
        <v>161</v>
      </c>
      <c r="D175" s="29" t="s">
        <v>162</v>
      </c>
      <c r="E175" s="25">
        <v>0</v>
      </c>
      <c r="F175" s="25">
        <v>1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5">
        <v>1</v>
      </c>
      <c r="P175" s="25">
        <v>0</v>
      </c>
      <c r="Q175" s="25">
        <v>1</v>
      </c>
      <c r="R175" s="25">
        <v>1</v>
      </c>
      <c r="S175" s="25">
        <v>0</v>
      </c>
      <c r="T175" s="25">
        <v>1</v>
      </c>
      <c r="U175" s="25">
        <f t="shared" si="41"/>
        <v>1</v>
      </c>
      <c r="W175" s="4">
        <f t="shared" si="42"/>
        <v>-13.410058323849746</v>
      </c>
      <c r="X175" s="5">
        <f t="shared" si="43"/>
        <v>1.4999806891338492E-6</v>
      </c>
      <c r="Y175" s="16">
        <f t="shared" si="44"/>
        <v>1.4999784391951562E-6</v>
      </c>
      <c r="Z175" s="4">
        <f t="shared" si="45"/>
        <v>0</v>
      </c>
    </row>
    <row r="176" spans="1:48" s="4" customFormat="1" x14ac:dyDescent="0.35">
      <c r="A176"/>
      <c r="B176" s="29" t="s">
        <v>168</v>
      </c>
      <c r="C176" s="29" t="s">
        <v>161</v>
      </c>
      <c r="D176" s="29" t="s">
        <v>161</v>
      </c>
      <c r="E176" s="25">
        <v>1</v>
      </c>
      <c r="F176" s="25">
        <v>1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5">
        <v>0</v>
      </c>
      <c r="P176" s="25">
        <v>1</v>
      </c>
      <c r="Q176" s="25">
        <v>0</v>
      </c>
      <c r="R176" s="25">
        <v>0</v>
      </c>
      <c r="S176" s="25">
        <v>0</v>
      </c>
      <c r="T176" s="25">
        <v>0</v>
      </c>
      <c r="U176" s="25">
        <f t="shared" si="41"/>
        <v>0</v>
      </c>
      <c r="W176" s="4">
        <f t="shared" si="42"/>
        <v>0</v>
      </c>
      <c r="X176" s="5">
        <f t="shared" si="43"/>
        <v>1</v>
      </c>
      <c r="Y176" s="16">
        <f t="shared" si="44"/>
        <v>0.99999850002156077</v>
      </c>
      <c r="Z176" s="4">
        <f t="shared" si="45"/>
        <v>-6.5143284770110448E-7</v>
      </c>
    </row>
    <row r="177" spans="1:26" s="4" customFormat="1" x14ac:dyDescent="0.35">
      <c r="A177"/>
      <c r="B177" s="29" t="s">
        <v>169</v>
      </c>
      <c r="C177" s="29" t="s">
        <v>164</v>
      </c>
      <c r="D177" s="29" t="s">
        <v>165</v>
      </c>
      <c r="E177" s="25">
        <v>0</v>
      </c>
      <c r="F177" s="25">
        <v>1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5">
        <v>1</v>
      </c>
      <c r="P177" s="25">
        <v>0</v>
      </c>
      <c r="Q177" s="25">
        <v>1</v>
      </c>
      <c r="R177" s="25">
        <v>0</v>
      </c>
      <c r="S177" s="25">
        <v>0</v>
      </c>
      <c r="T177" s="25">
        <v>1</v>
      </c>
      <c r="U177" s="25">
        <f t="shared" si="41"/>
        <v>1</v>
      </c>
      <c r="W177" s="4">
        <f t="shared" si="42"/>
        <v>-9.9382945282421424</v>
      </c>
      <c r="X177" s="5">
        <f t="shared" si="43"/>
        <v>4.8289590977545578E-5</v>
      </c>
      <c r="Y177" s="6">
        <f t="shared" si="44"/>
        <v>2.2810380850658125E-4</v>
      </c>
      <c r="Z177" s="4">
        <f t="shared" si="45"/>
        <v>0</v>
      </c>
    </row>
    <row r="178" spans="1:26" s="4" customFormat="1" x14ac:dyDescent="0.35">
      <c r="A178"/>
      <c r="B178" s="29" t="s">
        <v>169</v>
      </c>
      <c r="C178" s="29" t="s">
        <v>164</v>
      </c>
      <c r="D178" s="29" t="s">
        <v>164</v>
      </c>
      <c r="E178" s="25">
        <v>1</v>
      </c>
      <c r="F178" s="25">
        <v>1</v>
      </c>
      <c r="G178" s="26">
        <v>0</v>
      </c>
      <c r="H178" s="26">
        <v>0</v>
      </c>
      <c r="I178" s="26">
        <v>0</v>
      </c>
      <c r="J178" s="26">
        <v>0</v>
      </c>
      <c r="K178" s="26">
        <v>0</v>
      </c>
      <c r="L178" s="26">
        <v>0</v>
      </c>
      <c r="M178" s="26">
        <v>0</v>
      </c>
      <c r="N178" s="26">
        <v>0</v>
      </c>
      <c r="O178" s="25">
        <v>0</v>
      </c>
      <c r="P178" s="25">
        <v>1</v>
      </c>
      <c r="Q178" s="25">
        <v>0</v>
      </c>
      <c r="R178" s="25">
        <v>0</v>
      </c>
      <c r="S178" s="25">
        <v>1</v>
      </c>
      <c r="T178" s="25">
        <v>0</v>
      </c>
      <c r="U178" s="25">
        <f t="shared" si="41"/>
        <v>0</v>
      </c>
      <c r="W178" s="4">
        <f t="shared" si="42"/>
        <v>-1.5528129259101005</v>
      </c>
      <c r="X178" s="5">
        <f t="shared" si="43"/>
        <v>0.2116517749265876</v>
      </c>
      <c r="Y178" s="6">
        <f t="shared" si="44"/>
        <v>0.99977189619149343</v>
      </c>
      <c r="Z178" s="4">
        <f t="shared" si="45"/>
        <v>-9.9075525517506609E-5</v>
      </c>
    </row>
    <row r="179" spans="1:26" s="4" customFormat="1" x14ac:dyDescent="0.35">
      <c r="A179"/>
      <c r="B179" s="29" t="s">
        <v>170</v>
      </c>
      <c r="C179" s="29" t="s">
        <v>161</v>
      </c>
      <c r="D179" s="29" t="s">
        <v>162</v>
      </c>
      <c r="E179" s="25">
        <v>0</v>
      </c>
      <c r="F179" s="25">
        <v>1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5">
        <v>1</v>
      </c>
      <c r="P179" s="25">
        <v>0</v>
      </c>
      <c r="Q179" s="25">
        <v>1</v>
      </c>
      <c r="R179" s="25">
        <v>1</v>
      </c>
      <c r="S179" s="25">
        <v>0</v>
      </c>
      <c r="T179" s="25">
        <v>1</v>
      </c>
      <c r="U179" s="25">
        <f t="shared" si="41"/>
        <v>1</v>
      </c>
      <c r="W179" s="4">
        <f t="shared" si="42"/>
        <v>-13.410058323849746</v>
      </c>
      <c r="X179" s="5">
        <f t="shared" si="43"/>
        <v>1.4999806891338492E-6</v>
      </c>
      <c r="Y179" s="16">
        <f t="shared" si="44"/>
        <v>1.4999784391951562E-6</v>
      </c>
      <c r="Z179" s="4">
        <f t="shared" si="45"/>
        <v>0</v>
      </c>
    </row>
    <row r="180" spans="1:26" s="4" customFormat="1" x14ac:dyDescent="0.35">
      <c r="A180"/>
      <c r="B180" s="29" t="s">
        <v>170</v>
      </c>
      <c r="C180" s="29" t="s">
        <v>161</v>
      </c>
      <c r="D180" s="29" t="s">
        <v>161</v>
      </c>
      <c r="E180" s="25">
        <v>1</v>
      </c>
      <c r="F180" s="25">
        <v>1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5">
        <v>0</v>
      </c>
      <c r="P180" s="25">
        <v>1</v>
      </c>
      <c r="Q180" s="25">
        <v>0</v>
      </c>
      <c r="R180" s="25">
        <v>0</v>
      </c>
      <c r="S180" s="25">
        <v>0</v>
      </c>
      <c r="T180" s="25">
        <v>0</v>
      </c>
      <c r="U180" s="25">
        <f t="shared" si="41"/>
        <v>0</v>
      </c>
      <c r="W180" s="4">
        <f t="shared" si="42"/>
        <v>0</v>
      </c>
      <c r="X180" s="5">
        <f t="shared" si="43"/>
        <v>1</v>
      </c>
      <c r="Y180" s="16">
        <f t="shared" si="44"/>
        <v>0.99999850002156077</v>
      </c>
      <c r="Z180" s="4">
        <f t="shared" si="45"/>
        <v>-6.5143284770110448E-7</v>
      </c>
    </row>
    <row r="181" spans="1:26" s="4" customFormat="1" x14ac:dyDescent="0.35">
      <c r="A181"/>
      <c r="B181" s="29" t="s">
        <v>171</v>
      </c>
      <c r="C181" s="29" t="s">
        <v>164</v>
      </c>
      <c r="D181" s="29" t="s">
        <v>165</v>
      </c>
      <c r="E181" s="25">
        <v>0</v>
      </c>
      <c r="F181" s="25">
        <v>1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5">
        <v>1</v>
      </c>
      <c r="P181" s="25">
        <v>0</v>
      </c>
      <c r="Q181" s="25">
        <v>1</v>
      </c>
      <c r="R181" s="25">
        <v>0</v>
      </c>
      <c r="S181" s="25">
        <v>0</v>
      </c>
      <c r="T181" s="25">
        <v>1</v>
      </c>
      <c r="U181" s="25">
        <f t="shared" si="41"/>
        <v>1</v>
      </c>
      <c r="W181" s="4">
        <f t="shared" si="42"/>
        <v>-9.9382945282421424</v>
      </c>
      <c r="X181" s="5">
        <f t="shared" si="43"/>
        <v>4.8289590977545578E-5</v>
      </c>
      <c r="Y181" s="6">
        <f t="shared" si="44"/>
        <v>2.2810380850658125E-4</v>
      </c>
      <c r="Z181" s="4">
        <f t="shared" si="45"/>
        <v>0</v>
      </c>
    </row>
    <row r="182" spans="1:26" s="4" customFormat="1" x14ac:dyDescent="0.35">
      <c r="A182"/>
      <c r="B182" s="29" t="s">
        <v>171</v>
      </c>
      <c r="C182" s="29" t="s">
        <v>164</v>
      </c>
      <c r="D182" s="29" t="s">
        <v>164</v>
      </c>
      <c r="E182" s="25">
        <v>1</v>
      </c>
      <c r="F182" s="25">
        <v>1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5">
        <v>0</v>
      </c>
      <c r="P182" s="25">
        <v>1</v>
      </c>
      <c r="Q182" s="25">
        <v>0</v>
      </c>
      <c r="R182" s="25">
        <v>0</v>
      </c>
      <c r="S182" s="25">
        <v>1</v>
      </c>
      <c r="T182" s="25">
        <v>0</v>
      </c>
      <c r="U182" s="25">
        <f t="shared" si="41"/>
        <v>0</v>
      </c>
      <c r="W182" s="4">
        <f t="shared" si="42"/>
        <v>-1.5528129259101005</v>
      </c>
      <c r="X182" s="5">
        <f t="shared" si="43"/>
        <v>0.2116517749265876</v>
      </c>
      <c r="Y182" s="6">
        <f t="shared" si="44"/>
        <v>0.99977189619149343</v>
      </c>
      <c r="Z182" s="4">
        <f t="shared" si="45"/>
        <v>-9.9075525517506609E-5</v>
      </c>
    </row>
    <row r="183" spans="1:26" s="4" customFormat="1" x14ac:dyDescent="0.35">
      <c r="A183"/>
      <c r="B183" s="29" t="s">
        <v>172</v>
      </c>
      <c r="C183" s="29" t="s">
        <v>161</v>
      </c>
      <c r="D183" s="29" t="s">
        <v>162</v>
      </c>
      <c r="E183" s="25">
        <v>0</v>
      </c>
      <c r="F183" s="25">
        <v>1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5">
        <v>1</v>
      </c>
      <c r="P183" s="25">
        <v>0</v>
      </c>
      <c r="Q183" s="25">
        <v>1</v>
      </c>
      <c r="R183" s="25">
        <v>1</v>
      </c>
      <c r="S183" s="25">
        <v>0</v>
      </c>
      <c r="T183" s="25">
        <v>1</v>
      </c>
      <c r="U183" s="25">
        <f t="shared" si="41"/>
        <v>1</v>
      </c>
      <c r="W183" s="4">
        <f t="shared" si="42"/>
        <v>-13.410058323849746</v>
      </c>
      <c r="X183" s="5">
        <f t="shared" si="43"/>
        <v>1.4999806891338492E-6</v>
      </c>
      <c r="Y183" s="16">
        <f t="shared" si="44"/>
        <v>1.4999784391951562E-6</v>
      </c>
      <c r="Z183" s="4">
        <f t="shared" si="45"/>
        <v>0</v>
      </c>
    </row>
    <row r="184" spans="1:26" s="4" customFormat="1" x14ac:dyDescent="0.35">
      <c r="A184"/>
      <c r="B184" s="29" t="s">
        <v>172</v>
      </c>
      <c r="C184" s="29" t="s">
        <v>161</v>
      </c>
      <c r="D184" s="29" t="s">
        <v>161</v>
      </c>
      <c r="E184" s="25">
        <v>1</v>
      </c>
      <c r="F184" s="25">
        <v>1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5">
        <v>0</v>
      </c>
      <c r="P184" s="25">
        <v>1</v>
      </c>
      <c r="Q184" s="25">
        <v>0</v>
      </c>
      <c r="R184" s="25">
        <v>0</v>
      </c>
      <c r="S184" s="25">
        <v>0</v>
      </c>
      <c r="T184" s="25">
        <v>0</v>
      </c>
      <c r="U184" s="25">
        <f t="shared" si="41"/>
        <v>0</v>
      </c>
      <c r="W184" s="4">
        <f t="shared" si="42"/>
        <v>0</v>
      </c>
      <c r="X184" s="5">
        <f t="shared" si="43"/>
        <v>1</v>
      </c>
      <c r="Y184" s="16">
        <f t="shared" si="44"/>
        <v>0.99999850002156077</v>
      </c>
      <c r="Z184" s="4">
        <f t="shared" si="45"/>
        <v>-6.5143284770110448E-7</v>
      </c>
    </row>
    <row r="185" spans="1:26" s="4" customFormat="1" x14ac:dyDescent="0.35">
      <c r="A185"/>
      <c r="B185" s="29" t="s">
        <v>173</v>
      </c>
      <c r="C185" s="29" t="s">
        <v>164</v>
      </c>
      <c r="D185" s="29" t="s">
        <v>165</v>
      </c>
      <c r="E185" s="25">
        <v>0</v>
      </c>
      <c r="F185" s="25">
        <v>1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5">
        <v>1</v>
      </c>
      <c r="P185" s="25">
        <v>0</v>
      </c>
      <c r="Q185" s="25">
        <v>1</v>
      </c>
      <c r="R185" s="25">
        <v>0</v>
      </c>
      <c r="S185" s="25">
        <v>0</v>
      </c>
      <c r="T185" s="25">
        <v>1</v>
      </c>
      <c r="U185" s="25">
        <f t="shared" si="41"/>
        <v>1</v>
      </c>
      <c r="W185" s="4">
        <f t="shared" si="42"/>
        <v>-9.9382945282421424</v>
      </c>
      <c r="X185" s="5">
        <f t="shared" si="43"/>
        <v>4.8289590977545578E-5</v>
      </c>
      <c r="Y185" s="6">
        <f t="shared" si="44"/>
        <v>2.2810380850658125E-4</v>
      </c>
      <c r="Z185" s="4">
        <f t="shared" si="45"/>
        <v>0</v>
      </c>
    </row>
    <row r="186" spans="1:26" s="4" customFormat="1" x14ac:dyDescent="0.35">
      <c r="A186"/>
      <c r="B186" s="29" t="s">
        <v>173</v>
      </c>
      <c r="C186" s="29" t="s">
        <v>164</v>
      </c>
      <c r="D186" s="29" t="s">
        <v>164</v>
      </c>
      <c r="E186" s="25">
        <v>1</v>
      </c>
      <c r="F186" s="25">
        <v>1</v>
      </c>
      <c r="G186" s="26">
        <v>0</v>
      </c>
      <c r="H186" s="26">
        <v>0</v>
      </c>
      <c r="I186" s="26">
        <v>0</v>
      </c>
      <c r="J186" s="26">
        <v>0</v>
      </c>
      <c r="K186" s="26">
        <v>0</v>
      </c>
      <c r="L186" s="26">
        <v>0</v>
      </c>
      <c r="M186" s="26">
        <v>0</v>
      </c>
      <c r="N186" s="26">
        <v>0</v>
      </c>
      <c r="O186" s="25">
        <v>0</v>
      </c>
      <c r="P186" s="25">
        <v>1</v>
      </c>
      <c r="Q186" s="25">
        <v>0</v>
      </c>
      <c r="R186" s="25">
        <v>0</v>
      </c>
      <c r="S186" s="25">
        <v>1</v>
      </c>
      <c r="T186" s="25">
        <v>0</v>
      </c>
      <c r="U186" s="25">
        <f t="shared" si="41"/>
        <v>0</v>
      </c>
      <c r="W186" s="4">
        <f t="shared" si="42"/>
        <v>-1.5528129259101005</v>
      </c>
      <c r="X186" s="5">
        <f t="shared" si="43"/>
        <v>0.2116517749265876</v>
      </c>
      <c r="Y186" s="6">
        <f t="shared" si="44"/>
        <v>0.99977189619149343</v>
      </c>
      <c r="Z186" s="4">
        <f t="shared" si="45"/>
        <v>-9.9075525517506609E-5</v>
      </c>
    </row>
    <row r="187" spans="1:26" s="4" customFormat="1" x14ac:dyDescent="0.35">
      <c r="A187"/>
      <c r="B187" s="29" t="s">
        <v>174</v>
      </c>
      <c r="C187" s="29" t="s">
        <v>161</v>
      </c>
      <c r="D187" s="29" t="s">
        <v>162</v>
      </c>
      <c r="E187" s="25">
        <v>0</v>
      </c>
      <c r="F187" s="25">
        <v>1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0</v>
      </c>
      <c r="O187" s="25">
        <v>1</v>
      </c>
      <c r="P187" s="25">
        <v>0</v>
      </c>
      <c r="Q187" s="25">
        <v>1</v>
      </c>
      <c r="R187" s="25">
        <v>1</v>
      </c>
      <c r="S187" s="25">
        <v>0</v>
      </c>
      <c r="T187" s="25">
        <v>1</v>
      </c>
      <c r="U187" s="25">
        <f t="shared" si="41"/>
        <v>1</v>
      </c>
      <c r="W187" s="4">
        <f t="shared" si="42"/>
        <v>-13.410058323849746</v>
      </c>
      <c r="X187" s="5">
        <f t="shared" si="43"/>
        <v>1.4999806891338492E-6</v>
      </c>
      <c r="Y187" s="16">
        <f t="shared" si="44"/>
        <v>1.4999784391951562E-6</v>
      </c>
      <c r="Z187" s="4">
        <f t="shared" si="45"/>
        <v>0</v>
      </c>
    </row>
    <row r="188" spans="1:26" s="4" customFormat="1" x14ac:dyDescent="0.35">
      <c r="A188"/>
      <c r="B188" s="29" t="s">
        <v>174</v>
      </c>
      <c r="C188" s="29" t="s">
        <v>161</v>
      </c>
      <c r="D188" s="29" t="s">
        <v>161</v>
      </c>
      <c r="E188" s="25">
        <v>1</v>
      </c>
      <c r="F188" s="25">
        <v>1</v>
      </c>
      <c r="G188" s="26">
        <v>0</v>
      </c>
      <c r="H188" s="26">
        <v>0</v>
      </c>
      <c r="I188" s="26">
        <v>0</v>
      </c>
      <c r="J188" s="26">
        <v>0</v>
      </c>
      <c r="K188" s="26">
        <v>0</v>
      </c>
      <c r="L188" s="26">
        <v>0</v>
      </c>
      <c r="M188" s="26">
        <v>0</v>
      </c>
      <c r="N188" s="26">
        <v>0</v>
      </c>
      <c r="O188" s="25">
        <v>0</v>
      </c>
      <c r="P188" s="25">
        <v>1</v>
      </c>
      <c r="Q188" s="25">
        <v>0</v>
      </c>
      <c r="R188" s="25">
        <v>0</v>
      </c>
      <c r="S188" s="25">
        <v>0</v>
      </c>
      <c r="T188" s="25">
        <v>0</v>
      </c>
      <c r="U188" s="25">
        <f t="shared" si="41"/>
        <v>0</v>
      </c>
      <c r="W188" s="4">
        <f t="shared" si="42"/>
        <v>0</v>
      </c>
      <c r="X188" s="5">
        <f t="shared" si="43"/>
        <v>1</v>
      </c>
      <c r="Y188" s="16">
        <f t="shared" si="44"/>
        <v>0.99999850002156077</v>
      </c>
      <c r="Z188" s="4">
        <f t="shared" si="45"/>
        <v>-6.5143284770110448E-7</v>
      </c>
    </row>
    <row r="189" spans="1:26" s="4" customFormat="1" x14ac:dyDescent="0.35">
      <c r="A189"/>
      <c r="B189" s="29" t="s">
        <v>175</v>
      </c>
      <c r="C189" s="29" t="s">
        <v>164</v>
      </c>
      <c r="D189" s="29" t="s">
        <v>165</v>
      </c>
      <c r="E189" s="25">
        <v>0</v>
      </c>
      <c r="F189" s="25">
        <v>1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5">
        <v>1</v>
      </c>
      <c r="P189" s="25">
        <v>0</v>
      </c>
      <c r="Q189" s="25">
        <v>1</v>
      </c>
      <c r="R189" s="25">
        <v>0</v>
      </c>
      <c r="S189" s="25">
        <v>0</v>
      </c>
      <c r="T189" s="25">
        <v>1</v>
      </c>
      <c r="U189" s="25">
        <f t="shared" si="41"/>
        <v>1</v>
      </c>
      <c r="W189" s="4">
        <f t="shared" si="42"/>
        <v>-9.9382945282421424</v>
      </c>
      <c r="X189" s="5">
        <f t="shared" si="43"/>
        <v>4.8289590977545578E-5</v>
      </c>
      <c r="Y189" s="6">
        <f t="shared" si="44"/>
        <v>2.2810380850658125E-4</v>
      </c>
      <c r="Z189" s="4">
        <f t="shared" si="45"/>
        <v>0</v>
      </c>
    </row>
    <row r="190" spans="1:26" s="4" customFormat="1" x14ac:dyDescent="0.35">
      <c r="A190"/>
      <c r="B190" s="29" t="s">
        <v>175</v>
      </c>
      <c r="C190" s="29" t="s">
        <v>164</v>
      </c>
      <c r="D190" s="29" t="s">
        <v>164</v>
      </c>
      <c r="E190" s="25">
        <v>1</v>
      </c>
      <c r="F190" s="25">
        <v>1</v>
      </c>
      <c r="G190" s="26">
        <v>0</v>
      </c>
      <c r="H190" s="26">
        <v>0</v>
      </c>
      <c r="I190" s="26">
        <v>0</v>
      </c>
      <c r="J190" s="26">
        <v>0</v>
      </c>
      <c r="K190" s="26">
        <v>0</v>
      </c>
      <c r="L190" s="26">
        <v>0</v>
      </c>
      <c r="M190" s="26">
        <v>0</v>
      </c>
      <c r="N190" s="26">
        <v>0</v>
      </c>
      <c r="O190" s="25">
        <v>0</v>
      </c>
      <c r="P190" s="25">
        <v>1</v>
      </c>
      <c r="Q190" s="25">
        <v>0</v>
      </c>
      <c r="R190" s="25">
        <v>0</v>
      </c>
      <c r="S190" s="25">
        <v>1</v>
      </c>
      <c r="T190" s="25">
        <v>0</v>
      </c>
      <c r="U190" s="25">
        <f t="shared" si="41"/>
        <v>0</v>
      </c>
      <c r="W190" s="4">
        <f t="shared" si="42"/>
        <v>-1.5528129259101005</v>
      </c>
      <c r="X190" s="5">
        <f t="shared" si="43"/>
        <v>0.2116517749265876</v>
      </c>
      <c r="Y190" s="6">
        <f t="shared" si="44"/>
        <v>0.99977189619149343</v>
      </c>
      <c r="Z190" s="4">
        <f t="shared" si="45"/>
        <v>-9.9075525517506609E-5</v>
      </c>
    </row>
    <row r="191" spans="1:26" s="4" customFormat="1" x14ac:dyDescent="0.35">
      <c r="A191"/>
      <c r="B191" s="29" t="s">
        <v>176</v>
      </c>
      <c r="C191" s="29" t="s">
        <v>161</v>
      </c>
      <c r="D191" s="29" t="s">
        <v>162</v>
      </c>
      <c r="E191" s="25">
        <v>0</v>
      </c>
      <c r="F191" s="25">
        <v>1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5">
        <v>1</v>
      </c>
      <c r="P191" s="25">
        <v>0</v>
      </c>
      <c r="Q191" s="25">
        <v>1</v>
      </c>
      <c r="R191" s="25">
        <v>1</v>
      </c>
      <c r="S191" s="25">
        <v>0</v>
      </c>
      <c r="T191" s="25">
        <v>1</v>
      </c>
      <c r="U191" s="25">
        <f t="shared" si="41"/>
        <v>1</v>
      </c>
      <c r="W191" s="4">
        <f t="shared" si="42"/>
        <v>-13.410058323849746</v>
      </c>
      <c r="X191" s="5">
        <f t="shared" si="43"/>
        <v>1.4999806891338492E-6</v>
      </c>
      <c r="Y191" s="16">
        <f t="shared" si="44"/>
        <v>1.4999784391951562E-6</v>
      </c>
      <c r="Z191" s="4">
        <f t="shared" si="45"/>
        <v>0</v>
      </c>
    </row>
    <row r="192" spans="1:26" s="4" customFormat="1" x14ac:dyDescent="0.35">
      <c r="A192"/>
      <c r="B192" s="29" t="s">
        <v>176</v>
      </c>
      <c r="C192" s="29" t="s">
        <v>161</v>
      </c>
      <c r="D192" s="29" t="s">
        <v>161</v>
      </c>
      <c r="E192" s="25">
        <v>1</v>
      </c>
      <c r="F192" s="25">
        <v>1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5">
        <v>0</v>
      </c>
      <c r="P192" s="25">
        <v>1</v>
      </c>
      <c r="Q192" s="25">
        <v>0</v>
      </c>
      <c r="R192" s="25">
        <v>0</v>
      </c>
      <c r="S192" s="25">
        <v>0</v>
      </c>
      <c r="T192" s="25">
        <v>0</v>
      </c>
      <c r="U192" s="25">
        <f t="shared" si="41"/>
        <v>0</v>
      </c>
      <c r="W192" s="4">
        <f t="shared" si="42"/>
        <v>0</v>
      </c>
      <c r="X192" s="5">
        <f t="shared" si="43"/>
        <v>1</v>
      </c>
      <c r="Y192" s="16">
        <f t="shared" si="44"/>
        <v>0.99999850002156077</v>
      </c>
      <c r="Z192" s="4">
        <f t="shared" si="45"/>
        <v>-6.5143284770110448E-7</v>
      </c>
    </row>
    <row r="193" spans="1:26" s="4" customFormat="1" x14ac:dyDescent="0.35">
      <c r="A193"/>
      <c r="B193" s="29" t="s">
        <v>177</v>
      </c>
      <c r="C193" s="29" t="s">
        <v>164</v>
      </c>
      <c r="D193" s="29" t="s">
        <v>165</v>
      </c>
      <c r="E193" s="25">
        <v>0</v>
      </c>
      <c r="F193" s="25">
        <v>1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5">
        <v>1</v>
      </c>
      <c r="P193" s="25">
        <v>0</v>
      </c>
      <c r="Q193" s="25">
        <v>1</v>
      </c>
      <c r="R193" s="25">
        <v>0</v>
      </c>
      <c r="S193" s="25">
        <v>0</v>
      </c>
      <c r="T193" s="25">
        <v>1</v>
      </c>
      <c r="U193" s="25">
        <f t="shared" si="41"/>
        <v>1</v>
      </c>
      <c r="W193" s="4">
        <f t="shared" si="42"/>
        <v>-9.9382945282421424</v>
      </c>
      <c r="X193" s="5">
        <f t="shared" si="43"/>
        <v>4.8289590977545578E-5</v>
      </c>
      <c r="Y193" s="6">
        <f t="shared" si="44"/>
        <v>2.2810380850658125E-4</v>
      </c>
      <c r="Z193" s="4">
        <f t="shared" si="45"/>
        <v>0</v>
      </c>
    </row>
    <row r="194" spans="1:26" s="4" customFormat="1" x14ac:dyDescent="0.35">
      <c r="A194"/>
      <c r="B194" s="29" t="s">
        <v>177</v>
      </c>
      <c r="C194" s="29" t="s">
        <v>164</v>
      </c>
      <c r="D194" s="29" t="s">
        <v>164</v>
      </c>
      <c r="E194" s="25">
        <v>1</v>
      </c>
      <c r="F194" s="25">
        <v>1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0</v>
      </c>
      <c r="N194" s="26">
        <v>0</v>
      </c>
      <c r="O194" s="25">
        <v>0</v>
      </c>
      <c r="P194" s="25">
        <v>1</v>
      </c>
      <c r="Q194" s="25">
        <v>0</v>
      </c>
      <c r="R194" s="25">
        <v>0</v>
      </c>
      <c r="S194" s="25">
        <v>1</v>
      </c>
      <c r="T194" s="25">
        <v>0</v>
      </c>
      <c r="U194" s="25">
        <f t="shared" si="41"/>
        <v>0</v>
      </c>
      <c r="W194" s="4">
        <f t="shared" si="42"/>
        <v>-1.5528129259101005</v>
      </c>
      <c r="X194" s="5">
        <f t="shared" si="43"/>
        <v>0.2116517749265876</v>
      </c>
      <c r="Y194" s="6">
        <f t="shared" si="44"/>
        <v>0.99977189619149343</v>
      </c>
      <c r="Z194" s="4">
        <f t="shared" si="45"/>
        <v>-9.9075525517506609E-5</v>
      </c>
    </row>
    <row r="195" spans="1:26" s="4" customFormat="1" x14ac:dyDescent="0.35">
      <c r="A195"/>
      <c r="B195" s="29" t="s">
        <v>178</v>
      </c>
      <c r="C195" s="29" t="s">
        <v>161</v>
      </c>
      <c r="D195" s="29" t="s">
        <v>162</v>
      </c>
      <c r="E195" s="25">
        <v>0</v>
      </c>
      <c r="F195" s="25">
        <v>1</v>
      </c>
      <c r="G195" s="26">
        <v>0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0</v>
      </c>
      <c r="N195" s="26">
        <v>0</v>
      </c>
      <c r="O195" s="25">
        <v>1</v>
      </c>
      <c r="P195" s="25">
        <v>0</v>
      </c>
      <c r="Q195" s="25">
        <v>1</v>
      </c>
      <c r="R195" s="25">
        <v>1</v>
      </c>
      <c r="S195" s="25">
        <v>0</v>
      </c>
      <c r="T195" s="25">
        <v>1</v>
      </c>
      <c r="U195" s="25">
        <f t="shared" si="41"/>
        <v>1</v>
      </c>
      <c r="W195" s="4">
        <f t="shared" si="42"/>
        <v>-13.410058323849746</v>
      </c>
      <c r="X195" s="5">
        <f t="shared" si="43"/>
        <v>1.4999806891338492E-6</v>
      </c>
      <c r="Y195" s="16">
        <f t="shared" si="44"/>
        <v>1.4999784391951562E-6</v>
      </c>
      <c r="Z195" s="4">
        <f t="shared" si="45"/>
        <v>0</v>
      </c>
    </row>
    <row r="196" spans="1:26" s="4" customFormat="1" x14ac:dyDescent="0.35">
      <c r="A196"/>
      <c r="B196" s="29" t="s">
        <v>178</v>
      </c>
      <c r="C196" s="29" t="s">
        <v>161</v>
      </c>
      <c r="D196" s="29" t="s">
        <v>161</v>
      </c>
      <c r="E196" s="25">
        <v>1</v>
      </c>
      <c r="F196" s="25">
        <v>1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0</v>
      </c>
      <c r="O196" s="25">
        <v>0</v>
      </c>
      <c r="P196" s="25">
        <v>1</v>
      </c>
      <c r="Q196" s="25">
        <v>0</v>
      </c>
      <c r="R196" s="25">
        <v>0</v>
      </c>
      <c r="S196" s="25">
        <v>0</v>
      </c>
      <c r="T196" s="25">
        <v>0</v>
      </c>
      <c r="U196" s="25">
        <f t="shared" si="41"/>
        <v>0</v>
      </c>
      <c r="W196" s="4">
        <f t="shared" si="42"/>
        <v>0</v>
      </c>
      <c r="X196" s="5">
        <f t="shared" si="43"/>
        <v>1</v>
      </c>
      <c r="Y196" s="16">
        <f t="shared" si="44"/>
        <v>0.99999850002156077</v>
      </c>
      <c r="Z196" s="4">
        <f t="shared" si="45"/>
        <v>-6.5143284770110448E-7</v>
      </c>
    </row>
    <row r="197" spans="1:26" s="4" customFormat="1" x14ac:dyDescent="0.35">
      <c r="A197"/>
      <c r="B197" s="29" t="s">
        <v>179</v>
      </c>
      <c r="C197" s="29" t="s">
        <v>164</v>
      </c>
      <c r="D197" s="29" t="s">
        <v>165</v>
      </c>
      <c r="E197" s="25">
        <v>0</v>
      </c>
      <c r="F197" s="25">
        <v>1</v>
      </c>
      <c r="G197" s="26">
        <v>0</v>
      </c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0</v>
      </c>
      <c r="O197" s="25">
        <v>1</v>
      </c>
      <c r="P197" s="25">
        <v>0</v>
      </c>
      <c r="Q197" s="25">
        <v>1</v>
      </c>
      <c r="R197" s="25">
        <v>0</v>
      </c>
      <c r="S197" s="25">
        <v>0</v>
      </c>
      <c r="T197" s="25">
        <v>1</v>
      </c>
      <c r="U197" s="25">
        <f t="shared" si="41"/>
        <v>1</v>
      </c>
      <c r="W197" s="4">
        <f t="shared" si="42"/>
        <v>-9.9382945282421424</v>
      </c>
      <c r="X197" s="5">
        <f t="shared" si="43"/>
        <v>4.8289590977545578E-5</v>
      </c>
      <c r="Y197" s="6">
        <f t="shared" si="44"/>
        <v>2.2810380850658125E-4</v>
      </c>
      <c r="Z197" s="4">
        <f t="shared" si="45"/>
        <v>0</v>
      </c>
    </row>
    <row r="198" spans="1:26" s="4" customFormat="1" x14ac:dyDescent="0.35">
      <c r="A198"/>
      <c r="B198" s="29" t="s">
        <v>179</v>
      </c>
      <c r="C198" s="29" t="s">
        <v>164</v>
      </c>
      <c r="D198" s="29" t="s">
        <v>164</v>
      </c>
      <c r="E198" s="25">
        <v>1</v>
      </c>
      <c r="F198" s="25">
        <v>1</v>
      </c>
      <c r="G198" s="26">
        <v>0</v>
      </c>
      <c r="H198" s="26">
        <v>0</v>
      </c>
      <c r="I198" s="26">
        <v>0</v>
      </c>
      <c r="J198" s="26">
        <v>0</v>
      </c>
      <c r="K198" s="26">
        <v>0</v>
      </c>
      <c r="L198" s="26">
        <v>0</v>
      </c>
      <c r="M198" s="26">
        <v>0</v>
      </c>
      <c r="N198" s="26">
        <v>0</v>
      </c>
      <c r="O198" s="25">
        <v>0</v>
      </c>
      <c r="P198" s="25">
        <v>1</v>
      </c>
      <c r="Q198" s="25">
        <v>0</v>
      </c>
      <c r="R198" s="25">
        <v>0</v>
      </c>
      <c r="S198" s="25">
        <v>1</v>
      </c>
      <c r="T198" s="25">
        <v>0</v>
      </c>
      <c r="U198" s="25">
        <f t="shared" si="41"/>
        <v>0</v>
      </c>
      <c r="W198" s="4">
        <f t="shared" si="42"/>
        <v>-1.5528129259101005</v>
      </c>
      <c r="X198" s="5">
        <f t="shared" si="43"/>
        <v>0.2116517749265876</v>
      </c>
      <c r="Y198" s="6">
        <f t="shared" si="44"/>
        <v>0.99977189619149343</v>
      </c>
      <c r="Z198" s="4">
        <f t="shared" si="45"/>
        <v>-9.9075525517506609E-5</v>
      </c>
    </row>
    <row r="199" spans="1:26" s="4" customFormat="1" x14ac:dyDescent="0.35">
      <c r="A199"/>
      <c r="B199" s="29" t="s">
        <v>180</v>
      </c>
      <c r="C199" s="29" t="s">
        <v>161</v>
      </c>
      <c r="D199" s="29" t="s">
        <v>162</v>
      </c>
      <c r="E199" s="25">
        <v>0</v>
      </c>
      <c r="F199" s="25">
        <v>1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5">
        <v>1</v>
      </c>
      <c r="P199" s="25">
        <v>0</v>
      </c>
      <c r="Q199" s="25">
        <v>1</v>
      </c>
      <c r="R199" s="25">
        <v>1</v>
      </c>
      <c r="S199" s="25">
        <v>0</v>
      </c>
      <c r="T199" s="25">
        <v>1</v>
      </c>
      <c r="U199" s="25">
        <f t="shared" ref="U199:U206" si="46">IF(E199=0,1,0)</f>
        <v>1</v>
      </c>
      <c r="W199" s="4">
        <f t="shared" ref="W199:W206" si="47">-SUMPRODUCT(G199:U199,G$4:U$4)</f>
        <v>-13.410058323849746</v>
      </c>
      <c r="X199" s="5">
        <f t="shared" ref="X199:X230" si="48">EXP(W199)</f>
        <v>1.4999806891338492E-6</v>
      </c>
      <c r="Y199" s="16">
        <f t="shared" ref="Y199:Y230" si="49">X199/SUMIF(B:B,B199,X:X)</f>
        <v>1.9853789110781989E-6</v>
      </c>
      <c r="Z199" s="4">
        <f t="shared" ref="Z199:Z230" si="50">LOG(Y199)*E199</f>
        <v>0</v>
      </c>
    </row>
    <row r="200" spans="1:26" s="4" customFormat="1" x14ac:dyDescent="0.35">
      <c r="A200"/>
      <c r="B200" s="29" t="s">
        <v>180</v>
      </c>
      <c r="C200" s="29" t="s">
        <v>161</v>
      </c>
      <c r="D200" s="29" t="s">
        <v>161</v>
      </c>
      <c r="E200" s="25">
        <v>1</v>
      </c>
      <c r="F200" s="25">
        <v>1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5">
        <v>1</v>
      </c>
      <c r="P200" s="25">
        <v>1</v>
      </c>
      <c r="Q200" s="25">
        <v>0</v>
      </c>
      <c r="R200" s="25">
        <v>0</v>
      </c>
      <c r="S200" s="25">
        <v>0</v>
      </c>
      <c r="T200" s="25">
        <v>0</v>
      </c>
      <c r="U200" s="25">
        <f t="shared" si="46"/>
        <v>0</v>
      </c>
      <c r="W200" s="4">
        <f t="shared" si="47"/>
        <v>-0.28035953438191319</v>
      </c>
      <c r="X200" s="5">
        <f t="shared" si="48"/>
        <v>0.75551206005770943</v>
      </c>
      <c r="Y200" s="16">
        <f t="shared" si="49"/>
        <v>0.99999801462108895</v>
      </c>
      <c r="Z200" s="4">
        <f t="shared" si="50"/>
        <v>-8.6223996149347969E-7</v>
      </c>
    </row>
    <row r="201" spans="1:26" s="4" customFormat="1" x14ac:dyDescent="0.35">
      <c r="A201"/>
      <c r="B201" s="29" t="s">
        <v>181</v>
      </c>
      <c r="C201" s="29" t="s">
        <v>164</v>
      </c>
      <c r="D201" s="29" t="s">
        <v>165</v>
      </c>
      <c r="E201" s="25">
        <v>0</v>
      </c>
      <c r="F201" s="25">
        <v>1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5">
        <v>1</v>
      </c>
      <c r="P201" s="25">
        <v>0</v>
      </c>
      <c r="Q201" s="25">
        <v>1</v>
      </c>
      <c r="R201" s="25">
        <v>0</v>
      </c>
      <c r="S201" s="25">
        <v>0</v>
      </c>
      <c r="T201" s="25">
        <v>1</v>
      </c>
      <c r="U201" s="25">
        <f t="shared" si="46"/>
        <v>1</v>
      </c>
      <c r="W201" s="4">
        <f t="shared" si="47"/>
        <v>-9.9382945282421424</v>
      </c>
      <c r="X201" s="5">
        <f t="shared" si="48"/>
        <v>4.8289590977545578E-5</v>
      </c>
      <c r="Y201" s="6">
        <f t="shared" si="49"/>
        <v>2.2810380850658125E-4</v>
      </c>
      <c r="Z201" s="4">
        <f t="shared" si="50"/>
        <v>0</v>
      </c>
    </row>
    <row r="202" spans="1:26" s="4" customFormat="1" x14ac:dyDescent="0.35">
      <c r="A202"/>
      <c r="B202" s="29" t="s">
        <v>181</v>
      </c>
      <c r="C202" s="29" t="s">
        <v>164</v>
      </c>
      <c r="D202" s="29" t="s">
        <v>164</v>
      </c>
      <c r="E202" s="25">
        <v>1</v>
      </c>
      <c r="F202" s="25">
        <v>1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0</v>
      </c>
      <c r="N202" s="26">
        <v>0</v>
      </c>
      <c r="O202" s="25">
        <v>0</v>
      </c>
      <c r="P202" s="25">
        <v>1</v>
      </c>
      <c r="Q202" s="25">
        <v>0</v>
      </c>
      <c r="R202" s="25">
        <v>0</v>
      </c>
      <c r="S202" s="25">
        <v>1</v>
      </c>
      <c r="T202" s="25">
        <v>0</v>
      </c>
      <c r="U202" s="25">
        <f t="shared" si="46"/>
        <v>0</v>
      </c>
      <c r="W202" s="4">
        <f t="shared" si="47"/>
        <v>-1.5528129259101005</v>
      </c>
      <c r="X202" s="5">
        <f t="shared" si="48"/>
        <v>0.2116517749265876</v>
      </c>
      <c r="Y202" s="6">
        <f t="shared" si="49"/>
        <v>0.99977189619149343</v>
      </c>
      <c r="Z202" s="4">
        <f t="shared" si="50"/>
        <v>-9.9075525517506609E-5</v>
      </c>
    </row>
    <row r="203" spans="1:26" s="4" customFormat="1" x14ac:dyDescent="0.35">
      <c r="A203"/>
      <c r="B203" s="29" t="s">
        <v>182</v>
      </c>
      <c r="C203" s="29" t="s">
        <v>161</v>
      </c>
      <c r="D203" s="29" t="s">
        <v>162</v>
      </c>
      <c r="E203" s="25">
        <v>0</v>
      </c>
      <c r="F203" s="25">
        <v>1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5">
        <v>1</v>
      </c>
      <c r="P203" s="25">
        <v>0</v>
      </c>
      <c r="Q203" s="25">
        <v>1</v>
      </c>
      <c r="R203" s="25">
        <v>1</v>
      </c>
      <c r="S203" s="25">
        <v>0</v>
      </c>
      <c r="T203" s="25">
        <v>1</v>
      </c>
      <c r="U203" s="25">
        <f t="shared" si="46"/>
        <v>1</v>
      </c>
      <c r="W203" s="4">
        <f t="shared" si="47"/>
        <v>-13.410058323849746</v>
      </c>
      <c r="X203" s="5">
        <f t="shared" si="48"/>
        <v>1.4999806891338492E-6</v>
      </c>
      <c r="Y203" s="16">
        <f t="shared" si="49"/>
        <v>1.4999784391951562E-6</v>
      </c>
      <c r="Z203" s="4">
        <f t="shared" si="50"/>
        <v>0</v>
      </c>
    </row>
    <row r="204" spans="1:26" s="4" customFormat="1" x14ac:dyDescent="0.35">
      <c r="A204"/>
      <c r="B204" s="29" t="s">
        <v>182</v>
      </c>
      <c r="C204" s="29" t="s">
        <v>161</v>
      </c>
      <c r="D204" s="29" t="s">
        <v>161</v>
      </c>
      <c r="E204" s="25">
        <v>1</v>
      </c>
      <c r="F204" s="25">
        <v>1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5">
        <v>0</v>
      </c>
      <c r="P204" s="25">
        <v>1</v>
      </c>
      <c r="Q204" s="25">
        <v>0</v>
      </c>
      <c r="R204" s="25">
        <v>0</v>
      </c>
      <c r="S204" s="25">
        <v>0</v>
      </c>
      <c r="T204" s="25">
        <v>0</v>
      </c>
      <c r="U204" s="25">
        <f t="shared" si="46"/>
        <v>0</v>
      </c>
      <c r="W204" s="4">
        <f t="shared" si="47"/>
        <v>0</v>
      </c>
      <c r="X204" s="5">
        <f t="shared" si="48"/>
        <v>1</v>
      </c>
      <c r="Y204" s="16">
        <f t="shared" si="49"/>
        <v>0.99999850002156077</v>
      </c>
      <c r="Z204" s="4">
        <f t="shared" si="50"/>
        <v>-6.5143284770110448E-7</v>
      </c>
    </row>
    <row r="205" spans="1:26" s="4" customFormat="1" x14ac:dyDescent="0.35">
      <c r="A205"/>
      <c r="B205" s="29" t="s">
        <v>183</v>
      </c>
      <c r="C205" s="29" t="s">
        <v>164</v>
      </c>
      <c r="D205" s="29" t="s">
        <v>165</v>
      </c>
      <c r="E205" s="25">
        <v>0</v>
      </c>
      <c r="F205" s="25">
        <v>1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5">
        <v>1</v>
      </c>
      <c r="P205" s="25">
        <v>0</v>
      </c>
      <c r="Q205" s="25">
        <v>1</v>
      </c>
      <c r="R205" s="25">
        <v>0</v>
      </c>
      <c r="S205" s="25">
        <v>0</v>
      </c>
      <c r="T205" s="25">
        <v>1</v>
      </c>
      <c r="U205" s="25">
        <f t="shared" si="46"/>
        <v>1</v>
      </c>
      <c r="W205" s="4">
        <f t="shared" si="47"/>
        <v>-9.9382945282421424</v>
      </c>
      <c r="X205" s="5">
        <f t="shared" si="48"/>
        <v>4.8289590977545578E-5</v>
      </c>
      <c r="Y205" s="6">
        <f t="shared" si="49"/>
        <v>2.2810380850658125E-4</v>
      </c>
      <c r="Z205" s="4">
        <f t="shared" si="50"/>
        <v>0</v>
      </c>
    </row>
    <row r="206" spans="1:26" s="4" customFormat="1" x14ac:dyDescent="0.35">
      <c r="A206"/>
      <c r="B206" s="29" t="s">
        <v>183</v>
      </c>
      <c r="C206" s="29" t="s">
        <v>164</v>
      </c>
      <c r="D206" s="29" t="s">
        <v>164</v>
      </c>
      <c r="E206" s="25">
        <v>1</v>
      </c>
      <c r="F206" s="25">
        <v>1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5">
        <v>0</v>
      </c>
      <c r="P206" s="25">
        <v>1</v>
      </c>
      <c r="Q206" s="25">
        <v>0</v>
      </c>
      <c r="R206" s="25">
        <v>0</v>
      </c>
      <c r="S206" s="25">
        <v>1</v>
      </c>
      <c r="T206" s="25">
        <v>0</v>
      </c>
      <c r="U206" s="25">
        <f t="shared" si="46"/>
        <v>0</v>
      </c>
      <c r="W206" s="4">
        <f t="shared" si="47"/>
        <v>-1.5528129259101005</v>
      </c>
      <c r="X206" s="5">
        <f t="shared" si="48"/>
        <v>0.2116517749265876</v>
      </c>
      <c r="Y206" s="6">
        <f t="shared" si="49"/>
        <v>0.99977189619149343</v>
      </c>
      <c r="Z206" s="4">
        <f t="shared" si="50"/>
        <v>-9.9075525517506609E-5</v>
      </c>
    </row>
  </sheetData>
  <mergeCells count="5">
    <mergeCell ref="G1:H1"/>
    <mergeCell ref="I1:J1"/>
    <mergeCell ref="K1:L1"/>
    <mergeCell ref="M1:N1"/>
    <mergeCell ref="O1:P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12"/>
  <sheetViews>
    <sheetView zoomScaleNormal="100" workbookViewId="0">
      <selection activeCell="A11" sqref="A11"/>
    </sheetView>
  </sheetViews>
  <sheetFormatPr defaultColWidth="11.59765625" defaultRowHeight="12.75" x14ac:dyDescent="0.35"/>
  <sheetData>
    <row r="2" spans="1:1" x14ac:dyDescent="0.35">
      <c r="A2" t="s">
        <v>184</v>
      </c>
    </row>
    <row r="3" spans="1:1" x14ac:dyDescent="0.35">
      <c r="A3" t="s">
        <v>38</v>
      </c>
    </row>
    <row r="4" spans="1:1" x14ac:dyDescent="0.35">
      <c r="A4" t="s">
        <v>185</v>
      </c>
    </row>
    <row r="5" spans="1:1" x14ac:dyDescent="0.35">
      <c r="A5" t="s">
        <v>186</v>
      </c>
    </row>
    <row r="6" spans="1:1" x14ac:dyDescent="0.35">
      <c r="A6" t="s">
        <v>187</v>
      </c>
    </row>
    <row r="7" spans="1:1" x14ac:dyDescent="0.35">
      <c r="A7" t="s">
        <v>188</v>
      </c>
    </row>
    <row r="8" spans="1:1" x14ac:dyDescent="0.35">
      <c r="A8" t="s">
        <v>189</v>
      </c>
    </row>
    <row r="9" spans="1:1" x14ac:dyDescent="0.35">
      <c r="A9" t="s">
        <v>190</v>
      </c>
    </row>
    <row r="10" spans="1:1" x14ac:dyDescent="0.35">
      <c r="A10" t="s">
        <v>191</v>
      </c>
    </row>
    <row r="11" spans="1:1" x14ac:dyDescent="0.35">
      <c r="A11" t="s">
        <v>192</v>
      </c>
    </row>
    <row r="12" spans="1:1" x14ac:dyDescent="0.35">
      <c r="A12" t="s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across-item variation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Claire</cp:lastModifiedBy>
  <cp:revision>7</cp:revision>
  <dcterms:created xsi:type="dcterms:W3CDTF">2022-12-09T17:36:25Z</dcterms:created>
  <dcterms:modified xsi:type="dcterms:W3CDTF">2023-01-05T00:21:08Z</dcterms:modified>
  <dc:language>en-US</dc:language>
</cp:coreProperties>
</file>