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put" sheetId="1" state="visible" r:id="rId2"/>
    <sheet name="lexC analysis" sheetId="2" state="visible" r:id="rId3"/>
    <sheet name="UseListed analysis" sheetId="3" state="visible" r:id="rId4"/>
    <sheet name="URCs" sheetId="4" state="visible" r:id="rId5"/>
    <sheet name="PFCs" sheetId="5" state="visible" r:id="rId6"/>
    <sheet name="GSR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<sst xmlns="http://schemas.openxmlformats.org/spreadsheetml/2006/main" count="473" uniqueCount="74">
  <si>
    <t xml:space="preserve">input</t>
  </si>
  <si>
    <t xml:space="preserve">lexeme</t>
  </si>
  <si>
    <t xml:space="preserve">candidate</t>
  </si>
  <si>
    <t xml:space="preserve">surface</t>
  </si>
  <si>
    <t xml:space="preserve">obs.prob</t>
  </si>
  <si>
    <t xml:space="preserve">tab.prob</t>
  </si>
  <si>
    <t xml:space="preserve">*D#</t>
  </si>
  <si>
    <t xml:space="preserve">*VTV</t>
  </si>
  <si>
    <t xml:space="preserve">Faith</t>
  </si>
  <si>
    <t xml:space="preserve">Faith_listed</t>
  </si>
  <si>
    <t xml:space="preserve">cat</t>
  </si>
  <si>
    <t xml:space="preserve">pak</t>
  </si>
  <si>
    <t xml:space="preserve">pag</t>
  </si>
  <si>
    <t xml:space="preserve">cat_pl</t>
  </si>
  <si>
    <t xml:space="preserve">pak_a</t>
  </si>
  <si>
    <t xml:space="preserve">paka</t>
  </si>
  <si>
    <t xml:space="preserve">paga</t>
  </si>
  <si>
    <t xml:space="preserve">dog</t>
  </si>
  <si>
    <t xml:space="preserve">dog_pl</t>
  </si>
  <si>
    <t xml:space="preserve">pag_a</t>
  </si>
  <si>
    <t xml:space="preserve">mouse</t>
  </si>
  <si>
    <t xml:space="preserve">mouse_pl</t>
  </si>
  <si>
    <t xml:space="preserve">L1 penalty</t>
  </si>
  <si>
    <t xml:space="preserve">sigma:</t>
  </si>
  <si>
    <t xml:space="preserve">mu:</t>
  </si>
  <si>
    <t xml:space="preserve">very different solutions with L1 vs L2!</t>
  </si>
  <si>
    <t xml:space="preserve">L2 penalty</t>
  </si>
  <si>
    <t xml:space="preserve">*D_cat</t>
  </si>
  <si>
    <t xml:space="preserve">*D_dog</t>
  </si>
  <si>
    <t xml:space="preserve">*D_mouse</t>
  </si>
  <si>
    <t xml:space="preserve">*VTV_cat</t>
  </si>
  <si>
    <t xml:space="preserve">*VTV_dog</t>
  </si>
  <si>
    <t xml:space="preserve">*VTV_mouse</t>
  </si>
  <si>
    <t xml:space="preserve">Faith_cat</t>
  </si>
  <si>
    <t xml:space="preserve">Faith_dog</t>
  </si>
  <si>
    <t xml:space="preserve">Faith_mouse</t>
  </si>
  <si>
    <t xml:space="preserve">H</t>
  </si>
  <si>
    <t xml:space="preserve">eH</t>
  </si>
  <si>
    <t xml:space="preserve">p</t>
  </si>
  <si>
    <t xml:space="preserve">Likelihood:</t>
  </si>
  <si>
    <t xml:space="preserve">Objective (L1)</t>
  </si>
  <si>
    <t xml:space="preserve">Objective (L2)</t>
  </si>
  <si>
    <t xml:space="preserve">wuk</t>
  </si>
  <si>
    <t xml:space="preserve">wuka</t>
  </si>
  <si>
    <t xml:space="preserve">wug</t>
  </si>
  <si>
    <t xml:space="preserve">model comparison to drop constraints: do you eventually get to something like the L1 solution?</t>
  </si>
  <si>
    <t xml:space="preserve">wuga</t>
  </si>
  <si>
    <t xml:space="preserve">Faith and Faith_listed are the same constraint</t>
  </si>
  <si>
    <t xml:space="preserve">UseListed</t>
  </si>
  <si>
    <t xml:space="preserve">pak+a→paka</t>
  </si>
  <si>
    <t xml:space="preserve">pak+a→paga</t>
  </si>
  <si>
    <t xml:space="preserve">paka→paka</t>
  </si>
  <si>
    <t xml:space="preserve">paka→paga</t>
  </si>
  <si>
    <t xml:space="preserve">pag+a→ paka</t>
  </si>
  <si>
    <t xml:space="preserve">pag+a→ paga</t>
  </si>
  <si>
    <t xml:space="preserve">paga → paka</t>
  </si>
  <si>
    <t xml:space="preserve">paga → paga</t>
  </si>
  <si>
    <t xml:space="preserve">(wuga)</t>
  </si>
  <si>
    <t xml:space="preserve">ur_mouse = pak</t>
  </si>
  <si>
    <t xml:space="preserve">ur_mouse=pag</t>
  </si>
  <si>
    <t xml:space="preserve">pag+a → paka</t>
  </si>
  <si>
    <t xml:space="preserve">pag+a → paga</t>
  </si>
  <si>
    <t xml:space="preserve">cat_k</t>
  </si>
  <si>
    <t xml:space="preserve">cat_g</t>
  </si>
  <si>
    <t xml:space="preserve">dog_k</t>
  </si>
  <si>
    <t xml:space="preserve">dog_g</t>
  </si>
  <si>
    <t xml:space="preserve">mouse_k</t>
  </si>
  <si>
    <t xml:space="preserve">mouse_g</t>
  </si>
  <si>
    <t xml:space="preserve">k_cat</t>
  </si>
  <si>
    <t xml:space="preserve">g_cat</t>
  </si>
  <si>
    <t xml:space="preserve">k_dog</t>
  </si>
  <si>
    <t xml:space="preserve">g_dog</t>
  </si>
  <si>
    <t xml:space="preserve">k_mouse</t>
  </si>
  <si>
    <t xml:space="preserve">g_mouse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</si>
</sst>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EEBF7"/>
        <bgColor rgb="FFDEE6EF"/>
      </patternFill>
    </fill>
    <fill>
      <patternFill patternType="solid">
        <fgColor rgb="FFE0C2CD"/>
        <bgColor rgb="FFCCCCFF"/>
      </patternFill>
    </fill>
    <fill>
      <patternFill patternType="solid">
        <fgColor rgb="FFDEE6EF"/>
        <bgColor rgb="FFDEEBF7"/>
      </patternFill>
    </fill>
    <fill>
      <patternFill patternType="solid">
        <fgColor rgb="FFF6F9D4"/>
        <bgColor rgb="FFFFFFFF"/>
      </patternFill>
    </fill>
    <fill>
      <patternFill patternType="solid">
        <fgColor rgb="FFDDE8CB"/>
        <bgColor rgb="FFDEE6E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808080"/>
      <rgbColor rgb="FF9999FF"/>
      <rgbColor rgb="FF993366"/>
      <rgbColor rgb="FFF6F9D4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6E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1" t="s">
        <v>10</v>
      </c>
      <c r="B2" s="1" t="s">
        <v>11</v>
      </c>
      <c r="C2" s="1" t="s">
        <v>11</v>
      </c>
      <c r="D2" s="1" t="s">
        <v>11</v>
      </c>
      <c r="E2" s="1" t="n">
        <v>1</v>
      </c>
      <c r="F2" s="1" t="n">
        <v>1</v>
      </c>
      <c r="G2" s="1" t="n">
        <v>0</v>
      </c>
      <c r="H2" s="1" t="n">
        <v>0</v>
      </c>
      <c r="I2" s="1" t="n">
        <v>0</v>
      </c>
      <c r="J2" s="1" t="n">
        <v>0</v>
      </c>
    </row>
    <row r="3" customFormat="false" ht="12.8" hidden="false" customHeight="false" outlineLevel="0" collapsed="false">
      <c r="A3" s="1" t="s">
        <v>10</v>
      </c>
      <c r="B3" s="1" t="s">
        <v>11</v>
      </c>
      <c r="C3" s="1" t="s">
        <v>12</v>
      </c>
      <c r="D3" s="1" t="s">
        <v>12</v>
      </c>
      <c r="E3" s="1" t="n">
        <v>0</v>
      </c>
      <c r="F3" s="1" t="n">
        <v>1</v>
      </c>
      <c r="G3" s="1" t="n">
        <v>1</v>
      </c>
      <c r="H3" s="1" t="n">
        <v>0</v>
      </c>
      <c r="I3" s="1" t="n">
        <v>1</v>
      </c>
      <c r="J3" s="1" t="n">
        <v>1</v>
      </c>
    </row>
    <row r="4" customFormat="false" ht="12.8" hidden="false" customHeight="false" outlineLevel="0" collapsed="false">
      <c r="A4" s="1" t="s">
        <v>13</v>
      </c>
      <c r="B4" s="1" t="s">
        <v>14</v>
      </c>
      <c r="C4" s="1" t="s">
        <v>15</v>
      </c>
      <c r="D4" s="1" t="s">
        <v>15</v>
      </c>
      <c r="E4" s="1" t="n">
        <v>1</v>
      </c>
      <c r="F4" s="1" t="n">
        <v>1</v>
      </c>
      <c r="G4" s="1" t="n">
        <v>0</v>
      </c>
      <c r="H4" s="1" t="n">
        <v>1</v>
      </c>
      <c r="I4" s="1" t="n">
        <v>0</v>
      </c>
      <c r="J4" s="1" t="n">
        <v>0</v>
      </c>
    </row>
    <row r="5" customFormat="false" ht="12.8" hidden="false" customHeight="false" outlineLevel="0" collapsed="false">
      <c r="A5" s="1" t="s">
        <v>13</v>
      </c>
      <c r="B5" s="1" t="s">
        <v>14</v>
      </c>
      <c r="C5" s="1" t="s">
        <v>16</v>
      </c>
      <c r="D5" s="1" t="s">
        <v>16</v>
      </c>
      <c r="E5" s="1" t="n">
        <v>0</v>
      </c>
      <c r="F5" s="1" t="n">
        <v>1</v>
      </c>
      <c r="G5" s="1" t="n">
        <v>0</v>
      </c>
      <c r="H5" s="1" t="n">
        <v>0</v>
      </c>
      <c r="I5" s="1" t="n">
        <v>1</v>
      </c>
      <c r="J5" s="1" t="n">
        <v>1</v>
      </c>
    </row>
    <row r="6" customFormat="false" ht="12.8" hidden="false" customHeight="false" outlineLevel="0" collapsed="false">
      <c r="A6" s="1" t="s">
        <v>17</v>
      </c>
      <c r="B6" s="1" t="s">
        <v>12</v>
      </c>
      <c r="C6" s="1" t="s">
        <v>11</v>
      </c>
      <c r="D6" s="1" t="s">
        <v>11</v>
      </c>
      <c r="E6" s="1" t="n">
        <v>0</v>
      </c>
      <c r="F6" s="1" t="n">
        <v>1</v>
      </c>
      <c r="G6" s="1" t="n">
        <v>0</v>
      </c>
      <c r="H6" s="1" t="n">
        <v>0</v>
      </c>
      <c r="I6" s="1" t="n">
        <v>1</v>
      </c>
      <c r="J6" s="1" t="n">
        <v>1</v>
      </c>
    </row>
    <row r="7" customFormat="false" ht="12.8" hidden="false" customHeight="false" outlineLevel="0" collapsed="false">
      <c r="A7" s="1" t="s">
        <v>17</v>
      </c>
      <c r="B7" s="1" t="s">
        <v>12</v>
      </c>
      <c r="C7" s="1" t="s">
        <v>12</v>
      </c>
      <c r="D7" s="1" t="s">
        <v>12</v>
      </c>
      <c r="E7" s="1" t="n">
        <v>1</v>
      </c>
      <c r="F7" s="1" t="n">
        <v>1</v>
      </c>
      <c r="G7" s="1" t="n">
        <v>1</v>
      </c>
      <c r="H7" s="1" t="n">
        <v>0</v>
      </c>
      <c r="I7" s="1" t="n">
        <v>0</v>
      </c>
      <c r="J7" s="1" t="n">
        <v>0</v>
      </c>
    </row>
    <row r="8" customFormat="false" ht="12.8" hidden="false" customHeight="false" outlineLevel="0" collapsed="false">
      <c r="A8" s="1" t="s">
        <v>18</v>
      </c>
      <c r="B8" s="1" t="s">
        <v>19</v>
      </c>
      <c r="C8" s="1" t="s">
        <v>15</v>
      </c>
      <c r="D8" s="1" t="s">
        <v>15</v>
      </c>
      <c r="E8" s="1" t="n">
        <v>0</v>
      </c>
      <c r="F8" s="1" t="n">
        <v>1</v>
      </c>
      <c r="G8" s="1" t="n">
        <v>0</v>
      </c>
      <c r="H8" s="1" t="n">
        <v>1</v>
      </c>
      <c r="I8" s="1" t="n">
        <v>1</v>
      </c>
      <c r="J8" s="1" t="n">
        <v>1</v>
      </c>
    </row>
    <row r="9" customFormat="false" ht="12.8" hidden="false" customHeight="false" outlineLevel="0" collapsed="false">
      <c r="A9" s="1" t="s">
        <v>18</v>
      </c>
      <c r="B9" s="1" t="s">
        <v>19</v>
      </c>
      <c r="C9" s="1" t="s">
        <v>16</v>
      </c>
      <c r="D9" s="1" t="s">
        <v>16</v>
      </c>
      <c r="E9" s="1" t="n">
        <v>1</v>
      </c>
      <c r="F9" s="1" t="n">
        <v>1</v>
      </c>
      <c r="G9" s="1" t="n">
        <v>0</v>
      </c>
      <c r="H9" s="1" t="n">
        <v>0</v>
      </c>
      <c r="I9" s="1" t="n">
        <v>0</v>
      </c>
      <c r="J9" s="1" t="n">
        <v>0</v>
      </c>
    </row>
    <row r="10" customFormat="false" ht="12.8" hidden="false" customHeight="false" outlineLevel="0" collapsed="false">
      <c r="A10" s="1" t="s">
        <v>20</v>
      </c>
      <c r="B10" s="1" t="s">
        <v>11</v>
      </c>
      <c r="C10" s="1" t="s">
        <v>11</v>
      </c>
      <c r="D10" s="1" t="s">
        <v>11</v>
      </c>
      <c r="E10" s="1" t="n">
        <v>1</v>
      </c>
      <c r="F10" s="1" t="n">
        <v>1</v>
      </c>
      <c r="G10" s="1" t="n">
        <v>0</v>
      </c>
      <c r="H10" s="1" t="n">
        <v>0</v>
      </c>
      <c r="I10" s="1" t="n">
        <v>0</v>
      </c>
      <c r="J10" s="1" t="n">
        <v>0</v>
      </c>
    </row>
    <row r="11" customFormat="false" ht="12.8" hidden="false" customHeight="false" outlineLevel="0" collapsed="false">
      <c r="A11" s="1" t="s">
        <v>20</v>
      </c>
      <c r="B11" s="1" t="s">
        <v>11</v>
      </c>
      <c r="C11" s="1" t="s">
        <v>12</v>
      </c>
      <c r="D11" s="1" t="s">
        <v>12</v>
      </c>
      <c r="E11" s="1" t="n">
        <v>0</v>
      </c>
      <c r="F11" s="1" t="n">
        <v>1</v>
      </c>
      <c r="G11" s="1" t="n">
        <v>1</v>
      </c>
      <c r="H11" s="1" t="n">
        <v>0</v>
      </c>
      <c r="I11" s="1" t="n">
        <v>1</v>
      </c>
      <c r="J11" s="1" t="n">
        <v>1</v>
      </c>
    </row>
    <row r="12" customFormat="false" ht="12.8" hidden="false" customHeight="false" outlineLevel="0" collapsed="false">
      <c r="A12" s="1" t="s">
        <v>21</v>
      </c>
      <c r="B12" s="1" t="s">
        <v>14</v>
      </c>
      <c r="C12" s="1" t="s">
        <v>15</v>
      </c>
      <c r="D12" s="1" t="s">
        <v>15</v>
      </c>
      <c r="E12" s="1" t="n">
        <v>0</v>
      </c>
      <c r="F12" s="1" t="n">
        <v>1</v>
      </c>
      <c r="G12" s="1" t="n">
        <v>0</v>
      </c>
      <c r="H12" s="1" t="n">
        <v>1</v>
      </c>
      <c r="I12" s="1" t="n">
        <v>0</v>
      </c>
      <c r="J12" s="1" t="n">
        <v>1</v>
      </c>
    </row>
    <row r="13" customFormat="false" ht="12.8" hidden="false" customHeight="false" outlineLevel="0" collapsed="false">
      <c r="A13" s="1" t="s">
        <v>21</v>
      </c>
      <c r="B13" s="1" t="s">
        <v>14</v>
      </c>
      <c r="C13" s="1" t="s">
        <v>16</v>
      </c>
      <c r="D13" s="1" t="s">
        <v>16</v>
      </c>
      <c r="E13" s="1" t="n">
        <v>1</v>
      </c>
      <c r="F13" s="1" t="n">
        <v>1</v>
      </c>
      <c r="G13" s="1" t="n">
        <v>0</v>
      </c>
      <c r="H13" s="1" t="n">
        <v>0</v>
      </c>
      <c r="I13" s="1" t="n">
        <v>1</v>
      </c>
      <c r="J13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Y31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P4" activeCellId="0" sqref="P4"/>
    </sheetView>
  </sheetViews>
  <sheetFormatPr defaultColWidth="11.5703125" defaultRowHeight="12.8" zeroHeight="false" outlineLevelRow="0" outlineLevelCol="0"/>
  <cols>
    <col collapsed="false" customWidth="true" hidden="false" outlineLevel="0" max="5" min="5" style="1" width="7.49"/>
    <col collapsed="false" customWidth="true" hidden="false" outlineLevel="0" max="7" min="6" style="1" width="8.14"/>
    <col collapsed="false" customWidth="true" hidden="false" outlineLevel="0" max="9" min="8" style="1" width="5.28"/>
    <col collapsed="false" customWidth="true" hidden="false" outlineLevel="0" max="10" min="10" style="1" width="4.9"/>
    <col collapsed="false" customWidth="true" hidden="false" outlineLevel="0" max="19" min="11" style="1" width="7.41"/>
    <col collapsed="false" customWidth="true" hidden="false" outlineLevel="0" max="20" min="20" style="2" width="4.9"/>
  </cols>
  <sheetData>
    <row r="1" customFormat="false" ht="15" hidden="false" customHeight="false" outlineLevel="0" collapsed="false">
      <c r="G1" s="1" t="s">
        <v>22</v>
      </c>
      <c r="H1" s="3" t="n">
        <f aca="false">(H4-H2)*SQRT(2)/$F$2^2</f>
        <v>1.218371388734E-010</v>
      </c>
      <c r="I1" s="3" t="n">
        <f aca="false">(I4-I2)*SQRT(2)/$F$2^2</f>
        <v>5.8881230118785E-008</v>
      </c>
      <c r="J1" s="3" t="n">
        <f aca="false">(J4-J2)*SQRT(2)/$F$2^2</f>
        <v>0.00138315971036785</v>
      </c>
      <c r="K1" s="3" t="n">
        <f aca="false">(K4-K2)*SQRT(2)/$F$2^2</f>
        <v>1.70574915075924E-010</v>
      </c>
      <c r="L1" s="3" t="n">
        <f aca="false">(L4-L2)*SQRT(2)/$F$2^2</f>
        <v>5.51356543027054E-011</v>
      </c>
      <c r="M1" s="3" t="n">
        <f aca="false">(M4-M2)*SQRT(2)/$F$2^2</f>
        <v>1.23496107573432E-010</v>
      </c>
      <c r="N1" s="3" t="n">
        <f aca="false">(N4-N2)*SQRT(2)/$F$2^2</f>
        <v>2.62793878407449E-011</v>
      </c>
      <c r="O1" s="3" t="n">
        <f aca="false">(O4-O2)*SQRT(2)/$F$2^2</f>
        <v>7.88817281169822E-011</v>
      </c>
      <c r="P1" s="3" t="n">
        <f aca="false">(P4-P2)*SQRT(2)/$F$2^2</f>
        <v>0.00263660062267406</v>
      </c>
      <c r="Q1" s="3" t="n">
        <f aca="false">(Q4-Q2)*SQRT(2)/$F$2^2</f>
        <v>3.0326844510724E-010</v>
      </c>
      <c r="R1" s="3" t="n">
        <f aca="false">(R4-R2)*SQRT(2)/$F$2^2</f>
        <v>1.06555997044953E-009</v>
      </c>
      <c r="S1" s="3" t="n">
        <f aca="false">(S4-S2)*SQRT(2)/$F$2^2</f>
        <v>1.43176450857246E-010</v>
      </c>
    </row>
    <row r="2" customFormat="false" ht="15" hidden="false" customHeight="false" outlineLevel="0" collapsed="false">
      <c r="E2" s="1" t="s">
        <v>23</v>
      </c>
      <c r="F2" s="1" t="n">
        <v>100</v>
      </c>
      <c r="G2" s="1" t="s">
        <v>24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V2" s="1" t="s">
        <v>25</v>
      </c>
    </row>
    <row r="3" customFormat="false" ht="15" hidden="false" customHeight="false" outlineLevel="0" collapsed="false">
      <c r="G3" s="1" t="s">
        <v>26</v>
      </c>
      <c r="H3" s="3" t="n">
        <f aca="false">(H4-H2)^2/2/$F$2</f>
        <v>3.71107210221402E-015</v>
      </c>
      <c r="I3" s="3" t="n">
        <f aca="false">(I4-I2)^2/2/$F$2</f>
        <v>8.66749815075327E-010</v>
      </c>
      <c r="J3" s="3" t="n">
        <f aca="false">(J4-J2)^2/2/$F$2</f>
        <v>0.478282696096218</v>
      </c>
      <c r="K3" s="3" t="n">
        <f aca="false">(K4-K2)^2/2/$F$2</f>
        <v>7.27395041328964E-015</v>
      </c>
      <c r="L3" s="3" t="n">
        <f aca="false">(L4-L2)^2/2/$F$2</f>
        <v>7.59985093846859E-016</v>
      </c>
      <c r="M3" s="3" t="n">
        <f aca="false">(M4-M2)^2/2/$F$2</f>
        <v>3.81282214644718E-015</v>
      </c>
      <c r="N3" s="3" t="n">
        <f aca="false">(N4-N2)^2/2/$F$2</f>
        <v>1.72651556321073E-016</v>
      </c>
      <c r="O3" s="3" t="n">
        <f aca="false">(O4-O2)^2/2/$F$2</f>
        <v>1.55558175768037E-015</v>
      </c>
      <c r="P3" s="3" t="n">
        <f aca="false">(P4-P2)^2/2/$F$2</f>
        <v>1.73791571087131</v>
      </c>
      <c r="Q3" s="3" t="n">
        <f aca="false">(Q4-Q2)^2/2/$F$2</f>
        <v>2.29929374494407E-014</v>
      </c>
      <c r="R3" s="3" t="n">
        <f aca="false">(R4-R2)^2/2/$F$2</f>
        <v>2.838545126561E-013</v>
      </c>
      <c r="S3" s="3" t="n">
        <f aca="false">(S4-S2)^2/2/$F$2</f>
        <v>5.12487402001936E-015</v>
      </c>
    </row>
    <row r="4" customFormat="false" ht="12.8" hidden="false" customHeight="false" outlineLevel="0" collapsed="false">
      <c r="H4" s="1" t="n">
        <v>8.61518670977481E-007</v>
      </c>
      <c r="I4" s="1" t="n">
        <v>0.000416353171015984</v>
      </c>
      <c r="J4" s="1" t="n">
        <v>9.78041610665127</v>
      </c>
      <c r="K4" s="1" t="n">
        <v>1.20614679150505E-006</v>
      </c>
      <c r="L4" s="1" t="n">
        <v>3.89867950426002E-007</v>
      </c>
      <c r="M4" s="1" t="n">
        <v>8.73249351153172E-007</v>
      </c>
      <c r="N4" s="1" t="n">
        <v>1.8582333347622E-007</v>
      </c>
      <c r="O4" s="1" t="n">
        <v>5.57778048632317E-007</v>
      </c>
      <c r="P4" s="1" t="n">
        <v>18.643581795735</v>
      </c>
      <c r="Q4" s="1" t="n">
        <v>2.1444317405523E-006</v>
      </c>
      <c r="R4" s="1" t="n">
        <v>7.53464680865799E-006</v>
      </c>
      <c r="S4" s="1" t="n">
        <v>1.01241039307381E-006</v>
      </c>
    </row>
    <row r="5" customFormat="false" ht="12.8" hidden="false" customHeight="false" outlineLevel="0" collapsed="false">
      <c r="B5" s="4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1" t="s">
        <v>27</v>
      </c>
      <c r="L5" s="1" t="s">
        <v>28</v>
      </c>
      <c r="M5" s="1" t="s">
        <v>29</v>
      </c>
      <c r="N5" s="1" t="s">
        <v>30</v>
      </c>
      <c r="O5" s="1" t="s">
        <v>31</v>
      </c>
      <c r="P5" s="1" t="s">
        <v>32</v>
      </c>
      <c r="Q5" s="1" t="s">
        <v>33</v>
      </c>
      <c r="R5" s="1" t="s">
        <v>34</v>
      </c>
      <c r="S5" s="1" t="s">
        <v>35</v>
      </c>
      <c r="T5" s="5" t="s">
        <v>36</v>
      </c>
      <c r="U5" s="1" t="s">
        <v>37</v>
      </c>
      <c r="V5" s="1" t="s">
        <v>38</v>
      </c>
      <c r="W5" s="1" t="s">
        <v>39</v>
      </c>
      <c r="X5" s="1" t="n">
        <f aca="false">SUMPRODUCT(W6:W17,F6:F17)</f>
        <v>-0.000424169629251776</v>
      </c>
    </row>
    <row r="6" customFormat="false" ht="12.8" hidden="false" customHeight="false" outlineLevel="0" collapsed="false">
      <c r="B6" s="4" t="s">
        <v>10</v>
      </c>
      <c r="C6" s="4" t="s">
        <v>11</v>
      </c>
      <c r="D6" s="4" t="s">
        <v>11</v>
      </c>
      <c r="E6" s="4" t="s">
        <v>11</v>
      </c>
      <c r="F6" s="4" t="n">
        <v>1</v>
      </c>
      <c r="G6" s="4" t="n">
        <v>1</v>
      </c>
      <c r="H6" s="4" t="n">
        <v>0</v>
      </c>
      <c r="I6" s="4" t="n">
        <v>0</v>
      </c>
      <c r="J6" s="4" t="n">
        <v>0</v>
      </c>
      <c r="K6" s="6" t="n">
        <v>0</v>
      </c>
      <c r="L6" s="1" t="n">
        <v>0</v>
      </c>
      <c r="M6" s="1" t="n">
        <v>0</v>
      </c>
      <c r="N6" s="6" t="n">
        <v>0</v>
      </c>
      <c r="O6" s="1" t="n">
        <v>0</v>
      </c>
      <c r="P6" s="1" t="n">
        <v>0</v>
      </c>
      <c r="Q6" s="6" t="n">
        <v>0</v>
      </c>
      <c r="R6" s="1" t="n">
        <v>0</v>
      </c>
      <c r="S6" s="1" t="n">
        <v>0</v>
      </c>
      <c r="T6" s="5" t="n">
        <f aca="false">-SUMPRODUCT(H6:S6,H$4:S$4)</f>
        <v>-0</v>
      </c>
      <c r="U6" s="1" t="n">
        <f aca="false">EXP(T6)</f>
        <v>1</v>
      </c>
      <c r="V6" s="1" t="n">
        <f aca="false">U6/SUMIF(B:B,B6,U:U)</f>
        <v>0.999943455174641</v>
      </c>
      <c r="W6" s="1" t="n">
        <f aca="false">LN(V6)</f>
        <v>-5.65464240782321E-005</v>
      </c>
    </row>
    <row r="7" customFormat="false" ht="12.8" hidden="false" customHeight="false" outlineLevel="0" collapsed="false">
      <c r="B7" s="4" t="s">
        <v>10</v>
      </c>
      <c r="C7" s="4" t="s">
        <v>11</v>
      </c>
      <c r="D7" s="4" t="s">
        <v>12</v>
      </c>
      <c r="E7" s="4" t="s">
        <v>12</v>
      </c>
      <c r="F7" s="4" t="n">
        <v>0</v>
      </c>
      <c r="G7" s="4" t="n">
        <v>1</v>
      </c>
      <c r="H7" s="4" t="n">
        <v>1</v>
      </c>
      <c r="I7" s="4" t="n">
        <v>0</v>
      </c>
      <c r="J7" s="4" t="n">
        <v>1</v>
      </c>
      <c r="K7" s="6" t="n">
        <v>1</v>
      </c>
      <c r="L7" s="1" t="n">
        <v>0</v>
      </c>
      <c r="M7" s="1" t="n">
        <v>0</v>
      </c>
      <c r="N7" s="6" t="n">
        <v>0</v>
      </c>
      <c r="O7" s="1" t="n">
        <v>0</v>
      </c>
      <c r="P7" s="1" t="n">
        <v>0</v>
      </c>
      <c r="Q7" s="6" t="n">
        <v>1</v>
      </c>
      <c r="R7" s="1" t="n">
        <v>0</v>
      </c>
      <c r="S7" s="1" t="n">
        <v>0</v>
      </c>
      <c r="T7" s="5" t="n">
        <f aca="false">-SUMPRODUCT(H7:S7,H$4:S$4)</f>
        <v>-9.78042031874847</v>
      </c>
      <c r="U7" s="1" t="n">
        <f aca="false">EXP(T7)</f>
        <v>5.65480228573293E-005</v>
      </c>
      <c r="V7" s="1" t="n">
        <f aca="false">U7/SUMIF(B:B,B7,U:U)</f>
        <v>5.65448253592524E-005</v>
      </c>
      <c r="W7" s="1" t="n">
        <f aca="false">LN(V7)</f>
        <v>-9.78047686517255</v>
      </c>
    </row>
    <row r="8" customFormat="false" ht="12.8" hidden="false" customHeight="false" outlineLevel="0" collapsed="false">
      <c r="B8" s="4" t="s">
        <v>13</v>
      </c>
      <c r="C8" s="4" t="s">
        <v>14</v>
      </c>
      <c r="D8" s="4" t="s">
        <v>15</v>
      </c>
      <c r="E8" s="4" t="s">
        <v>15</v>
      </c>
      <c r="F8" s="4" t="n">
        <v>1</v>
      </c>
      <c r="G8" s="4" t="n">
        <v>1</v>
      </c>
      <c r="H8" s="4" t="n">
        <v>0</v>
      </c>
      <c r="I8" s="4" t="n">
        <v>1</v>
      </c>
      <c r="J8" s="4" t="n">
        <v>0</v>
      </c>
      <c r="K8" s="6" t="n">
        <v>0</v>
      </c>
      <c r="L8" s="1" t="n">
        <v>0</v>
      </c>
      <c r="M8" s="1" t="n">
        <v>0</v>
      </c>
      <c r="N8" s="6" t="n">
        <v>1</v>
      </c>
      <c r="O8" s="1" t="n">
        <v>0</v>
      </c>
      <c r="P8" s="1" t="n">
        <v>0</v>
      </c>
      <c r="Q8" s="6" t="n">
        <v>0</v>
      </c>
      <c r="R8" s="1" t="n">
        <v>0</v>
      </c>
      <c r="S8" s="1" t="n">
        <v>0</v>
      </c>
      <c r="T8" s="5" t="n">
        <f aca="false">-SUMPRODUCT(H8:S8,H$4:S$4)</f>
        <v>-0.00041653899434946</v>
      </c>
      <c r="U8" s="1" t="n">
        <f aca="false">EXP(T8)</f>
        <v>0.999583547745973</v>
      </c>
      <c r="V8" s="1" t="n">
        <f aca="false">U8/SUMIF(B:B,B8,U:U)</f>
        <v>0.999943431500985</v>
      </c>
      <c r="W8" s="1" t="n">
        <f aca="false">LN(V8)</f>
        <v>-5.65700990732463E-005</v>
      </c>
      <c r="X8" s="7" t="s">
        <v>40</v>
      </c>
      <c r="Y8" s="1" t="n">
        <f aca="false">X5-SUM(H1:S1)</f>
        <v>-0.0044439909317336</v>
      </c>
    </row>
    <row r="9" customFormat="false" ht="12.8" hidden="false" customHeight="false" outlineLevel="0" collapsed="false">
      <c r="B9" s="4" t="s">
        <v>13</v>
      </c>
      <c r="C9" s="4" t="s">
        <v>14</v>
      </c>
      <c r="D9" s="4" t="s">
        <v>16</v>
      </c>
      <c r="E9" s="4" t="s">
        <v>16</v>
      </c>
      <c r="F9" s="4" t="n">
        <v>0</v>
      </c>
      <c r="G9" s="4" t="n">
        <v>1</v>
      </c>
      <c r="H9" s="4" t="n">
        <v>0</v>
      </c>
      <c r="I9" s="4" t="n">
        <v>0</v>
      </c>
      <c r="J9" s="4" t="n">
        <v>1</v>
      </c>
      <c r="K9" s="6" t="n">
        <v>0</v>
      </c>
      <c r="L9" s="1" t="n">
        <v>0</v>
      </c>
      <c r="M9" s="1" t="n">
        <v>0</v>
      </c>
      <c r="N9" s="6" t="n">
        <v>0</v>
      </c>
      <c r="O9" s="1" t="n">
        <v>0</v>
      </c>
      <c r="P9" s="1" t="n">
        <v>0</v>
      </c>
      <c r="Q9" s="6" t="n">
        <v>1</v>
      </c>
      <c r="R9" s="1" t="n">
        <v>0</v>
      </c>
      <c r="S9" s="1" t="n">
        <v>0</v>
      </c>
      <c r="T9" s="5" t="n">
        <f aca="false">-SUMPRODUCT(H9:S9,H$4:S$4)</f>
        <v>-9.78041825108301</v>
      </c>
      <c r="U9" s="1" t="n">
        <f aca="false">EXP(T9)</f>
        <v>5.65481397798441E-005</v>
      </c>
      <c r="V9" s="1" t="n">
        <f aca="false">U9/SUMIF(B:B,B9,U:U)</f>
        <v>5.65684990153765E-005</v>
      </c>
      <c r="W9" s="1" t="n">
        <f aca="false">LN(V9)</f>
        <v>-9.78005828218773</v>
      </c>
      <c r="X9" s="7" t="s">
        <v>41</v>
      </c>
      <c r="Y9" s="1" t="n">
        <f aca="false">X5-SUM(H3:S3)</f>
        <v>-2.21662257746386</v>
      </c>
    </row>
    <row r="10" customFormat="false" ht="12.8" hidden="false" customHeight="false" outlineLevel="0" collapsed="false">
      <c r="B10" s="4" t="s">
        <v>17</v>
      </c>
      <c r="C10" s="4" t="s">
        <v>12</v>
      </c>
      <c r="D10" s="4" t="s">
        <v>11</v>
      </c>
      <c r="E10" s="4" t="s">
        <v>11</v>
      </c>
      <c r="F10" s="4" t="n">
        <v>0</v>
      </c>
      <c r="G10" s="4" t="n">
        <v>1</v>
      </c>
      <c r="H10" s="4" t="n">
        <v>0</v>
      </c>
      <c r="I10" s="4" t="n">
        <v>0</v>
      </c>
      <c r="J10" s="4" t="n">
        <v>1</v>
      </c>
      <c r="K10" s="1" t="n">
        <v>0</v>
      </c>
      <c r="L10" s="6" t="n">
        <v>0</v>
      </c>
      <c r="M10" s="1" t="n">
        <v>0</v>
      </c>
      <c r="N10" s="1" t="n">
        <v>0</v>
      </c>
      <c r="O10" s="6" t="n">
        <v>0</v>
      </c>
      <c r="P10" s="1" t="n">
        <v>0</v>
      </c>
      <c r="Q10" s="1" t="n">
        <v>0</v>
      </c>
      <c r="R10" s="6" t="n">
        <v>1</v>
      </c>
      <c r="S10" s="1" t="n">
        <v>0</v>
      </c>
      <c r="T10" s="5" t="n">
        <f aca="false">-SUMPRODUCT(H10:S10,H$4:S$4)</f>
        <v>-9.78042364129808</v>
      </c>
      <c r="U10" s="1" t="n">
        <f aca="false">EXP(T10)</f>
        <v>5.65478349740304E-005</v>
      </c>
      <c r="V10" s="1" t="n">
        <f aca="false">U10/SUMIF(B:B,B10,U:U)</f>
        <v>5.65447082524466E-005</v>
      </c>
      <c r="W10" s="1" t="n">
        <f aca="false">LN(V10)</f>
        <v>-9.78047893621842</v>
      </c>
    </row>
    <row r="11" customFormat="false" ht="12.8" hidden="false" customHeight="false" outlineLevel="0" collapsed="false">
      <c r="B11" s="4" t="s">
        <v>17</v>
      </c>
      <c r="C11" s="4" t="s">
        <v>12</v>
      </c>
      <c r="D11" s="4" t="s">
        <v>12</v>
      </c>
      <c r="E11" s="4" t="s">
        <v>12</v>
      </c>
      <c r="F11" s="4" t="n">
        <v>1</v>
      </c>
      <c r="G11" s="4" t="n">
        <v>1</v>
      </c>
      <c r="H11" s="4" t="n">
        <v>1</v>
      </c>
      <c r="I11" s="4" t="n">
        <v>0</v>
      </c>
      <c r="J11" s="4" t="n">
        <v>0</v>
      </c>
      <c r="K11" s="1" t="n">
        <v>0</v>
      </c>
      <c r="L11" s="6" t="n">
        <v>1</v>
      </c>
      <c r="M11" s="1" t="n">
        <v>0</v>
      </c>
      <c r="N11" s="1" t="n">
        <v>0</v>
      </c>
      <c r="O11" s="6" t="n">
        <v>0</v>
      </c>
      <c r="P11" s="1" t="n">
        <v>0</v>
      </c>
      <c r="Q11" s="1" t="n">
        <v>0</v>
      </c>
      <c r="R11" s="6" t="n">
        <v>0</v>
      </c>
      <c r="S11" s="1" t="n">
        <v>0</v>
      </c>
      <c r="T11" s="5" t="n">
        <f aca="false">-SUMPRODUCT(H11:S11,H$4:S$4)</f>
        <v>-1.25138662140348E-006</v>
      </c>
      <c r="U11" s="1" t="n">
        <f aca="false">EXP(T11)</f>
        <v>0.999998748614162</v>
      </c>
      <c r="V11" s="1" t="n">
        <f aca="false">U11/SUMIF(B:B,B11,U:U)</f>
        <v>0.999943455291747</v>
      </c>
      <c r="W11" s="1" t="n">
        <f aca="false">LN(V11)</f>
        <v>-5.65463069647302E-005</v>
      </c>
    </row>
    <row r="12" customFormat="false" ht="12.8" hidden="false" customHeight="false" outlineLevel="0" collapsed="false">
      <c r="B12" s="4" t="s">
        <v>18</v>
      </c>
      <c r="C12" s="4" t="s">
        <v>19</v>
      </c>
      <c r="D12" s="4" t="s">
        <v>15</v>
      </c>
      <c r="E12" s="4" t="s">
        <v>15</v>
      </c>
      <c r="F12" s="4" t="n">
        <v>0</v>
      </c>
      <c r="G12" s="4" t="n">
        <v>1</v>
      </c>
      <c r="H12" s="4" t="n">
        <v>0</v>
      </c>
      <c r="I12" s="4" t="n">
        <v>1</v>
      </c>
      <c r="J12" s="4" t="n">
        <v>1</v>
      </c>
      <c r="K12" s="1" t="n">
        <v>0</v>
      </c>
      <c r="L12" s="6" t="n">
        <v>0</v>
      </c>
      <c r="M12" s="1" t="n">
        <v>0</v>
      </c>
      <c r="N12" s="1" t="n">
        <v>0</v>
      </c>
      <c r="O12" s="6" t="n">
        <v>1</v>
      </c>
      <c r="P12" s="1" t="n">
        <v>0</v>
      </c>
      <c r="Q12" s="1" t="n">
        <v>0</v>
      </c>
      <c r="R12" s="6" t="n">
        <v>1</v>
      </c>
      <c r="S12" s="1" t="n">
        <v>0</v>
      </c>
      <c r="T12" s="5" t="n">
        <f aca="false">-SUMPRODUCT(H12:S12,H$4:S$4)</f>
        <v>-9.78084055224714</v>
      </c>
      <c r="U12" s="1" t="n">
        <f aca="false">EXP(T12)</f>
        <v>5.65242644762245E-005</v>
      </c>
      <c r="V12" s="1" t="n">
        <f aca="false">U12/SUMIF(B:B,B12,U:U)</f>
        <v>5.65210696643343E-005</v>
      </c>
      <c r="W12" s="1" t="n">
        <f aca="false">LN(V12)</f>
        <v>-9.78089707491418</v>
      </c>
    </row>
    <row r="13" customFormat="false" ht="12.8" hidden="false" customHeight="false" outlineLevel="0" collapsed="false">
      <c r="B13" s="4" t="s">
        <v>18</v>
      </c>
      <c r="C13" s="4" t="s">
        <v>19</v>
      </c>
      <c r="D13" s="4" t="s">
        <v>16</v>
      </c>
      <c r="E13" s="4" t="s">
        <v>16</v>
      </c>
      <c r="F13" s="4" t="n">
        <v>1</v>
      </c>
      <c r="G13" s="4" t="n">
        <v>1</v>
      </c>
      <c r="H13" s="4" t="n">
        <v>0</v>
      </c>
      <c r="I13" s="4" t="n">
        <v>0</v>
      </c>
      <c r="J13" s="4" t="n">
        <v>0</v>
      </c>
      <c r="K13" s="1" t="n">
        <v>0</v>
      </c>
      <c r="L13" s="6" t="n">
        <v>0</v>
      </c>
      <c r="M13" s="1" t="n">
        <v>0</v>
      </c>
      <c r="N13" s="1" t="n">
        <v>0</v>
      </c>
      <c r="O13" s="6" t="n">
        <v>0</v>
      </c>
      <c r="P13" s="1" t="n">
        <v>0</v>
      </c>
      <c r="Q13" s="1" t="n">
        <v>0</v>
      </c>
      <c r="R13" s="6" t="n">
        <v>0</v>
      </c>
      <c r="S13" s="1" t="n">
        <v>0</v>
      </c>
      <c r="T13" s="5" t="n">
        <f aca="false">-SUMPRODUCT(H13:S13,H$4:S$4)</f>
        <v>-0</v>
      </c>
      <c r="U13" s="1" t="n">
        <f aca="false">EXP(T13)</f>
        <v>1</v>
      </c>
      <c r="V13" s="1" t="n">
        <f aca="false">U13/SUMIF(B:B,B13,U:U)</f>
        <v>0.999943478930335</v>
      </c>
      <c r="W13" s="1" t="n">
        <f aca="false">LN(V13)</f>
        <v>-5.6522667040321E-005</v>
      </c>
    </row>
    <row r="14" customFormat="false" ht="12.8" hidden="false" customHeight="false" outlineLevel="0" collapsed="false">
      <c r="B14" s="4" t="s">
        <v>20</v>
      </c>
      <c r="C14" s="4" t="s">
        <v>11</v>
      </c>
      <c r="D14" s="4" t="s">
        <v>11</v>
      </c>
      <c r="E14" s="4" t="s">
        <v>11</v>
      </c>
      <c r="F14" s="4" t="n">
        <v>1</v>
      </c>
      <c r="G14" s="4" t="n">
        <v>1</v>
      </c>
      <c r="H14" s="4" t="n">
        <v>0</v>
      </c>
      <c r="I14" s="4" t="n">
        <v>0</v>
      </c>
      <c r="J14" s="4" t="n">
        <v>0</v>
      </c>
      <c r="K14" s="1" t="n">
        <v>0</v>
      </c>
      <c r="L14" s="1" t="n">
        <v>0</v>
      </c>
      <c r="M14" s="6" t="n">
        <v>0</v>
      </c>
      <c r="N14" s="1" t="n">
        <v>0</v>
      </c>
      <c r="O14" s="1" t="n">
        <v>0</v>
      </c>
      <c r="P14" s="6" t="n">
        <v>0</v>
      </c>
      <c r="Q14" s="1" t="n">
        <v>0</v>
      </c>
      <c r="R14" s="1" t="n">
        <v>0</v>
      </c>
      <c r="S14" s="6" t="n">
        <v>0</v>
      </c>
      <c r="T14" s="5" t="n">
        <f aca="false">-SUMPRODUCT(H14:S14,H$4:S$4)</f>
        <v>-0</v>
      </c>
      <c r="U14" s="1" t="n">
        <f aca="false">EXP(T14)</f>
        <v>1</v>
      </c>
      <c r="V14" s="1" t="n">
        <f aca="false">U14/SUMIF(B:B,B14,U:U)</f>
        <v>0.999943455091812</v>
      </c>
      <c r="W14" s="1" t="n">
        <f aca="false">LN(V14)</f>
        <v>-5.65465069116597E-005</v>
      </c>
    </row>
    <row r="15" customFormat="false" ht="12.8" hidden="false" customHeight="false" outlineLevel="0" collapsed="false">
      <c r="B15" s="4" t="s">
        <v>20</v>
      </c>
      <c r="C15" s="4" t="s">
        <v>11</v>
      </c>
      <c r="D15" s="4" t="s">
        <v>12</v>
      </c>
      <c r="E15" s="4" t="s">
        <v>12</v>
      </c>
      <c r="F15" s="4" t="n">
        <v>0</v>
      </c>
      <c r="G15" s="4" t="n">
        <v>1</v>
      </c>
      <c r="H15" s="4" t="n">
        <v>1</v>
      </c>
      <c r="I15" s="4" t="n">
        <v>0</v>
      </c>
      <c r="J15" s="4" t="n">
        <v>1</v>
      </c>
      <c r="K15" s="1" t="n">
        <v>0</v>
      </c>
      <c r="L15" s="1" t="n">
        <v>0</v>
      </c>
      <c r="M15" s="6" t="n">
        <v>1</v>
      </c>
      <c r="N15" s="1" t="n">
        <v>0</v>
      </c>
      <c r="O15" s="1" t="n">
        <v>0</v>
      </c>
      <c r="P15" s="6" t="n">
        <v>0</v>
      </c>
      <c r="Q15" s="1" t="n">
        <v>0</v>
      </c>
      <c r="R15" s="1" t="n">
        <v>0</v>
      </c>
      <c r="S15" s="6" t="n">
        <v>1</v>
      </c>
      <c r="T15" s="5" t="n">
        <f aca="false">-SUMPRODUCT(H15:S15,H$4:S$4)</f>
        <v>-9.78041885382968</v>
      </c>
      <c r="U15" s="1" t="n">
        <f aca="false">EXP(T15)</f>
        <v>5.65481056956511E-005</v>
      </c>
      <c r="V15" s="1" t="n">
        <f aca="false">U15/SUMIF(B:B,B15,U:U)</f>
        <v>5.65449081882063E-005</v>
      </c>
      <c r="W15" s="1" t="n">
        <f aca="false">LN(V15)</f>
        <v>-9.78047540033659</v>
      </c>
    </row>
    <row r="16" customFormat="false" ht="12.8" hidden="false" customHeight="false" outlineLevel="0" collapsed="false">
      <c r="B16" s="4" t="s">
        <v>21</v>
      </c>
      <c r="C16" s="4" t="s">
        <v>14</v>
      </c>
      <c r="D16" s="4" t="s">
        <v>15</v>
      </c>
      <c r="E16" s="4" t="s">
        <v>15</v>
      </c>
      <c r="F16" s="4" t="n">
        <v>0</v>
      </c>
      <c r="G16" s="4" t="n">
        <v>1</v>
      </c>
      <c r="H16" s="4" t="n">
        <v>0</v>
      </c>
      <c r="I16" s="4" t="n">
        <v>1</v>
      </c>
      <c r="J16" s="4" t="n">
        <v>0</v>
      </c>
      <c r="K16" s="1" t="n">
        <v>0</v>
      </c>
      <c r="L16" s="1" t="n">
        <v>0</v>
      </c>
      <c r="M16" s="6" t="n">
        <v>0</v>
      </c>
      <c r="N16" s="1" t="n">
        <v>0</v>
      </c>
      <c r="O16" s="1" t="n">
        <v>0</v>
      </c>
      <c r="P16" s="6" t="n">
        <v>1</v>
      </c>
      <c r="Q16" s="1" t="n">
        <v>0</v>
      </c>
      <c r="R16" s="1" t="n">
        <v>0</v>
      </c>
      <c r="S16" s="6" t="n">
        <v>0</v>
      </c>
      <c r="T16" s="5" t="n">
        <f aca="false">-SUMPRODUCT(H16:S16,H$4:S$4)</f>
        <v>-18.643998148906</v>
      </c>
      <c r="U16" s="1" t="n">
        <f aca="false">EXP(T16)</f>
        <v>7.99860929177763E-009</v>
      </c>
      <c r="V16" s="1" t="n">
        <f aca="false">U16/SUMIF(B:B,B16,U:U)</f>
        <v>0.000141427623354203</v>
      </c>
      <c r="W16" s="1" t="n">
        <f aca="false">LN(V16)</f>
        <v>-8.86372246746956</v>
      </c>
    </row>
    <row r="17" customFormat="false" ht="12.8" hidden="false" customHeight="false" outlineLevel="0" collapsed="false">
      <c r="B17" s="4" t="s">
        <v>21</v>
      </c>
      <c r="C17" s="4" t="s">
        <v>14</v>
      </c>
      <c r="D17" s="4" t="s">
        <v>16</v>
      </c>
      <c r="E17" s="4" t="s">
        <v>16</v>
      </c>
      <c r="F17" s="4" t="n">
        <v>1</v>
      </c>
      <c r="G17" s="4" t="n">
        <v>1</v>
      </c>
      <c r="H17" s="4" t="n">
        <v>0</v>
      </c>
      <c r="I17" s="4" t="n">
        <v>0</v>
      </c>
      <c r="J17" s="4" t="n">
        <v>1</v>
      </c>
      <c r="K17" s="1" t="n">
        <v>0</v>
      </c>
      <c r="L17" s="1" t="n">
        <v>0</v>
      </c>
      <c r="M17" s="6" t="n">
        <v>0</v>
      </c>
      <c r="N17" s="1" t="n">
        <v>0</v>
      </c>
      <c r="O17" s="1" t="n">
        <v>0</v>
      </c>
      <c r="P17" s="6" t="n">
        <v>0</v>
      </c>
      <c r="Q17" s="1" t="n">
        <v>0</v>
      </c>
      <c r="R17" s="1" t="n">
        <v>0</v>
      </c>
      <c r="S17" s="6" t="n">
        <v>1</v>
      </c>
      <c r="T17" s="5" t="n">
        <f aca="false">-SUMPRODUCT(H17:S17,H$4:S$4)</f>
        <v>-9.78041711906166</v>
      </c>
      <c r="U17" s="1" t="n">
        <f aca="false">EXP(T17)</f>
        <v>5.65482037935816E-005</v>
      </c>
      <c r="V17" s="1" t="n">
        <f aca="false">U17/SUMIF(B:B,B17,U:U)</f>
        <v>0.999858572376646</v>
      </c>
      <c r="W17" s="1" t="n">
        <f aca="false">LN(V17)</f>
        <v>-0.000141437625183587</v>
      </c>
    </row>
    <row r="19" customFormat="false" ht="12.8" hidden="false" customHeight="false" outlineLevel="0" collapsed="false">
      <c r="C19" s="0" t="s">
        <v>42</v>
      </c>
      <c r="J19" s="4" t="s">
        <v>9</v>
      </c>
    </row>
    <row r="20" customFormat="false" ht="12.8" hidden="false" customHeight="false" outlineLevel="0" collapsed="false">
      <c r="C20" s="0" t="s">
        <v>43</v>
      </c>
      <c r="J20" s="4" t="n">
        <v>0</v>
      </c>
    </row>
    <row r="21" customFormat="false" ht="12.8" hidden="false" customHeight="false" outlineLevel="0" collapsed="false">
      <c r="J21" s="4" t="n">
        <v>1</v>
      </c>
    </row>
    <row r="22" customFormat="false" ht="12.8" hidden="false" customHeight="false" outlineLevel="0" collapsed="false">
      <c r="C22" s="0" t="s">
        <v>44</v>
      </c>
      <c r="J22" s="4" t="n">
        <v>0</v>
      </c>
      <c r="M22" s="1" t="s">
        <v>45</v>
      </c>
    </row>
    <row r="23" customFormat="false" ht="12.8" hidden="false" customHeight="false" outlineLevel="0" collapsed="false">
      <c r="C23" s="0" t="s">
        <v>46</v>
      </c>
      <c r="J23" s="4" t="n">
        <v>1</v>
      </c>
    </row>
    <row r="24" customFormat="false" ht="12.8" hidden="false" customHeight="false" outlineLevel="0" collapsed="false">
      <c r="J24" s="4" t="n">
        <v>1</v>
      </c>
    </row>
    <row r="25" customFormat="false" ht="12.8" hidden="false" customHeight="false" outlineLevel="0" collapsed="false">
      <c r="J25" s="4" t="n">
        <v>0</v>
      </c>
    </row>
    <row r="26" customFormat="false" ht="12.8" hidden="false" customHeight="false" outlineLevel="0" collapsed="false">
      <c r="J26" s="4" t="n">
        <v>1</v>
      </c>
    </row>
    <row r="27" customFormat="false" ht="12.8" hidden="false" customHeight="false" outlineLevel="0" collapsed="false">
      <c r="J27" s="4" t="n">
        <v>0</v>
      </c>
    </row>
    <row r="28" customFormat="false" ht="12.8" hidden="false" customHeight="false" outlineLevel="0" collapsed="false">
      <c r="J28" s="4" t="n">
        <v>0</v>
      </c>
    </row>
    <row r="29" customFormat="false" ht="12.8" hidden="false" customHeight="false" outlineLevel="0" collapsed="false">
      <c r="J29" s="4" t="n">
        <v>1</v>
      </c>
    </row>
    <row r="30" customFormat="false" ht="12.8" hidden="false" customHeight="false" outlineLevel="0" collapsed="false">
      <c r="J30" s="4" t="n">
        <v>1</v>
      </c>
    </row>
    <row r="31" customFormat="false" ht="12.8" hidden="false" customHeight="false" outlineLevel="0" collapsed="false">
      <c r="J31" s="4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S27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C27" activeCellId="0" sqref="C27"/>
    </sheetView>
  </sheetViews>
  <sheetFormatPr defaultColWidth="11.5703125" defaultRowHeight="12.8" zeroHeight="false" outlineLevelRow="0" outlineLevelCol="0"/>
  <cols>
    <col collapsed="false" customWidth="true" hidden="false" outlineLevel="0" max="5" min="5" style="1" width="7.49"/>
    <col collapsed="false" customWidth="true" hidden="false" outlineLevel="0" max="8" min="6" style="1" width="8.14"/>
    <col collapsed="false" customWidth="true" hidden="false" outlineLevel="0" max="10" min="9" style="1" width="5.28"/>
    <col collapsed="false" customWidth="true" hidden="false" outlineLevel="0" max="11" min="11" style="1" width="4.9"/>
    <col collapsed="false" customWidth="true" hidden="false" outlineLevel="0" max="12" min="12" style="1" width="7.41"/>
    <col collapsed="false" customWidth="true" hidden="false" outlineLevel="0" max="13" min="13" style="2" width="6.11"/>
  </cols>
  <sheetData>
    <row r="1" customFormat="false" ht="15" hidden="false" customHeight="false" outlineLevel="0" collapsed="false">
      <c r="H1" s="1" t="s">
        <v>22</v>
      </c>
      <c r="I1" s="3" t="n">
        <f aca="false">(I4-I2)*SQRT(2)/$F$2^2</f>
        <v>1.68133876537166E-013</v>
      </c>
      <c r="J1" s="3" t="n">
        <f aca="false">(J4-J2)*SQRT(2)/$F$2^2</f>
        <v>4.90115023068505E-005</v>
      </c>
      <c r="K1" s="3" t="n">
        <f aca="false">(K4-K2)*SQRT(2)/$F$2^2</f>
        <v>0.00150281293038257</v>
      </c>
      <c r="L1" s="3" t="n">
        <f aca="false">(L4-L2)*SQRT(2)/$F$2^2</f>
        <v>0.00120449657918155</v>
      </c>
    </row>
    <row r="2" customFormat="false" ht="15" hidden="false" customHeight="false" outlineLevel="0" collapsed="false">
      <c r="E2" s="1" t="s">
        <v>23</v>
      </c>
      <c r="F2" s="1" t="n">
        <v>100</v>
      </c>
      <c r="H2" s="1" t="s">
        <v>24</v>
      </c>
      <c r="I2" s="3" t="n">
        <v>0</v>
      </c>
      <c r="J2" s="3" t="n">
        <v>0</v>
      </c>
      <c r="K2" s="3" t="n">
        <v>0</v>
      </c>
      <c r="L2" s="3" t="n">
        <v>0</v>
      </c>
      <c r="N2" s="8" t="s">
        <v>47</v>
      </c>
    </row>
    <row r="3" customFormat="false" ht="15" hidden="false" customHeight="false" outlineLevel="0" collapsed="false">
      <c r="H3" s="1" t="s">
        <v>26</v>
      </c>
      <c r="I3" s="3" t="n">
        <f aca="false">(I4-I2)^2/2/$F$2</f>
        <v>7.06725010985371E-021</v>
      </c>
      <c r="J3" s="3" t="n">
        <f aca="false">(J4-J2)^2/2/$F$2</f>
        <v>0.000600531839593603</v>
      </c>
      <c r="K3" s="3" t="n">
        <f aca="false">(K4-K2)^2/2/$F$2</f>
        <v>0.564611675931264</v>
      </c>
      <c r="L3" s="3" t="n">
        <f aca="false">(L4-L2)^2/2/$F$2</f>
        <v>0.362703002315012</v>
      </c>
    </row>
    <row r="4" customFormat="false" ht="12.8" hidden="false" customHeight="false" outlineLevel="0" collapsed="false">
      <c r="I4" s="1" t="n">
        <v>1.18888604246612E-009</v>
      </c>
      <c r="J4" s="1" t="n">
        <v>0.346563656373141</v>
      </c>
      <c r="K4" s="1" t="n">
        <v>10.6264921392834</v>
      </c>
      <c r="L4" s="1" t="n">
        <v>8.51707699055271</v>
      </c>
    </row>
    <row r="5" customFormat="false" ht="12.8" hidden="false" customHeight="false" outlineLevel="0" collapsed="false">
      <c r="B5" s="4" t="s">
        <v>0</v>
      </c>
      <c r="C5" s="4" t="s">
        <v>1</v>
      </c>
      <c r="D5" s="4" t="s">
        <v>2</v>
      </c>
      <c r="E5" s="4" t="s">
        <v>3</v>
      </c>
      <c r="F5" s="4" t="s">
        <v>4</v>
      </c>
      <c r="H5" s="4" t="s">
        <v>5</v>
      </c>
      <c r="I5" s="4" t="s">
        <v>6</v>
      </c>
      <c r="J5" s="4" t="s">
        <v>7</v>
      </c>
      <c r="K5" s="4" t="s">
        <v>8</v>
      </c>
      <c r="L5" s="1" t="s">
        <v>48</v>
      </c>
      <c r="M5" s="5" t="s">
        <v>36</v>
      </c>
      <c r="N5" s="1" t="s">
        <v>37</v>
      </c>
      <c r="O5" s="1" t="s">
        <v>38</v>
      </c>
      <c r="P5" s="1"/>
      <c r="Q5" s="1" t="s">
        <v>39</v>
      </c>
      <c r="R5" s="1" t="n">
        <f aca="false">SUMPRODUCT(Q6:Q23,F6:F23)</f>
        <v>-0.000282849442040634</v>
      </c>
    </row>
    <row r="6" customFormat="false" ht="12.8" hidden="false" customHeight="false" outlineLevel="0" collapsed="false">
      <c r="B6" s="4" t="s">
        <v>10</v>
      </c>
      <c r="C6" s="4" t="s">
        <v>11</v>
      </c>
      <c r="D6" s="4" t="s">
        <v>11</v>
      </c>
      <c r="E6" s="4" t="s">
        <v>11</v>
      </c>
      <c r="F6" s="4" t="n">
        <v>1</v>
      </c>
      <c r="G6" s="1" t="n">
        <v>1</v>
      </c>
      <c r="H6" s="4" t="n">
        <v>1</v>
      </c>
      <c r="I6" s="4" t="n">
        <v>0</v>
      </c>
      <c r="J6" s="4" t="n">
        <v>0</v>
      </c>
      <c r="K6" s="4" t="n">
        <v>0</v>
      </c>
      <c r="L6" s="1" t="n">
        <v>0</v>
      </c>
      <c r="M6" s="5" t="n">
        <f aca="false">-SUMPRODUCT(I6:L6,I$4:L$4)</f>
        <v>-0</v>
      </c>
      <c r="N6" s="1" t="n">
        <f aca="false">EXP(M6)</f>
        <v>1</v>
      </c>
      <c r="O6" s="9" t="n">
        <f aca="false">N6/SUMIF(B:B,B6,N:N)</f>
        <v>0.999975735990711</v>
      </c>
      <c r="P6" s="10" t="n">
        <f aca="false">O6</f>
        <v>0.999975735990711</v>
      </c>
      <c r="Q6" s="1" t="n">
        <f aca="false">LN(P6)</f>
        <v>-2.42643036642902E-005</v>
      </c>
    </row>
    <row r="7" customFormat="false" ht="12.8" hidden="false" customHeight="false" outlineLevel="0" collapsed="false">
      <c r="B7" s="4" t="s">
        <v>10</v>
      </c>
      <c r="C7" s="4" t="s">
        <v>11</v>
      </c>
      <c r="D7" s="4" t="s">
        <v>12</v>
      </c>
      <c r="E7" s="4" t="s">
        <v>12</v>
      </c>
      <c r="F7" s="4" t="n">
        <v>0</v>
      </c>
      <c r="G7" s="1" t="n">
        <v>0</v>
      </c>
      <c r="H7" s="4" t="n">
        <v>1</v>
      </c>
      <c r="I7" s="4" t="n">
        <v>1</v>
      </c>
      <c r="J7" s="4" t="n">
        <v>0</v>
      </c>
      <c r="K7" s="4" t="n">
        <v>1</v>
      </c>
      <c r="L7" s="1" t="n">
        <v>0</v>
      </c>
      <c r="M7" s="5" t="n">
        <f aca="false">-SUMPRODUCT(I7:L7,I$4:L$4)</f>
        <v>-10.6264921404723</v>
      </c>
      <c r="N7" s="1" t="n">
        <f aca="false">EXP(M7)</f>
        <v>2.42645980447418E-005</v>
      </c>
      <c r="O7" s="9" t="n">
        <f aca="false">N7/SUMIF(B:B,B7,N:N)</f>
        <v>2.42640092883095E-005</v>
      </c>
      <c r="P7" s="10" t="n">
        <f aca="false">O7</f>
        <v>2.42640092883095E-005</v>
      </c>
      <c r="Q7" s="1" t="n">
        <f aca="false">LN(P7)</f>
        <v>-10.626516404776</v>
      </c>
    </row>
    <row r="8" customFormat="false" ht="12.8" hidden="false" customHeight="false" outlineLevel="0" collapsed="false">
      <c r="B8" s="4" t="s">
        <v>13</v>
      </c>
      <c r="C8" s="4" t="s">
        <v>14</v>
      </c>
      <c r="D8" s="4" t="s">
        <v>49</v>
      </c>
      <c r="E8" s="4" t="s">
        <v>15</v>
      </c>
      <c r="F8" s="4" t="n">
        <v>1</v>
      </c>
      <c r="G8" s="1" t="n">
        <v>1</v>
      </c>
      <c r="H8" s="4" t="n">
        <v>1</v>
      </c>
      <c r="I8" s="4" t="n">
        <v>0</v>
      </c>
      <c r="J8" s="4" t="n">
        <v>1</v>
      </c>
      <c r="K8" s="4" t="n">
        <v>0</v>
      </c>
      <c r="L8" s="1" t="n">
        <v>1</v>
      </c>
      <c r="M8" s="5" t="n">
        <f aca="false">-SUMPRODUCT(I8:L8,I$4:L$4)</f>
        <v>-8.86364064692585</v>
      </c>
      <c r="N8" s="1" t="n">
        <f aca="false">EXP(M8)</f>
        <v>0.000141439195512655</v>
      </c>
      <c r="O8" s="9" t="n">
        <f aca="false">N8/SUMIF(B:B,B8,N:N)</f>
        <v>0.000199976378041089</v>
      </c>
      <c r="P8" s="1" t="n">
        <f aca="false">O8+O10</f>
        <v>0.99996568619468</v>
      </c>
      <c r="Q8" s="1" t="n">
        <f aca="false">LN(P8)</f>
        <v>-3.43143940520155E-005</v>
      </c>
    </row>
    <row r="9" customFormat="false" ht="12.8" hidden="false" customHeight="false" outlineLevel="0" collapsed="false">
      <c r="B9" s="4" t="s">
        <v>13</v>
      </c>
      <c r="C9" s="4" t="s">
        <v>14</v>
      </c>
      <c r="D9" s="4" t="s">
        <v>50</v>
      </c>
      <c r="E9" s="4" t="s">
        <v>16</v>
      </c>
      <c r="F9" s="4" t="n">
        <v>0</v>
      </c>
      <c r="G9" s="1" t="n">
        <v>0</v>
      </c>
      <c r="H9" s="4" t="n">
        <v>1</v>
      </c>
      <c r="I9" s="4" t="n">
        <v>0</v>
      </c>
      <c r="J9" s="4" t="n">
        <v>0</v>
      </c>
      <c r="K9" s="4" t="n">
        <v>1</v>
      </c>
      <c r="L9" s="1" t="n">
        <v>1</v>
      </c>
      <c r="M9" s="5" t="n">
        <f aca="false">-SUMPRODUCT(I9:L9,I$4:L$4)</f>
        <v>-19.1435691298362</v>
      </c>
      <c r="N9" s="1" t="n">
        <f aca="false">EXP(M9)</f>
        <v>4.85348356093267E-009</v>
      </c>
      <c r="O9" s="9" t="n">
        <f aca="false">N9/SUMIF(B:B,B9,N:N)</f>
        <v>6.86218597241979E-009</v>
      </c>
      <c r="P9" s="1" t="n">
        <f aca="false">O9+O11</f>
        <v>3.43138053200281E-005</v>
      </c>
      <c r="Q9" s="1" t="n">
        <f aca="false">LN(P9)</f>
        <v>-10.2799627973044</v>
      </c>
    </row>
    <row r="10" s="1" customFormat="true" ht="12.8" hidden="false" customHeight="false" outlineLevel="0" collapsed="false">
      <c r="B10" s="1" t="s">
        <v>13</v>
      </c>
      <c r="C10" s="1" t="s">
        <v>14</v>
      </c>
      <c r="D10" s="1" t="s">
        <v>51</v>
      </c>
      <c r="E10" s="1" t="s">
        <v>15</v>
      </c>
      <c r="F10" s="1" t="n">
        <v>1</v>
      </c>
      <c r="H10" s="1" t="n">
        <v>1</v>
      </c>
      <c r="I10" s="1" t="n">
        <v>0</v>
      </c>
      <c r="J10" s="1" t="n">
        <v>1</v>
      </c>
      <c r="K10" s="1" t="n">
        <v>0</v>
      </c>
      <c r="L10" s="1" t="n">
        <v>0</v>
      </c>
      <c r="M10" s="5" t="n">
        <f aca="false">-SUMPRODUCT(I10:L10,I$4:L$4)</f>
        <v>-0.346563656373141</v>
      </c>
      <c r="N10" s="1" t="n">
        <f aca="false">EXP(M10)</f>
        <v>0.707113805554321</v>
      </c>
      <c r="O10" s="9" t="n">
        <f aca="false">N10/SUMIF(B:B,B10,N:N)</f>
        <v>0.999765709816639</v>
      </c>
      <c r="R10" s="7" t="s">
        <v>40</v>
      </c>
      <c r="S10" s="1" t="n">
        <f aca="false">R5-SUM(I1:L1)</f>
        <v>-0.00303917045407974</v>
      </c>
    </row>
    <row r="11" s="1" customFormat="true" ht="12.8" hidden="false" customHeight="false" outlineLevel="0" collapsed="false">
      <c r="B11" s="1" t="s">
        <v>13</v>
      </c>
      <c r="C11" s="1" t="s">
        <v>14</v>
      </c>
      <c r="D11" s="1" t="s">
        <v>52</v>
      </c>
      <c r="E11" s="1" t="s">
        <v>16</v>
      </c>
      <c r="F11" s="1" t="n">
        <v>0</v>
      </c>
      <c r="H11" s="1" t="n">
        <v>1</v>
      </c>
      <c r="I11" s="1" t="n">
        <v>0</v>
      </c>
      <c r="J11" s="1" t="n">
        <v>0</v>
      </c>
      <c r="K11" s="1" t="n">
        <v>1</v>
      </c>
      <c r="L11" s="1" t="n">
        <v>0</v>
      </c>
      <c r="M11" s="5" t="n">
        <f aca="false">-SUMPRODUCT(I11:L11,I$4:L$4)</f>
        <v>-10.6264921392834</v>
      </c>
      <c r="N11" s="1" t="n">
        <f aca="false">EXP(M11)</f>
        <v>2.42645980735896E-005</v>
      </c>
      <c r="O11" s="9" t="n">
        <f aca="false">N11/SUMIF(B:B,B11,N:N)</f>
        <v>3.43069431340556E-005</v>
      </c>
      <c r="R11" s="7" t="s">
        <v>41</v>
      </c>
      <c r="S11" s="1" t="n">
        <f aca="false">R5-SUM(I3:L3)</f>
        <v>-0.928198059527911</v>
      </c>
    </row>
    <row r="12" customFormat="false" ht="12.8" hidden="false" customHeight="false" outlineLevel="0" collapsed="false">
      <c r="B12" s="4" t="s">
        <v>17</v>
      </c>
      <c r="C12" s="4" t="s">
        <v>12</v>
      </c>
      <c r="D12" s="4" t="s">
        <v>11</v>
      </c>
      <c r="E12" s="4" t="s">
        <v>11</v>
      </c>
      <c r="F12" s="4" t="n">
        <v>0</v>
      </c>
      <c r="G12" s="1" t="n">
        <v>0</v>
      </c>
      <c r="H12" s="4" t="n">
        <v>1</v>
      </c>
      <c r="I12" s="4" t="n">
        <v>0</v>
      </c>
      <c r="J12" s="4" t="n">
        <v>0</v>
      </c>
      <c r="K12" s="4" t="n">
        <v>1</v>
      </c>
      <c r="L12" s="1" t="n">
        <v>0</v>
      </c>
      <c r="M12" s="5" t="n">
        <f aca="false">-SUMPRODUCT(I12:L12,I$4:L$4)</f>
        <v>-10.6264921392834</v>
      </c>
      <c r="N12" s="1" t="n">
        <f aca="false">EXP(M12)</f>
        <v>2.42645980735896E-005</v>
      </c>
      <c r="O12" s="9" t="n">
        <f aca="false">N12/SUMIF(B:B,B12,N:N)</f>
        <v>2.42640093460023E-005</v>
      </c>
      <c r="P12" s="10" t="n">
        <f aca="false">O12</f>
        <v>2.42640093460023E-005</v>
      </c>
      <c r="Q12" s="1" t="n">
        <f aca="false">LN(P12)</f>
        <v>-10.6265164023983</v>
      </c>
    </row>
    <row r="13" customFormat="false" ht="12.8" hidden="false" customHeight="false" outlineLevel="0" collapsed="false">
      <c r="B13" s="4" t="s">
        <v>17</v>
      </c>
      <c r="C13" s="4" t="s">
        <v>12</v>
      </c>
      <c r="D13" s="4" t="s">
        <v>12</v>
      </c>
      <c r="E13" s="4" t="s">
        <v>12</v>
      </c>
      <c r="F13" s="4" t="n">
        <v>1</v>
      </c>
      <c r="G13" s="1" t="n">
        <v>1</v>
      </c>
      <c r="H13" s="4" t="n">
        <v>1</v>
      </c>
      <c r="I13" s="4" t="n">
        <v>1</v>
      </c>
      <c r="J13" s="4" t="n">
        <v>0</v>
      </c>
      <c r="K13" s="4" t="n">
        <v>0</v>
      </c>
      <c r="L13" s="1" t="n">
        <v>0</v>
      </c>
      <c r="M13" s="5" t="n">
        <f aca="false">-SUMPRODUCT(I13:L13,I$4:L$4)</f>
        <v>-1.18888604246612E-009</v>
      </c>
      <c r="N13" s="1" t="n">
        <f aca="false">EXP(M13)</f>
        <v>0.999999998811114</v>
      </c>
      <c r="O13" s="9" t="n">
        <f aca="false">N13/SUMIF(B:B,B13,N:N)</f>
        <v>0.999975735990654</v>
      </c>
      <c r="P13" s="10" t="n">
        <f aca="false">O13</f>
        <v>0.999975735990654</v>
      </c>
      <c r="Q13" s="1" t="n">
        <f aca="false">LN(P13)</f>
        <v>-2.42643037218011E-005</v>
      </c>
    </row>
    <row r="14" customFormat="false" ht="12.8" hidden="false" customHeight="false" outlineLevel="0" collapsed="false">
      <c r="B14" s="4" t="s">
        <v>18</v>
      </c>
      <c r="C14" s="4" t="s">
        <v>19</v>
      </c>
      <c r="D14" s="4" t="s">
        <v>53</v>
      </c>
      <c r="E14" s="4" t="s">
        <v>15</v>
      </c>
      <c r="F14" s="4" t="n">
        <v>0</v>
      </c>
      <c r="G14" s="1" t="n">
        <v>0</v>
      </c>
      <c r="H14" s="4" t="n">
        <v>1</v>
      </c>
      <c r="I14" s="4" t="n">
        <v>0</v>
      </c>
      <c r="J14" s="4" t="n">
        <v>1</v>
      </c>
      <c r="K14" s="4" t="n">
        <v>1</v>
      </c>
      <c r="L14" s="1" t="n">
        <v>1</v>
      </c>
      <c r="M14" s="5" t="n">
        <f aca="false">-SUMPRODUCT(I14:L14,I$4:L$4)</f>
        <v>-19.4901327862093</v>
      </c>
      <c r="N14" s="1" t="n">
        <f aca="false">EXP(M14)</f>
        <v>3.43196523096644E-009</v>
      </c>
      <c r="O14" s="9" t="n">
        <f aca="false">N14/SUMIF(B:B,B14,N:N)</f>
        <v>3.43122002314151E-009</v>
      </c>
      <c r="P14" s="1" t="n">
        <f aca="false">O14+O16</f>
        <v>1.71575378979044E-005</v>
      </c>
      <c r="Q14" s="1" t="n">
        <f aca="false">LN(P14)</f>
        <v>-10.9730729533417</v>
      </c>
    </row>
    <row r="15" customFormat="false" ht="12.8" hidden="false" customHeight="false" outlineLevel="0" collapsed="false">
      <c r="B15" s="4" t="s">
        <v>18</v>
      </c>
      <c r="C15" s="4" t="s">
        <v>19</v>
      </c>
      <c r="D15" s="4" t="s">
        <v>54</v>
      </c>
      <c r="E15" s="4" t="s">
        <v>16</v>
      </c>
      <c r="F15" s="4" t="n">
        <v>1</v>
      </c>
      <c r="G15" s="1" t="n">
        <v>1</v>
      </c>
      <c r="H15" s="4" t="n">
        <v>1</v>
      </c>
      <c r="I15" s="4" t="n">
        <v>0</v>
      </c>
      <c r="J15" s="4" t="n">
        <v>0</v>
      </c>
      <c r="K15" s="4" t="n">
        <v>0</v>
      </c>
      <c r="L15" s="1" t="n">
        <v>1</v>
      </c>
      <c r="M15" s="5" t="n">
        <f aca="false">-SUMPRODUCT(I15:L15,I$4:L$4)</f>
        <v>-8.51707699055271</v>
      </c>
      <c r="N15" s="1" t="n">
        <f aca="false">EXP(M15)</f>
        <v>0.000200023241523022</v>
      </c>
      <c r="O15" s="9" t="n">
        <f aca="false">N15/SUMIF(B:B,B15,N:N)</f>
        <v>0.000199979809007038</v>
      </c>
      <c r="P15" s="1" t="n">
        <f aca="false">O15+O17</f>
        <v>0.999982842462102</v>
      </c>
      <c r="Q15" s="1" t="n">
        <f aca="false">LN(P15)</f>
        <v>-1.71576850902308E-005</v>
      </c>
    </row>
    <row r="16" s="1" customFormat="true" ht="12.8" hidden="false" customHeight="false" outlineLevel="0" collapsed="false">
      <c r="B16" s="1" t="s">
        <v>18</v>
      </c>
      <c r="C16" s="1" t="s">
        <v>19</v>
      </c>
      <c r="D16" s="1" t="s">
        <v>55</v>
      </c>
      <c r="E16" s="1" t="s">
        <v>15</v>
      </c>
      <c r="F16" s="1" t="n">
        <v>0</v>
      </c>
      <c r="H16" s="1" t="n">
        <v>1</v>
      </c>
      <c r="I16" s="1" t="n">
        <v>0</v>
      </c>
      <c r="J16" s="1" t="n">
        <v>1</v>
      </c>
      <c r="K16" s="1" t="n">
        <v>1</v>
      </c>
      <c r="L16" s="1" t="n">
        <v>0</v>
      </c>
      <c r="M16" s="5" t="n">
        <f aca="false">-SUMPRODUCT(I16:L16,I$4:L$4)</f>
        <v>-10.9730557956566</v>
      </c>
      <c r="N16" s="1" t="n">
        <f aca="false">EXP(M16)</f>
        <v>1.7157832284062E-005</v>
      </c>
      <c r="O16" s="9" t="n">
        <f aca="false">N16/SUMIF(B:B,B16,N:N)</f>
        <v>1.71541066778812E-005</v>
      </c>
    </row>
    <row r="17" s="1" customFormat="true" ht="12.8" hidden="false" customHeight="false" outlineLevel="0" collapsed="false">
      <c r="B17" s="1" t="s">
        <v>18</v>
      </c>
      <c r="C17" s="1" t="s">
        <v>19</v>
      </c>
      <c r="D17" s="1" t="s">
        <v>56</v>
      </c>
      <c r="E17" s="1" t="s">
        <v>16</v>
      </c>
      <c r="F17" s="1" t="n">
        <v>1</v>
      </c>
      <c r="H17" s="1" t="n">
        <v>1</v>
      </c>
      <c r="I17" s="1" t="n">
        <v>0</v>
      </c>
      <c r="J17" s="1" t="n">
        <v>0</v>
      </c>
      <c r="K17" s="1" t="n">
        <v>0</v>
      </c>
      <c r="L17" s="1" t="n">
        <v>0</v>
      </c>
      <c r="M17" s="5" t="n">
        <f aca="false">-SUMPRODUCT(I17:L17,I$4:L$4)</f>
        <v>-0</v>
      </c>
      <c r="N17" s="1" t="n">
        <f aca="false">EXP(M17)</f>
        <v>1</v>
      </c>
      <c r="O17" s="9" t="n">
        <f aca="false">N17/SUMIF(B:B,B17,N:N)</f>
        <v>0.999782862653095</v>
      </c>
    </row>
    <row r="18" customFormat="false" ht="12.8" hidden="false" customHeight="false" outlineLevel="0" collapsed="false">
      <c r="B18" s="4" t="s">
        <v>20</v>
      </c>
      <c r="C18" s="4" t="s">
        <v>11</v>
      </c>
      <c r="D18" s="4" t="s">
        <v>11</v>
      </c>
      <c r="E18" s="4" t="s">
        <v>11</v>
      </c>
      <c r="F18" s="4" t="n">
        <v>1</v>
      </c>
      <c r="G18" s="1" t="n">
        <v>1</v>
      </c>
      <c r="H18" s="4" t="n">
        <v>1</v>
      </c>
      <c r="I18" s="4" t="n">
        <v>0</v>
      </c>
      <c r="J18" s="4" t="n">
        <v>0</v>
      </c>
      <c r="K18" s="4" t="n">
        <v>0</v>
      </c>
      <c r="L18" s="1" t="n">
        <v>0</v>
      </c>
      <c r="M18" s="5" t="n">
        <f aca="false">-SUMPRODUCT(I18:L18,I$4:L$4)</f>
        <v>-0</v>
      </c>
      <c r="N18" s="1" t="n">
        <f aca="false">EXP(M18)</f>
        <v>1</v>
      </c>
      <c r="O18" s="9" t="n">
        <f aca="false">N18/SUMIF(B:B,B18,N:N)</f>
        <v>0.999975735990711</v>
      </c>
      <c r="P18" s="10" t="n">
        <f aca="false">O18</f>
        <v>0.999975735990711</v>
      </c>
      <c r="Q18" s="1" t="n">
        <f aca="false">LN(P18)</f>
        <v>-2.42643036642902E-005</v>
      </c>
    </row>
    <row r="19" customFormat="false" ht="12.8" hidden="false" customHeight="false" outlineLevel="0" collapsed="false">
      <c r="B19" s="4" t="s">
        <v>20</v>
      </c>
      <c r="C19" s="4" t="s">
        <v>11</v>
      </c>
      <c r="D19" s="4" t="s">
        <v>12</v>
      </c>
      <c r="E19" s="4" t="s">
        <v>12</v>
      </c>
      <c r="F19" s="4" t="n">
        <v>0</v>
      </c>
      <c r="G19" s="1" t="n">
        <v>0</v>
      </c>
      <c r="H19" s="4" t="n">
        <v>1</v>
      </c>
      <c r="I19" s="4" t="n">
        <v>1</v>
      </c>
      <c r="J19" s="4" t="n">
        <v>0</v>
      </c>
      <c r="K19" s="4" t="n">
        <v>1</v>
      </c>
      <c r="L19" s="1" t="n">
        <v>0</v>
      </c>
      <c r="M19" s="5" t="n">
        <f aca="false">-SUMPRODUCT(I19:L19,I$4:L$4)</f>
        <v>-10.6264921404723</v>
      </c>
      <c r="N19" s="1" t="n">
        <f aca="false">EXP(M19)</f>
        <v>2.42645980447418E-005</v>
      </c>
      <c r="O19" s="9" t="n">
        <f aca="false">N19/SUMIF(B:B,B19,N:N)</f>
        <v>2.42640092883095E-005</v>
      </c>
      <c r="P19" s="10" t="n">
        <f aca="false">O19</f>
        <v>2.42640092883095E-005</v>
      </c>
      <c r="Q19" s="1" t="n">
        <f aca="false">LN(P19)</f>
        <v>-10.626516404776</v>
      </c>
    </row>
    <row r="20" customFormat="false" ht="12.8" hidden="false" customHeight="false" outlineLevel="0" collapsed="false">
      <c r="B20" s="4" t="s">
        <v>21</v>
      </c>
      <c r="C20" s="4" t="s">
        <v>14</v>
      </c>
      <c r="D20" s="4" t="s">
        <v>49</v>
      </c>
      <c r="E20" s="4" t="s">
        <v>15</v>
      </c>
      <c r="F20" s="4" t="n">
        <v>0</v>
      </c>
      <c r="G20" s="1" t="n">
        <v>0</v>
      </c>
      <c r="H20" s="4" t="n">
        <v>1</v>
      </c>
      <c r="I20" s="4" t="n">
        <v>0</v>
      </c>
      <c r="J20" s="4" t="n">
        <v>1</v>
      </c>
      <c r="K20" s="4" t="n">
        <v>0</v>
      </c>
      <c r="L20" s="1" t="n">
        <v>1</v>
      </c>
      <c r="M20" s="5" t="n">
        <f aca="false">-SUMPRODUCT(I20:L20,I$4:L$4)</f>
        <v>-8.86364064692585</v>
      </c>
      <c r="N20" s="1" t="n">
        <f aca="false">EXP(M20)</f>
        <v>0.000141439195512655</v>
      </c>
      <c r="O20" s="9" t="n">
        <f aca="false">N20/SUMIF(B:B,B20,N:N)</f>
        <v>0.000141416766547436</v>
      </c>
      <c r="P20" s="1" t="n">
        <f aca="false">O20+O22</f>
        <v>0.000158571877998549</v>
      </c>
      <c r="Q20" s="1" t="n">
        <f aca="false">LN(P20)</f>
        <v>-8.74930257849214</v>
      </c>
    </row>
    <row r="21" customFormat="false" ht="12.8" hidden="false" customHeight="false" outlineLevel="0" collapsed="false">
      <c r="B21" s="4" t="s">
        <v>21</v>
      </c>
      <c r="C21" s="4" t="s">
        <v>14</v>
      </c>
      <c r="D21" s="4" t="s">
        <v>50</v>
      </c>
      <c r="E21" s="4" t="s">
        <v>16</v>
      </c>
      <c r="F21" s="4" t="n">
        <v>1</v>
      </c>
      <c r="G21" s="1" t="n">
        <v>1</v>
      </c>
      <c r="H21" s="4" t="n">
        <v>1</v>
      </c>
      <c r="I21" s="4" t="n">
        <v>0</v>
      </c>
      <c r="J21" s="4" t="n">
        <v>0</v>
      </c>
      <c r="K21" s="4" t="n">
        <v>1</v>
      </c>
      <c r="L21" s="1" t="n">
        <v>1</v>
      </c>
      <c r="M21" s="5" t="n">
        <f aca="false">-SUMPRODUCT(I21:L21,I$4:L$4)</f>
        <v>-19.1435691298362</v>
      </c>
      <c r="N21" s="1" t="n">
        <f aca="false">EXP(M21)</f>
        <v>4.85348356093267E-009</v>
      </c>
      <c r="O21" s="9" t="n">
        <f aca="false">N21/SUMIF(B:B,B21,N:N)</f>
        <v>4.85271391137701E-009</v>
      </c>
      <c r="P21" s="1" t="n">
        <f aca="false">O21+O23</f>
        <v>0.999841428122002</v>
      </c>
      <c r="Q21" s="1" t="n">
        <f aca="false">LN(P21)</f>
        <v>-0.000158584451848006</v>
      </c>
    </row>
    <row r="22" s="1" customFormat="true" ht="12.8" hidden="false" customHeight="false" outlineLevel="0" collapsed="false">
      <c r="B22" s="1" t="s">
        <v>21</v>
      </c>
      <c r="C22" s="1" t="s">
        <v>14</v>
      </c>
      <c r="D22" s="1" t="s">
        <v>55</v>
      </c>
      <c r="E22" s="1" t="s">
        <v>15</v>
      </c>
      <c r="F22" s="1" t="n">
        <v>0</v>
      </c>
      <c r="H22" s="1" t="n">
        <v>1</v>
      </c>
      <c r="I22" s="1" t="n">
        <v>0</v>
      </c>
      <c r="J22" s="1" t="n">
        <v>1</v>
      </c>
      <c r="K22" s="1" t="n">
        <v>1</v>
      </c>
      <c r="L22" s="1" t="n">
        <v>0</v>
      </c>
      <c r="M22" s="5" t="n">
        <f aca="false">-SUMPRODUCT(I22:L22,I$4:L$4)</f>
        <v>-10.9730557956566</v>
      </c>
      <c r="N22" s="1" t="n">
        <f aca="false">EXP(M22)</f>
        <v>1.7157832284062E-005</v>
      </c>
      <c r="O22" s="9" t="n">
        <f aca="false">N22/SUMIF(B:B,B22,N:N)</f>
        <v>1.71551114511123E-005</v>
      </c>
    </row>
    <row r="23" s="1" customFormat="true" ht="12.8" hidden="false" customHeight="false" outlineLevel="0" collapsed="false">
      <c r="B23" s="1" t="s">
        <v>21</v>
      </c>
      <c r="C23" s="1" t="s">
        <v>14</v>
      </c>
      <c r="D23" s="1" t="s">
        <v>56</v>
      </c>
      <c r="E23" s="1" t="s">
        <v>16</v>
      </c>
      <c r="F23" s="1" t="n">
        <v>1</v>
      </c>
      <c r="H23" s="1" t="n">
        <v>1</v>
      </c>
      <c r="I23" s="1" t="n">
        <v>0</v>
      </c>
      <c r="J23" s="1" t="n">
        <v>0</v>
      </c>
      <c r="K23" s="1" t="n">
        <v>0</v>
      </c>
      <c r="L23" s="1" t="n">
        <v>0</v>
      </c>
      <c r="M23" s="5" t="n">
        <f aca="false">-SUMPRODUCT(I23:L23,I$4:L$4)</f>
        <v>-0</v>
      </c>
      <c r="N23" s="1" t="n">
        <f aca="false">EXP(M23)</f>
        <v>1</v>
      </c>
      <c r="O23" s="9" t="n">
        <f aca="false">N23/SUMIF(B:B,B23,N:N)</f>
        <v>0.999841423269288</v>
      </c>
    </row>
    <row r="25" customFormat="false" ht="12.8" hidden="false" customHeight="false" outlineLevel="0" collapsed="false">
      <c r="C25" s="0" t="s">
        <v>42</v>
      </c>
    </row>
    <row r="26" customFormat="false" ht="12.8" hidden="false" customHeight="false" outlineLevel="0" collapsed="false">
      <c r="C26" s="0" t="s">
        <v>43</v>
      </c>
    </row>
    <row r="27" customFormat="false" ht="12.8" hidden="false" customHeight="false" outlineLevel="0" collapsed="false">
      <c r="C27" s="0" t="s">
        <v>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T24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C22" activeCellId="0" sqref="C22"/>
    </sheetView>
  </sheetViews>
  <sheetFormatPr defaultColWidth="11.5703125" defaultRowHeight="12.8" zeroHeight="false" outlineLevelRow="0" outlineLevelCol="0"/>
  <cols>
    <col collapsed="false" customWidth="true" hidden="false" outlineLevel="0" max="4" min="4" style="1" width="14.43"/>
    <col collapsed="false" customWidth="true" hidden="false" outlineLevel="0" max="5" min="5" style="1" width="7.49"/>
    <col collapsed="false" customWidth="true" hidden="false" outlineLevel="0" max="8" min="6" style="1" width="8.14"/>
    <col collapsed="false" customWidth="true" hidden="false" outlineLevel="0" max="10" min="9" style="1" width="5.28"/>
    <col collapsed="false" customWidth="true" hidden="false" outlineLevel="0" max="11" min="11" style="1" width="4.9"/>
    <col collapsed="false" customWidth="true" hidden="false" outlineLevel="0" max="13" min="12" style="1" width="15.93"/>
    <col collapsed="false" customWidth="true" hidden="false" outlineLevel="0" max="14" min="14" style="2" width="6.11"/>
  </cols>
  <sheetData>
    <row r="1" customFormat="false" ht="15" hidden="false" customHeight="false" outlineLevel="0" collapsed="false">
      <c r="H1" s="1" t="s">
        <v>22</v>
      </c>
      <c r="I1" s="3" t="n">
        <f aca="false">(I4-I2)*SQRT(2)/$F$2^2</f>
        <v>0.00119613407780278</v>
      </c>
      <c r="J1" s="3" t="n">
        <f aca="false">(J4-J2)*SQRT(2)/$F$2^2</f>
        <v>0.00119613185647202</v>
      </c>
      <c r="K1" s="3" t="n">
        <f aca="false">(K4-K2)*SQRT(2)/$F$2^2</f>
        <v>0.00254771184507632</v>
      </c>
      <c r="L1" s="3" t="n">
        <f aca="false">(L4-L2)*SQRT(2)/$F$2^2</f>
        <v>3.54191342759651E-012</v>
      </c>
      <c r="M1" s="3" t="n">
        <f aca="false">(M4-M2)*SQRT(2)/$F$2^2</f>
        <v>2.02580607657823E-012</v>
      </c>
    </row>
    <row r="2" customFormat="false" ht="15" hidden="false" customHeight="false" outlineLevel="0" collapsed="false">
      <c r="E2" s="1" t="s">
        <v>23</v>
      </c>
      <c r="F2" s="1" t="n">
        <v>100</v>
      </c>
      <c r="H2" s="1" t="s">
        <v>24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</row>
    <row r="3" customFormat="false" ht="15" hidden="false" customHeight="false" outlineLevel="0" collapsed="false">
      <c r="H3" s="1" t="s">
        <v>26</v>
      </c>
      <c r="I3" s="3" t="n">
        <f aca="false">(I4-I2)^2/2/$F$2</f>
        <v>0.357684183020278</v>
      </c>
      <c r="J3" s="3" t="n">
        <f aca="false">(J4-J2)^2/2/$F$2</f>
        <v>0.357682854516799</v>
      </c>
      <c r="K3" s="3" t="n">
        <f aca="false">(K4-K2)^2/2/$F$2</f>
        <v>1.62270891138555</v>
      </c>
      <c r="L3" s="3" t="n">
        <f aca="false">(L4-L2)^2/2/$F$2</f>
        <v>3.13628768214711E-018</v>
      </c>
      <c r="M3" s="3" t="n">
        <f aca="false">(M4-M2)^2/2/$F$2</f>
        <v>1.02597256497532E-018</v>
      </c>
    </row>
    <row r="4" customFormat="false" ht="12.8" hidden="false" customHeight="false" outlineLevel="0" collapsed="false">
      <c r="I4" s="1" t="n">
        <v>8.45794517622664</v>
      </c>
      <c r="J4" s="1" t="n">
        <v>8.45792946904618</v>
      </c>
      <c r="K4" s="1" t="n">
        <v>18.0150432216276</v>
      </c>
      <c r="L4" s="1" t="n">
        <v>2.50451100302918E-008</v>
      </c>
      <c r="M4" s="1" t="n">
        <v>1.43246121411738E-008</v>
      </c>
    </row>
    <row r="5" customFormat="false" ht="12.8" hidden="false" customHeight="false" outlineLevel="0" collapsed="false">
      <c r="B5" s="4" t="s">
        <v>0</v>
      </c>
      <c r="C5" s="4" t="s">
        <v>1</v>
      </c>
      <c r="D5" s="4" t="s">
        <v>2</v>
      </c>
      <c r="E5" s="4" t="s">
        <v>3</v>
      </c>
      <c r="F5" s="4" t="s">
        <v>4</v>
      </c>
      <c r="H5" s="4" t="s">
        <v>5</v>
      </c>
      <c r="I5" s="4" t="s">
        <v>6</v>
      </c>
      <c r="J5" s="4" t="s">
        <v>7</v>
      </c>
      <c r="K5" s="4" t="s">
        <v>8</v>
      </c>
      <c r="L5" s="1" t="s">
        <v>58</v>
      </c>
      <c r="M5" s="1" t="s">
        <v>59</v>
      </c>
      <c r="N5" s="5" t="s">
        <v>36</v>
      </c>
      <c r="O5" s="1" t="s">
        <v>37</v>
      </c>
      <c r="P5" s="1" t="s">
        <v>38</v>
      </c>
      <c r="Q5" s="1"/>
      <c r="R5" s="1" t="s">
        <v>39</v>
      </c>
      <c r="S5" s="1" t="n">
        <f aca="false">SUMPRODUCT(R6:R21,F6:F21)</f>
        <v>-0.000565762874887943</v>
      </c>
    </row>
    <row r="6" customFormat="false" ht="12.8" hidden="false" customHeight="false" outlineLevel="0" collapsed="false">
      <c r="B6" s="4" t="s">
        <v>10</v>
      </c>
      <c r="C6" s="4" t="s">
        <v>11</v>
      </c>
      <c r="D6" s="4" t="s">
        <v>11</v>
      </c>
      <c r="E6" s="4" t="s">
        <v>11</v>
      </c>
      <c r="F6" s="4" t="n">
        <v>1</v>
      </c>
      <c r="G6" s="1" t="n">
        <v>1</v>
      </c>
      <c r="H6" s="4" t="n">
        <v>1</v>
      </c>
      <c r="I6" s="4" t="n">
        <v>0</v>
      </c>
      <c r="J6" s="4" t="n">
        <v>0</v>
      </c>
      <c r="K6" s="4" t="n">
        <v>0</v>
      </c>
      <c r="L6" s="1" t="n">
        <v>0</v>
      </c>
      <c r="M6" s="1" t="n">
        <v>0</v>
      </c>
      <c r="N6" s="5" t="n">
        <f aca="false">-SUMPRODUCT(I6:M6,I$4:M$4)</f>
        <v>-0</v>
      </c>
      <c r="O6" s="1" t="n">
        <f aca="false">EXP(N6)</f>
        <v>1</v>
      </c>
      <c r="P6" s="9" t="n">
        <f aca="false">O6/SUMIF(B:B,B6,O:O)</f>
        <v>0.999999999996816</v>
      </c>
      <c r="Q6" s="1" t="n">
        <f aca="false">P6</f>
        <v>0.999999999996816</v>
      </c>
      <c r="R6" s="1" t="n">
        <f aca="false">LN(Q6)</f>
        <v>-3.18367554542017E-012</v>
      </c>
    </row>
    <row r="7" customFormat="false" ht="12.8" hidden="false" customHeight="false" outlineLevel="0" collapsed="false">
      <c r="B7" s="4" t="s">
        <v>10</v>
      </c>
      <c r="C7" s="4" t="s">
        <v>11</v>
      </c>
      <c r="D7" s="4" t="s">
        <v>12</v>
      </c>
      <c r="E7" s="4" t="s">
        <v>12</v>
      </c>
      <c r="F7" s="4" t="n">
        <v>0</v>
      </c>
      <c r="G7" s="1" t="n">
        <v>0</v>
      </c>
      <c r="H7" s="4" t="n">
        <v>1</v>
      </c>
      <c r="I7" s="4" t="n">
        <v>1</v>
      </c>
      <c r="J7" s="4" t="n">
        <v>0</v>
      </c>
      <c r="K7" s="4" t="n">
        <v>1</v>
      </c>
      <c r="L7" s="1" t="n">
        <v>0</v>
      </c>
      <c r="M7" s="1" t="n">
        <v>0</v>
      </c>
      <c r="N7" s="5" t="n">
        <f aca="false">-SUMPRODUCT(I7:M7,I$4:M$4)</f>
        <v>-26.4729883978542</v>
      </c>
      <c r="O7" s="1" t="n">
        <f aca="false">EXP(N7)</f>
        <v>3.183663946829E-012</v>
      </c>
      <c r="P7" s="9" t="n">
        <f aca="false">O7/SUMIF(B:B,B7,O:O)</f>
        <v>3.18366394681886E-012</v>
      </c>
      <c r="Q7" s="1" t="n">
        <f aca="false">P7</f>
        <v>3.18366394681886E-012</v>
      </c>
      <c r="R7" s="1" t="n">
        <f aca="false">LN(Q7)</f>
        <v>-26.4729883978574</v>
      </c>
      <c r="S7" s="7" t="s">
        <v>40</v>
      </c>
      <c r="T7" s="1" t="n">
        <f aca="false">S5-SUM(I1:M1)</f>
        <v>-0.00550574065980679</v>
      </c>
    </row>
    <row r="8" customFormat="false" ht="12.8" hidden="false" customHeight="false" outlineLevel="0" collapsed="false">
      <c r="B8" s="4" t="s">
        <v>13</v>
      </c>
      <c r="C8" s="4" t="s">
        <v>14</v>
      </c>
      <c r="D8" s="4" t="s">
        <v>49</v>
      </c>
      <c r="E8" s="4" t="s">
        <v>15</v>
      </c>
      <c r="F8" s="4" t="n">
        <v>1</v>
      </c>
      <c r="G8" s="1" t="n">
        <v>1</v>
      </c>
      <c r="H8" s="4" t="n">
        <v>1</v>
      </c>
      <c r="I8" s="4" t="n">
        <v>0</v>
      </c>
      <c r="J8" s="4" t="n">
        <v>1</v>
      </c>
      <c r="K8" s="4" t="n">
        <v>0</v>
      </c>
      <c r="L8" s="1" t="n">
        <v>0</v>
      </c>
      <c r="M8" s="1" t="n">
        <v>0</v>
      </c>
      <c r="N8" s="5" t="n">
        <f aca="false">-SUMPRODUCT(I8:M8,I$4:M$4)</f>
        <v>-8.45792946904618</v>
      </c>
      <c r="O8" s="1" t="n">
        <f aca="false">EXP(N8)</f>
        <v>0.000212211005558436</v>
      </c>
      <c r="P8" s="9" t="n">
        <f aca="false">O8/SUMIF(B:B,B8,O:O)</f>
        <v>0.999929308445429</v>
      </c>
      <c r="Q8" s="1" t="n">
        <f aca="false">P8</f>
        <v>0.999929308445429</v>
      </c>
      <c r="R8" s="1" t="n">
        <f aca="false">LN(Q8)</f>
        <v>-7.0694053336995E-005</v>
      </c>
      <c r="S8" s="7" t="s">
        <v>41</v>
      </c>
      <c r="T8" s="1" t="n">
        <f aca="false">S5-SUM(I3:M3)</f>
        <v>-2.33864171179752</v>
      </c>
    </row>
    <row r="9" customFormat="false" ht="12.8" hidden="false" customHeight="false" outlineLevel="0" collapsed="false">
      <c r="B9" s="4" t="s">
        <v>13</v>
      </c>
      <c r="C9" s="4" t="s">
        <v>14</v>
      </c>
      <c r="D9" s="4" t="s">
        <v>50</v>
      </c>
      <c r="E9" s="4" t="s">
        <v>16</v>
      </c>
      <c r="F9" s="4" t="n">
        <v>0</v>
      </c>
      <c r="G9" s="1" t="n">
        <v>0</v>
      </c>
      <c r="H9" s="4" t="n">
        <v>1</v>
      </c>
      <c r="I9" s="4" t="n">
        <v>0</v>
      </c>
      <c r="J9" s="4" t="n">
        <v>0</v>
      </c>
      <c r="K9" s="4" t="n">
        <v>1</v>
      </c>
      <c r="L9" s="1" t="n">
        <v>0</v>
      </c>
      <c r="M9" s="1" t="n">
        <v>0</v>
      </c>
      <c r="N9" s="5" t="n">
        <f aca="false">-SUMPRODUCT(I9:M9,I$4:M$4)</f>
        <v>-18.0150432216276</v>
      </c>
      <c r="O9" s="1" t="n">
        <f aca="false">EXP(N9)</f>
        <v>1.50025864362119E-008</v>
      </c>
      <c r="P9" s="9" t="n">
        <f aca="false">O9/SUMIF(B:B,B9,O:O)</f>
        <v>7.06915545712505E-005</v>
      </c>
      <c r="Q9" s="1" t="n">
        <f aca="false">P9</f>
        <v>7.06915545712505E-005</v>
      </c>
      <c r="R9" s="1" t="n">
        <f aca="false">LN(Q9)</f>
        <v>-9.55718444663475</v>
      </c>
    </row>
    <row r="10" customFormat="false" ht="12.8" hidden="false" customHeight="false" outlineLevel="0" collapsed="false">
      <c r="B10" s="4" t="s">
        <v>17</v>
      </c>
      <c r="C10" s="4" t="s">
        <v>12</v>
      </c>
      <c r="D10" s="4" t="s">
        <v>11</v>
      </c>
      <c r="E10" s="4" t="s">
        <v>11</v>
      </c>
      <c r="F10" s="4" t="n">
        <v>0</v>
      </c>
      <c r="G10" s="1" t="n">
        <v>0</v>
      </c>
      <c r="H10" s="4" t="n">
        <v>1</v>
      </c>
      <c r="I10" s="4" t="n">
        <v>0</v>
      </c>
      <c r="J10" s="4" t="n">
        <v>0</v>
      </c>
      <c r="K10" s="4" t="n">
        <v>1</v>
      </c>
      <c r="L10" s="1" t="n">
        <v>0</v>
      </c>
      <c r="M10" s="1" t="n">
        <v>0</v>
      </c>
      <c r="N10" s="5" t="n">
        <f aca="false">-SUMPRODUCT(I10:M10,I$4:M$4)</f>
        <v>-18.0150432216276</v>
      </c>
      <c r="O10" s="1" t="n">
        <f aca="false">EXP(N10)</f>
        <v>1.50025864362119E-008</v>
      </c>
      <c r="P10" s="9" t="n">
        <f aca="false">O10/SUMIF(B:B,B10,O:O)</f>
        <v>7.06926648664807E-005</v>
      </c>
      <c r="Q10" s="1" t="n">
        <f aca="false">P10</f>
        <v>7.06926648664807E-005</v>
      </c>
      <c r="R10" s="1" t="n">
        <f aca="false">LN(Q10)</f>
        <v>-9.55716874056466</v>
      </c>
    </row>
    <row r="11" customFormat="false" ht="12.8" hidden="false" customHeight="false" outlineLevel="0" collapsed="false">
      <c r="B11" s="4" t="s">
        <v>17</v>
      </c>
      <c r="C11" s="4" t="s">
        <v>12</v>
      </c>
      <c r="D11" s="4" t="s">
        <v>12</v>
      </c>
      <c r="E11" s="4" t="s">
        <v>12</v>
      </c>
      <c r="F11" s="4" t="n">
        <v>1</v>
      </c>
      <c r="G11" s="1" t="n">
        <v>1</v>
      </c>
      <c r="H11" s="4" t="n">
        <v>1</v>
      </c>
      <c r="I11" s="4" t="n">
        <v>1</v>
      </c>
      <c r="J11" s="4" t="n">
        <v>0</v>
      </c>
      <c r="K11" s="4" t="n">
        <v>0</v>
      </c>
      <c r="L11" s="1" t="n">
        <v>0</v>
      </c>
      <c r="M11" s="1" t="n">
        <v>0</v>
      </c>
      <c r="N11" s="5" t="n">
        <f aca="false">-SUMPRODUCT(I11:M11,I$4:M$4)</f>
        <v>-8.45794517622664</v>
      </c>
      <c r="O11" s="1" t="n">
        <f aca="false">EXP(N11)</f>
        <v>0.000212207672348053</v>
      </c>
      <c r="P11" s="9" t="n">
        <f aca="false">O11/SUMIF(B:B,B11,O:O)</f>
        <v>0.999929307335134</v>
      </c>
      <c r="Q11" s="1" t="n">
        <f aca="false">P11</f>
        <v>0.999929307335134</v>
      </c>
      <c r="R11" s="1" t="n">
        <f aca="false">LN(Q11)</f>
        <v>-7.06951637106788E-005</v>
      </c>
    </row>
    <row r="12" customFormat="false" ht="12.8" hidden="false" customHeight="false" outlineLevel="0" collapsed="false">
      <c r="B12" s="4" t="s">
        <v>18</v>
      </c>
      <c r="C12" s="4" t="s">
        <v>19</v>
      </c>
      <c r="D12" s="4" t="s">
        <v>53</v>
      </c>
      <c r="E12" s="4" t="s">
        <v>15</v>
      </c>
      <c r="F12" s="4" t="n">
        <v>0</v>
      </c>
      <c r="G12" s="1" t="n">
        <v>0</v>
      </c>
      <c r="H12" s="4" t="n">
        <v>1</v>
      </c>
      <c r="I12" s="4" t="n">
        <v>0</v>
      </c>
      <c r="J12" s="4" t="n">
        <v>1</v>
      </c>
      <c r="K12" s="4" t="n">
        <v>1</v>
      </c>
      <c r="L12" s="1" t="n">
        <v>0</v>
      </c>
      <c r="M12" s="1" t="n">
        <v>0</v>
      </c>
      <c r="N12" s="5" t="n">
        <f aca="false">-SUMPRODUCT(I12:M12,I$4:M$4)</f>
        <v>-26.4729726906738</v>
      </c>
      <c r="O12" s="1" t="n">
        <f aca="false">EXP(N12)</f>
        <v>3.18371395360587E-012</v>
      </c>
      <c r="P12" s="9" t="n">
        <f aca="false">O12/SUMIF(B:B,B12,O:O)</f>
        <v>3.18371395359574E-012</v>
      </c>
      <c r="Q12" s="1" t="n">
        <f aca="false">P12</f>
        <v>3.18371395359574E-012</v>
      </c>
      <c r="R12" s="1" t="n">
        <f aca="false">LN(Q12)</f>
        <v>-26.472972690677</v>
      </c>
    </row>
    <row r="13" customFormat="false" ht="12.8" hidden="false" customHeight="false" outlineLevel="0" collapsed="false">
      <c r="B13" s="4" t="s">
        <v>18</v>
      </c>
      <c r="C13" s="4" t="s">
        <v>19</v>
      </c>
      <c r="D13" s="4" t="s">
        <v>54</v>
      </c>
      <c r="E13" s="4" t="s">
        <v>16</v>
      </c>
      <c r="F13" s="4" t="n">
        <v>1</v>
      </c>
      <c r="G13" s="1" t="n">
        <v>1</v>
      </c>
      <c r="H13" s="4" t="n">
        <v>1</v>
      </c>
      <c r="I13" s="4" t="n">
        <v>0</v>
      </c>
      <c r="J13" s="4" t="n">
        <v>0</v>
      </c>
      <c r="K13" s="4" t="n">
        <v>0</v>
      </c>
      <c r="L13" s="1" t="n">
        <v>0</v>
      </c>
      <c r="M13" s="1" t="n">
        <v>0</v>
      </c>
      <c r="N13" s="5" t="n">
        <f aca="false">-SUMPRODUCT(I13:M13,I$4:M$4)</f>
        <v>-0</v>
      </c>
      <c r="O13" s="1" t="n">
        <f aca="false">EXP(N13)</f>
        <v>1</v>
      </c>
      <c r="P13" s="9" t="n">
        <f aca="false">O13/SUMIF(B:B,B13,O:O)</f>
        <v>0.999999999996816</v>
      </c>
      <c r="Q13" s="1" t="n">
        <f aca="false">P13</f>
        <v>0.999999999996816</v>
      </c>
      <c r="R13" s="1" t="n">
        <f aca="false">LN(Q13)</f>
        <v>-3.18367554542017E-012</v>
      </c>
    </row>
    <row r="14" customFormat="false" ht="12.8" hidden="false" customHeight="false" outlineLevel="0" collapsed="false">
      <c r="B14" s="4" t="s">
        <v>20</v>
      </c>
      <c r="C14" s="4" t="s">
        <v>11</v>
      </c>
      <c r="D14" s="4" t="s">
        <v>11</v>
      </c>
      <c r="E14" s="4" t="s">
        <v>11</v>
      </c>
      <c r="F14" s="4" t="n">
        <v>1</v>
      </c>
      <c r="G14" s="1" t="n">
        <v>1</v>
      </c>
      <c r="H14" s="4" t="n">
        <v>1</v>
      </c>
      <c r="I14" s="4" t="n">
        <v>0</v>
      </c>
      <c r="J14" s="4" t="n">
        <v>0</v>
      </c>
      <c r="K14" s="4" t="n">
        <v>0</v>
      </c>
      <c r="L14" s="1" t="n">
        <v>0</v>
      </c>
      <c r="M14" s="1" t="n">
        <v>1</v>
      </c>
      <c r="N14" s="5" t="n">
        <f aca="false">-SUMPRODUCT(I14:M14,I$4:M$4)</f>
        <v>-1.43246121411738E-008</v>
      </c>
      <c r="O14" s="1" t="n">
        <f aca="false">EXP(N14)</f>
        <v>0.999999985675388</v>
      </c>
      <c r="P14" s="9" t="n">
        <f aca="false">O14/SUMIF(B:B,B14,O:O)</f>
        <v>0.999787822353065</v>
      </c>
      <c r="Q14" s="1" t="n">
        <f aca="false">P14+P16</f>
        <v>0.999787837352468</v>
      </c>
      <c r="R14" s="1" t="n">
        <f aca="false">LN(Q14)</f>
        <v>-0.000212185157210357</v>
      </c>
    </row>
    <row r="15" customFormat="false" ht="12.8" hidden="false" customHeight="false" outlineLevel="0" collapsed="false">
      <c r="B15" s="4" t="s">
        <v>20</v>
      </c>
      <c r="C15" s="4" t="s">
        <v>11</v>
      </c>
      <c r="D15" s="4" t="s">
        <v>12</v>
      </c>
      <c r="E15" s="4" t="s">
        <v>12</v>
      </c>
      <c r="F15" s="4" t="n">
        <v>0</v>
      </c>
      <c r="G15" s="1" t="n">
        <v>0</v>
      </c>
      <c r="H15" s="4" t="n">
        <v>1</v>
      </c>
      <c r="I15" s="4" t="n">
        <v>1</v>
      </c>
      <c r="J15" s="4" t="n">
        <v>0</v>
      </c>
      <c r="K15" s="4" t="n">
        <v>1</v>
      </c>
      <c r="L15" s="1" t="n">
        <v>0</v>
      </c>
      <c r="M15" s="1" t="n">
        <v>1</v>
      </c>
      <c r="N15" s="5" t="n">
        <f aca="false">-SUMPRODUCT(I15:M15,I$4:M$4)</f>
        <v>-26.4729884121788</v>
      </c>
      <c r="O15" s="1" t="n">
        <f aca="false">EXP(N15)</f>
        <v>3.18366390122424E-012</v>
      </c>
      <c r="P15" s="9" t="n">
        <f aca="false">O15/SUMIF(B:B,B15,O:O)</f>
        <v>3.18298844450412E-012</v>
      </c>
      <c r="Q15" s="1" t="n">
        <f aca="false">P15+P17</f>
        <v>0.000212162647531971</v>
      </c>
      <c r="R15" s="1" t="n">
        <f aca="false">LN(Q15)</f>
        <v>-8.45815737210435</v>
      </c>
    </row>
    <row r="16" customFormat="false" ht="12.8" hidden="false" customHeight="false" outlineLevel="0" collapsed="false">
      <c r="B16" s="1" t="s">
        <v>20</v>
      </c>
      <c r="C16" s="1" t="s">
        <v>12</v>
      </c>
      <c r="D16" s="1" t="s">
        <v>11</v>
      </c>
      <c r="E16" s="1" t="s">
        <v>11</v>
      </c>
      <c r="F16" s="1" t="n">
        <v>1</v>
      </c>
      <c r="H16" s="1" t="n">
        <v>1</v>
      </c>
      <c r="I16" s="1" t="n">
        <v>0</v>
      </c>
      <c r="J16" s="1" t="n">
        <v>0</v>
      </c>
      <c r="K16" s="1" t="n">
        <v>1</v>
      </c>
      <c r="L16" s="1" t="n">
        <v>1</v>
      </c>
      <c r="M16" s="1" t="n">
        <v>0</v>
      </c>
      <c r="N16" s="5" t="n">
        <f aca="false">-SUMPRODUCT(I16:M16,I$4:M$4)</f>
        <v>-18.0150432466727</v>
      </c>
      <c r="O16" s="1" t="n">
        <f aca="false">EXP(N16)</f>
        <v>1.50025860604705E-008</v>
      </c>
      <c r="P16" s="9" t="n">
        <f aca="false">O16/SUMIF(B:B,B16,O:O)</f>
        <v>1.49994030619228E-008</v>
      </c>
      <c r="Q16" s="1"/>
      <c r="R16" s="1"/>
    </row>
    <row r="17" customFormat="false" ht="12.8" hidden="false" customHeight="false" outlineLevel="0" collapsed="false">
      <c r="B17" s="1" t="s">
        <v>20</v>
      </c>
      <c r="C17" s="1" t="s">
        <v>12</v>
      </c>
      <c r="D17" s="1" t="s">
        <v>12</v>
      </c>
      <c r="E17" s="1" t="s">
        <v>12</v>
      </c>
      <c r="F17" s="1" t="n">
        <v>0</v>
      </c>
      <c r="H17" s="1" t="n">
        <v>1</v>
      </c>
      <c r="I17" s="1" t="n">
        <v>1</v>
      </c>
      <c r="J17" s="1" t="n">
        <v>0</v>
      </c>
      <c r="K17" s="1" t="n">
        <v>0</v>
      </c>
      <c r="L17" s="1" t="n">
        <v>1</v>
      </c>
      <c r="M17" s="1" t="n">
        <v>0</v>
      </c>
      <c r="N17" s="5" t="n">
        <f aca="false">-SUMPRODUCT(I17:M17,I$4:M$4)</f>
        <v>-8.45794520127175</v>
      </c>
      <c r="O17" s="1" t="n">
        <f aca="false">EXP(N17)</f>
        <v>0.000212207667033288</v>
      </c>
      <c r="P17" s="9" t="n">
        <f aca="false">O17/SUMIF(B:B,B17,O:O)</f>
        <v>0.000212162644348983</v>
      </c>
      <c r="Q17" s="1"/>
      <c r="R17" s="1"/>
    </row>
    <row r="18" customFormat="false" ht="12.8" hidden="false" customHeight="false" outlineLevel="0" collapsed="false">
      <c r="B18" s="4" t="s">
        <v>21</v>
      </c>
      <c r="C18" s="4" t="s">
        <v>14</v>
      </c>
      <c r="D18" s="4" t="s">
        <v>49</v>
      </c>
      <c r="E18" s="4" t="s">
        <v>15</v>
      </c>
      <c r="F18" s="4" t="n">
        <v>0</v>
      </c>
      <c r="G18" s="1" t="n">
        <v>0</v>
      </c>
      <c r="H18" s="4" t="n">
        <v>1</v>
      </c>
      <c r="I18" s="4" t="n">
        <v>0</v>
      </c>
      <c r="J18" s="4" t="n">
        <v>1</v>
      </c>
      <c r="K18" s="4" t="n">
        <v>0</v>
      </c>
      <c r="L18" s="1" t="n">
        <v>0</v>
      </c>
      <c r="M18" s="1" t="n">
        <v>1</v>
      </c>
      <c r="N18" s="5" t="n">
        <f aca="false">-SUMPRODUCT(I18:M18,I$4:M$4)</f>
        <v>-8.45792948337079</v>
      </c>
      <c r="O18" s="1" t="n">
        <f aca="false">EXP(N18)</f>
        <v>0.000212211002518596</v>
      </c>
      <c r="P18" s="9" t="n">
        <f aca="false">O18/SUMIF(B:B,B18,O:O)</f>
        <v>0.000212165980693139</v>
      </c>
      <c r="Q18" s="1" t="n">
        <f aca="false">P18+P20</f>
        <v>0.000212165983876177</v>
      </c>
      <c r="R18" s="1" t="n">
        <f aca="false">LN(Q18)</f>
        <v>-8.45814164681994</v>
      </c>
    </row>
    <row r="19" customFormat="false" ht="12.8" hidden="false" customHeight="false" outlineLevel="0" collapsed="false">
      <c r="B19" s="4" t="s">
        <v>21</v>
      </c>
      <c r="C19" s="4" t="s">
        <v>14</v>
      </c>
      <c r="D19" s="4" t="s">
        <v>50</v>
      </c>
      <c r="E19" s="4" t="s">
        <v>16</v>
      </c>
      <c r="F19" s="4" t="n">
        <v>1</v>
      </c>
      <c r="G19" s="1" t="n">
        <v>1</v>
      </c>
      <c r="H19" s="4" t="n">
        <v>1</v>
      </c>
      <c r="I19" s="4" t="n">
        <v>0</v>
      </c>
      <c r="J19" s="4" t="n">
        <v>0</v>
      </c>
      <c r="K19" s="4" t="n">
        <v>1</v>
      </c>
      <c r="L19" s="1" t="n">
        <v>0</v>
      </c>
      <c r="M19" s="1" t="n">
        <v>1</v>
      </c>
      <c r="N19" s="5" t="n">
        <f aca="false">-SUMPRODUCT(I19:M19,I$4:M$4)</f>
        <v>-18.0150432359522</v>
      </c>
      <c r="O19" s="1" t="n">
        <f aca="false">EXP(N19)</f>
        <v>1.50025862213057E-008</v>
      </c>
      <c r="P19" s="9" t="n">
        <f aca="false">O19/SUMIF(B:B,B19,O:O)</f>
        <v>1.49994033334712E-008</v>
      </c>
      <c r="Q19" s="1" t="n">
        <f aca="false">P19+P21</f>
        <v>0.999787834016124</v>
      </c>
      <c r="R19" s="1" t="n">
        <f aca="false">LN(Q19)</f>
        <v>-0.000212188494262561</v>
      </c>
    </row>
    <row r="20" s="1" customFormat="true" ht="12.8" hidden="false" customHeight="false" outlineLevel="0" collapsed="false">
      <c r="B20" s="1" t="s">
        <v>21</v>
      </c>
      <c r="C20" s="1" t="s">
        <v>19</v>
      </c>
      <c r="D20" s="1" t="s">
        <v>60</v>
      </c>
      <c r="E20" s="1" t="s">
        <v>15</v>
      </c>
      <c r="F20" s="1" t="n">
        <v>0</v>
      </c>
      <c r="H20" s="1" t="n">
        <v>1</v>
      </c>
      <c r="I20" s="1" t="n">
        <v>0</v>
      </c>
      <c r="J20" s="1" t="n">
        <v>1</v>
      </c>
      <c r="K20" s="1" t="n">
        <v>1</v>
      </c>
      <c r="L20" s="1" t="n">
        <v>1</v>
      </c>
      <c r="M20" s="1" t="n">
        <v>0</v>
      </c>
      <c r="N20" s="5" t="n">
        <f aca="false">-SUMPRODUCT(I20:M20,I$4:M$4)</f>
        <v>-26.4729727157189</v>
      </c>
      <c r="O20" s="1" t="n">
        <f aca="false">EXP(N20)</f>
        <v>3.18371387386942E-012</v>
      </c>
      <c r="P20" s="9" t="n">
        <f aca="false">O20/SUMIF(B:B,B20,O:O)</f>
        <v>3.18303843004873E-012</v>
      </c>
    </row>
    <row r="21" s="1" customFormat="true" ht="12.8" hidden="false" customHeight="false" outlineLevel="0" collapsed="false">
      <c r="B21" s="1" t="s">
        <v>21</v>
      </c>
      <c r="C21" s="1" t="s">
        <v>19</v>
      </c>
      <c r="D21" s="1" t="s">
        <v>61</v>
      </c>
      <c r="E21" s="1" t="s">
        <v>16</v>
      </c>
      <c r="F21" s="1" t="n">
        <v>1</v>
      </c>
      <c r="H21" s="1" t="n">
        <v>1</v>
      </c>
      <c r="I21" s="1" t="n">
        <v>0</v>
      </c>
      <c r="J21" s="1" t="n">
        <v>0</v>
      </c>
      <c r="K21" s="1" t="n">
        <v>0</v>
      </c>
      <c r="L21" s="1" t="n">
        <v>1</v>
      </c>
      <c r="M21" s="1" t="n">
        <v>0</v>
      </c>
      <c r="N21" s="5" t="n">
        <f aca="false">-SUMPRODUCT(I21:M21,I$4:M$4)</f>
        <v>-2.50451100302918E-008</v>
      </c>
      <c r="O21" s="1" t="n">
        <f aca="false">EXP(N21)</f>
        <v>0.99999997495489</v>
      </c>
      <c r="P21" s="9" t="n">
        <f aca="false">O21/SUMIF(B:B,B21,O:O)</f>
        <v>0.99978781901672</v>
      </c>
    </row>
    <row r="23" customFormat="false" ht="12.8" hidden="false" customHeight="false" outlineLevel="0" collapsed="false">
      <c r="C23" s="0" t="s">
        <v>42</v>
      </c>
    </row>
    <row r="24" customFormat="false" ht="12.8" hidden="false" customHeight="false" outlineLevel="0" collapsed="false">
      <c r="C24" s="0" t="s">
        <v>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20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C20" activeCellId="0" sqref="C20"/>
    </sheetView>
  </sheetViews>
  <sheetFormatPr defaultColWidth="11.5703125" defaultRowHeight="12.8" zeroHeight="false" outlineLevelRow="0" outlineLevelCol="0"/>
  <cols>
    <col collapsed="false" customWidth="true" hidden="false" outlineLevel="0" max="5" min="5" style="1" width="7.49"/>
    <col collapsed="false" customWidth="true" hidden="false" outlineLevel="0" max="7" min="6" style="1" width="8.14"/>
    <col collapsed="false" customWidth="true" hidden="false" outlineLevel="0" max="9" min="8" style="1" width="5.28"/>
    <col collapsed="false" customWidth="true" hidden="false" outlineLevel="0" max="13" min="10" style="1" width="7.41"/>
    <col collapsed="false" customWidth="true" hidden="false" outlineLevel="0" max="15" min="14" style="1" width="9.44"/>
    <col collapsed="false" customWidth="true" hidden="false" outlineLevel="0" max="16" min="16" style="2" width="4.9"/>
    <col collapsed="false" customWidth="true" hidden="false" outlineLevel="0" max="17" min="17" style="1" width="4.9"/>
    <col collapsed="false" customWidth="true" hidden="false" outlineLevel="0" max="18" min="18" style="1" width="4.98"/>
  </cols>
  <sheetData>
    <row r="1" customFormat="false" ht="15" hidden="false" customHeight="false" outlineLevel="0" collapsed="false">
      <c r="G1" s="1" t="s">
        <v>22</v>
      </c>
      <c r="H1" s="3" t="n">
        <f aca="false">(H4-H2)*SQRT(2)/$F$2^2</f>
        <v>0.00115544707434467</v>
      </c>
      <c r="I1" s="3" t="n">
        <f aca="false">(I4-I2)*SQRT(2)/$F$2^2</f>
        <v>0.00115542532334895</v>
      </c>
      <c r="J1" s="3" t="n">
        <f aca="false">(J4-J2)*SQRT(2)/$F$2^2</f>
        <v>0.00240892034993234</v>
      </c>
      <c r="K1" s="3" t="n">
        <f aca="false">(K4-K2)*SQRT(2)/$F$2^2</f>
        <v>1.68812263634548E-011</v>
      </c>
      <c r="L1" s="3" t="n">
        <f aca="false">(L4-L2)*SQRT(2)/$F$2^2</f>
        <v>2.15773058855882E-011</v>
      </c>
      <c r="M1" s="3" t="n">
        <f aca="false">(M4-M2)*SQRT(2)/$F$2^2</f>
        <v>0.00240896695265424</v>
      </c>
      <c r="N1" s="3" t="n">
        <f aca="false">(N4-N2)*SQRT(2)/$F$2^2</f>
        <v>1.72557954278416E-011</v>
      </c>
      <c r="O1" s="3" t="n">
        <f aca="false">(O4-O2)*SQRT(2)/$F$2^2</f>
        <v>3.60773599544768E-012</v>
      </c>
    </row>
    <row r="2" customFormat="false" ht="15" hidden="false" customHeight="false" outlineLevel="0" collapsed="false">
      <c r="E2" s="1" t="s">
        <v>23</v>
      </c>
      <c r="F2" s="1" t="n">
        <v>100</v>
      </c>
      <c r="G2" s="1" t="s">
        <v>24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</row>
    <row r="3" customFormat="false" ht="15" hidden="false" customHeight="false" outlineLevel="0" collapsed="false">
      <c r="G3" s="1" t="s">
        <v>26</v>
      </c>
      <c r="H3" s="3" t="n">
        <f aca="false">(H4-H2)^2/2/$F$2</f>
        <v>0.333764485402915</v>
      </c>
      <c r="I3" s="3" t="n">
        <f aca="false">(I4-I2)^2/2/$F$2</f>
        <v>0.333751919459008</v>
      </c>
      <c r="J3" s="3" t="n">
        <f aca="false">(J4-J2)^2/2/$F$2</f>
        <v>1.45072431307954</v>
      </c>
      <c r="K3" s="3" t="n">
        <f aca="false">(K4-K2)^2/2/$F$2</f>
        <v>7.12439508835501E-017</v>
      </c>
      <c r="L3" s="3" t="n">
        <f aca="false">(L4-L2)^2/2/$F$2</f>
        <v>1.1639503232006E-016</v>
      </c>
      <c r="M3" s="3" t="n">
        <f aca="false">(M4-M2)^2/2/$F$2</f>
        <v>1.45078044474506</v>
      </c>
      <c r="N3" s="3" t="n">
        <f aca="false">(N4-N2)^2/2/$F$2</f>
        <v>7.44406189618801E-017</v>
      </c>
      <c r="O3" s="3" t="n">
        <f aca="false">(O4-O2)^2/2/$F$2</f>
        <v>3.25393975321221E-018</v>
      </c>
    </row>
    <row r="4" customFormat="false" ht="12.8" hidden="false" customHeight="false" outlineLevel="0" collapsed="false">
      <c r="H4" s="1" t="n">
        <v>8.17024461571274</v>
      </c>
      <c r="I4" s="1" t="n">
        <v>8.17009081294704</v>
      </c>
      <c r="J4" s="1" t="n">
        <v>17.0336391477543</v>
      </c>
      <c r="K4" s="1" t="n">
        <v>1.1936829636344E-007</v>
      </c>
      <c r="L4" s="1" t="n">
        <v>1.52574593114358E-007</v>
      </c>
      <c r="M4" s="1" t="n">
        <v>17.0339686787611</v>
      </c>
      <c r="N4" s="1" t="n">
        <v>1.22016899617946E-007</v>
      </c>
      <c r="O4" s="1" t="n">
        <v>2.55105458711185E-008</v>
      </c>
    </row>
    <row r="5" customFormat="false" ht="12.8" hidden="false" customHeight="false" outlineLevel="0" collapsed="false">
      <c r="B5" s="4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1" t="s">
        <v>62</v>
      </c>
      <c r="K5" s="1" t="s">
        <v>63</v>
      </c>
      <c r="L5" s="1" t="s">
        <v>64</v>
      </c>
      <c r="M5" s="1" t="s">
        <v>65</v>
      </c>
      <c r="N5" s="1" t="s">
        <v>66</v>
      </c>
      <c r="O5" s="1" t="s">
        <v>67</v>
      </c>
      <c r="P5" s="5" t="s">
        <v>36</v>
      </c>
      <c r="Q5" s="1" t="s">
        <v>37</v>
      </c>
      <c r="R5" s="1" t="s">
        <v>38</v>
      </c>
      <c r="S5" s="1" t="s">
        <v>39</v>
      </c>
      <c r="T5" s="1" t="n">
        <f aca="false">SUMPRODUCT(S6:S17,F6:F17)</f>
        <v>-0.000848720761072097</v>
      </c>
    </row>
    <row r="6" customFormat="false" ht="12.8" hidden="false" customHeight="false" outlineLevel="0" collapsed="false">
      <c r="B6" s="4" t="s">
        <v>10</v>
      </c>
      <c r="C6" s="4" t="s">
        <v>11</v>
      </c>
      <c r="D6" s="4" t="s">
        <v>11</v>
      </c>
      <c r="E6" s="4" t="s">
        <v>11</v>
      </c>
      <c r="F6" s="4" t="n">
        <v>1</v>
      </c>
      <c r="G6" s="4" t="n">
        <v>1</v>
      </c>
      <c r="H6" s="4" t="n">
        <v>0</v>
      </c>
      <c r="I6" s="4" t="n">
        <v>0</v>
      </c>
      <c r="J6" s="11" t="n">
        <v>0</v>
      </c>
      <c r="K6" s="11" t="n">
        <v>1</v>
      </c>
      <c r="L6" s="1" t="n">
        <v>0</v>
      </c>
      <c r="M6" s="1" t="n">
        <v>0</v>
      </c>
      <c r="N6" s="1" t="n">
        <v>0</v>
      </c>
      <c r="O6" s="1" t="n">
        <v>0</v>
      </c>
      <c r="P6" s="5" t="n">
        <f aca="false">-SUMPRODUCT(H6:O6,H$4:O$4)</f>
        <v>-1.1936829636344E-007</v>
      </c>
      <c r="Q6" s="1" t="n">
        <f aca="false">EXP(P6)</f>
        <v>0.999999880631711</v>
      </c>
      <c r="R6" s="1" t="n">
        <f aca="false">Q6/SUMIF(B:B,B6,Q:Q)</f>
        <v>0.999999999988674</v>
      </c>
      <c r="S6" s="1" t="n">
        <f aca="false">LN(R6)</f>
        <v>-1.13263842749875E-011</v>
      </c>
    </row>
    <row r="7" customFormat="false" ht="12.8" hidden="false" customHeight="false" outlineLevel="0" collapsed="false">
      <c r="B7" s="4" t="s">
        <v>10</v>
      </c>
      <c r="C7" s="4" t="s">
        <v>11</v>
      </c>
      <c r="D7" s="4" t="s">
        <v>12</v>
      </c>
      <c r="E7" s="4" t="s">
        <v>12</v>
      </c>
      <c r="F7" s="4" t="n">
        <v>0</v>
      </c>
      <c r="G7" s="4" t="n">
        <v>1</v>
      </c>
      <c r="H7" s="4" t="n">
        <v>1</v>
      </c>
      <c r="I7" s="4" t="n">
        <v>0</v>
      </c>
      <c r="J7" s="11" t="n">
        <v>1</v>
      </c>
      <c r="K7" s="1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5" t="n">
        <f aca="false">-SUMPRODUCT(H7:O7,H$4:O$4)</f>
        <v>-25.203883763467</v>
      </c>
      <c r="Q7" s="1" t="n">
        <f aca="false">EXP(P7)</f>
        <v>1.1326412101401E-011</v>
      </c>
      <c r="R7" s="1" t="n">
        <f aca="false">Q7/SUMIF(B:B,B7,Q:Q)</f>
        <v>1.13264134532873E-011</v>
      </c>
      <c r="S7" s="1" t="n">
        <f aca="false">LN(R7)</f>
        <v>-25.2038836441101</v>
      </c>
    </row>
    <row r="8" customFormat="false" ht="12.8" hidden="false" customHeight="false" outlineLevel="0" collapsed="false">
      <c r="B8" s="4" t="s">
        <v>13</v>
      </c>
      <c r="C8" s="4" t="s">
        <v>14</v>
      </c>
      <c r="D8" s="4" t="s">
        <v>15</v>
      </c>
      <c r="E8" s="4" t="s">
        <v>15</v>
      </c>
      <c r="F8" s="4" t="n">
        <v>1</v>
      </c>
      <c r="G8" s="4" t="n">
        <v>1</v>
      </c>
      <c r="H8" s="4" t="n">
        <v>0</v>
      </c>
      <c r="I8" s="4" t="n">
        <v>1</v>
      </c>
      <c r="J8" s="11" t="n">
        <v>0</v>
      </c>
      <c r="K8" s="11" t="n">
        <v>1</v>
      </c>
      <c r="L8" s="1" t="n">
        <v>0</v>
      </c>
      <c r="M8" s="1" t="n">
        <v>0</v>
      </c>
      <c r="N8" s="1" t="n">
        <v>0</v>
      </c>
      <c r="O8" s="1" t="n">
        <v>0</v>
      </c>
      <c r="P8" s="5" t="n">
        <f aca="false">-SUMPRODUCT(H8:O8,H$4:O$4)</f>
        <v>-8.17009093231534</v>
      </c>
      <c r="Q8" s="1" t="n">
        <f aca="false">EXP(P8)</f>
        <v>0.000282992282130854</v>
      </c>
      <c r="R8" s="1" t="n">
        <f aca="false">Q8/SUMIF(B:B,B8,Q:Q)</f>
        <v>0.999858567736363</v>
      </c>
      <c r="S8" s="1" t="n">
        <f aca="false">LN(R8)</f>
        <v>-0.000141442266123002</v>
      </c>
      <c r="T8" s="7" t="s">
        <v>40</v>
      </c>
      <c r="U8" s="1" t="n">
        <f aca="false">T5-SUM(H1:O1)</f>
        <v>-0.00797748052067437</v>
      </c>
    </row>
    <row r="9" customFormat="false" ht="12.8" hidden="false" customHeight="false" outlineLevel="0" collapsed="false">
      <c r="B9" s="4" t="s">
        <v>13</v>
      </c>
      <c r="C9" s="4" t="s">
        <v>14</v>
      </c>
      <c r="D9" s="4" t="s">
        <v>16</v>
      </c>
      <c r="E9" s="4" t="s">
        <v>16</v>
      </c>
      <c r="F9" s="4" t="n">
        <v>0</v>
      </c>
      <c r="G9" s="4" t="n">
        <v>1</v>
      </c>
      <c r="H9" s="4" t="n">
        <v>0</v>
      </c>
      <c r="I9" s="4" t="n">
        <v>0</v>
      </c>
      <c r="J9" s="11" t="n">
        <v>1</v>
      </c>
      <c r="K9" s="11" t="n">
        <v>0</v>
      </c>
      <c r="L9" s="1" t="n">
        <v>0</v>
      </c>
      <c r="M9" s="1" t="n">
        <v>0</v>
      </c>
      <c r="N9" s="1" t="n">
        <v>0</v>
      </c>
      <c r="O9" s="1" t="n">
        <v>0</v>
      </c>
      <c r="P9" s="5" t="n">
        <f aca="false">-SUMPRODUCT(H9:O9,H$4:O$4)</f>
        <v>-17.0336391477543</v>
      </c>
      <c r="Q9" s="1" t="n">
        <f aca="false">EXP(P9)</f>
        <v>4.00299005731145E-008</v>
      </c>
      <c r="R9" s="1" t="n">
        <f aca="false">Q9/SUMIF(B:B,B9,Q:Q)</f>
        <v>0.000141432263637339</v>
      </c>
      <c r="S9" s="1" t="n">
        <f aca="false">LN(R9)</f>
        <v>-8.86368965770508</v>
      </c>
      <c r="T9" s="7" t="s">
        <v>41</v>
      </c>
      <c r="U9" s="1" t="n">
        <f aca="false">T5-SUM(H3:O3)</f>
        <v>-3.5698698834476</v>
      </c>
    </row>
    <row r="10" customFormat="false" ht="12.8" hidden="false" customHeight="false" outlineLevel="0" collapsed="false">
      <c r="B10" s="4" t="s">
        <v>17</v>
      </c>
      <c r="C10" s="4" t="s">
        <v>12</v>
      </c>
      <c r="D10" s="4" t="s">
        <v>11</v>
      </c>
      <c r="E10" s="4" t="s">
        <v>11</v>
      </c>
      <c r="F10" s="4" t="n">
        <v>0</v>
      </c>
      <c r="G10" s="4" t="n">
        <v>1</v>
      </c>
      <c r="H10" s="4" t="n">
        <v>0</v>
      </c>
      <c r="I10" s="4" t="n">
        <v>0</v>
      </c>
      <c r="J10" s="1" t="n">
        <v>0</v>
      </c>
      <c r="K10" s="1" t="n">
        <v>0</v>
      </c>
      <c r="L10" s="11" t="n">
        <v>0</v>
      </c>
      <c r="M10" s="11" t="n">
        <v>1</v>
      </c>
      <c r="N10" s="1" t="n">
        <v>0</v>
      </c>
      <c r="O10" s="1" t="n">
        <v>0</v>
      </c>
      <c r="P10" s="5" t="n">
        <f aca="false">-SUMPRODUCT(H10:O10,H$4:O$4)</f>
        <v>-17.0339686787611</v>
      </c>
      <c r="Q10" s="1" t="n">
        <f aca="false">EXP(P10)</f>
        <v>4.00167116528762E-008</v>
      </c>
      <c r="R10" s="1" t="n">
        <f aca="false">Q10/SUMIF(B:B,B10,Q:Q)</f>
        <v>0.000141407420387168</v>
      </c>
      <c r="S10" s="1" t="n">
        <f aca="false">LN(R10)</f>
        <v>-8.86386532789309</v>
      </c>
    </row>
    <row r="11" customFormat="false" ht="12.8" hidden="false" customHeight="false" outlineLevel="0" collapsed="false">
      <c r="B11" s="4" t="s">
        <v>17</v>
      </c>
      <c r="C11" s="4" t="s">
        <v>12</v>
      </c>
      <c r="D11" s="4" t="s">
        <v>12</v>
      </c>
      <c r="E11" s="4" t="s">
        <v>12</v>
      </c>
      <c r="F11" s="4" t="n">
        <v>1</v>
      </c>
      <c r="G11" s="4" t="n">
        <v>1</v>
      </c>
      <c r="H11" s="4" t="n">
        <v>1</v>
      </c>
      <c r="I11" s="4" t="n">
        <v>0</v>
      </c>
      <c r="J11" s="1" t="n">
        <v>0</v>
      </c>
      <c r="K11" s="1" t="n">
        <v>0</v>
      </c>
      <c r="L11" s="11" t="n">
        <v>1</v>
      </c>
      <c r="M11" s="11" t="n">
        <v>0</v>
      </c>
      <c r="N11" s="1" t="n">
        <v>0</v>
      </c>
      <c r="O11" s="1" t="n">
        <v>0</v>
      </c>
      <c r="P11" s="5" t="n">
        <f aca="false">-SUMPRODUCT(H11:O11,H$4:O$4)</f>
        <v>-8.17024476828733</v>
      </c>
      <c r="Q11" s="1" t="n">
        <f aca="false">EXP(P11)</f>
        <v>0.000282948751086472</v>
      </c>
      <c r="R11" s="1" t="n">
        <f aca="false">Q11/SUMIF(B:B,B11,Q:Q)</f>
        <v>0.999858592579613</v>
      </c>
      <c r="S11" s="1" t="n">
        <f aca="false">LN(R11)</f>
        <v>-0.000141417419359052</v>
      </c>
    </row>
    <row r="12" customFormat="false" ht="12.8" hidden="false" customHeight="false" outlineLevel="0" collapsed="false">
      <c r="B12" s="4" t="s">
        <v>18</v>
      </c>
      <c r="C12" s="4" t="s">
        <v>19</v>
      </c>
      <c r="D12" s="4" t="s">
        <v>15</v>
      </c>
      <c r="E12" s="4" t="s">
        <v>15</v>
      </c>
      <c r="F12" s="4" t="n">
        <v>0</v>
      </c>
      <c r="G12" s="4" t="n">
        <v>1</v>
      </c>
      <c r="H12" s="4" t="n">
        <v>0</v>
      </c>
      <c r="I12" s="4" t="n">
        <v>1</v>
      </c>
      <c r="J12" s="1" t="n">
        <v>0</v>
      </c>
      <c r="K12" s="1" t="n">
        <v>0</v>
      </c>
      <c r="L12" s="11" t="n">
        <v>0</v>
      </c>
      <c r="M12" s="11" t="n">
        <v>1</v>
      </c>
      <c r="N12" s="1" t="n">
        <v>0</v>
      </c>
      <c r="O12" s="1" t="n">
        <v>0</v>
      </c>
      <c r="P12" s="5" t="n">
        <f aca="false">-SUMPRODUCT(H12:O12,H$4:O$4)</f>
        <v>-25.2040594917081</v>
      </c>
      <c r="Q12" s="1" t="n">
        <f aca="false">EXP(P12)</f>
        <v>1.13244219057967E-011</v>
      </c>
      <c r="R12" s="1" t="n">
        <f aca="false">Q12/SUMIF(B:B,B12,Q:Q)</f>
        <v>1.13244236334876E-011</v>
      </c>
      <c r="S12" s="1" t="n">
        <f aca="false">LN(R12)</f>
        <v>-25.2040593391448</v>
      </c>
    </row>
    <row r="13" customFormat="false" ht="12.8" hidden="false" customHeight="false" outlineLevel="0" collapsed="false">
      <c r="B13" s="4" t="s">
        <v>18</v>
      </c>
      <c r="C13" s="4" t="s">
        <v>19</v>
      </c>
      <c r="D13" s="4" t="s">
        <v>16</v>
      </c>
      <c r="E13" s="4" t="s">
        <v>16</v>
      </c>
      <c r="F13" s="4" t="n">
        <v>1</v>
      </c>
      <c r="G13" s="4" t="n">
        <v>1</v>
      </c>
      <c r="H13" s="4" t="n">
        <v>0</v>
      </c>
      <c r="I13" s="4" t="n">
        <v>0</v>
      </c>
      <c r="J13" s="1" t="n">
        <v>0</v>
      </c>
      <c r="K13" s="1" t="n">
        <v>0</v>
      </c>
      <c r="L13" s="11" t="n">
        <v>1</v>
      </c>
      <c r="M13" s="11" t="n">
        <v>0</v>
      </c>
      <c r="N13" s="1" t="n">
        <v>0</v>
      </c>
      <c r="O13" s="1" t="n">
        <v>0</v>
      </c>
      <c r="P13" s="5" t="n">
        <f aca="false">-SUMPRODUCT(H13:O13,H$4:O$4)</f>
        <v>-1.52574593114358E-007</v>
      </c>
      <c r="Q13" s="1" t="n">
        <f aca="false">EXP(P13)</f>
        <v>0.999999847425418</v>
      </c>
      <c r="R13" s="1" t="n">
        <f aca="false">Q13/SUMIF(B:B,B13,Q:Q)</f>
        <v>0.999999999988676</v>
      </c>
      <c r="S13" s="1" t="n">
        <f aca="false">LN(R13)</f>
        <v>-1.13243858735432E-011</v>
      </c>
    </row>
    <row r="14" customFormat="false" ht="12.8" hidden="false" customHeight="false" outlineLevel="0" collapsed="false">
      <c r="B14" s="4" t="s">
        <v>20</v>
      </c>
      <c r="C14" s="4" t="s">
        <v>11</v>
      </c>
      <c r="D14" s="4" t="s">
        <v>11</v>
      </c>
      <c r="E14" s="4" t="s">
        <v>11</v>
      </c>
      <c r="F14" s="4" t="n">
        <v>1</v>
      </c>
      <c r="G14" s="4" t="n">
        <v>1</v>
      </c>
      <c r="H14" s="4" t="n">
        <v>0</v>
      </c>
      <c r="I14" s="4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1" t="n">
        <v>0</v>
      </c>
      <c r="O14" s="11" t="n">
        <v>1</v>
      </c>
      <c r="P14" s="5" t="n">
        <f aca="false">-SUMPRODUCT(H14:O14,H$4:O$4)</f>
        <v>-2.55105458711185E-008</v>
      </c>
      <c r="Q14" s="1" t="n">
        <f aca="false">EXP(P14)</f>
        <v>0.999999974489454</v>
      </c>
      <c r="R14" s="1" t="n">
        <f aca="false">Q14/SUMIF(B:B,B14,Q:Q)</f>
        <v>0.999717131270407</v>
      </c>
      <c r="S14" s="1" t="n">
        <f aca="false">LN(R14)</f>
        <v>-0.000282908744497957</v>
      </c>
    </row>
    <row r="15" customFormat="false" ht="12.8" hidden="false" customHeight="false" outlineLevel="0" collapsed="false">
      <c r="B15" s="4" t="s">
        <v>20</v>
      </c>
      <c r="C15" s="4" t="s">
        <v>11</v>
      </c>
      <c r="D15" s="4" t="s">
        <v>12</v>
      </c>
      <c r="E15" s="4" t="s">
        <v>12</v>
      </c>
      <c r="F15" s="4" t="n">
        <v>0</v>
      </c>
      <c r="G15" s="4" t="n">
        <v>1</v>
      </c>
      <c r="H15" s="4" t="n">
        <v>1</v>
      </c>
      <c r="I15" s="4" t="n">
        <v>0</v>
      </c>
      <c r="J15" s="1" t="n">
        <v>0</v>
      </c>
      <c r="K15" s="1" t="n">
        <v>0</v>
      </c>
      <c r="L15" s="1" t="n">
        <v>0</v>
      </c>
      <c r="M15" s="1" t="n">
        <v>0</v>
      </c>
      <c r="N15" s="11" t="n">
        <v>1</v>
      </c>
      <c r="O15" s="11" t="n">
        <v>0</v>
      </c>
      <c r="P15" s="5" t="n">
        <f aca="false">-SUMPRODUCT(H15:O15,H$4:O$4)</f>
        <v>-8.17024473772964</v>
      </c>
      <c r="Q15" s="1" t="n">
        <f aca="false">EXP(P15)</f>
        <v>0.000282948759732733</v>
      </c>
      <c r="R15" s="1" t="n">
        <f aca="false">Q15/SUMIF(B:B,B15,Q:Q)</f>
        <v>0.000282868729592663</v>
      </c>
      <c r="S15" s="1" t="n">
        <f aca="false">LN(R15)</f>
        <v>-8.17052762096359</v>
      </c>
    </row>
    <row r="16" customFormat="false" ht="12.8" hidden="false" customHeight="false" outlineLevel="0" collapsed="false">
      <c r="B16" s="4" t="s">
        <v>21</v>
      </c>
      <c r="C16" s="4" t="s">
        <v>14</v>
      </c>
      <c r="D16" s="4" t="s">
        <v>15</v>
      </c>
      <c r="E16" s="4" t="s">
        <v>15</v>
      </c>
      <c r="F16" s="4" t="n">
        <v>0</v>
      </c>
      <c r="G16" s="4" t="n">
        <v>1</v>
      </c>
      <c r="H16" s="4" t="n">
        <v>0</v>
      </c>
      <c r="I16" s="4" t="n">
        <v>1</v>
      </c>
      <c r="J16" s="1" t="n">
        <v>0</v>
      </c>
      <c r="K16" s="1" t="n">
        <v>0</v>
      </c>
      <c r="L16" s="1" t="n">
        <v>0</v>
      </c>
      <c r="M16" s="1" t="n">
        <v>0</v>
      </c>
      <c r="N16" s="11" t="n">
        <v>0</v>
      </c>
      <c r="O16" s="11" t="n">
        <v>1</v>
      </c>
      <c r="P16" s="5" t="n">
        <f aca="false">-SUMPRODUCT(H16:O16,H$4:O$4)</f>
        <v>-8.17009083845759</v>
      </c>
      <c r="Q16" s="1" t="n">
        <f aca="false">EXP(P16)</f>
        <v>0.000282992308691874</v>
      </c>
      <c r="R16" s="1" t="n">
        <f aca="false">Q16/SUMIF(B:B,B16,Q:Q)</f>
        <v>0.000282912281212334</v>
      </c>
      <c r="S16" s="1" t="n">
        <f aca="false">LN(R16)</f>
        <v>-8.17037366874913</v>
      </c>
    </row>
    <row r="17" customFormat="false" ht="12.8" hidden="false" customHeight="false" outlineLevel="0" collapsed="false">
      <c r="B17" s="4" t="s">
        <v>21</v>
      </c>
      <c r="C17" s="4" t="s">
        <v>14</v>
      </c>
      <c r="D17" s="4" t="s">
        <v>16</v>
      </c>
      <c r="E17" s="4" t="s">
        <v>16</v>
      </c>
      <c r="F17" s="4" t="n">
        <v>1</v>
      </c>
      <c r="G17" s="4" t="n">
        <v>1</v>
      </c>
      <c r="H17" s="4" t="n">
        <v>0</v>
      </c>
      <c r="I17" s="4" t="n">
        <v>0</v>
      </c>
      <c r="J17" s="1" t="n">
        <v>0</v>
      </c>
      <c r="K17" s="1" t="n">
        <v>0</v>
      </c>
      <c r="L17" s="1" t="n">
        <v>0</v>
      </c>
      <c r="M17" s="1" t="n">
        <v>0</v>
      </c>
      <c r="N17" s="11" t="n">
        <v>1</v>
      </c>
      <c r="O17" s="11" t="n">
        <v>0</v>
      </c>
      <c r="P17" s="5" t="n">
        <f aca="false">-SUMPRODUCT(H17:O17,H$4:O$4)</f>
        <v>-1.22016899617946E-007</v>
      </c>
      <c r="Q17" s="1" t="n">
        <f aca="false">EXP(P17)</f>
        <v>0.999999877983108</v>
      </c>
      <c r="R17" s="1" t="n">
        <f aca="false">Q17/SUMIF(B:B,B17,Q:Q)</f>
        <v>0.999717087718788</v>
      </c>
      <c r="S17" s="1" t="n">
        <f aca="false">LN(R17)</f>
        <v>-0.000282952308441316</v>
      </c>
    </row>
    <row r="19" customFormat="false" ht="12.8" hidden="false" customHeight="false" outlineLevel="0" collapsed="false">
      <c r="C19" s="0" t="s">
        <v>42</v>
      </c>
    </row>
    <row r="20" customFormat="false" ht="12.8" hidden="false" customHeight="false" outlineLevel="0" collapsed="false">
      <c r="C20" s="0" t="s">
        <v>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V32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C21" activeCellId="0" sqref="C21"/>
    </sheetView>
  </sheetViews>
  <sheetFormatPr defaultColWidth="11.5703125" defaultRowHeight="12.8" zeroHeight="false" outlineLevelRow="0" outlineLevelCol="0"/>
  <cols>
    <col collapsed="false" customWidth="true" hidden="false" outlineLevel="0" max="5" min="5" style="1" width="7.49"/>
    <col collapsed="false" customWidth="true" hidden="false" outlineLevel="0" max="7" min="6" style="1" width="8.14"/>
    <col collapsed="false" customWidth="true" hidden="false" outlineLevel="0" max="9" min="8" style="1" width="5.28"/>
    <col collapsed="false" customWidth="true" hidden="false" outlineLevel="0" max="10" min="10" style="1" width="10.19"/>
    <col collapsed="false" customWidth="true" hidden="false" outlineLevel="0" max="14" min="11" style="1" width="7.41"/>
    <col collapsed="false" customWidth="true" hidden="false" outlineLevel="0" max="16" min="15" style="1" width="10.38"/>
    <col collapsed="false" customWidth="true" hidden="false" outlineLevel="0" max="17" min="17" style="2" width="4.9"/>
  </cols>
  <sheetData>
    <row r="1" customFormat="false" ht="15" hidden="false" customHeight="false" outlineLevel="0" collapsed="false">
      <c r="G1" s="1" t="s">
        <v>22</v>
      </c>
      <c r="H1" s="3" t="n">
        <f aca="false">(H4-H2)*SQRT(2)/$F$2^2</f>
        <v>0.000392641107801902</v>
      </c>
      <c r="I1" s="3" t="n">
        <f aca="false">(I4-I2)*SQRT(2)/$F$2^2</f>
        <v>0.000392640385742331</v>
      </c>
      <c r="J1" s="3" t="n">
        <f aca="false">(J4-J2)*SQRT(2)/$F$2^2</f>
        <v>0.000879577661299803</v>
      </c>
      <c r="K1" s="3" t="n">
        <f aca="false">(K4-K2)*SQRT(2)/$F$2^2</f>
        <v>0.000141421356872487</v>
      </c>
      <c r="L1" s="3" t="n">
        <f aca="false">(L4-L2)*SQRT(2)/$F$2^2</f>
        <v>5.17788487355828E-014</v>
      </c>
      <c r="M1" s="3" t="n">
        <f aca="false">(M4-M2)*SQRT(2)/$F$2^2</f>
        <v>1.36164434143374E-014</v>
      </c>
      <c r="N1" s="3" t="n">
        <f aca="false">(N4-N2)*SQRT(2)/$F$2^2</f>
        <v>0.000141421356399107</v>
      </c>
      <c r="O1" s="3" t="n">
        <f aca="false">(O4-O2)*SQRT(2)/$F$2^2</f>
        <v>1.63667517950417E-008</v>
      </c>
      <c r="P1" s="3" t="n">
        <f aca="false">(P4-P2)*SQRT(2)/$F$2^2</f>
        <v>1.68802346930465E-008</v>
      </c>
    </row>
    <row r="2" customFormat="false" ht="15" hidden="false" customHeight="false" outlineLevel="0" collapsed="false">
      <c r="E2" s="1" t="s">
        <v>23</v>
      </c>
      <c r="F2" s="1" t="n">
        <v>100</v>
      </c>
      <c r="G2" s="1" t="s">
        <v>24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</row>
    <row r="3" customFormat="false" ht="15" hidden="false" customHeight="false" outlineLevel="0" collapsed="false">
      <c r="G3" s="1" t="s">
        <v>26</v>
      </c>
      <c r="H3" s="3" t="n">
        <f aca="false">(H4-H2)^2/2/$F$2</f>
        <v>0.0385417598839762</v>
      </c>
      <c r="I3" s="3" t="n">
        <f aca="false">(I4-I2)^2/2/$F$2</f>
        <v>0.0385416181289715</v>
      </c>
      <c r="J3" s="3" t="n">
        <f aca="false">(J4-J2)^2/2/$F$2</f>
        <v>0.193414215564408</v>
      </c>
      <c r="K3" s="3" t="n">
        <f aca="false">(K4-K2)^2/2/$F$2</f>
        <v>0.00500000004491383</v>
      </c>
      <c r="L3" s="3" t="n">
        <f aca="false">(L4-L2)^2/2/$F$2</f>
        <v>6.70262294095591E-022</v>
      </c>
      <c r="M3" s="3" t="n">
        <f aca="false">(M4-M2)^2/2/$F$2</f>
        <v>4.63518828139631E-023</v>
      </c>
      <c r="N3" s="3" t="n">
        <f aca="false">(N4-N2)^2/2/$F$2</f>
        <v>0.00500000001144084</v>
      </c>
      <c r="O3" s="3" t="n">
        <f aca="false">(O4-O2)^2/2/$F$2</f>
        <v>6.6967641080125E-011</v>
      </c>
      <c r="P3" s="3" t="n">
        <f aca="false">(P4-P2)^2/2/$F$2</f>
        <v>7.12355808230826E-011</v>
      </c>
    </row>
    <row r="4" customFormat="false" ht="12.8" hidden="false" customHeight="false" outlineLevel="0" collapsed="false">
      <c r="H4" s="1" t="n">
        <v>2.77639189899323</v>
      </c>
      <c r="I4" s="1" t="n">
        <v>2.77638679326104</v>
      </c>
      <c r="J4" s="1" t="n">
        <v>6.21955328885295</v>
      </c>
      <c r="K4" s="1" t="n">
        <v>1.00000000449138</v>
      </c>
      <c r="L4" s="1" t="n">
        <v>3.66131750629631E-010</v>
      </c>
      <c r="M4" s="1" t="n">
        <v>9.62827947392088E-011</v>
      </c>
      <c r="N4" s="1" t="n">
        <v>1.00000000114408</v>
      </c>
      <c r="O4" s="1" t="n">
        <v>0.000115730411802711</v>
      </c>
      <c r="P4" s="1" t="n">
        <v>0.000119361284194736</v>
      </c>
    </row>
    <row r="5" customFormat="false" ht="12.8" hidden="false" customHeight="false" outlineLevel="0" collapsed="false">
      <c r="B5" s="4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1" t="s">
        <v>68</v>
      </c>
      <c r="L5" s="1" t="s">
        <v>69</v>
      </c>
      <c r="M5" s="1" t="s">
        <v>70</v>
      </c>
      <c r="N5" s="1" t="s">
        <v>71</v>
      </c>
      <c r="O5" s="1" t="s">
        <v>72</v>
      </c>
      <c r="P5" s="1" t="s">
        <v>73</v>
      </c>
      <c r="Q5" s="5" t="s">
        <v>36</v>
      </c>
      <c r="R5" s="1" t="s">
        <v>37</v>
      </c>
      <c r="S5" s="1" t="s">
        <v>38</v>
      </c>
      <c r="T5" s="1" t="s">
        <v>39</v>
      </c>
      <c r="U5" s="1" t="n">
        <f aca="false">SUMPRODUCT(T6:T17,F6:F17)</f>
        <v>-0.183977110660506</v>
      </c>
    </row>
    <row r="6" customFormat="false" ht="12.8" hidden="false" customHeight="false" outlineLevel="0" collapsed="false">
      <c r="B6" s="4" t="s">
        <v>10</v>
      </c>
      <c r="C6" s="4" t="s">
        <v>11</v>
      </c>
      <c r="D6" s="4" t="s">
        <v>11</v>
      </c>
      <c r="E6" s="4" t="s">
        <v>11</v>
      </c>
      <c r="F6" s="4" t="n">
        <v>1</v>
      </c>
      <c r="G6" s="4" t="n">
        <v>1</v>
      </c>
      <c r="H6" s="4" t="n">
        <v>0</v>
      </c>
      <c r="I6" s="4" t="n">
        <v>0</v>
      </c>
      <c r="J6" s="4" t="n">
        <f aca="false">MIN(L4,1)</f>
        <v>3.66131750629631E-010</v>
      </c>
      <c r="Q6" s="5" t="n">
        <f aca="false">-SUMPRODUCT(H6:P6,H$4:P$4)</f>
        <v>-2.27717593378201E-009</v>
      </c>
      <c r="R6" s="1" t="n">
        <f aca="false">EXP(Q6)</f>
        <v>0.999999997722824</v>
      </c>
      <c r="S6" s="1" t="n">
        <f aca="false">R6/SUMIF(B:B,B6,R:R)</f>
        <v>0.999876104128253</v>
      </c>
      <c r="T6" s="1" t="n">
        <f aca="false">LN(S6)</f>
        <v>-0.000123903547474733</v>
      </c>
    </row>
    <row r="7" customFormat="false" ht="12.8" hidden="false" customHeight="false" outlineLevel="0" collapsed="false">
      <c r="B7" s="4" t="s">
        <v>10</v>
      </c>
      <c r="C7" s="4" t="s">
        <v>11</v>
      </c>
      <c r="D7" s="4" t="s">
        <v>12</v>
      </c>
      <c r="E7" s="4" t="s">
        <v>12</v>
      </c>
      <c r="F7" s="4" t="n">
        <v>0</v>
      </c>
      <c r="G7" s="4" t="n">
        <v>1</v>
      </c>
      <c r="H7" s="4" t="n">
        <v>1</v>
      </c>
      <c r="I7" s="4" t="n">
        <v>0</v>
      </c>
      <c r="J7" s="4" t="n">
        <f aca="false">MIN(K4,1)</f>
        <v>1</v>
      </c>
      <c r="Q7" s="5" t="n">
        <f aca="false">-SUMPRODUCT(H7:P7,H$4:P$4)</f>
        <v>-8.99594518784618</v>
      </c>
      <c r="R7" s="1" t="n">
        <f aca="false">EXP(Q7)</f>
        <v>0.000123911223554059</v>
      </c>
      <c r="S7" s="1" t="n">
        <f aca="false">R7/SUMIF(B:B,B7,R:R)</f>
        <v>0.00012389587174713</v>
      </c>
      <c r="T7" s="1" t="n">
        <f aca="false">LN(S7)</f>
        <v>-8.99606908911648</v>
      </c>
    </row>
    <row r="8" customFormat="false" ht="12.8" hidden="false" customHeight="false" outlineLevel="0" collapsed="false">
      <c r="B8" s="4" t="s">
        <v>13</v>
      </c>
      <c r="C8" s="4" t="s">
        <v>14</v>
      </c>
      <c r="D8" s="4" t="s">
        <v>15</v>
      </c>
      <c r="E8" s="4" t="s">
        <v>15</v>
      </c>
      <c r="F8" s="4" t="n">
        <v>1</v>
      </c>
      <c r="G8" s="4" t="n">
        <v>1</v>
      </c>
      <c r="H8" s="4" t="n">
        <v>0</v>
      </c>
      <c r="I8" s="4" t="n">
        <v>1</v>
      </c>
      <c r="J8" s="4" t="n">
        <f aca="false">MIN(L4,1)</f>
        <v>3.66131750629631E-010</v>
      </c>
      <c r="Q8" s="5" t="n">
        <f aca="false">-SUMPRODUCT(H8:P8,H$4:P$4)</f>
        <v>-2.77638679553821</v>
      </c>
      <c r="R8" s="1" t="n">
        <f aca="false">EXP(Q8)</f>
        <v>0.0622630706411995</v>
      </c>
      <c r="S8" s="1" t="n">
        <f aca="false">R8/SUMIF(B:B,B8,R:R)</f>
        <v>0.969026696118084</v>
      </c>
      <c r="T8" s="1" t="n">
        <f aca="false">LN(S8)</f>
        <v>-0.031463117297409</v>
      </c>
      <c r="U8" s="7" t="s">
        <v>40</v>
      </c>
      <c r="V8" s="1" t="n">
        <f aca="false">U5-SUM(H1:P1)</f>
        <v>-0.185924845775674</v>
      </c>
    </row>
    <row r="9" customFormat="false" ht="12.8" hidden="false" customHeight="false" outlineLevel="0" collapsed="false">
      <c r="B9" s="4" t="s">
        <v>13</v>
      </c>
      <c r="C9" s="4" t="s">
        <v>14</v>
      </c>
      <c r="D9" s="4" t="s">
        <v>16</v>
      </c>
      <c r="E9" s="4" t="s">
        <v>16</v>
      </c>
      <c r="F9" s="4" t="n">
        <v>0</v>
      </c>
      <c r="G9" s="4" t="n">
        <v>1</v>
      </c>
      <c r="H9" s="4" t="n">
        <v>0</v>
      </c>
      <c r="I9" s="4" t="n">
        <v>0</v>
      </c>
      <c r="J9" s="4" t="n">
        <f aca="false">MIN(K4,1)</f>
        <v>1</v>
      </c>
      <c r="Q9" s="5" t="n">
        <f aca="false">-SUMPRODUCT(H9:P9,H$4:P$4)</f>
        <v>-6.21955328885295</v>
      </c>
      <c r="R9" s="1" t="n">
        <f aca="false">EXP(Q9)</f>
        <v>0.00199013403378527</v>
      </c>
      <c r="S9" s="1" t="n">
        <f aca="false">R9/SUMIF(B:B,B9,R:R)</f>
        <v>0.0309733038819164</v>
      </c>
      <c r="T9" s="1" t="n">
        <f aca="false">LN(S9)</f>
        <v>-3.47462961061215</v>
      </c>
      <c r="U9" s="7" t="s">
        <v>41</v>
      </c>
      <c r="V9" s="1" t="n">
        <f aca="false">U5-SUM(H3:P3)</f>
        <v>-0.464474704432419</v>
      </c>
    </row>
    <row r="10" customFormat="false" ht="12.8" hidden="false" customHeight="false" outlineLevel="0" collapsed="false">
      <c r="B10" s="4" t="s">
        <v>17</v>
      </c>
      <c r="C10" s="4" t="s">
        <v>12</v>
      </c>
      <c r="D10" s="4" t="s">
        <v>11</v>
      </c>
      <c r="E10" s="4" t="s">
        <v>11</v>
      </c>
      <c r="F10" s="4" t="n">
        <v>0</v>
      </c>
      <c r="G10" s="4" t="n">
        <v>1</v>
      </c>
      <c r="H10" s="4" t="n">
        <v>0</v>
      </c>
      <c r="I10" s="4" t="n">
        <v>0</v>
      </c>
      <c r="J10" s="4" t="n">
        <f aca="false">MIN(N4,1)</f>
        <v>1</v>
      </c>
      <c r="Q10" s="5" t="n">
        <f aca="false">-SUMPRODUCT(H10:P10,H$4:P$4)</f>
        <v>-6.21955328885295</v>
      </c>
      <c r="R10" s="1" t="n">
        <f aca="false">EXP(Q10)</f>
        <v>0.00199013403378527</v>
      </c>
      <c r="S10" s="1" t="n">
        <f aca="false">R10/SUMIF(B:B,B10,R:R)</f>
        <v>0.0309734570751428</v>
      </c>
      <c r="T10" s="1" t="n">
        <f aca="false">LN(S10)</f>
        <v>-3.47462466464809</v>
      </c>
    </row>
    <row r="11" customFormat="false" ht="12.8" hidden="false" customHeight="false" outlineLevel="0" collapsed="false">
      <c r="B11" s="4" t="s">
        <v>17</v>
      </c>
      <c r="C11" s="4" t="s">
        <v>12</v>
      </c>
      <c r="D11" s="4" t="s">
        <v>12</v>
      </c>
      <c r="E11" s="4" t="s">
        <v>12</v>
      </c>
      <c r="F11" s="4" t="n">
        <v>1</v>
      </c>
      <c r="G11" s="4" t="n">
        <v>1</v>
      </c>
      <c r="H11" s="4" t="n">
        <v>1</v>
      </c>
      <c r="I11" s="4" t="n">
        <v>0</v>
      </c>
      <c r="J11" s="4" t="n">
        <f aca="false">MIN(M4,1)</f>
        <v>9.62827947392088E-011</v>
      </c>
      <c r="Q11" s="5" t="n">
        <f aca="false">-SUMPRODUCT(H11:P11,H$4:P$4)</f>
        <v>-2.77639189959207</v>
      </c>
      <c r="R11" s="1" t="n">
        <f aca="false">EXP(Q11)</f>
        <v>0.0622627528479448</v>
      </c>
      <c r="S11" s="1" t="n">
        <f aca="false">R11/SUMIF(B:B,B11,R:R)</f>
        <v>0.969026542924857</v>
      </c>
      <c r="T11" s="1" t="n">
        <f aca="false">LN(S11)</f>
        <v>-0.0314632753872109</v>
      </c>
    </row>
    <row r="12" customFormat="false" ht="12.8" hidden="false" customHeight="false" outlineLevel="0" collapsed="false">
      <c r="B12" s="4" t="s">
        <v>18</v>
      </c>
      <c r="C12" s="4" t="s">
        <v>19</v>
      </c>
      <c r="D12" s="4" t="s">
        <v>15</v>
      </c>
      <c r="E12" s="4" t="s">
        <v>15</v>
      </c>
      <c r="F12" s="4" t="n">
        <v>0</v>
      </c>
      <c r="G12" s="4" t="n">
        <v>1</v>
      </c>
      <c r="H12" s="4" t="n">
        <v>0</v>
      </c>
      <c r="I12" s="4" t="n">
        <v>1</v>
      </c>
      <c r="J12" s="4" t="n">
        <f aca="false">MIN(N4,1)</f>
        <v>1</v>
      </c>
      <c r="Q12" s="5" t="n">
        <f aca="false">-SUMPRODUCT(H12:P12,H$4:P$4)</f>
        <v>-8.99594008211399</v>
      </c>
      <c r="R12" s="1" t="n">
        <f aca="false">EXP(Q12)</f>
        <v>0.000123911856213197</v>
      </c>
      <c r="S12" s="1" t="n">
        <f aca="false">R12/SUMIF(B:B,B12,R:R)</f>
        <v>0.000123896504041597</v>
      </c>
      <c r="T12" s="1" t="n">
        <f aca="false">LN(S12)</f>
        <v>-8.996063985695</v>
      </c>
    </row>
    <row r="13" customFormat="false" ht="12.8" hidden="false" customHeight="false" outlineLevel="0" collapsed="false">
      <c r="B13" s="4" t="s">
        <v>18</v>
      </c>
      <c r="C13" s="4" t="s">
        <v>19</v>
      </c>
      <c r="D13" s="4" t="s">
        <v>16</v>
      </c>
      <c r="E13" s="4" t="s">
        <v>16</v>
      </c>
      <c r="F13" s="4" t="n">
        <v>1</v>
      </c>
      <c r="G13" s="4" t="n">
        <v>1</v>
      </c>
      <c r="H13" s="4" t="n">
        <v>0</v>
      </c>
      <c r="I13" s="4" t="n">
        <v>0</v>
      </c>
      <c r="J13" s="4" t="n">
        <f aca="false">MIN(M4,1)</f>
        <v>9.62827947392088E-011</v>
      </c>
      <c r="Q13" s="5" t="n">
        <f aca="false">-SUMPRODUCT(H13:P13,H$4:P$4)</f>
        <v>-5.988359726802E-010</v>
      </c>
      <c r="R13" s="1" t="n">
        <f aca="false">EXP(Q13)</f>
        <v>0.999999999401164</v>
      </c>
      <c r="S13" s="1" t="n">
        <f aca="false">R13/SUMIF(B:B,B13,R:R)</f>
        <v>0.999876103495958</v>
      </c>
      <c r="T13" s="1" t="n">
        <f aca="false">LN(S13)</f>
        <v>-0.00012390417984741</v>
      </c>
    </row>
    <row r="14" customFormat="false" ht="12.8" hidden="false" customHeight="false" outlineLevel="0" collapsed="false">
      <c r="B14" s="4" t="s">
        <v>20</v>
      </c>
      <c r="C14" s="4" t="s">
        <v>11</v>
      </c>
      <c r="D14" s="4" t="s">
        <v>11</v>
      </c>
      <c r="E14" s="4" t="s">
        <v>11</v>
      </c>
      <c r="F14" s="4" t="n">
        <v>1</v>
      </c>
      <c r="G14" s="4" t="n">
        <v>1</v>
      </c>
      <c r="H14" s="4" t="n">
        <v>0</v>
      </c>
      <c r="I14" s="4" t="n">
        <v>0</v>
      </c>
      <c r="J14" s="4" t="n">
        <f aca="false">MIN(P4,1)</f>
        <v>0.000119361284194736</v>
      </c>
      <c r="Q14" s="5" t="n">
        <f aca="false">-SUMPRODUCT(H14:P14,H$4:P$4)</f>
        <v>-0.000742373867675082</v>
      </c>
      <c r="R14" s="1" t="n">
        <f aca="false">EXP(Q14)</f>
        <v>0.999257901623628</v>
      </c>
      <c r="S14" s="1" t="n">
        <f aca="false">R14/SUMIF(B:B,B14,R:R)</f>
        <v>0.941385428078759</v>
      </c>
      <c r="T14" s="1" t="n">
        <f aca="false">LN(S14)</f>
        <v>-0.0604026291249546</v>
      </c>
    </row>
    <row r="15" customFormat="false" ht="12.8" hidden="false" customHeight="false" outlineLevel="0" collapsed="false">
      <c r="B15" s="4" t="s">
        <v>20</v>
      </c>
      <c r="C15" s="4" t="s">
        <v>11</v>
      </c>
      <c r="D15" s="4" t="s">
        <v>12</v>
      </c>
      <c r="E15" s="4" t="s">
        <v>12</v>
      </c>
      <c r="F15" s="4" t="n">
        <v>0</v>
      </c>
      <c r="G15" s="4" t="n">
        <v>1</v>
      </c>
      <c r="H15" s="4" t="n">
        <v>1</v>
      </c>
      <c r="I15" s="4" t="n">
        <v>0</v>
      </c>
      <c r="J15" s="4" t="n">
        <f aca="false">MIN(O4,1)</f>
        <v>0.000115730411802711</v>
      </c>
      <c r="Q15" s="5" t="n">
        <f aca="false">-SUMPRODUCT(H15:P15,H$4:P$4)</f>
        <v>-2.77711169045658</v>
      </c>
      <c r="R15" s="1" t="n">
        <f aca="false">EXP(Q15)</f>
        <v>0.0622179528125078</v>
      </c>
      <c r="S15" s="1" t="n">
        <f aca="false">R15/SUMIF(B:B,B15,R:R)</f>
        <v>0.0586145719212412</v>
      </c>
      <c r="T15" s="1" t="n">
        <f aca="false">LN(S15)</f>
        <v>-2.83677194571386</v>
      </c>
    </row>
    <row r="16" customFormat="false" ht="12.8" hidden="false" customHeight="false" outlineLevel="0" collapsed="false">
      <c r="B16" s="4" t="s">
        <v>21</v>
      </c>
      <c r="C16" s="4" t="s">
        <v>14</v>
      </c>
      <c r="D16" s="4" t="s">
        <v>15</v>
      </c>
      <c r="E16" s="4" t="s">
        <v>15</v>
      </c>
      <c r="F16" s="4" t="n">
        <v>0</v>
      </c>
      <c r="G16" s="4" t="n">
        <v>1</v>
      </c>
      <c r="H16" s="4" t="n">
        <v>0</v>
      </c>
      <c r="I16" s="4" t="n">
        <v>1</v>
      </c>
      <c r="J16" s="4" t="n">
        <f aca="false">MIN(P4,1)</f>
        <v>0.000119361284194736</v>
      </c>
      <c r="Q16" s="5" t="n">
        <f aca="false">-SUMPRODUCT(H16:P16,H$4:P$4)</f>
        <v>-2.77712916712871</v>
      </c>
      <c r="R16" s="1" t="n">
        <f aca="false">EXP(Q16)</f>
        <v>0.0622168654592475</v>
      </c>
      <c r="S16" s="1" t="n">
        <f aca="false">R16/SUMIF(B:B,B16,R:R)</f>
        <v>0.0586123615443948</v>
      </c>
      <c r="T16" s="1" t="n">
        <f aca="false">LN(S16)</f>
        <v>-2.83680965678897</v>
      </c>
    </row>
    <row r="17" customFormat="false" ht="12.8" hidden="false" customHeight="false" outlineLevel="0" collapsed="false">
      <c r="B17" s="4" t="s">
        <v>21</v>
      </c>
      <c r="C17" s="4" t="s">
        <v>14</v>
      </c>
      <c r="D17" s="4" t="s">
        <v>16</v>
      </c>
      <c r="E17" s="4" t="s">
        <v>16</v>
      </c>
      <c r="F17" s="4" t="n">
        <v>1</v>
      </c>
      <c r="G17" s="4" t="n">
        <v>1</v>
      </c>
      <c r="H17" s="4" t="n">
        <v>0</v>
      </c>
      <c r="I17" s="4" t="n">
        <v>0</v>
      </c>
      <c r="J17" s="4" t="n">
        <f aca="false">MIN(O4,1)</f>
        <v>0.000115730411802711</v>
      </c>
      <c r="Q17" s="5" t="n">
        <f aca="false">-SUMPRODUCT(H17:P17,H$4:P$4)</f>
        <v>-0.000719791463347856</v>
      </c>
      <c r="R17" s="1" t="n">
        <f aca="false">EXP(Q17)</f>
        <v>0.999280467524385</v>
      </c>
      <c r="S17" s="1" t="n">
        <f aca="false">R17/SUMIF(B:B,B17,R:R)</f>
        <v>0.941387638455605</v>
      </c>
      <c r="T17" s="1" t="n">
        <f aca="false">LN(S17)</f>
        <v>-0.0604002811236094</v>
      </c>
    </row>
    <row r="19" customFormat="false" ht="12.8" hidden="false" customHeight="false" outlineLevel="0" collapsed="false">
      <c r="C19" s="0" t="s">
        <v>42</v>
      </c>
      <c r="Q19" s="1"/>
    </row>
    <row r="20" customFormat="false" ht="12.8" hidden="false" customHeight="false" outlineLevel="0" collapsed="false">
      <c r="C20" s="0" t="s">
        <v>46</v>
      </c>
      <c r="Q20" s="1"/>
    </row>
    <row r="21" customFormat="false" ht="12.8" hidden="false" customHeight="false" outlineLevel="0" collapsed="false">
      <c r="Q21" s="1"/>
    </row>
    <row r="22" customFormat="false" ht="12.8" hidden="false" customHeight="false" outlineLevel="0" collapsed="false">
      <c r="Q22" s="1"/>
    </row>
    <row r="23" customFormat="false" ht="12.8" hidden="false" customHeight="false" outlineLevel="0" collapsed="false">
      <c r="Q23" s="1"/>
    </row>
    <row r="24" customFormat="false" ht="12.8" hidden="false" customHeight="false" outlineLevel="0" collapsed="false">
      <c r="Q24" s="1"/>
    </row>
    <row r="25" customFormat="false" ht="12.8" hidden="false" customHeight="false" outlineLevel="0" collapsed="false">
      <c r="Q25" s="1"/>
    </row>
    <row r="26" customFormat="false" ht="12.8" hidden="false" customHeight="false" outlineLevel="0" collapsed="false">
      <c r="Q26" s="1"/>
    </row>
    <row r="27" customFormat="false" ht="12.8" hidden="false" customHeight="false" outlineLevel="0" collapsed="false">
      <c r="Q27" s="1"/>
    </row>
    <row r="28" customFormat="false" ht="12.8" hidden="false" customHeight="false" outlineLevel="0" collapsed="false">
      <c r="Q28" s="1"/>
    </row>
    <row r="29" customFormat="false" ht="12.8" hidden="false" customHeight="false" outlineLevel="0" collapsed="false">
      <c r="Q29" s="1"/>
    </row>
    <row r="30" customFormat="false" ht="12.8" hidden="false" customHeight="false" outlineLevel="0" collapsed="false">
      <c r="Q30" s="1"/>
    </row>
    <row r="31" customFormat="false" ht="12.8" hidden="false" customHeight="false" outlineLevel="0" collapsed="false">
      <c r="Q31" s="1"/>
    </row>
    <row r="32" customFormat="false" ht="12.8" hidden="false" customHeight="false" outlineLevel="0" collapsed="false">
      <c r="Q3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2022-08-19T13:20:45Z</dcterms:created>
  <dc:creator/>
  <dc:description/>
  <dc:language>en-US</dc:language>
  <cp:lastModifiedBy/>
  <dcterms:modified xsi:type="dcterms:W3CDTF">2022-08-25T17:09:13Z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