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dad de Oviedo\IMIB\Estancias\Italia\"/>
    </mc:Choice>
  </mc:AlternateContent>
  <bookViews>
    <workbookView xWindow="0" yWindow="0" windowWidth="20490" windowHeight="7755" activeTab="1"/>
  </bookViews>
  <sheets>
    <sheet name="Italy data Andrea" sheetId="1" r:id="rId1"/>
    <sheet name="edit" sheetId="3" r:id="rId2"/>
    <sheet name="Foglio1" sheetId="2" r:id="rId3"/>
  </sheets>
  <definedNames>
    <definedName name="_xlnm._FilterDatabase" localSheetId="1" hidden="1">edit!$A$1:$E$1</definedName>
    <definedName name="_xlnm._FilterDatabase" localSheetId="2" hidden="1">Foglio1!$A$1:$D$2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</calcChain>
</file>

<file path=xl/sharedStrings.xml><?xml version="1.0" encoding="utf-8"?>
<sst xmlns="http://schemas.openxmlformats.org/spreadsheetml/2006/main" count="555" uniqueCount="117">
  <si>
    <t>Hoyo</t>
  </si>
  <si>
    <t>Calcareous</t>
  </si>
  <si>
    <t>Labiatae</t>
  </si>
  <si>
    <t>Thymus praecox</t>
  </si>
  <si>
    <t>300821-07</t>
  </si>
  <si>
    <t>Caryophyllaceae</t>
  </si>
  <si>
    <t>Silene ciliata</t>
  </si>
  <si>
    <t>300821-11</t>
  </si>
  <si>
    <t>Boches</t>
  </si>
  <si>
    <t>Silene acaulis</t>
  </si>
  <si>
    <t>140921-03</t>
  </si>
  <si>
    <t>Hou</t>
  </si>
  <si>
    <t>130921-07</t>
  </si>
  <si>
    <t>Plantaginaceae</t>
  </si>
  <si>
    <t>Plantago alpina</t>
  </si>
  <si>
    <t>300821-15</t>
  </si>
  <si>
    <t>Cazadores</t>
  </si>
  <si>
    <t>Scrophulariaceae</t>
  </si>
  <si>
    <t>Pedicularis pirenaica</t>
  </si>
  <si>
    <t>310821-04</t>
  </si>
  <si>
    <t>130921-04</t>
  </si>
  <si>
    <t>Minuartia verna CF</t>
  </si>
  <si>
    <t>310821-10</t>
  </si>
  <si>
    <t>Poaceae</t>
  </si>
  <si>
    <t>Koeleria vallesiana</t>
  </si>
  <si>
    <t>310821-09</t>
  </si>
  <si>
    <t>Cistaceae</t>
  </si>
  <si>
    <t>Helianthemum canum</t>
  </si>
  <si>
    <t>310821-05</t>
  </si>
  <si>
    <t>300821-05</t>
  </si>
  <si>
    <t>Gypsophila repens</t>
  </si>
  <si>
    <t>310821-08</t>
  </si>
  <si>
    <t>300821-10</t>
  </si>
  <si>
    <t>Gentianaceae</t>
  </si>
  <si>
    <t>Gentianella campestris</t>
  </si>
  <si>
    <t>300921-03</t>
  </si>
  <si>
    <t>Gentiana verna</t>
  </si>
  <si>
    <t>130921-06</t>
  </si>
  <si>
    <t>Cyperaceae</t>
  </si>
  <si>
    <t>Carex sempervirens</t>
  </si>
  <si>
    <t>310821-13</t>
  </si>
  <si>
    <t>Minuartia verna</t>
  </si>
  <si>
    <t>Arenaria erinacea</t>
  </si>
  <si>
    <t>300821-08</t>
  </si>
  <si>
    <t>Primulaceae</t>
  </si>
  <si>
    <t>Androsace villosa</t>
  </si>
  <si>
    <t>310821-11</t>
  </si>
  <si>
    <t>300821-03</t>
  </si>
  <si>
    <t>Rabinalto</t>
  </si>
  <si>
    <t>Siliceous</t>
  </si>
  <si>
    <t>120821-06</t>
  </si>
  <si>
    <t>Snowbed preference</t>
  </si>
  <si>
    <t>Neutral</t>
  </si>
  <si>
    <t>Fellfield preference</t>
  </si>
  <si>
    <t>Cañada</t>
  </si>
  <si>
    <t>Spergula morisonii</t>
  </si>
  <si>
    <t>150721-01</t>
  </si>
  <si>
    <t>19 accessions in Picos (calcareous)</t>
  </si>
  <si>
    <t>Compositae</t>
  </si>
  <si>
    <t>Solidago virgaurea</t>
  </si>
  <si>
    <t>240821-08</t>
  </si>
  <si>
    <t>preliminary classsification according DCA scores</t>
  </si>
  <si>
    <t>Penauta</t>
  </si>
  <si>
    <t>230921-01</t>
  </si>
  <si>
    <t>Crassulaceae</t>
  </si>
  <si>
    <t>Sedum brevifolium</t>
  </si>
  <si>
    <t>240821-11</t>
  </si>
  <si>
    <t>Sedum anglicum</t>
  </si>
  <si>
    <t>240821-09</t>
  </si>
  <si>
    <t>240821-04</t>
  </si>
  <si>
    <t>Phyteuma hemisphaericum</t>
  </si>
  <si>
    <t>Soligado virgaurea</t>
  </si>
  <si>
    <t>Campanulaceae</t>
  </si>
  <si>
    <t>250821-07</t>
  </si>
  <si>
    <t>Sedum brev</t>
  </si>
  <si>
    <t>240821-10</t>
  </si>
  <si>
    <t>Cerastium sp</t>
  </si>
  <si>
    <t>Neochischkinia truncatula</t>
  </si>
  <si>
    <t>240821-07</t>
  </si>
  <si>
    <t>Minuartia recurva</t>
  </si>
  <si>
    <t>120821-01</t>
  </si>
  <si>
    <t>Dianthus langeanus</t>
  </si>
  <si>
    <t>Armeria duriaei</t>
  </si>
  <si>
    <t>Festuca summilusitana</t>
  </si>
  <si>
    <t>240821-02</t>
  </si>
  <si>
    <t>Cariophyllaceae</t>
  </si>
  <si>
    <t>110821-01</t>
  </si>
  <si>
    <t>15 accessions in Omaña (siliceous)</t>
  </si>
  <si>
    <t>Cerastium sp.</t>
  </si>
  <si>
    <t>280721-02</t>
  </si>
  <si>
    <t>preeliminary classification according DCA scores</t>
  </si>
  <si>
    <t>Plumbaginaceae</t>
  </si>
  <si>
    <t>240821-01</t>
  </si>
  <si>
    <t>Fellfield</t>
  </si>
  <si>
    <t>Snowbed</t>
  </si>
  <si>
    <t>Pre-Pavia germination % + GA3 (20/12|12/12)</t>
  </si>
  <si>
    <t xml:space="preserve">move-along germination % </t>
  </si>
  <si>
    <t>Site</t>
  </si>
  <si>
    <t>Bedrock</t>
  </si>
  <si>
    <t>Family</t>
  </si>
  <si>
    <t>Specie</t>
  </si>
  <si>
    <t>Code</t>
  </si>
  <si>
    <t>s</t>
  </si>
  <si>
    <t>n</t>
  </si>
  <si>
    <t>snow/fell</t>
  </si>
  <si>
    <t>f</t>
  </si>
  <si>
    <t>Variables</t>
  </si>
  <si>
    <t>(populations)</t>
  </si>
  <si>
    <t>bedrock (15 sil - 19 cal)</t>
  </si>
  <si>
    <t>microhabitat (17s  - 11f - 6n)</t>
  </si>
  <si>
    <t>location (19p - 15o)</t>
  </si>
  <si>
    <t>P50</t>
  </si>
  <si>
    <t>sigma</t>
  </si>
  <si>
    <t>ki</t>
  </si>
  <si>
    <t>Seed number</t>
  </si>
  <si>
    <t>&gt;180</t>
  </si>
  <si>
    <t>%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</si>
</sst>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10" fontId="0" fillId="2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10" fontId="0" fillId="3" borderId="1" xfId="0" applyNumberFormat="1" applyFill="1" applyBorder="1"/>
    <xf numFmtId="0" fontId="0" fillId="0" borderId="0" xfId="0" applyBorder="1"/>
    <xf numFmtId="10" fontId="0" fillId="3" borderId="2" xfId="0" applyNumberFormat="1" applyFill="1" applyBorder="1"/>
    <xf numFmtId="0" fontId="0" fillId="0" borderId="0" xfId="0" applyFill="1" applyBorder="1"/>
    <xf numFmtId="10" fontId="0" fillId="2" borderId="2" xfId="0" applyNumberFormat="1" applyFill="1" applyBorder="1"/>
    <xf numFmtId="0" fontId="0" fillId="4" borderId="1" xfId="0" applyFill="1" applyBorder="1"/>
    <xf numFmtId="0" fontId="0" fillId="0" borderId="0" xfId="0" applyBorder="1" applyAlignment="1"/>
    <xf numFmtId="10" fontId="0" fillId="3" borderId="0" xfId="0" applyNumberFormat="1" applyFill="1"/>
    <xf numFmtId="10" fontId="0" fillId="0" borderId="0" xfId="0" applyNumberFormat="1" applyFill="1" applyBorder="1"/>
    <xf numFmtId="14" fontId="1" fillId="0" borderId="2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 wrapText="1"/>
    </xf>
    <xf numFmtId="0" fontId="0" fillId="0" borderId="6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sqref="A1:G2"/>
    </sheetView>
  </sheetViews>
  <sheetFormatPr baseColWidth="10" defaultColWidth="11.42578125" defaultRowHeight="15" x14ac:dyDescent="0.25"/>
  <cols>
    <col min="1" max="1" width="9.7109375" bestFit="1" customWidth="1"/>
    <col min="2" max="2" width="25.5703125" bestFit="1" customWidth="1"/>
    <col min="3" max="3" width="16.28515625" bestFit="1" customWidth="1"/>
    <col min="4" max="4" width="11.140625" bestFit="1" customWidth="1"/>
    <col min="5" max="5" width="9.7109375" bestFit="1" customWidth="1"/>
    <col min="6" max="6" width="10" customWidth="1"/>
    <col min="7" max="7" width="9.5703125" customWidth="1"/>
    <col min="8" max="8" width="4" style="1" customWidth="1"/>
    <col min="9" max="9" width="10.7109375" bestFit="1" customWidth="1"/>
    <col min="10" max="10" width="10.7109375" customWidth="1"/>
    <col min="11" max="11" width="10.5703125" customWidth="1"/>
    <col min="14" max="14" width="21.42578125" bestFit="1" customWidth="1"/>
    <col min="15" max="15" width="24.140625" bestFit="1" customWidth="1"/>
    <col min="16" max="16" width="25.5703125" bestFit="1" customWidth="1"/>
    <col min="17" max="17" width="19.7109375" bestFit="1" customWidth="1"/>
    <col min="18" max="18" width="21.5703125" bestFit="1" customWidth="1"/>
  </cols>
  <sheetData>
    <row r="1" spans="1:18" ht="29.25" customHeight="1" x14ac:dyDescent="0.25">
      <c r="A1" s="36" t="s">
        <v>101</v>
      </c>
      <c r="B1" s="36" t="s">
        <v>100</v>
      </c>
      <c r="C1" s="36" t="s">
        <v>99</v>
      </c>
      <c r="D1" s="36" t="s">
        <v>98</v>
      </c>
      <c r="E1" s="36" t="s">
        <v>97</v>
      </c>
      <c r="F1" s="29" t="s">
        <v>96</v>
      </c>
      <c r="G1" s="29"/>
      <c r="H1" s="19"/>
      <c r="I1" s="32" t="s">
        <v>95</v>
      </c>
      <c r="J1" s="33"/>
      <c r="K1" s="34"/>
      <c r="L1" s="35" t="s">
        <v>114</v>
      </c>
      <c r="M1" s="35" t="s">
        <v>116</v>
      </c>
    </row>
    <row r="2" spans="1:18" ht="15" customHeight="1" x14ac:dyDescent="0.25">
      <c r="A2" s="36"/>
      <c r="B2" s="36"/>
      <c r="C2" s="36"/>
      <c r="D2" s="36"/>
      <c r="E2" s="36"/>
      <c r="F2" s="18" t="s">
        <v>94</v>
      </c>
      <c r="G2" s="18" t="s">
        <v>93</v>
      </c>
      <c r="H2" s="17"/>
      <c r="I2" s="16">
        <v>44543</v>
      </c>
      <c r="J2" s="16">
        <v>44550</v>
      </c>
      <c r="K2" s="15">
        <v>44565</v>
      </c>
      <c r="L2" s="35"/>
      <c r="M2" s="35"/>
      <c r="N2" s="7"/>
      <c r="O2" s="7"/>
      <c r="P2" s="7"/>
      <c r="Q2" s="7"/>
      <c r="R2" s="7"/>
    </row>
    <row r="3" spans="1:18" x14ac:dyDescent="0.25">
      <c r="A3" s="4" t="s">
        <v>92</v>
      </c>
      <c r="B3" s="4" t="s">
        <v>82</v>
      </c>
      <c r="C3" s="4" t="s">
        <v>91</v>
      </c>
      <c r="D3" s="4" t="s">
        <v>49</v>
      </c>
      <c r="E3" s="4" t="s">
        <v>48</v>
      </c>
      <c r="F3" s="6">
        <v>0.87929999999999997</v>
      </c>
      <c r="G3" s="6">
        <v>1</v>
      </c>
      <c r="H3" s="3"/>
      <c r="I3" s="3">
        <f>1/25</f>
        <v>0.04</v>
      </c>
      <c r="J3" s="3">
        <f>15/25</f>
        <v>0.6</v>
      </c>
      <c r="K3" s="10">
        <f>20/25</f>
        <v>0.8</v>
      </c>
      <c r="L3" s="7">
        <v>175</v>
      </c>
      <c r="M3" s="7">
        <v>30.68</v>
      </c>
      <c r="N3" s="30" t="s">
        <v>90</v>
      </c>
      <c r="O3" s="30"/>
      <c r="P3" s="7"/>
      <c r="Q3" s="7"/>
      <c r="R3" s="7"/>
    </row>
    <row r="4" spans="1:18" x14ac:dyDescent="0.25">
      <c r="A4" s="4" t="s">
        <v>89</v>
      </c>
      <c r="B4" s="4" t="s">
        <v>88</v>
      </c>
      <c r="C4" s="4" t="s">
        <v>85</v>
      </c>
      <c r="D4" s="4" t="s">
        <v>49</v>
      </c>
      <c r="E4" s="4" t="s">
        <v>48</v>
      </c>
      <c r="F4" s="6">
        <v>0.86040000000000005</v>
      </c>
      <c r="G4" s="6">
        <v>0.82589999999999997</v>
      </c>
      <c r="H4" s="3"/>
      <c r="I4" s="6">
        <f>25/25</f>
        <v>1</v>
      </c>
      <c r="J4" s="6">
        <f>25/25</f>
        <v>1</v>
      </c>
      <c r="K4" s="8">
        <f>25/25</f>
        <v>1</v>
      </c>
      <c r="L4" s="7">
        <v>175</v>
      </c>
      <c r="M4" s="7">
        <v>34.64</v>
      </c>
      <c r="N4" s="30" t="s">
        <v>87</v>
      </c>
      <c r="O4" s="30"/>
      <c r="P4" s="7"/>
      <c r="Q4" s="7"/>
      <c r="R4" s="7"/>
    </row>
    <row r="5" spans="1:18" x14ac:dyDescent="0.25">
      <c r="A5" s="4" t="s">
        <v>86</v>
      </c>
      <c r="B5" s="4" t="s">
        <v>81</v>
      </c>
      <c r="C5" s="4" t="s">
        <v>85</v>
      </c>
      <c r="D5" s="4" t="s">
        <v>49</v>
      </c>
      <c r="E5" s="4" t="s">
        <v>62</v>
      </c>
      <c r="F5" s="6">
        <v>0.97</v>
      </c>
      <c r="G5" s="6">
        <v>0.99</v>
      </c>
      <c r="H5" s="3"/>
      <c r="I5" s="6">
        <f>21/25</f>
        <v>0.84</v>
      </c>
      <c r="J5" s="6">
        <f>23/25</f>
        <v>0.92</v>
      </c>
      <c r="K5" s="8">
        <f>23/25</f>
        <v>0.92</v>
      </c>
      <c r="L5" s="7">
        <v>175</v>
      </c>
      <c r="M5" s="7">
        <v>30.58</v>
      </c>
      <c r="N5" s="11" t="s">
        <v>53</v>
      </c>
      <c r="O5" s="11" t="s">
        <v>52</v>
      </c>
      <c r="P5" s="11" t="s">
        <v>51</v>
      </c>
      <c r="R5" s="7"/>
    </row>
    <row r="6" spans="1:18" x14ac:dyDescent="0.25">
      <c r="A6" s="4" t="s">
        <v>84</v>
      </c>
      <c r="B6" s="4" t="s">
        <v>83</v>
      </c>
      <c r="C6" s="4" t="s">
        <v>23</v>
      </c>
      <c r="D6" s="4" t="s">
        <v>49</v>
      </c>
      <c r="E6" s="4" t="s">
        <v>48</v>
      </c>
      <c r="F6" s="6">
        <v>0.93489999999999995</v>
      </c>
      <c r="G6" s="6">
        <v>1</v>
      </c>
      <c r="H6" s="3"/>
      <c r="I6" s="3">
        <f>3/25</f>
        <v>0.12</v>
      </c>
      <c r="J6" s="6">
        <f>20/25</f>
        <v>0.8</v>
      </c>
      <c r="K6" s="8">
        <f>22/25</f>
        <v>0.88</v>
      </c>
      <c r="L6" s="7">
        <v>175</v>
      </c>
      <c r="M6" s="9">
        <v>31.07</v>
      </c>
      <c r="N6" s="4" t="s">
        <v>83</v>
      </c>
      <c r="O6" s="4" t="s">
        <v>82</v>
      </c>
      <c r="P6" s="4" t="s">
        <v>81</v>
      </c>
      <c r="R6" s="7"/>
    </row>
    <row r="7" spans="1:18" x14ac:dyDescent="0.25">
      <c r="A7" s="4" t="s">
        <v>80</v>
      </c>
      <c r="B7" s="4" t="s">
        <v>79</v>
      </c>
      <c r="C7" s="4" t="s">
        <v>5</v>
      </c>
      <c r="D7" s="4" t="s">
        <v>49</v>
      </c>
      <c r="E7" s="4" t="s">
        <v>54</v>
      </c>
      <c r="F7" s="6">
        <v>0.84630000000000005</v>
      </c>
      <c r="G7" s="6">
        <v>0.96</v>
      </c>
      <c r="H7" s="3"/>
      <c r="I7" s="6">
        <f>24/25</f>
        <v>0.96</v>
      </c>
      <c r="J7" s="6">
        <f>25/25</f>
        <v>1</v>
      </c>
      <c r="K7" s="8">
        <f>25/25</f>
        <v>1</v>
      </c>
      <c r="L7" s="7">
        <v>175</v>
      </c>
      <c r="M7" s="9">
        <v>32.07</v>
      </c>
      <c r="N7" s="4" t="s">
        <v>3</v>
      </c>
      <c r="O7" s="4" t="s">
        <v>77</v>
      </c>
      <c r="P7" s="4" t="s">
        <v>79</v>
      </c>
      <c r="R7" s="7"/>
    </row>
    <row r="8" spans="1:18" x14ac:dyDescent="0.25">
      <c r="A8" s="4" t="s">
        <v>78</v>
      </c>
      <c r="B8" s="4" t="s">
        <v>77</v>
      </c>
      <c r="C8" s="4" t="s">
        <v>23</v>
      </c>
      <c r="D8" s="4" t="s">
        <v>49</v>
      </c>
      <c r="E8" s="4" t="s">
        <v>48</v>
      </c>
      <c r="F8" s="6">
        <v>0.85909999999999997</v>
      </c>
      <c r="G8" s="6">
        <v>0.9587</v>
      </c>
      <c r="H8" s="3"/>
      <c r="I8" s="6">
        <f>24/25</f>
        <v>0.96</v>
      </c>
      <c r="J8" s="6">
        <f>24/25</f>
        <v>0.96</v>
      </c>
      <c r="K8" s="8">
        <f>24/25</f>
        <v>0.96</v>
      </c>
      <c r="L8" s="7">
        <v>175</v>
      </c>
      <c r="M8" s="7"/>
      <c r="N8" s="4" t="s">
        <v>14</v>
      </c>
      <c r="O8" s="4"/>
      <c r="P8" s="4" t="s">
        <v>76</v>
      </c>
      <c r="R8" s="7"/>
    </row>
    <row r="9" spans="1:18" x14ac:dyDescent="0.25">
      <c r="A9" s="5" t="s">
        <v>75</v>
      </c>
      <c r="B9" s="4" t="s">
        <v>70</v>
      </c>
      <c r="C9" s="4" t="s">
        <v>72</v>
      </c>
      <c r="D9" s="4" t="s">
        <v>49</v>
      </c>
      <c r="E9" s="5" t="s">
        <v>54</v>
      </c>
      <c r="F9" s="3">
        <v>0.01</v>
      </c>
      <c r="G9" s="3">
        <v>0.01</v>
      </c>
      <c r="H9" s="3"/>
      <c r="I9" s="3">
        <f>12/25</f>
        <v>0.48</v>
      </c>
      <c r="J9" s="6">
        <f>24/25</f>
        <v>0.96</v>
      </c>
      <c r="K9" s="8">
        <f>25/25</f>
        <v>1</v>
      </c>
      <c r="L9" s="7">
        <v>175</v>
      </c>
      <c r="M9" s="7"/>
      <c r="N9" s="4" t="s">
        <v>74</v>
      </c>
      <c r="O9" s="4"/>
      <c r="P9" s="4" t="s">
        <v>6</v>
      </c>
      <c r="R9" s="7"/>
    </row>
    <row r="10" spans="1:18" x14ac:dyDescent="0.25">
      <c r="A10" s="5" t="s">
        <v>73</v>
      </c>
      <c r="B10" s="4" t="s">
        <v>70</v>
      </c>
      <c r="C10" s="4" t="s">
        <v>72</v>
      </c>
      <c r="D10" s="4" t="s">
        <v>49</v>
      </c>
      <c r="E10" s="5" t="s">
        <v>62</v>
      </c>
      <c r="F10" s="3">
        <v>0</v>
      </c>
      <c r="G10" s="3">
        <v>0</v>
      </c>
      <c r="H10" s="3"/>
      <c r="I10" s="3">
        <f>6/25</f>
        <v>0.24</v>
      </c>
      <c r="J10" s="6">
        <f>23/25</f>
        <v>0.92</v>
      </c>
      <c r="K10" s="8">
        <f>23/25</f>
        <v>0.92</v>
      </c>
      <c r="L10" s="7">
        <v>175</v>
      </c>
      <c r="M10" s="7"/>
      <c r="N10" s="4" t="s">
        <v>71</v>
      </c>
      <c r="O10" s="4"/>
      <c r="P10" s="4" t="s">
        <v>70</v>
      </c>
      <c r="R10" s="7"/>
    </row>
    <row r="11" spans="1:18" x14ac:dyDescent="0.25">
      <c r="A11" s="4" t="s">
        <v>69</v>
      </c>
      <c r="B11" s="4" t="s">
        <v>14</v>
      </c>
      <c r="C11" s="4" t="s">
        <v>13</v>
      </c>
      <c r="D11" s="4" t="s">
        <v>49</v>
      </c>
      <c r="E11" s="4" t="s">
        <v>48</v>
      </c>
      <c r="F11" s="6">
        <v>1</v>
      </c>
      <c r="G11" s="6">
        <v>1</v>
      </c>
      <c r="H11" s="3"/>
      <c r="I11" s="6">
        <f>25/25</f>
        <v>1</v>
      </c>
      <c r="J11" s="6">
        <f>25/25</f>
        <v>1</v>
      </c>
      <c r="K11" s="8">
        <f>25/25</f>
        <v>1</v>
      </c>
      <c r="L11" s="7">
        <v>175</v>
      </c>
      <c r="M11" s="7">
        <v>32.83</v>
      </c>
      <c r="N11" s="4" t="s">
        <v>55</v>
      </c>
      <c r="O11" s="4"/>
      <c r="P11" s="4"/>
      <c r="R11" s="7"/>
    </row>
    <row r="12" spans="1:18" x14ac:dyDescent="0.25">
      <c r="A12" s="4" t="s">
        <v>68</v>
      </c>
      <c r="B12" s="4" t="s">
        <v>67</v>
      </c>
      <c r="C12" s="4" t="s">
        <v>64</v>
      </c>
      <c r="D12" s="4" t="s">
        <v>49</v>
      </c>
      <c r="E12" s="4" t="s">
        <v>54</v>
      </c>
      <c r="F12" s="3">
        <v>0.56630000000000003</v>
      </c>
      <c r="G12" s="3">
        <v>0.75029999999999997</v>
      </c>
      <c r="H12" s="14"/>
      <c r="I12" s="13">
        <f>21/25</f>
        <v>0.84</v>
      </c>
      <c r="J12" s="6">
        <f>25/25</f>
        <v>1</v>
      </c>
      <c r="K12" s="8">
        <f>25/25</f>
        <v>1</v>
      </c>
      <c r="L12" s="7">
        <v>175</v>
      </c>
      <c r="M12" s="7"/>
      <c r="N12" s="4" t="s">
        <v>67</v>
      </c>
      <c r="O12" s="4"/>
      <c r="P12" s="4"/>
      <c r="R12" s="7"/>
    </row>
    <row r="13" spans="1:18" x14ac:dyDescent="0.25">
      <c r="A13" s="5" t="s">
        <v>66</v>
      </c>
      <c r="B13" s="4" t="s">
        <v>65</v>
      </c>
      <c r="C13" s="4" t="s">
        <v>64</v>
      </c>
      <c r="D13" s="4" t="s">
        <v>49</v>
      </c>
      <c r="E13" s="5" t="s">
        <v>54</v>
      </c>
      <c r="F13" s="3">
        <v>0.60880000000000001</v>
      </c>
      <c r="G13" s="3">
        <v>0.64459999999999995</v>
      </c>
      <c r="H13" s="3"/>
      <c r="I13" s="3">
        <f>7/25</f>
        <v>0.28000000000000003</v>
      </c>
      <c r="J13" s="3">
        <f>14/25</f>
        <v>0.56000000000000005</v>
      </c>
      <c r="K13" s="10">
        <f>19/25</f>
        <v>0.76</v>
      </c>
      <c r="L13" s="7">
        <v>175</v>
      </c>
      <c r="M13" s="7"/>
      <c r="N13" s="7"/>
      <c r="O13" s="7"/>
      <c r="P13" s="7"/>
      <c r="Q13" s="7"/>
      <c r="R13" s="7"/>
    </row>
    <row r="14" spans="1:18" x14ac:dyDescent="0.25">
      <c r="A14" s="5" t="s">
        <v>63</v>
      </c>
      <c r="B14" s="4" t="s">
        <v>6</v>
      </c>
      <c r="C14" s="4" t="s">
        <v>5</v>
      </c>
      <c r="D14" s="4" t="s">
        <v>49</v>
      </c>
      <c r="E14" s="5" t="s">
        <v>62</v>
      </c>
      <c r="F14" s="3">
        <v>0</v>
      </c>
      <c r="G14" s="3">
        <v>0.02</v>
      </c>
      <c r="H14" s="3"/>
      <c r="I14" s="3">
        <f>4/25</f>
        <v>0.16</v>
      </c>
      <c r="J14" s="3">
        <f>20/25</f>
        <v>0.8</v>
      </c>
      <c r="K14" s="8">
        <f>24/25</f>
        <v>0.96</v>
      </c>
      <c r="L14" s="7">
        <v>175</v>
      </c>
      <c r="M14" s="7"/>
      <c r="N14" s="30" t="s">
        <v>61</v>
      </c>
      <c r="O14" s="30"/>
      <c r="P14" s="12"/>
      <c r="Q14" s="12"/>
      <c r="R14" s="12"/>
    </row>
    <row r="15" spans="1:18" x14ac:dyDescent="0.25">
      <c r="A15" s="4" t="s">
        <v>60</v>
      </c>
      <c r="B15" s="4" t="s">
        <v>59</v>
      </c>
      <c r="C15" s="4" t="s">
        <v>58</v>
      </c>
      <c r="D15" s="4" t="s">
        <v>49</v>
      </c>
      <c r="E15" s="4" t="s">
        <v>48</v>
      </c>
      <c r="F15" s="3">
        <v>0.1263</v>
      </c>
      <c r="G15" s="6">
        <v>0.96260000000000001</v>
      </c>
      <c r="H15" s="3"/>
      <c r="I15" s="3">
        <f>10/25</f>
        <v>0.4</v>
      </c>
      <c r="J15" s="6">
        <f>21/25</f>
        <v>0.84</v>
      </c>
      <c r="K15" s="8">
        <f>22/25</f>
        <v>0.88</v>
      </c>
      <c r="L15" s="7">
        <v>175</v>
      </c>
      <c r="M15" s="7"/>
      <c r="N15" s="31" t="s">
        <v>57</v>
      </c>
      <c r="O15" s="31"/>
      <c r="P15" s="7"/>
      <c r="Q15" s="7"/>
      <c r="R15" s="7"/>
    </row>
    <row r="16" spans="1:18" x14ac:dyDescent="0.25">
      <c r="A16" s="4" t="s">
        <v>56</v>
      </c>
      <c r="B16" s="4" t="s">
        <v>55</v>
      </c>
      <c r="C16" s="4" t="s">
        <v>5</v>
      </c>
      <c r="D16" s="4" t="s">
        <v>49</v>
      </c>
      <c r="E16" s="4" t="s">
        <v>54</v>
      </c>
      <c r="F16" s="3">
        <v>0.77</v>
      </c>
      <c r="G16" s="3">
        <v>0.63829999999999998</v>
      </c>
      <c r="H16" s="3"/>
      <c r="I16" s="6">
        <f>25/25</f>
        <v>1</v>
      </c>
      <c r="J16" s="6">
        <f>25/25</f>
        <v>1</v>
      </c>
      <c r="K16" s="8">
        <f>25/25</f>
        <v>1</v>
      </c>
      <c r="L16" s="7">
        <v>175</v>
      </c>
      <c r="M16" s="7"/>
      <c r="N16" s="11" t="s">
        <v>53</v>
      </c>
      <c r="O16" s="11" t="s">
        <v>52</v>
      </c>
      <c r="P16" s="11" t="s">
        <v>51</v>
      </c>
      <c r="R16" s="7"/>
    </row>
    <row r="17" spans="1:18" x14ac:dyDescent="0.25">
      <c r="A17" s="4" t="s">
        <v>50</v>
      </c>
      <c r="B17" s="4" t="s">
        <v>3</v>
      </c>
      <c r="C17" s="4" t="s">
        <v>2</v>
      </c>
      <c r="D17" s="4" t="s">
        <v>49</v>
      </c>
      <c r="E17" s="4" t="s">
        <v>48</v>
      </c>
      <c r="F17" s="6">
        <v>0.84</v>
      </c>
      <c r="G17" s="6">
        <v>0.9425</v>
      </c>
      <c r="H17" s="3"/>
      <c r="I17" s="6">
        <f>23/25</f>
        <v>0.92</v>
      </c>
      <c r="J17" s="6">
        <f>24/25</f>
        <v>0.96</v>
      </c>
      <c r="K17" s="8">
        <f>24/25</f>
        <v>0.96</v>
      </c>
      <c r="L17" s="7">
        <v>175</v>
      </c>
      <c r="M17" s="7"/>
      <c r="N17" s="4" t="s">
        <v>3</v>
      </c>
      <c r="O17" s="4" t="s">
        <v>42</v>
      </c>
      <c r="P17" s="4" t="s">
        <v>45</v>
      </c>
      <c r="R17" s="7"/>
    </row>
    <row r="18" spans="1:18" x14ac:dyDescent="0.25">
      <c r="A18" s="5" t="s">
        <v>47</v>
      </c>
      <c r="B18" s="4" t="s">
        <v>45</v>
      </c>
      <c r="C18" s="4" t="s">
        <v>44</v>
      </c>
      <c r="D18" s="5" t="s">
        <v>1</v>
      </c>
      <c r="E18" s="5" t="s">
        <v>0</v>
      </c>
      <c r="F18" s="3">
        <v>0</v>
      </c>
      <c r="G18" s="3">
        <v>0</v>
      </c>
      <c r="H18" s="3"/>
      <c r="I18" s="3">
        <f>0/25</f>
        <v>0</v>
      </c>
      <c r="J18" s="3">
        <f>10/25</f>
        <v>0.4</v>
      </c>
      <c r="K18" s="8">
        <f>24/25</f>
        <v>0.96</v>
      </c>
      <c r="L18" s="7">
        <v>175</v>
      </c>
      <c r="M18" s="7"/>
      <c r="N18" s="4" t="s">
        <v>9</v>
      </c>
      <c r="O18" s="4" t="s">
        <v>14</v>
      </c>
      <c r="P18" s="4" t="s">
        <v>36</v>
      </c>
      <c r="R18" s="7"/>
    </row>
    <row r="19" spans="1:18" x14ac:dyDescent="0.25">
      <c r="A19" s="5" t="s">
        <v>46</v>
      </c>
      <c r="B19" s="4" t="s">
        <v>45</v>
      </c>
      <c r="C19" s="4" t="s">
        <v>44</v>
      </c>
      <c r="D19" s="5" t="s">
        <v>1</v>
      </c>
      <c r="E19" s="5" t="s">
        <v>16</v>
      </c>
      <c r="F19" s="3">
        <v>0</v>
      </c>
      <c r="G19" s="3">
        <v>0</v>
      </c>
      <c r="H19" s="3"/>
      <c r="I19" s="3">
        <f>1/25</f>
        <v>0.04</v>
      </c>
      <c r="J19" s="3">
        <f>16/25</f>
        <v>0.64</v>
      </c>
      <c r="K19" s="8">
        <f>23/25</f>
        <v>0.92</v>
      </c>
      <c r="L19" s="7">
        <v>175</v>
      </c>
      <c r="M19" s="7"/>
      <c r="N19" s="4" t="s">
        <v>6</v>
      </c>
      <c r="O19" s="4" t="s">
        <v>24</v>
      </c>
      <c r="P19" s="4" t="s">
        <v>39</v>
      </c>
      <c r="R19" s="7"/>
    </row>
    <row r="20" spans="1:18" x14ac:dyDescent="0.25">
      <c r="A20" s="5" t="s">
        <v>43</v>
      </c>
      <c r="B20" s="4" t="s">
        <v>42</v>
      </c>
      <c r="C20" s="4" t="s">
        <v>5</v>
      </c>
      <c r="D20" s="5" t="s">
        <v>1</v>
      </c>
      <c r="E20" s="5" t="s">
        <v>0</v>
      </c>
      <c r="F20" s="3">
        <v>2.0400000000000001E-2</v>
      </c>
      <c r="G20" s="3">
        <v>0.22209999999999999</v>
      </c>
      <c r="H20" s="3"/>
      <c r="I20" s="3">
        <f>0/25</f>
        <v>0</v>
      </c>
      <c r="J20" s="3">
        <f>18/25</f>
        <v>0.72</v>
      </c>
      <c r="K20" s="8">
        <f>24/25</f>
        <v>0.96</v>
      </c>
      <c r="L20" s="9" t="s">
        <v>115</v>
      </c>
      <c r="M20" s="9"/>
      <c r="N20" s="4"/>
      <c r="O20" s="4" t="s">
        <v>41</v>
      </c>
      <c r="P20" s="4" t="s">
        <v>30</v>
      </c>
      <c r="R20" s="7"/>
    </row>
    <row r="21" spans="1:18" x14ac:dyDescent="0.25">
      <c r="A21" s="5" t="s">
        <v>40</v>
      </c>
      <c r="B21" s="4" t="s">
        <v>39</v>
      </c>
      <c r="C21" s="4" t="s">
        <v>38</v>
      </c>
      <c r="D21" s="5" t="s">
        <v>1</v>
      </c>
      <c r="E21" s="5" t="s">
        <v>16</v>
      </c>
      <c r="F21" s="3">
        <v>0</v>
      </c>
      <c r="G21" s="3">
        <v>0</v>
      </c>
      <c r="H21" s="3"/>
      <c r="I21" s="3">
        <f>0/25</f>
        <v>0</v>
      </c>
      <c r="J21" s="3">
        <f>0/25</f>
        <v>0</v>
      </c>
      <c r="K21" s="10">
        <f>19/25</f>
        <v>0.76</v>
      </c>
      <c r="L21" s="9" t="s">
        <v>115</v>
      </c>
      <c r="M21" s="9"/>
      <c r="N21" s="4"/>
      <c r="O21" s="4"/>
      <c r="P21" s="4" t="s">
        <v>27</v>
      </c>
      <c r="R21" s="7"/>
    </row>
    <row r="22" spans="1:18" x14ac:dyDescent="0.25">
      <c r="A22" s="5" t="s">
        <v>37</v>
      </c>
      <c r="B22" s="4" t="s">
        <v>36</v>
      </c>
      <c r="C22" s="4" t="s">
        <v>33</v>
      </c>
      <c r="D22" s="5" t="s">
        <v>1</v>
      </c>
      <c r="E22" s="5" t="s">
        <v>11</v>
      </c>
      <c r="F22" s="3">
        <v>0</v>
      </c>
      <c r="G22" s="3">
        <v>0</v>
      </c>
      <c r="H22" s="3"/>
      <c r="I22" s="3">
        <f>0/25</f>
        <v>0</v>
      </c>
      <c r="J22" s="3">
        <f>9/25</f>
        <v>0.36</v>
      </c>
      <c r="K22" s="8">
        <f>21/25</f>
        <v>0.84</v>
      </c>
      <c r="L22" s="9">
        <v>175</v>
      </c>
      <c r="M22" s="9"/>
      <c r="N22" s="4"/>
      <c r="O22" s="4"/>
      <c r="P22" s="4" t="s">
        <v>34</v>
      </c>
      <c r="R22" s="7"/>
    </row>
    <row r="23" spans="1:18" x14ac:dyDescent="0.25">
      <c r="A23" s="5" t="s">
        <v>35</v>
      </c>
      <c r="B23" s="4" t="s">
        <v>34</v>
      </c>
      <c r="C23" s="4" t="s">
        <v>33</v>
      </c>
      <c r="D23" s="5" t="s">
        <v>1</v>
      </c>
      <c r="E23" s="5" t="s">
        <v>0</v>
      </c>
      <c r="F23" s="3">
        <v>0</v>
      </c>
      <c r="G23" s="3">
        <v>0</v>
      </c>
      <c r="H23" s="3"/>
      <c r="I23" s="3">
        <f>0/25</f>
        <v>0</v>
      </c>
      <c r="J23" s="3">
        <f>0/25</f>
        <v>0</v>
      </c>
      <c r="K23" s="8">
        <f>21/25</f>
        <v>0.84</v>
      </c>
      <c r="L23" s="7" t="s">
        <v>115</v>
      </c>
      <c r="M23" s="7"/>
      <c r="N23" s="4"/>
      <c r="O23" s="4"/>
      <c r="P23" s="4" t="s">
        <v>18</v>
      </c>
      <c r="R23" s="7"/>
    </row>
    <row r="24" spans="1:18" x14ac:dyDescent="0.25">
      <c r="A24" s="5" t="s">
        <v>32</v>
      </c>
      <c r="B24" s="4" t="s">
        <v>30</v>
      </c>
      <c r="C24" s="4" t="s">
        <v>5</v>
      </c>
      <c r="D24" s="5" t="s">
        <v>1</v>
      </c>
      <c r="E24" s="5" t="s">
        <v>0</v>
      </c>
      <c r="F24" s="3">
        <v>0</v>
      </c>
      <c r="G24" s="3">
        <v>0.21110000000000001</v>
      </c>
      <c r="H24" s="3"/>
      <c r="I24" s="3">
        <f>1/25</f>
        <v>0.04</v>
      </c>
      <c r="J24" s="3">
        <f>16/25</f>
        <v>0.64</v>
      </c>
      <c r="K24" s="8">
        <f>23/25</f>
        <v>0.92</v>
      </c>
      <c r="L24" s="7">
        <v>155</v>
      </c>
      <c r="M24" s="7"/>
      <c r="N24" s="9"/>
      <c r="O24" s="9"/>
      <c r="P24" s="9"/>
      <c r="Q24" s="7"/>
      <c r="R24" s="7"/>
    </row>
    <row r="25" spans="1:18" x14ac:dyDescent="0.25">
      <c r="A25" s="5" t="s">
        <v>31</v>
      </c>
      <c r="B25" s="4" t="s">
        <v>30</v>
      </c>
      <c r="C25" s="4" t="s">
        <v>5</v>
      </c>
      <c r="D25" s="5" t="s">
        <v>1</v>
      </c>
      <c r="E25" s="5" t="s">
        <v>16</v>
      </c>
      <c r="F25" s="3">
        <v>0.02</v>
      </c>
      <c r="G25" s="3">
        <v>0.1313</v>
      </c>
      <c r="H25" s="3"/>
      <c r="I25" s="3">
        <f>6/25</f>
        <v>0.24</v>
      </c>
      <c r="J25" s="3">
        <f>19/25</f>
        <v>0.76</v>
      </c>
      <c r="K25" s="8">
        <f>22/25</f>
        <v>0.88</v>
      </c>
      <c r="L25" s="7">
        <v>175</v>
      </c>
      <c r="M25" s="7"/>
      <c r="N25" s="7"/>
      <c r="O25" s="7"/>
      <c r="P25" s="7"/>
      <c r="Q25" s="7"/>
      <c r="R25" s="7"/>
    </row>
    <row r="26" spans="1:18" x14ac:dyDescent="0.25">
      <c r="A26" s="5" t="s">
        <v>29</v>
      </c>
      <c r="B26" s="4" t="s">
        <v>27</v>
      </c>
      <c r="C26" s="4" t="s">
        <v>26</v>
      </c>
      <c r="D26" s="5" t="s">
        <v>1</v>
      </c>
      <c r="E26" s="5" t="s">
        <v>0</v>
      </c>
      <c r="F26" s="3">
        <v>0.1351</v>
      </c>
      <c r="G26" s="3">
        <v>0.26590000000000003</v>
      </c>
      <c r="H26" s="3"/>
      <c r="I26" s="6">
        <f>24/25</f>
        <v>0.96</v>
      </c>
      <c r="J26" s="6">
        <f>24/25</f>
        <v>0.96</v>
      </c>
      <c r="K26" s="6">
        <f>24/25</f>
        <v>0.96</v>
      </c>
      <c r="L26" s="9" t="s">
        <v>115</v>
      </c>
      <c r="M26" s="9"/>
    </row>
    <row r="27" spans="1:18" x14ac:dyDescent="0.25">
      <c r="A27" s="5" t="s">
        <v>28</v>
      </c>
      <c r="B27" s="4" t="s">
        <v>27</v>
      </c>
      <c r="C27" s="4" t="s">
        <v>26</v>
      </c>
      <c r="D27" s="5" t="s">
        <v>1</v>
      </c>
      <c r="E27" s="5" t="s">
        <v>16</v>
      </c>
      <c r="F27" s="3">
        <v>4.1700000000000001E-2</v>
      </c>
      <c r="G27" s="3">
        <v>0.1003</v>
      </c>
      <c r="H27" s="3"/>
      <c r="I27" s="6">
        <f>22/25</f>
        <v>0.88</v>
      </c>
      <c r="J27" s="6">
        <f>23/25</f>
        <v>0.92</v>
      </c>
      <c r="K27" s="6">
        <f>24/25</f>
        <v>0.96</v>
      </c>
      <c r="L27" s="9" t="s">
        <v>115</v>
      </c>
      <c r="M27" s="9"/>
    </row>
    <row r="28" spans="1:18" x14ac:dyDescent="0.25">
      <c r="A28" s="4" t="s">
        <v>25</v>
      </c>
      <c r="B28" s="4" t="s">
        <v>24</v>
      </c>
      <c r="C28" s="4" t="s">
        <v>23</v>
      </c>
      <c r="D28" s="5" t="s">
        <v>1</v>
      </c>
      <c r="E28" s="4" t="s">
        <v>16</v>
      </c>
      <c r="F28" s="3">
        <v>0.77510000000000001</v>
      </c>
      <c r="G28" s="6">
        <v>1</v>
      </c>
      <c r="H28" s="3"/>
      <c r="I28" s="3">
        <f>4/25</f>
        <v>0.16</v>
      </c>
      <c r="J28" s="6">
        <f>22/24</f>
        <v>0.91666666666666663</v>
      </c>
      <c r="K28" s="6">
        <f>23/24</f>
        <v>0.95833333333333337</v>
      </c>
      <c r="L28" s="9" t="s">
        <v>115</v>
      </c>
      <c r="M28" s="9"/>
    </row>
    <row r="29" spans="1:18" x14ac:dyDescent="0.25">
      <c r="A29" s="4" t="s">
        <v>22</v>
      </c>
      <c r="B29" s="4" t="s">
        <v>21</v>
      </c>
      <c r="C29" s="4" t="s">
        <v>5</v>
      </c>
      <c r="D29" s="5" t="s">
        <v>1</v>
      </c>
      <c r="E29" s="4" t="s">
        <v>16</v>
      </c>
      <c r="F29" s="3">
        <v>0</v>
      </c>
      <c r="G29" s="3">
        <v>0.25380000000000003</v>
      </c>
      <c r="H29" s="3"/>
      <c r="I29" s="3">
        <f>5/25</f>
        <v>0.2</v>
      </c>
      <c r="J29" s="6">
        <f>22/25</f>
        <v>0.88</v>
      </c>
      <c r="K29" s="6">
        <f>24/25</f>
        <v>0.96</v>
      </c>
      <c r="L29">
        <v>175</v>
      </c>
    </row>
    <row r="30" spans="1:18" x14ac:dyDescent="0.25">
      <c r="A30" s="4" t="s">
        <v>20</v>
      </c>
      <c r="B30" s="4" t="s">
        <v>18</v>
      </c>
      <c r="C30" s="4" t="s">
        <v>17</v>
      </c>
      <c r="D30" s="5" t="s">
        <v>1</v>
      </c>
      <c r="E30" s="4" t="s">
        <v>11</v>
      </c>
      <c r="F30" s="3">
        <v>0</v>
      </c>
      <c r="G30" s="3">
        <v>0</v>
      </c>
      <c r="H30" s="3"/>
      <c r="I30" s="3">
        <f>0/25</f>
        <v>0</v>
      </c>
      <c r="J30" s="3">
        <f>12/25</f>
        <v>0.48</v>
      </c>
      <c r="K30" s="6">
        <f>24/25</f>
        <v>0.96</v>
      </c>
      <c r="L30">
        <v>175</v>
      </c>
    </row>
    <row r="31" spans="1:18" x14ac:dyDescent="0.25">
      <c r="A31" s="4" t="s">
        <v>19</v>
      </c>
      <c r="B31" s="4" t="s">
        <v>18</v>
      </c>
      <c r="C31" s="4" t="s">
        <v>17</v>
      </c>
      <c r="D31" s="5" t="s">
        <v>1</v>
      </c>
      <c r="E31" s="4" t="s">
        <v>16</v>
      </c>
      <c r="F31" s="3">
        <v>0</v>
      </c>
      <c r="G31" s="3">
        <v>0</v>
      </c>
      <c r="H31" s="3"/>
      <c r="I31" s="3">
        <f>0/25</f>
        <v>0</v>
      </c>
      <c r="J31" s="3">
        <f>12/25</f>
        <v>0.48</v>
      </c>
      <c r="K31" s="6">
        <f>22/25</f>
        <v>0.88</v>
      </c>
      <c r="L31">
        <v>175</v>
      </c>
    </row>
    <row r="32" spans="1:18" x14ac:dyDescent="0.25">
      <c r="A32" s="4" t="s">
        <v>15</v>
      </c>
      <c r="B32" s="4" t="s">
        <v>14</v>
      </c>
      <c r="C32" s="4" t="s">
        <v>13</v>
      </c>
      <c r="D32" s="5" t="s">
        <v>1</v>
      </c>
      <c r="E32" s="4" t="s">
        <v>0</v>
      </c>
      <c r="F32" s="3">
        <v>0</v>
      </c>
      <c r="G32" s="3">
        <v>0.37959999999999999</v>
      </c>
      <c r="H32" s="3"/>
      <c r="I32" s="6">
        <f>24/25</f>
        <v>0.96</v>
      </c>
      <c r="J32" s="6">
        <f>25/25</f>
        <v>1</v>
      </c>
      <c r="K32" s="6">
        <f>25/25</f>
        <v>1</v>
      </c>
      <c r="L32" s="9" t="s">
        <v>115</v>
      </c>
      <c r="M32" s="9"/>
    </row>
    <row r="33" spans="1:13" x14ac:dyDescent="0.25">
      <c r="A33" s="4" t="s">
        <v>12</v>
      </c>
      <c r="B33" s="4" t="s">
        <v>9</v>
      </c>
      <c r="C33" s="4" t="s">
        <v>5</v>
      </c>
      <c r="D33" s="5" t="s">
        <v>1</v>
      </c>
      <c r="E33" s="4" t="s">
        <v>11</v>
      </c>
      <c r="F33" s="3">
        <v>3.2199999999999999E-2</v>
      </c>
      <c r="G33" s="3">
        <v>9.7000000000000003E-2</v>
      </c>
      <c r="H33" s="3"/>
      <c r="I33" s="6">
        <f>21/25</f>
        <v>0.84</v>
      </c>
      <c r="J33" s="6">
        <f>23/25</f>
        <v>0.92</v>
      </c>
      <c r="K33" s="6">
        <f>23/25</f>
        <v>0.92</v>
      </c>
      <c r="L33" s="9" t="s">
        <v>115</v>
      </c>
      <c r="M33" s="9"/>
    </row>
    <row r="34" spans="1:13" x14ac:dyDescent="0.25">
      <c r="A34" s="4" t="s">
        <v>10</v>
      </c>
      <c r="B34" s="4" t="s">
        <v>9</v>
      </c>
      <c r="C34" s="4" t="s">
        <v>5</v>
      </c>
      <c r="D34" s="5" t="s">
        <v>1</v>
      </c>
      <c r="E34" s="4" t="s">
        <v>8</v>
      </c>
      <c r="F34" s="3">
        <v>0.01</v>
      </c>
      <c r="G34" s="3">
        <v>2.0799999999999999E-2</v>
      </c>
      <c r="H34" s="3"/>
      <c r="I34" s="3">
        <f>20/25</f>
        <v>0.8</v>
      </c>
      <c r="J34" s="6">
        <f>22/25</f>
        <v>0.88</v>
      </c>
      <c r="K34" s="6">
        <f>19/25</f>
        <v>0.76</v>
      </c>
      <c r="L34" s="9" t="s">
        <v>115</v>
      </c>
      <c r="M34" s="9"/>
    </row>
    <row r="35" spans="1:13" x14ac:dyDescent="0.25">
      <c r="A35" s="4" t="s">
        <v>7</v>
      </c>
      <c r="B35" s="4" t="s">
        <v>6</v>
      </c>
      <c r="C35" s="4" t="s">
        <v>5</v>
      </c>
      <c r="D35" s="5" t="s">
        <v>1</v>
      </c>
      <c r="E35" s="4" t="s">
        <v>0</v>
      </c>
      <c r="F35" s="3">
        <v>0</v>
      </c>
      <c r="G35" s="3">
        <v>0</v>
      </c>
      <c r="H35" s="3"/>
      <c r="I35" s="3">
        <f>1/25</f>
        <v>0.04</v>
      </c>
      <c r="J35" s="3">
        <f>9/25</f>
        <v>0.36</v>
      </c>
      <c r="K35" s="6">
        <f>24/25</f>
        <v>0.96</v>
      </c>
      <c r="L35" s="9" t="s">
        <v>115</v>
      </c>
      <c r="M35" s="9"/>
    </row>
    <row r="36" spans="1:13" x14ac:dyDescent="0.25">
      <c r="A36" s="4" t="s">
        <v>4</v>
      </c>
      <c r="B36" s="4" t="s">
        <v>3</v>
      </c>
      <c r="C36" s="4" t="s">
        <v>2</v>
      </c>
      <c r="D36" s="5" t="s">
        <v>1</v>
      </c>
      <c r="E36" s="4" t="s">
        <v>0</v>
      </c>
      <c r="F36" s="3">
        <v>0</v>
      </c>
      <c r="G36" s="3">
        <v>0.76829999999999998</v>
      </c>
      <c r="H36" s="3"/>
      <c r="I36" s="3">
        <f>20/25</f>
        <v>0.8</v>
      </c>
      <c r="J36" s="3">
        <f>20/25</f>
        <v>0.8</v>
      </c>
      <c r="K36" s="2">
        <f>20/25</f>
        <v>0.8</v>
      </c>
      <c r="L36" s="9" t="s">
        <v>115</v>
      </c>
      <c r="M36" s="9"/>
    </row>
  </sheetData>
  <mergeCells count="13">
    <mergeCell ref="A1:A2"/>
    <mergeCell ref="B1:B2"/>
    <mergeCell ref="C1:C2"/>
    <mergeCell ref="D1:D2"/>
    <mergeCell ref="E1:E2"/>
    <mergeCell ref="F1:G1"/>
    <mergeCell ref="N3:O3"/>
    <mergeCell ref="N4:O4"/>
    <mergeCell ref="N14:O14"/>
    <mergeCell ref="N15:O15"/>
    <mergeCell ref="I1:K1"/>
    <mergeCell ref="L1:L2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sqref="A1:E35"/>
    </sheetView>
  </sheetViews>
  <sheetFormatPr baseColWidth="10" defaultColWidth="9.140625" defaultRowHeight="15" x14ac:dyDescent="0.25"/>
  <cols>
    <col min="1" max="1" width="25.5703125" style="7" bestFit="1" customWidth="1"/>
    <col min="2" max="2" width="16.28515625" style="7" bestFit="1" customWidth="1"/>
    <col min="3" max="3" width="9.7109375" style="7" bestFit="1" customWidth="1"/>
    <col min="4" max="4" width="11.140625" style="7" bestFit="1" customWidth="1"/>
    <col min="5" max="5" width="11.42578125" style="21"/>
    <col min="7" max="7" width="9.140625" style="7"/>
    <col min="10" max="10" width="21.42578125" bestFit="1" customWidth="1"/>
    <col min="11" max="11" width="24.140625" bestFit="1" customWidth="1"/>
    <col min="12" max="12" width="25.5703125" bestFit="1" customWidth="1"/>
    <col min="16" max="18" width="9.140625" style="7"/>
  </cols>
  <sheetData>
    <row r="1" spans="1:17" x14ac:dyDescent="0.25">
      <c r="A1" s="23" t="s">
        <v>100</v>
      </c>
      <c r="B1" s="23" t="s">
        <v>99</v>
      </c>
      <c r="C1" s="23" t="s">
        <v>97</v>
      </c>
      <c r="D1" s="23" t="s">
        <v>98</v>
      </c>
      <c r="E1" s="24" t="s">
        <v>104</v>
      </c>
      <c r="F1" s="28" t="s">
        <v>111</v>
      </c>
      <c r="G1" s="28" t="s">
        <v>112</v>
      </c>
      <c r="H1" s="28" t="s">
        <v>113</v>
      </c>
      <c r="I1" s="28"/>
    </row>
    <row r="2" spans="1:17" x14ac:dyDescent="0.25">
      <c r="A2" s="9" t="s">
        <v>45</v>
      </c>
      <c r="B2" s="9" t="s">
        <v>44</v>
      </c>
      <c r="C2" s="7" t="s">
        <v>0</v>
      </c>
      <c r="D2" s="7" t="s">
        <v>1</v>
      </c>
      <c r="E2" s="22" t="s">
        <v>102</v>
      </c>
      <c r="F2" s="9"/>
      <c r="G2" s="9"/>
      <c r="H2" s="9"/>
      <c r="I2" s="9"/>
      <c r="J2" s="30" t="s">
        <v>90</v>
      </c>
      <c r="K2" s="30"/>
      <c r="L2" s="7"/>
    </row>
    <row r="3" spans="1:17" x14ac:dyDescent="0.25">
      <c r="A3" s="9" t="s">
        <v>45</v>
      </c>
      <c r="B3" s="9" t="s">
        <v>44</v>
      </c>
      <c r="C3" s="7" t="s">
        <v>16</v>
      </c>
      <c r="D3" s="7" t="s">
        <v>1</v>
      </c>
      <c r="E3" s="22" t="s">
        <v>102</v>
      </c>
      <c r="F3" s="9"/>
      <c r="G3" s="9"/>
      <c r="H3" s="9"/>
      <c r="I3" s="9"/>
      <c r="J3" s="30" t="s">
        <v>87</v>
      </c>
      <c r="K3" s="30"/>
      <c r="L3" s="7"/>
    </row>
    <row r="4" spans="1:17" x14ac:dyDescent="0.25">
      <c r="A4" s="9" t="s">
        <v>42</v>
      </c>
      <c r="B4" s="9" t="s">
        <v>5</v>
      </c>
      <c r="C4" s="7" t="s">
        <v>0</v>
      </c>
      <c r="D4" s="7" t="s">
        <v>1</v>
      </c>
      <c r="E4" s="22" t="s">
        <v>103</v>
      </c>
      <c r="F4" s="9"/>
      <c r="G4" s="9"/>
      <c r="H4" s="20"/>
      <c r="I4" s="20"/>
      <c r="J4" s="11" t="s">
        <v>53</v>
      </c>
      <c r="K4" s="11" t="s">
        <v>52</v>
      </c>
      <c r="L4" s="11" t="s">
        <v>51</v>
      </c>
    </row>
    <row r="5" spans="1:17" x14ac:dyDescent="0.25">
      <c r="A5" s="9" t="s">
        <v>82</v>
      </c>
      <c r="B5" s="9" t="s">
        <v>91</v>
      </c>
      <c r="C5" s="9" t="s">
        <v>48</v>
      </c>
      <c r="D5" s="9" t="s">
        <v>49</v>
      </c>
      <c r="E5" s="22" t="s">
        <v>103</v>
      </c>
      <c r="F5" s="9"/>
      <c r="G5" s="9"/>
      <c r="H5" s="9"/>
      <c r="I5" s="9"/>
      <c r="J5" s="4" t="s">
        <v>83</v>
      </c>
      <c r="K5" s="4" t="s">
        <v>82</v>
      </c>
      <c r="L5" s="4" t="s">
        <v>81</v>
      </c>
    </row>
    <row r="6" spans="1:17" x14ac:dyDescent="0.25">
      <c r="A6" s="9" t="s">
        <v>39</v>
      </c>
      <c r="B6" s="9" t="s">
        <v>38</v>
      </c>
      <c r="C6" s="7" t="s">
        <v>16</v>
      </c>
      <c r="D6" s="7" t="s">
        <v>1</v>
      </c>
      <c r="E6" s="22" t="s">
        <v>102</v>
      </c>
      <c r="F6" s="9"/>
      <c r="G6" s="9"/>
      <c r="H6" s="9"/>
      <c r="I6" s="9"/>
      <c r="J6" s="26" t="s">
        <v>3</v>
      </c>
      <c r="K6" s="4" t="s">
        <v>77</v>
      </c>
      <c r="L6" s="4" t="s">
        <v>79</v>
      </c>
    </row>
    <row r="7" spans="1:17" x14ac:dyDescent="0.25">
      <c r="A7" s="9" t="s">
        <v>88</v>
      </c>
      <c r="B7" s="9" t="s">
        <v>85</v>
      </c>
      <c r="C7" s="9" t="s">
        <v>48</v>
      </c>
      <c r="D7" s="9" t="s">
        <v>49</v>
      </c>
      <c r="E7" s="22" t="s">
        <v>102</v>
      </c>
      <c r="F7" s="9"/>
      <c r="G7" s="9"/>
      <c r="H7" s="9"/>
      <c r="I7" s="9"/>
      <c r="J7" s="26" t="s">
        <v>14</v>
      </c>
      <c r="K7" s="4"/>
      <c r="L7" s="4" t="s">
        <v>76</v>
      </c>
      <c r="P7" s="9"/>
    </row>
    <row r="8" spans="1:17" x14ac:dyDescent="0.25">
      <c r="A8" s="9" t="s">
        <v>81</v>
      </c>
      <c r="B8" s="9" t="s">
        <v>85</v>
      </c>
      <c r="C8" s="9" t="s">
        <v>62</v>
      </c>
      <c r="D8" s="9" t="s">
        <v>49</v>
      </c>
      <c r="E8" s="22" t="s">
        <v>102</v>
      </c>
      <c r="F8" s="9"/>
      <c r="G8" s="9"/>
      <c r="H8" s="9"/>
      <c r="I8" s="9"/>
      <c r="J8" s="4" t="s">
        <v>74</v>
      </c>
      <c r="K8" s="4"/>
      <c r="L8" s="26" t="s">
        <v>6</v>
      </c>
      <c r="P8" s="9"/>
    </row>
    <row r="9" spans="1:17" x14ac:dyDescent="0.25">
      <c r="A9" s="9" t="s">
        <v>83</v>
      </c>
      <c r="B9" s="9" t="s">
        <v>23</v>
      </c>
      <c r="C9" s="9" t="s">
        <v>48</v>
      </c>
      <c r="D9" s="9" t="s">
        <v>49</v>
      </c>
      <c r="E9" s="21" t="s">
        <v>105</v>
      </c>
      <c r="F9" s="7"/>
      <c r="H9" s="7"/>
      <c r="I9" s="7"/>
      <c r="J9" s="4" t="s">
        <v>71</v>
      </c>
      <c r="K9" s="4"/>
      <c r="L9" s="4" t="s">
        <v>70</v>
      </c>
      <c r="P9" s="9"/>
    </row>
    <row r="10" spans="1:17" x14ac:dyDescent="0.25">
      <c r="A10" s="9" t="s">
        <v>36</v>
      </c>
      <c r="B10" s="9" t="s">
        <v>33</v>
      </c>
      <c r="C10" s="7" t="s">
        <v>11</v>
      </c>
      <c r="D10" s="7" t="s">
        <v>1</v>
      </c>
      <c r="E10" s="21" t="s">
        <v>102</v>
      </c>
      <c r="F10" s="7"/>
      <c r="H10" s="7"/>
      <c r="I10" s="7"/>
      <c r="J10" s="4" t="s">
        <v>55</v>
      </c>
      <c r="K10" s="4"/>
      <c r="L10" s="4"/>
      <c r="P10" s="9"/>
      <c r="Q10" s="9"/>
    </row>
    <row r="11" spans="1:17" x14ac:dyDescent="0.25">
      <c r="A11" s="9" t="s">
        <v>34</v>
      </c>
      <c r="B11" s="9" t="s">
        <v>33</v>
      </c>
      <c r="C11" s="7" t="s">
        <v>0</v>
      </c>
      <c r="D11" s="7" t="s">
        <v>1</v>
      </c>
      <c r="E11" s="21" t="s">
        <v>102</v>
      </c>
      <c r="F11" s="7"/>
      <c r="H11" s="7"/>
      <c r="I11" s="7"/>
      <c r="J11" s="4" t="s">
        <v>67</v>
      </c>
      <c r="K11" s="4"/>
      <c r="L11" s="4"/>
      <c r="P11" s="9"/>
      <c r="Q11" s="9"/>
    </row>
    <row r="12" spans="1:17" x14ac:dyDescent="0.25">
      <c r="A12" s="9" t="s">
        <v>30</v>
      </c>
      <c r="B12" s="9" t="s">
        <v>5</v>
      </c>
      <c r="C12" s="7" t="s">
        <v>0</v>
      </c>
      <c r="D12" s="7" t="s">
        <v>1</v>
      </c>
      <c r="E12" s="21" t="s">
        <v>102</v>
      </c>
      <c r="F12" s="7"/>
      <c r="H12" s="7"/>
      <c r="I12" s="7"/>
      <c r="J12" s="7"/>
      <c r="K12" s="7"/>
      <c r="L12" s="7"/>
    </row>
    <row r="13" spans="1:17" x14ac:dyDescent="0.25">
      <c r="A13" s="9" t="s">
        <v>30</v>
      </c>
      <c r="B13" s="9" t="s">
        <v>5</v>
      </c>
      <c r="C13" s="7" t="s">
        <v>16</v>
      </c>
      <c r="D13" s="7" t="s">
        <v>1</v>
      </c>
      <c r="E13" s="21" t="s">
        <v>102</v>
      </c>
      <c r="F13" s="7"/>
      <c r="H13" s="7"/>
      <c r="I13" s="7"/>
      <c r="J13" s="30" t="s">
        <v>61</v>
      </c>
      <c r="K13" s="30"/>
      <c r="L13" s="12"/>
    </row>
    <row r="14" spans="1:17" x14ac:dyDescent="0.25">
      <c r="A14" s="9" t="s">
        <v>27</v>
      </c>
      <c r="B14" s="9" t="s">
        <v>26</v>
      </c>
      <c r="C14" s="7" t="s">
        <v>0</v>
      </c>
      <c r="D14" s="7" t="s">
        <v>1</v>
      </c>
      <c r="E14" s="21" t="s">
        <v>102</v>
      </c>
      <c r="F14" s="7"/>
      <c r="H14" s="7"/>
      <c r="I14" s="7"/>
      <c r="J14" s="31" t="s">
        <v>57</v>
      </c>
      <c r="K14" s="31"/>
      <c r="L14" s="7"/>
    </row>
    <row r="15" spans="1:17" x14ac:dyDescent="0.25">
      <c r="A15" s="9" t="s">
        <v>27</v>
      </c>
      <c r="B15" s="9" t="s">
        <v>26</v>
      </c>
      <c r="C15" s="7" t="s">
        <v>16</v>
      </c>
      <c r="D15" s="7" t="s">
        <v>1</v>
      </c>
      <c r="E15" s="21" t="s">
        <v>102</v>
      </c>
      <c r="F15" s="7"/>
      <c r="H15" s="7"/>
      <c r="I15" s="7"/>
      <c r="J15" s="11" t="s">
        <v>53</v>
      </c>
      <c r="K15" s="11" t="s">
        <v>52</v>
      </c>
      <c r="L15" s="11" t="s">
        <v>51</v>
      </c>
    </row>
    <row r="16" spans="1:17" x14ac:dyDescent="0.25">
      <c r="A16" s="9" t="s">
        <v>24</v>
      </c>
      <c r="B16" s="9" t="s">
        <v>23</v>
      </c>
      <c r="C16" s="9" t="s">
        <v>16</v>
      </c>
      <c r="D16" s="7" t="s">
        <v>1</v>
      </c>
      <c r="E16" s="21" t="s">
        <v>103</v>
      </c>
      <c r="F16" s="7"/>
      <c r="H16" s="7"/>
      <c r="I16" s="7"/>
      <c r="J16" s="26" t="s">
        <v>3</v>
      </c>
      <c r="K16" s="4" t="s">
        <v>42</v>
      </c>
      <c r="L16" s="4" t="s">
        <v>45</v>
      </c>
    </row>
    <row r="17" spans="1:12" x14ac:dyDescent="0.25">
      <c r="A17" s="9" t="s">
        <v>79</v>
      </c>
      <c r="B17" s="9" t="s">
        <v>5</v>
      </c>
      <c r="C17" s="9" t="s">
        <v>54</v>
      </c>
      <c r="D17" s="9" t="s">
        <v>49</v>
      </c>
      <c r="E17" s="21" t="s">
        <v>102</v>
      </c>
      <c r="F17" s="7"/>
      <c r="H17" s="7"/>
      <c r="I17" s="7"/>
      <c r="J17" s="4" t="s">
        <v>9</v>
      </c>
      <c r="K17" s="26" t="s">
        <v>14</v>
      </c>
      <c r="L17" s="4" t="s">
        <v>36</v>
      </c>
    </row>
    <row r="18" spans="1:12" x14ac:dyDescent="0.25">
      <c r="A18" s="9" t="s">
        <v>21</v>
      </c>
      <c r="B18" s="9" t="s">
        <v>5</v>
      </c>
      <c r="C18" s="9" t="s">
        <v>16</v>
      </c>
      <c r="D18" s="7" t="s">
        <v>1</v>
      </c>
      <c r="E18" s="21" t="s">
        <v>103</v>
      </c>
      <c r="F18" s="7"/>
      <c r="H18" s="7"/>
      <c r="I18" s="7"/>
      <c r="J18" s="26" t="s">
        <v>6</v>
      </c>
      <c r="K18" s="4" t="s">
        <v>24</v>
      </c>
      <c r="L18" s="4" t="s">
        <v>39</v>
      </c>
    </row>
    <row r="19" spans="1:12" x14ac:dyDescent="0.25">
      <c r="A19" s="9" t="s">
        <v>77</v>
      </c>
      <c r="B19" s="9" t="s">
        <v>23</v>
      </c>
      <c r="C19" s="9" t="s">
        <v>48</v>
      </c>
      <c r="D19" s="9" t="s">
        <v>49</v>
      </c>
      <c r="E19" s="21" t="s">
        <v>103</v>
      </c>
      <c r="F19" s="7"/>
      <c r="H19" s="7"/>
      <c r="I19" s="7"/>
      <c r="J19" s="4"/>
      <c r="K19" s="4" t="s">
        <v>41</v>
      </c>
      <c r="L19" s="4" t="s">
        <v>30</v>
      </c>
    </row>
    <row r="20" spans="1:12" x14ac:dyDescent="0.25">
      <c r="A20" s="9" t="s">
        <v>18</v>
      </c>
      <c r="B20" s="9" t="s">
        <v>17</v>
      </c>
      <c r="C20" s="9" t="s">
        <v>11</v>
      </c>
      <c r="D20" s="7" t="s">
        <v>1</v>
      </c>
      <c r="E20" s="21" t="s">
        <v>102</v>
      </c>
      <c r="F20" s="7"/>
      <c r="H20" s="7"/>
      <c r="I20" s="7"/>
      <c r="J20" s="4"/>
      <c r="K20" s="4"/>
      <c r="L20" s="4" t="s">
        <v>27</v>
      </c>
    </row>
    <row r="21" spans="1:12" x14ac:dyDescent="0.25">
      <c r="A21" s="9" t="s">
        <v>18</v>
      </c>
      <c r="B21" s="9" t="s">
        <v>17</v>
      </c>
      <c r="C21" s="9" t="s">
        <v>16</v>
      </c>
      <c r="D21" s="7" t="s">
        <v>1</v>
      </c>
      <c r="E21" s="21" t="s">
        <v>102</v>
      </c>
      <c r="F21" s="7"/>
      <c r="H21" s="7"/>
      <c r="I21" s="7"/>
      <c r="J21" s="4"/>
      <c r="K21" s="4"/>
      <c r="L21" s="4" t="s">
        <v>34</v>
      </c>
    </row>
    <row r="22" spans="1:12" x14ac:dyDescent="0.25">
      <c r="A22" s="9" t="s">
        <v>70</v>
      </c>
      <c r="B22" s="9" t="s">
        <v>72</v>
      </c>
      <c r="C22" s="7" t="s">
        <v>54</v>
      </c>
      <c r="D22" s="9" t="s">
        <v>49</v>
      </c>
      <c r="E22" s="21" t="s">
        <v>102</v>
      </c>
      <c r="F22" s="7"/>
      <c r="H22" s="7"/>
      <c r="I22" s="7"/>
      <c r="J22" s="4"/>
      <c r="K22" s="4"/>
      <c r="L22" s="4" t="s">
        <v>18</v>
      </c>
    </row>
    <row r="23" spans="1:12" x14ac:dyDescent="0.25">
      <c r="A23" s="9" t="s">
        <v>70</v>
      </c>
      <c r="B23" s="9" t="s">
        <v>72</v>
      </c>
      <c r="C23" s="7" t="s">
        <v>62</v>
      </c>
      <c r="D23" s="9" t="s">
        <v>49</v>
      </c>
      <c r="E23" s="21" t="s">
        <v>102</v>
      </c>
      <c r="F23" s="7"/>
      <c r="H23" s="7"/>
      <c r="I23" s="7"/>
      <c r="J23" s="9"/>
      <c r="K23" s="9"/>
      <c r="L23" s="9"/>
    </row>
    <row r="24" spans="1:12" x14ac:dyDescent="0.25">
      <c r="A24" s="25" t="s">
        <v>14</v>
      </c>
      <c r="B24" s="9" t="s">
        <v>13</v>
      </c>
      <c r="C24" s="9" t="s">
        <v>48</v>
      </c>
      <c r="D24" s="9" t="s">
        <v>49</v>
      </c>
      <c r="E24" s="21" t="s">
        <v>105</v>
      </c>
      <c r="F24" s="7"/>
      <c r="H24" s="7"/>
      <c r="I24" s="7"/>
      <c r="J24" s="7"/>
      <c r="K24" s="7"/>
      <c r="L24" s="7"/>
    </row>
    <row r="25" spans="1:12" x14ac:dyDescent="0.25">
      <c r="A25" s="25" t="s">
        <v>14</v>
      </c>
      <c r="B25" s="9" t="s">
        <v>13</v>
      </c>
      <c r="C25" s="9" t="s">
        <v>0</v>
      </c>
      <c r="D25" s="7" t="s">
        <v>1</v>
      </c>
      <c r="E25" s="21" t="s">
        <v>103</v>
      </c>
    </row>
    <row r="26" spans="1:12" x14ac:dyDescent="0.25">
      <c r="A26" s="9" t="s">
        <v>67</v>
      </c>
      <c r="B26" s="9" t="s">
        <v>64</v>
      </c>
      <c r="C26" s="9" t="s">
        <v>54</v>
      </c>
      <c r="D26" s="9" t="s">
        <v>49</v>
      </c>
      <c r="E26" s="21" t="s">
        <v>105</v>
      </c>
      <c r="J26" s="27" t="s">
        <v>106</v>
      </c>
    </row>
    <row r="27" spans="1:12" x14ac:dyDescent="0.25">
      <c r="A27" s="9" t="s">
        <v>65</v>
      </c>
      <c r="B27" s="9" t="s">
        <v>64</v>
      </c>
      <c r="C27" s="7" t="s">
        <v>54</v>
      </c>
      <c r="D27" s="9" t="s">
        <v>49</v>
      </c>
      <c r="E27" s="21" t="s">
        <v>105</v>
      </c>
      <c r="J27" t="s">
        <v>108</v>
      </c>
    </row>
    <row r="28" spans="1:12" x14ac:dyDescent="0.25">
      <c r="A28" s="9" t="s">
        <v>9</v>
      </c>
      <c r="B28" s="9" t="s">
        <v>5</v>
      </c>
      <c r="C28" s="9" t="s">
        <v>11</v>
      </c>
      <c r="D28" s="7" t="s">
        <v>1</v>
      </c>
      <c r="E28" s="21" t="s">
        <v>105</v>
      </c>
      <c r="J28" t="s">
        <v>109</v>
      </c>
    </row>
    <row r="29" spans="1:12" x14ac:dyDescent="0.25">
      <c r="A29" s="9" t="s">
        <v>9</v>
      </c>
      <c r="B29" s="9" t="s">
        <v>5</v>
      </c>
      <c r="C29" s="9" t="s">
        <v>8</v>
      </c>
      <c r="D29" s="7" t="s">
        <v>1</v>
      </c>
      <c r="E29" s="21" t="s">
        <v>105</v>
      </c>
      <c r="J29" t="s">
        <v>110</v>
      </c>
    </row>
    <row r="30" spans="1:12" x14ac:dyDescent="0.25">
      <c r="A30" s="25" t="s">
        <v>6</v>
      </c>
      <c r="B30" s="9" t="s">
        <v>5</v>
      </c>
      <c r="C30" s="7" t="s">
        <v>62</v>
      </c>
      <c r="D30" s="9" t="s">
        <v>49</v>
      </c>
      <c r="E30" s="21" t="s">
        <v>102</v>
      </c>
      <c r="J30" t="s">
        <v>107</v>
      </c>
    </row>
    <row r="31" spans="1:12" x14ac:dyDescent="0.25">
      <c r="A31" s="25" t="s">
        <v>6</v>
      </c>
      <c r="B31" s="9" t="s">
        <v>5</v>
      </c>
      <c r="C31" s="9" t="s">
        <v>0</v>
      </c>
      <c r="D31" s="7" t="s">
        <v>1</v>
      </c>
      <c r="E31" s="21" t="s">
        <v>105</v>
      </c>
    </row>
    <row r="32" spans="1:12" x14ac:dyDescent="0.25">
      <c r="A32" s="9" t="s">
        <v>59</v>
      </c>
      <c r="B32" s="9" t="s">
        <v>58</v>
      </c>
      <c r="C32" s="9" t="s">
        <v>48</v>
      </c>
      <c r="D32" s="9" t="s">
        <v>49</v>
      </c>
      <c r="E32" s="21" t="s">
        <v>105</v>
      </c>
    </row>
    <row r="33" spans="1:5" x14ac:dyDescent="0.25">
      <c r="A33" s="9" t="s">
        <v>55</v>
      </c>
      <c r="B33" s="9" t="s">
        <v>5</v>
      </c>
      <c r="C33" s="9" t="s">
        <v>54</v>
      </c>
      <c r="D33" s="9" t="s">
        <v>49</v>
      </c>
      <c r="E33" s="21" t="s">
        <v>105</v>
      </c>
    </row>
    <row r="34" spans="1:5" x14ac:dyDescent="0.25">
      <c r="A34" s="25" t="s">
        <v>3</v>
      </c>
      <c r="B34" s="9" t="s">
        <v>2</v>
      </c>
      <c r="C34" s="9" t="s">
        <v>48</v>
      </c>
      <c r="D34" s="9" t="s">
        <v>49</v>
      </c>
      <c r="E34" s="21" t="s">
        <v>105</v>
      </c>
    </row>
    <row r="35" spans="1:5" x14ac:dyDescent="0.25">
      <c r="A35" s="25" t="s">
        <v>3</v>
      </c>
      <c r="B35" s="9" t="s">
        <v>2</v>
      </c>
      <c r="C35" s="9" t="s">
        <v>0</v>
      </c>
      <c r="D35" s="7" t="s">
        <v>1</v>
      </c>
      <c r="E35" s="21" t="s">
        <v>105</v>
      </c>
    </row>
  </sheetData>
  <autoFilter ref="A1:E1">
    <sortState ref="A2:F35">
      <sortCondition ref="A1"/>
    </sortState>
  </autoFilter>
  <mergeCells count="4">
    <mergeCell ref="J2:K2"/>
    <mergeCell ref="J3:K3"/>
    <mergeCell ref="J13:K13"/>
    <mergeCell ref="J14:K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L17" sqref="L17"/>
    </sheetView>
  </sheetViews>
  <sheetFormatPr baseColWidth="10" defaultColWidth="9.140625" defaultRowHeight="15" x14ac:dyDescent="0.25"/>
  <cols>
    <col min="1" max="1" width="25.5703125" bestFit="1" customWidth="1"/>
    <col min="2" max="2" width="16.28515625" bestFit="1" customWidth="1"/>
    <col min="3" max="3" width="11.140625" bestFit="1" customWidth="1"/>
    <col min="4" max="4" width="9.7109375" bestFit="1" customWidth="1"/>
  </cols>
  <sheetData>
    <row r="1" spans="1:4" x14ac:dyDescent="0.25">
      <c r="A1" s="36" t="s">
        <v>100</v>
      </c>
      <c r="B1" s="36" t="s">
        <v>99</v>
      </c>
      <c r="C1" s="36" t="s">
        <v>98</v>
      </c>
      <c r="D1" s="36" t="s">
        <v>97</v>
      </c>
    </row>
    <row r="2" spans="1:4" x14ac:dyDescent="0.25">
      <c r="A2" s="36"/>
      <c r="B2" s="36"/>
      <c r="C2" s="36"/>
      <c r="D2" s="36"/>
    </row>
    <row r="3" spans="1:4" x14ac:dyDescent="0.25">
      <c r="A3" s="4" t="s">
        <v>45</v>
      </c>
      <c r="B3" s="4" t="s">
        <v>44</v>
      </c>
      <c r="C3" s="5" t="s">
        <v>1</v>
      </c>
      <c r="D3" s="5" t="s">
        <v>0</v>
      </c>
    </row>
    <row r="4" spans="1:4" x14ac:dyDescent="0.25">
      <c r="A4" s="4" t="s">
        <v>42</v>
      </c>
      <c r="B4" s="4" t="s">
        <v>5</v>
      </c>
      <c r="C4" s="5" t="s">
        <v>1</v>
      </c>
      <c r="D4" s="5" t="s">
        <v>0</v>
      </c>
    </row>
    <row r="5" spans="1:4" x14ac:dyDescent="0.25">
      <c r="A5" s="4" t="s">
        <v>39</v>
      </c>
      <c r="B5" s="4" t="s">
        <v>38</v>
      </c>
      <c r="C5" s="5" t="s">
        <v>1</v>
      </c>
      <c r="D5" s="5" t="s">
        <v>16</v>
      </c>
    </row>
    <row r="6" spans="1:4" x14ac:dyDescent="0.25">
      <c r="A6" s="4" t="s">
        <v>36</v>
      </c>
      <c r="B6" s="4" t="s">
        <v>33</v>
      </c>
      <c r="C6" s="5" t="s">
        <v>1</v>
      </c>
      <c r="D6" s="5" t="s">
        <v>11</v>
      </c>
    </row>
    <row r="7" spans="1:4" x14ac:dyDescent="0.25">
      <c r="A7" s="4" t="s">
        <v>34</v>
      </c>
      <c r="B7" s="4" t="s">
        <v>33</v>
      </c>
      <c r="C7" s="5" t="s">
        <v>1</v>
      </c>
      <c r="D7" s="5" t="s">
        <v>0</v>
      </c>
    </row>
    <row r="8" spans="1:4" x14ac:dyDescent="0.25">
      <c r="A8" s="4" t="s">
        <v>30</v>
      </c>
      <c r="B8" s="4" t="s">
        <v>5</v>
      </c>
      <c r="C8" s="5" t="s">
        <v>1</v>
      </c>
      <c r="D8" s="5" t="s">
        <v>0</v>
      </c>
    </row>
    <row r="9" spans="1:4" x14ac:dyDescent="0.25">
      <c r="A9" s="4" t="s">
        <v>27</v>
      </c>
      <c r="B9" s="4" t="s">
        <v>26</v>
      </c>
      <c r="C9" s="5" t="s">
        <v>1</v>
      </c>
      <c r="D9" s="5" t="s">
        <v>0</v>
      </c>
    </row>
    <row r="10" spans="1:4" x14ac:dyDescent="0.25">
      <c r="A10" s="4" t="s">
        <v>24</v>
      </c>
      <c r="B10" s="4" t="s">
        <v>23</v>
      </c>
      <c r="C10" s="5" t="s">
        <v>1</v>
      </c>
      <c r="D10" s="4" t="s">
        <v>16</v>
      </c>
    </row>
    <row r="11" spans="1:4" x14ac:dyDescent="0.25">
      <c r="A11" s="4" t="s">
        <v>21</v>
      </c>
      <c r="B11" s="4" t="s">
        <v>5</v>
      </c>
      <c r="C11" s="5" t="s">
        <v>1</v>
      </c>
      <c r="D11" s="4" t="s">
        <v>16</v>
      </c>
    </row>
    <row r="12" spans="1:4" x14ac:dyDescent="0.25">
      <c r="A12" s="4" t="s">
        <v>18</v>
      </c>
      <c r="B12" s="4" t="s">
        <v>17</v>
      </c>
      <c r="C12" s="5" t="s">
        <v>1</v>
      </c>
      <c r="D12" s="4" t="s">
        <v>11</v>
      </c>
    </row>
    <row r="13" spans="1:4" x14ac:dyDescent="0.25">
      <c r="A13" s="4" t="s">
        <v>9</v>
      </c>
      <c r="B13" s="4" t="s">
        <v>5</v>
      </c>
      <c r="C13" s="5" t="s">
        <v>1</v>
      </c>
      <c r="D13" s="4" t="s">
        <v>8</v>
      </c>
    </row>
    <row r="14" spans="1:4" x14ac:dyDescent="0.25">
      <c r="A14" s="4" t="s">
        <v>6</v>
      </c>
      <c r="B14" s="4" t="s">
        <v>5</v>
      </c>
      <c r="C14" s="5" t="s">
        <v>1</v>
      </c>
      <c r="D14" s="4" t="s">
        <v>0</v>
      </c>
    </row>
    <row r="15" spans="1:4" x14ac:dyDescent="0.25">
      <c r="A15" s="4" t="s">
        <v>3</v>
      </c>
      <c r="B15" s="4" t="s">
        <v>2</v>
      </c>
      <c r="C15" s="5" t="s">
        <v>1</v>
      </c>
      <c r="D15" s="4" t="s">
        <v>0</v>
      </c>
    </row>
    <row r="16" spans="1:4" x14ac:dyDescent="0.25">
      <c r="A16" s="4" t="s">
        <v>82</v>
      </c>
      <c r="B16" s="4" t="s">
        <v>91</v>
      </c>
      <c r="C16" s="4" t="s">
        <v>49</v>
      </c>
      <c r="D16" s="4" t="s">
        <v>48</v>
      </c>
    </row>
    <row r="17" spans="1:4" x14ac:dyDescent="0.25">
      <c r="A17" s="4" t="s">
        <v>88</v>
      </c>
      <c r="B17" s="4" t="s">
        <v>85</v>
      </c>
      <c r="C17" s="4" t="s">
        <v>49</v>
      </c>
      <c r="D17" s="4" t="s">
        <v>48</v>
      </c>
    </row>
    <row r="18" spans="1:4" x14ac:dyDescent="0.25">
      <c r="A18" s="4" t="s">
        <v>81</v>
      </c>
      <c r="B18" s="4" t="s">
        <v>85</v>
      </c>
      <c r="C18" s="4" t="s">
        <v>49</v>
      </c>
      <c r="D18" s="4" t="s">
        <v>62</v>
      </c>
    </row>
    <row r="19" spans="1:4" x14ac:dyDescent="0.25">
      <c r="A19" s="4" t="s">
        <v>83</v>
      </c>
      <c r="B19" s="4" t="s">
        <v>23</v>
      </c>
      <c r="C19" s="4" t="s">
        <v>49</v>
      </c>
      <c r="D19" s="4" t="s">
        <v>48</v>
      </c>
    </row>
    <row r="20" spans="1:4" x14ac:dyDescent="0.25">
      <c r="A20" s="4" t="s">
        <v>79</v>
      </c>
      <c r="B20" s="4" t="s">
        <v>5</v>
      </c>
      <c r="C20" s="4" t="s">
        <v>49</v>
      </c>
      <c r="D20" s="4" t="s">
        <v>54</v>
      </c>
    </row>
    <row r="21" spans="1:4" x14ac:dyDescent="0.25">
      <c r="A21" s="4" t="s">
        <v>77</v>
      </c>
      <c r="B21" s="4" t="s">
        <v>23</v>
      </c>
      <c r="C21" s="4" t="s">
        <v>49</v>
      </c>
      <c r="D21" s="4" t="s">
        <v>48</v>
      </c>
    </row>
    <row r="22" spans="1:4" x14ac:dyDescent="0.25">
      <c r="A22" s="4" t="s">
        <v>70</v>
      </c>
      <c r="B22" s="4" t="s">
        <v>72</v>
      </c>
      <c r="C22" s="4" t="s">
        <v>49</v>
      </c>
      <c r="D22" s="5" t="s">
        <v>62</v>
      </c>
    </row>
    <row r="23" spans="1:4" x14ac:dyDescent="0.25">
      <c r="A23" s="4" t="s">
        <v>14</v>
      </c>
      <c r="B23" s="4" t="s">
        <v>13</v>
      </c>
      <c r="C23" s="4" t="s">
        <v>49</v>
      </c>
      <c r="D23" s="4" t="s">
        <v>48</v>
      </c>
    </row>
    <row r="24" spans="1:4" x14ac:dyDescent="0.25">
      <c r="A24" s="4" t="s">
        <v>67</v>
      </c>
      <c r="B24" s="4" t="s">
        <v>64</v>
      </c>
      <c r="C24" s="4" t="s">
        <v>49</v>
      </c>
      <c r="D24" s="4" t="s">
        <v>54</v>
      </c>
    </row>
    <row r="25" spans="1:4" x14ac:dyDescent="0.25">
      <c r="A25" s="4" t="s">
        <v>65</v>
      </c>
      <c r="B25" s="4" t="s">
        <v>64</v>
      </c>
      <c r="C25" s="4" t="s">
        <v>49</v>
      </c>
      <c r="D25" s="5" t="s">
        <v>54</v>
      </c>
    </row>
    <row r="26" spans="1:4" x14ac:dyDescent="0.25">
      <c r="A26" s="4" t="s">
        <v>59</v>
      </c>
      <c r="B26" s="4" t="s">
        <v>58</v>
      </c>
      <c r="C26" s="4" t="s">
        <v>49</v>
      </c>
      <c r="D26" s="4" t="s">
        <v>48</v>
      </c>
    </row>
    <row r="27" spans="1:4" x14ac:dyDescent="0.25">
      <c r="A27" s="4" t="s">
        <v>55</v>
      </c>
      <c r="B27" s="4" t="s">
        <v>5</v>
      </c>
      <c r="C27" s="4" t="s">
        <v>49</v>
      </c>
      <c r="D27" s="4" t="s">
        <v>54</v>
      </c>
    </row>
  </sheetData>
  <autoFilter ref="A1:D2">
    <sortState ref="A4:D27">
      <sortCondition ref="C1:C2"/>
    </sortState>
  </autoFilter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Italy data Andrea</vt:lpstr>
      <vt:lpstr>edit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2022-01-12T09:52:00Z</dcterms:created>
  <dcterms:modified xsi:type="dcterms:W3CDTF">2022-01-13T15:38:41Z</dcterms:modified>
</cp:coreProperties>
</file>