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8"/>
  <workbookPr/>
  <mc:AlternateContent xmlns:mc="http://schemas.openxmlformats.org/markup-compatibility/2006">
    <mc:Choice Requires="x15">
      <x15ac:absPath xmlns:x15ac="http://schemas.microsoft.com/office/spreadsheetml/2010/11/ac" url="/Users/clara/Downloads/RE_ ML for AWH Discussion/data/"/>
    </mc:Choice>
  </mc:AlternateContent>
  <xr:revisionPtr revIDLastSave="0" documentId="13_ncr:1_{B1905FFE-40A5-1548-B975-09D0200E2583}" xr6:coauthVersionLast="47" xr6:coauthVersionMax="47" xr10:uidLastSave="{00000000-0000-0000-0000-000000000000}"/>
  <bookViews>
    <workbookView xWindow="12380" yWindow="760" windowWidth="17860" windowHeight="17840" activeTab="3" xr2:uid="{00000000-000D-0000-FFFF-FFFF00000000}"/>
  </bookViews>
  <sheets>
    <sheet name="Data Sources" sheetId="1" r:id="rId1"/>
    <sheet name="Simulation Approaches" sheetId="2" r:id="rId2"/>
    <sheet name="Other Papers" sheetId="3" r:id="rId3"/>
    <sheet name="Endothermic"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A10" i="4" l="1"/>
  <c r="IA21" i="4"/>
  <c r="IA20" i="4"/>
  <c r="IA19" i="4"/>
  <c r="IA18" i="4"/>
  <c r="IA17" i="4"/>
  <c r="IA16" i="4"/>
  <c r="IA15" i="4"/>
  <c r="IA14" i="4"/>
  <c r="IA13" i="4"/>
  <c r="IA12" i="4"/>
  <c r="IA11" i="4"/>
  <c r="IA9" i="4"/>
  <c r="IA8" i="4"/>
  <c r="BA3" i="4"/>
  <c r="HY15" i="4"/>
  <c r="HY14" i="4"/>
  <c r="HY13" i="4"/>
  <c r="HV9" i="4"/>
  <c r="HW9" i="4" s="1"/>
  <c r="HV10" i="4"/>
  <c r="HW10" i="4" s="1"/>
  <c r="HV11" i="4"/>
  <c r="HW11" i="4"/>
  <c r="HV12" i="4"/>
  <c r="HW12" i="4"/>
  <c r="HV13" i="4"/>
  <c r="HW13" i="4"/>
  <c r="HV14" i="4"/>
  <c r="HW14" i="4"/>
  <c r="HV15" i="4"/>
  <c r="HW15" i="4" s="1"/>
  <c r="HW8" i="4"/>
  <c r="HV8" i="4"/>
  <c r="HY12" i="4"/>
  <c r="HY11" i="4"/>
  <c r="HY10" i="4"/>
  <c r="HY9" i="4"/>
  <c r="HY8" i="4"/>
  <c r="HP9" i="4"/>
  <c r="HQ9" i="4" s="1"/>
  <c r="HP10" i="4"/>
  <c r="HQ10" i="4" s="1"/>
  <c r="HP11" i="4"/>
  <c r="HQ11" i="4"/>
  <c r="HP12" i="4"/>
  <c r="HQ12" i="4"/>
  <c r="HQ8" i="4"/>
  <c r="HP8" i="4"/>
  <c r="HS12" i="4"/>
  <c r="HS11" i="4"/>
  <c r="HS10" i="4"/>
  <c r="HS9" i="4"/>
  <c r="HS8" i="4"/>
  <c r="HJ9" i="4"/>
  <c r="HK9" i="4"/>
  <c r="HJ10" i="4"/>
  <c r="HK10" i="4"/>
  <c r="HJ11" i="4"/>
  <c r="HK11" i="4"/>
  <c r="HJ12" i="4"/>
  <c r="HK12" i="4"/>
  <c r="HJ13" i="4"/>
  <c r="HK13" i="4"/>
  <c r="HJ14" i="4"/>
  <c r="HK14" i="4"/>
  <c r="HJ15" i="4"/>
  <c r="HK15" i="4"/>
  <c r="HK8" i="4"/>
  <c r="HJ8" i="4"/>
  <c r="HM15" i="4"/>
  <c r="HM14" i="4"/>
  <c r="HM13" i="4"/>
  <c r="HM12" i="4"/>
  <c r="HM11" i="4"/>
  <c r="HM10" i="4"/>
  <c r="HM9" i="4"/>
  <c r="HM8" i="4"/>
  <c r="HD9" i="4"/>
  <c r="HE9" i="4" s="1"/>
  <c r="HD10" i="4"/>
  <c r="HE10" i="4"/>
  <c r="HD11" i="4"/>
  <c r="HE11" i="4"/>
  <c r="HD12" i="4"/>
  <c r="HE12" i="4"/>
  <c r="HD13" i="4"/>
  <c r="HE13" i="4"/>
  <c r="HD14" i="4"/>
  <c r="HE14" i="4"/>
  <c r="HD15" i="4"/>
  <c r="HE15" i="4" s="1"/>
  <c r="HE8" i="4"/>
  <c r="HD8" i="4"/>
  <c r="HG15" i="4"/>
  <c r="HG14" i="4"/>
  <c r="HG13" i="4"/>
  <c r="HG12" i="4"/>
  <c r="HG11" i="4"/>
  <c r="HG10" i="4"/>
  <c r="HG9" i="4"/>
  <c r="HG8" i="4"/>
  <c r="HA15" i="4"/>
  <c r="HA14" i="4"/>
  <c r="HA13" i="4"/>
  <c r="GX9" i="4"/>
  <c r="GY9" i="4" s="1"/>
  <c r="GX10" i="4"/>
  <c r="GY10" i="4" s="1"/>
  <c r="GX11" i="4"/>
  <c r="GY11" i="4" s="1"/>
  <c r="GX12" i="4"/>
  <c r="GY12" i="4"/>
  <c r="GX13" i="4"/>
  <c r="GY13" i="4"/>
  <c r="GX14" i="4"/>
  <c r="GY14" i="4"/>
  <c r="GX15" i="4"/>
  <c r="GY15" i="4" s="1"/>
  <c r="GY8" i="4"/>
  <c r="GX8" i="4"/>
  <c r="HA12" i="4"/>
  <c r="HA11" i="4"/>
  <c r="HA10" i="4"/>
  <c r="HA9" i="4"/>
  <c r="HA8" i="4"/>
  <c r="GR9" i="4"/>
  <c r="GS9" i="4" s="1"/>
  <c r="GR10" i="4"/>
  <c r="GS10" i="4"/>
  <c r="GR11" i="4"/>
  <c r="GS11" i="4"/>
  <c r="GR12" i="4"/>
  <c r="GS12" i="4" s="1"/>
  <c r="GS8" i="4"/>
  <c r="GR8" i="4"/>
  <c r="GU12" i="4"/>
  <c r="GU11" i="4"/>
  <c r="GU10" i="4"/>
  <c r="GU9" i="4"/>
  <c r="GU8" i="4"/>
  <c r="GO15" i="4"/>
  <c r="GO14" i="4"/>
  <c r="GO13" i="4"/>
  <c r="GL9" i="4"/>
  <c r="GM9" i="4" s="1"/>
  <c r="GL10" i="4"/>
  <c r="GM10" i="4" s="1"/>
  <c r="GL11" i="4"/>
  <c r="GM11" i="4"/>
  <c r="GL12" i="4"/>
  <c r="GM12" i="4"/>
  <c r="GL13" i="4"/>
  <c r="GM13" i="4"/>
  <c r="GL14" i="4"/>
  <c r="GM14" i="4"/>
  <c r="GL15" i="4"/>
  <c r="GM15" i="4" s="1"/>
  <c r="GM8" i="4"/>
  <c r="GL8" i="4"/>
  <c r="GO12" i="4"/>
  <c r="GO11" i="4"/>
  <c r="GO10" i="4"/>
  <c r="GO9" i="4"/>
  <c r="GO8" i="4"/>
  <c r="GF9" i="4"/>
  <c r="GG9" i="4"/>
  <c r="GF10" i="4"/>
  <c r="GG10" i="4" s="1"/>
  <c r="GF11" i="4"/>
  <c r="GG11" i="4"/>
  <c r="GF12" i="4"/>
  <c r="GG12" i="4"/>
  <c r="GG8" i="4"/>
  <c r="GF8" i="4"/>
  <c r="GI12" i="4"/>
  <c r="GI11" i="4"/>
  <c r="GI10" i="4"/>
  <c r="GI9" i="4"/>
  <c r="GI8" i="4"/>
  <c r="FZ9" i="4"/>
  <c r="GA9" i="4" s="1"/>
  <c r="FZ10" i="4"/>
  <c r="GA10" i="4" s="1"/>
  <c r="FZ11" i="4"/>
  <c r="GA11" i="4" s="1"/>
  <c r="FZ12" i="4"/>
  <c r="GA12" i="4" s="1"/>
  <c r="FZ13" i="4"/>
  <c r="GA13" i="4" s="1"/>
  <c r="FZ8" i="4"/>
  <c r="GA8" i="4" s="1"/>
  <c r="GC13" i="4"/>
  <c r="GC12" i="4"/>
  <c r="GC11" i="4"/>
  <c r="GC10" i="4"/>
  <c r="GC9" i="4"/>
  <c r="GC8" i="4"/>
  <c r="FT9" i="4"/>
  <c r="FU9" i="4" s="1"/>
  <c r="FT10" i="4"/>
  <c r="FU10" i="4" s="1"/>
  <c r="FT11" i="4"/>
  <c r="FU11" i="4" s="1"/>
  <c r="FT12" i="4"/>
  <c r="FU12" i="4" s="1"/>
  <c r="FT13" i="4"/>
  <c r="FU13" i="4" s="1"/>
  <c r="FT8" i="4"/>
  <c r="FU8" i="4" s="1"/>
  <c r="FW13" i="4"/>
  <c r="FW12" i="4"/>
  <c r="FW11" i="4"/>
  <c r="FW10" i="4"/>
  <c r="FW9" i="4"/>
  <c r="FW8" i="4"/>
  <c r="FN9" i="4"/>
  <c r="FO9" i="4" s="1"/>
  <c r="FN10" i="4"/>
  <c r="FO10" i="4" s="1"/>
  <c r="FN11" i="4"/>
  <c r="FO11" i="4" s="1"/>
  <c r="FN12" i="4"/>
  <c r="FO12" i="4" s="1"/>
  <c r="FN13" i="4"/>
  <c r="FO13" i="4" s="1"/>
  <c r="FN8" i="4"/>
  <c r="FO8" i="4" s="1"/>
  <c r="FQ13" i="4"/>
  <c r="FQ12" i="4"/>
  <c r="FQ11" i="4"/>
  <c r="FQ10" i="4"/>
  <c r="FQ9" i="4"/>
  <c r="FQ8" i="4"/>
  <c r="FK15" i="4"/>
  <c r="FK14" i="4"/>
  <c r="FH13" i="4"/>
  <c r="FI13" i="4" s="1"/>
  <c r="FH14" i="4"/>
  <c r="FI14" i="4" s="1"/>
  <c r="FH15" i="4"/>
  <c r="FI15" i="4" s="1"/>
  <c r="FH9" i="4"/>
  <c r="FI9" i="4" s="1"/>
  <c r="FH10" i="4"/>
  <c r="FI10" i="4" s="1"/>
  <c r="FH11" i="4"/>
  <c r="FI11" i="4" s="1"/>
  <c r="FH12" i="4"/>
  <c r="FI12" i="4" s="1"/>
  <c r="FH8" i="4"/>
  <c r="FI8" i="4" s="1"/>
  <c r="FK13" i="4"/>
  <c r="FK12" i="4"/>
  <c r="FK11" i="4"/>
  <c r="FK10" i="4"/>
  <c r="FK9" i="4"/>
  <c r="FK8" i="4"/>
  <c r="FB9" i="4"/>
  <c r="FC9" i="4" s="1"/>
  <c r="FB10" i="4"/>
  <c r="FC10" i="4" s="1"/>
  <c r="FB11" i="4"/>
  <c r="FC11" i="4" s="1"/>
  <c r="FB12" i="4"/>
  <c r="FC12" i="4" s="1"/>
  <c r="FB13" i="4"/>
  <c r="FC13" i="4" s="1"/>
  <c r="FC8" i="4"/>
  <c r="FB8" i="4"/>
  <c r="FE13" i="4"/>
  <c r="FE12" i="4"/>
  <c r="FE11" i="4"/>
  <c r="FE10" i="4"/>
  <c r="FE9" i="4"/>
  <c r="FE8" i="4"/>
  <c r="AN3" i="4"/>
  <c r="AO3" i="4"/>
  <c r="AP3" i="4"/>
  <c r="AQ3" i="4"/>
  <c r="AR3" i="4"/>
  <c r="AS3" i="4"/>
  <c r="AT3" i="4"/>
  <c r="AU3" i="4"/>
  <c r="AV3" i="4"/>
  <c r="AW3" i="4"/>
  <c r="AX3" i="4"/>
  <c r="AY3" i="4"/>
  <c r="AZ3" i="4"/>
  <c r="EV9" i="4"/>
  <c r="EW9" i="4" s="1"/>
  <c r="EV10" i="4"/>
  <c r="EW10" i="4" s="1"/>
  <c r="EV11" i="4"/>
  <c r="EW11" i="4" s="1"/>
  <c r="EV12" i="4"/>
  <c r="EW12" i="4"/>
  <c r="EV13" i="4"/>
  <c r="EW13" i="4"/>
  <c r="EW8" i="4"/>
  <c r="EV8" i="4"/>
  <c r="AM3" i="4"/>
  <c r="EY13" i="4"/>
  <c r="EY12" i="4"/>
  <c r="EY11" i="4"/>
  <c r="EY10" i="4"/>
  <c r="EY9" i="4"/>
  <c r="EY8" i="4"/>
  <c r="ES9" i="4"/>
  <c r="ES10" i="4"/>
  <c r="ES11" i="4"/>
  <c r="ES12" i="4"/>
  <c r="ES13" i="4"/>
  <c r="ES14" i="4"/>
  <c r="ES15" i="4"/>
  <c r="ES16" i="4"/>
  <c r="ES17" i="4"/>
  <c r="ES18" i="4"/>
  <c r="ES19" i="4"/>
  <c r="ES20" i="4"/>
  <c r="ES21" i="4"/>
  <c r="ES22" i="4"/>
  <c r="ES23" i="4"/>
  <c r="ES24" i="4"/>
  <c r="ES25" i="4"/>
  <c r="ES26" i="4"/>
  <c r="ES27" i="4"/>
  <c r="ES28" i="4"/>
  <c r="ES29" i="4"/>
  <c r="ES30" i="4"/>
  <c r="ES31" i="4"/>
  <c r="ES32" i="4"/>
  <c r="ES8" i="4"/>
  <c r="EM9" i="4"/>
  <c r="EM10" i="4"/>
  <c r="EM11" i="4"/>
  <c r="EM12" i="4"/>
  <c r="EM13" i="4"/>
  <c r="EM14" i="4"/>
  <c r="EM15" i="4"/>
  <c r="EM16" i="4"/>
  <c r="EM17" i="4"/>
  <c r="EM18" i="4"/>
  <c r="EM19" i="4"/>
  <c r="EM20" i="4"/>
  <c r="EM21" i="4"/>
  <c r="EM22" i="4"/>
  <c r="EM23" i="4"/>
  <c r="EM24" i="4"/>
  <c r="EM25" i="4"/>
  <c r="EM26" i="4"/>
  <c r="EM27" i="4"/>
  <c r="EM28" i="4"/>
  <c r="EM29" i="4"/>
  <c r="EM30" i="4"/>
  <c r="EM31" i="4"/>
  <c r="EM32" i="4"/>
  <c r="EM8" i="4"/>
  <c r="EP9" i="4"/>
  <c r="EQ9" i="4" s="1"/>
  <c r="EP10" i="4"/>
  <c r="EQ10" i="4" s="1"/>
  <c r="EP11" i="4"/>
  <c r="EQ11" i="4" s="1"/>
  <c r="EP12" i="4"/>
  <c r="EQ12" i="4"/>
  <c r="EP13" i="4"/>
  <c r="EQ13" i="4"/>
  <c r="EP14" i="4"/>
  <c r="EQ14" i="4"/>
  <c r="EP15" i="4"/>
  <c r="EQ15" i="4" s="1"/>
  <c r="EP16" i="4"/>
  <c r="EQ16" i="4" s="1"/>
  <c r="EP17" i="4"/>
  <c r="EQ17" i="4"/>
  <c r="EP18" i="4"/>
  <c r="EQ18" i="4"/>
  <c r="EP19" i="4"/>
  <c r="EQ19" i="4"/>
  <c r="EP20" i="4"/>
  <c r="EQ20" i="4"/>
  <c r="EP21" i="4"/>
  <c r="EQ21" i="4" s="1"/>
  <c r="EP22" i="4"/>
  <c r="EQ22" i="4"/>
  <c r="EP23" i="4"/>
  <c r="EQ23" i="4" s="1"/>
  <c r="EP24" i="4"/>
  <c r="EQ24" i="4"/>
  <c r="EP25" i="4"/>
  <c r="EQ25" i="4"/>
  <c r="EP26" i="4"/>
  <c r="EQ26" i="4"/>
  <c r="EP27" i="4"/>
  <c r="EQ27" i="4" s="1"/>
  <c r="EP28" i="4"/>
  <c r="EQ28" i="4"/>
  <c r="EP29" i="4"/>
  <c r="EQ29" i="4"/>
  <c r="EP30" i="4"/>
  <c r="EQ30" i="4"/>
  <c r="EP31" i="4"/>
  <c r="EQ31" i="4"/>
  <c r="EP32" i="4"/>
  <c r="EQ32" i="4" s="1"/>
  <c r="EQ8" i="4"/>
  <c r="EP8" i="4"/>
  <c r="AL3" i="4"/>
  <c r="AK3" i="4"/>
  <c r="EJ8" i="4" s="1"/>
  <c r="EK8" i="4" s="1"/>
  <c r="AJ3" i="4"/>
  <c r="EE19" i="4" s="1"/>
  <c r="EF19" i="4" s="1"/>
  <c r="AI3" i="4"/>
  <c r="DZ11" i="4" s="1"/>
  <c r="EA11" i="4" s="1"/>
  <c r="AH3" i="4"/>
  <c r="DU10" i="4" s="1"/>
  <c r="DV10" i="4" s="1"/>
  <c r="AG3" i="4"/>
  <c r="DP21" i="4" s="1"/>
  <c r="DQ21" i="4" s="1"/>
  <c r="AF3" i="4"/>
  <c r="DK23" i="4" s="1"/>
  <c r="DL23" i="4" s="1"/>
  <c r="AE3" i="4"/>
  <c r="DF12" i="4" s="1"/>
  <c r="DG12" i="4" s="1"/>
  <c r="AD3" i="4"/>
  <c r="DA20" i="4" s="1"/>
  <c r="DB20" i="4" s="1"/>
  <c r="AC3" i="4"/>
  <c r="CV15" i="4" s="1"/>
  <c r="CW15" i="4" s="1"/>
  <c r="AB3" i="4"/>
  <c r="CQ10" i="4" s="1"/>
  <c r="CR10" i="4" s="1"/>
  <c r="AA3" i="4"/>
  <c r="CL22" i="4" s="1"/>
  <c r="CM22" i="4" s="1"/>
  <c r="Z3" i="4"/>
  <c r="CG9" i="4" s="1"/>
  <c r="CH9" i="4" s="1"/>
  <c r="Y3" i="4"/>
  <c r="CB12" i="4" s="1"/>
  <c r="CC12" i="4" s="1"/>
  <c r="X3" i="4"/>
  <c r="BW12" i="4" s="1"/>
  <c r="BX12" i="4" s="1"/>
  <c r="W3" i="4"/>
  <c r="BM21" i="4" s="1"/>
  <c r="BN21" i="4" s="1"/>
  <c r="V3" i="4"/>
  <c r="BD10" i="4" s="1"/>
  <c r="BE10" i="4" s="1"/>
  <c r="U3" i="4"/>
  <c r="AU16" i="4" s="1"/>
  <c r="AV16" i="4" s="1"/>
  <c r="T3" i="4"/>
  <c r="AB7" i="4" s="1"/>
  <c r="AC7" i="4" s="1"/>
  <c r="S3" i="4"/>
  <c r="AG12" i="4" s="1"/>
  <c r="AH12" i="4" s="1"/>
  <c r="R3" i="4"/>
  <c r="AL17" i="4" s="1"/>
  <c r="AM17" i="4" s="1"/>
  <c r="Q3" i="4"/>
  <c r="P3" i="4"/>
  <c r="P13" i="4" s="1"/>
  <c r="R13" i="4" l="1"/>
  <c r="Q13" i="4"/>
  <c r="AG7" i="4"/>
  <c r="AH7" i="4" s="1"/>
  <c r="AU9" i="4"/>
  <c r="AV9" i="4" s="1"/>
  <c r="CL9" i="4"/>
  <c r="CM9" i="4" s="1"/>
  <c r="DP9" i="4"/>
  <c r="DQ9" i="4" s="1"/>
  <c r="AB11" i="4"/>
  <c r="AC11" i="4" s="1"/>
  <c r="BW11" i="4"/>
  <c r="BX11" i="4" s="1"/>
  <c r="DA11" i="4"/>
  <c r="DB11" i="4" s="1"/>
  <c r="EE11" i="4"/>
  <c r="EF11" i="4" s="1"/>
  <c r="BD13" i="4"/>
  <c r="BE13" i="4" s="1"/>
  <c r="CQ13" i="4"/>
  <c r="CR13" i="4" s="1"/>
  <c r="DU13" i="4"/>
  <c r="DV13" i="4" s="1"/>
  <c r="AL14" i="4"/>
  <c r="AM14" i="4" s="1"/>
  <c r="CG14" i="4"/>
  <c r="CH14" i="4" s="1"/>
  <c r="DK14" i="4"/>
  <c r="DL14" i="4" s="1"/>
  <c r="AB15" i="4"/>
  <c r="AC15" i="4" s="1"/>
  <c r="BW15" i="4"/>
  <c r="BX15" i="4" s="1"/>
  <c r="DA15" i="4"/>
  <c r="DB15" i="4" s="1"/>
  <c r="EJ15" i="4"/>
  <c r="EK15" i="4" s="1"/>
  <c r="BD16" i="4"/>
  <c r="BE16" i="4" s="1"/>
  <c r="CV16" i="4"/>
  <c r="CW16" i="4" s="1"/>
  <c r="EE16" i="4"/>
  <c r="EF16" i="4" s="1"/>
  <c r="AU17" i="4"/>
  <c r="AV17" i="4" s="1"/>
  <c r="CQ17" i="4"/>
  <c r="CR17" i="4" s="1"/>
  <c r="DU17" i="4"/>
  <c r="DV17" i="4" s="1"/>
  <c r="AU18" i="4"/>
  <c r="AV18" i="4" s="1"/>
  <c r="CQ18" i="4"/>
  <c r="CR18" i="4" s="1"/>
  <c r="DU18" i="4"/>
  <c r="DV18" i="4" s="1"/>
  <c r="AU19" i="4"/>
  <c r="AV19" i="4" s="1"/>
  <c r="CQ19" i="4"/>
  <c r="CR19" i="4" s="1"/>
  <c r="EJ19" i="4"/>
  <c r="EK19" i="4" s="1"/>
  <c r="BW20" i="4"/>
  <c r="BX20" i="4" s="1"/>
  <c r="DK20" i="4"/>
  <c r="DL20" i="4" s="1"/>
  <c r="CG21" i="4"/>
  <c r="CH21" i="4" s="1"/>
  <c r="EE21" i="4"/>
  <c r="EF21" i="4" s="1"/>
  <c r="CQ22" i="4"/>
  <c r="CR22" i="4" s="1"/>
  <c r="BD23" i="4"/>
  <c r="BE23" i="4" s="1"/>
  <c r="DP23" i="4"/>
  <c r="DQ23" i="4" s="1"/>
  <c r="EJ24" i="4"/>
  <c r="EK24" i="4" s="1"/>
  <c r="BD27" i="4"/>
  <c r="BE27" i="4" s="1"/>
  <c r="BD30" i="4"/>
  <c r="BE30" i="4" s="1"/>
  <c r="AL8" i="4"/>
  <c r="AM8" i="4" s="1"/>
  <c r="CG8" i="4"/>
  <c r="CH8" i="4" s="1"/>
  <c r="DK8" i="4"/>
  <c r="DL8" i="4" s="1"/>
  <c r="P9" i="4"/>
  <c r="W10" i="4"/>
  <c r="X10" i="4" s="1"/>
  <c r="BM10" i="4"/>
  <c r="BN10" i="4" s="1"/>
  <c r="CV10" i="4"/>
  <c r="CW10" i="4" s="1"/>
  <c r="DZ10" i="4"/>
  <c r="EA10" i="4" s="1"/>
  <c r="AL12" i="4"/>
  <c r="AM12" i="4" s="1"/>
  <c r="CG12" i="4"/>
  <c r="CH12" i="4" s="1"/>
  <c r="DK12" i="4"/>
  <c r="DL12" i="4" s="1"/>
  <c r="AL7" i="4"/>
  <c r="AM7" i="4" s="1"/>
  <c r="BD9" i="4"/>
  <c r="BE9" i="4" s="1"/>
  <c r="CQ9" i="4"/>
  <c r="CR9" i="4" s="1"/>
  <c r="DU9" i="4"/>
  <c r="DV9" i="4" s="1"/>
  <c r="AG11" i="4"/>
  <c r="AH11" i="4" s="1"/>
  <c r="CB11" i="4"/>
  <c r="CC11" i="4" s="1"/>
  <c r="DF11" i="4"/>
  <c r="DG11" i="4" s="1"/>
  <c r="EJ11" i="4"/>
  <c r="EK11" i="4" s="1"/>
  <c r="W13" i="4"/>
  <c r="X13" i="4" s="1"/>
  <c r="BM13" i="4"/>
  <c r="BN13" i="4" s="1"/>
  <c r="CV13" i="4"/>
  <c r="CW13" i="4" s="1"/>
  <c r="EE13" i="4"/>
  <c r="EF13" i="4" s="1"/>
  <c r="AU14" i="4"/>
  <c r="AV14" i="4" s="1"/>
  <c r="CL14" i="4"/>
  <c r="CM14" i="4" s="1"/>
  <c r="DP14" i="4"/>
  <c r="DQ14" i="4" s="1"/>
  <c r="AG15" i="4"/>
  <c r="AH15" i="4" s="1"/>
  <c r="CB15" i="4"/>
  <c r="CC15" i="4" s="1"/>
  <c r="DF15" i="4"/>
  <c r="DG15" i="4" s="1"/>
  <c r="W16" i="4"/>
  <c r="X16" i="4" s="1"/>
  <c r="BM16" i="4"/>
  <c r="BN16" i="4" s="1"/>
  <c r="DA16" i="4"/>
  <c r="DB16" i="4" s="1"/>
  <c r="EJ16" i="4"/>
  <c r="EK16" i="4" s="1"/>
  <c r="BD17" i="4"/>
  <c r="BE17" i="4" s="1"/>
  <c r="CV17" i="4"/>
  <c r="CW17" i="4" s="1"/>
  <c r="EE17" i="4"/>
  <c r="EF17" i="4" s="1"/>
  <c r="BD18" i="4"/>
  <c r="BE18" i="4" s="1"/>
  <c r="CV18" i="4"/>
  <c r="CW18" i="4" s="1"/>
  <c r="EE18" i="4"/>
  <c r="EF18" i="4" s="1"/>
  <c r="BD19" i="4"/>
  <c r="BE19" i="4" s="1"/>
  <c r="CV19" i="4"/>
  <c r="CW19" i="4" s="1"/>
  <c r="W20" i="4"/>
  <c r="X20" i="4" s="1"/>
  <c r="CG20" i="4"/>
  <c r="CH20" i="4" s="1"/>
  <c r="DP20" i="4"/>
  <c r="DQ20" i="4" s="1"/>
  <c r="CL21" i="4"/>
  <c r="CM21" i="4" s="1"/>
  <c r="EJ21" i="4"/>
  <c r="EK21" i="4" s="1"/>
  <c r="DA22" i="4"/>
  <c r="DB22" i="4" s="1"/>
  <c r="BM23" i="4"/>
  <c r="BN23" i="4" s="1"/>
  <c r="EE23" i="4"/>
  <c r="EF23" i="4" s="1"/>
  <c r="BD25" i="4"/>
  <c r="BE25" i="4" s="1"/>
  <c r="EJ27" i="4"/>
  <c r="EK27" i="4" s="1"/>
  <c r="EJ30" i="4"/>
  <c r="EK30" i="4" s="1"/>
  <c r="AU8" i="4"/>
  <c r="AV8" i="4" s="1"/>
  <c r="CL8" i="4"/>
  <c r="CM8" i="4" s="1"/>
  <c r="DP8" i="4"/>
  <c r="DQ8" i="4" s="1"/>
  <c r="AB10" i="4"/>
  <c r="AC10" i="4" s="1"/>
  <c r="BW10" i="4"/>
  <c r="BX10" i="4" s="1"/>
  <c r="DA10" i="4"/>
  <c r="DB10" i="4" s="1"/>
  <c r="EE10" i="4"/>
  <c r="EF10" i="4" s="1"/>
  <c r="AU12" i="4"/>
  <c r="AV12" i="4" s="1"/>
  <c r="CL12" i="4"/>
  <c r="CM12" i="4" s="1"/>
  <c r="DP12" i="4"/>
  <c r="DQ12" i="4" s="1"/>
  <c r="P8" i="4"/>
  <c r="W9" i="4"/>
  <c r="X9" i="4" s="1"/>
  <c r="BM9" i="4"/>
  <c r="BN9" i="4" s="1"/>
  <c r="CV9" i="4"/>
  <c r="CW9" i="4" s="1"/>
  <c r="DZ9" i="4"/>
  <c r="EA9" i="4" s="1"/>
  <c r="AL11" i="4"/>
  <c r="AM11" i="4" s="1"/>
  <c r="CG11" i="4"/>
  <c r="CH11" i="4" s="1"/>
  <c r="DK11" i="4"/>
  <c r="DL11" i="4" s="1"/>
  <c r="P12" i="4"/>
  <c r="AB13" i="4"/>
  <c r="AC13" i="4" s="1"/>
  <c r="BW13" i="4"/>
  <c r="BX13" i="4" s="1"/>
  <c r="DA13" i="4"/>
  <c r="DB13" i="4" s="1"/>
  <c r="EJ13" i="4"/>
  <c r="EK13" i="4" s="1"/>
  <c r="BD14" i="4"/>
  <c r="BE14" i="4" s="1"/>
  <c r="CQ14" i="4"/>
  <c r="CR14" i="4" s="1"/>
  <c r="DU14" i="4"/>
  <c r="DV14" i="4" s="1"/>
  <c r="AL15" i="4"/>
  <c r="AM15" i="4" s="1"/>
  <c r="CG15" i="4"/>
  <c r="CH15" i="4" s="1"/>
  <c r="DK15" i="4"/>
  <c r="DL15" i="4" s="1"/>
  <c r="AB16" i="4"/>
  <c r="AC16" i="4" s="1"/>
  <c r="BW16" i="4"/>
  <c r="BX16" i="4" s="1"/>
  <c r="DF16" i="4"/>
  <c r="DG16" i="4" s="1"/>
  <c r="W17" i="4"/>
  <c r="X17" i="4" s="1"/>
  <c r="BM17" i="4"/>
  <c r="BN17" i="4" s="1"/>
  <c r="DA17" i="4"/>
  <c r="DB17" i="4" s="1"/>
  <c r="EJ17" i="4"/>
  <c r="EK17" i="4" s="1"/>
  <c r="BM18" i="4"/>
  <c r="BN18" i="4" s="1"/>
  <c r="DA18" i="4"/>
  <c r="DB18" i="4" s="1"/>
  <c r="EJ18" i="4"/>
  <c r="EK18" i="4" s="1"/>
  <c r="BM19" i="4"/>
  <c r="BN19" i="4" s="1"/>
  <c r="DA19" i="4"/>
  <c r="DB19" i="4" s="1"/>
  <c r="AB20" i="4"/>
  <c r="AC20" i="4" s="1"/>
  <c r="CL20" i="4"/>
  <c r="CM20" i="4" s="1"/>
  <c r="EE20" i="4"/>
  <c r="EF20" i="4" s="1"/>
  <c r="CQ21" i="4"/>
  <c r="CR21" i="4" s="1"/>
  <c r="BD22" i="4"/>
  <c r="BE22" i="4" s="1"/>
  <c r="DK22" i="4"/>
  <c r="DL22" i="4" s="1"/>
  <c r="CG23" i="4"/>
  <c r="CH23" i="4" s="1"/>
  <c r="EJ23" i="4"/>
  <c r="EK23" i="4" s="1"/>
  <c r="CQ25" i="4"/>
  <c r="CR25" i="4" s="1"/>
  <c r="BD28" i="4"/>
  <c r="BE28" i="4" s="1"/>
  <c r="BD31" i="4"/>
  <c r="BE31" i="4" s="1"/>
  <c r="P7" i="4"/>
  <c r="BD8" i="4"/>
  <c r="BE8" i="4" s="1"/>
  <c r="CQ8" i="4"/>
  <c r="CR8" i="4" s="1"/>
  <c r="DU8" i="4"/>
  <c r="DV8" i="4" s="1"/>
  <c r="AG10" i="4"/>
  <c r="AH10" i="4" s="1"/>
  <c r="CB10" i="4"/>
  <c r="CC10" i="4" s="1"/>
  <c r="DF10" i="4"/>
  <c r="DG10" i="4" s="1"/>
  <c r="EJ10" i="4"/>
  <c r="EK10" i="4" s="1"/>
  <c r="BD12" i="4"/>
  <c r="BE12" i="4" s="1"/>
  <c r="CQ12" i="4"/>
  <c r="CR12" i="4" s="1"/>
  <c r="DU12" i="4"/>
  <c r="DV12" i="4" s="1"/>
  <c r="AB9" i="4"/>
  <c r="AC9" i="4" s="1"/>
  <c r="BW9" i="4"/>
  <c r="BX9" i="4" s="1"/>
  <c r="DA9" i="4"/>
  <c r="DB9" i="4" s="1"/>
  <c r="EE9" i="4"/>
  <c r="EF9" i="4" s="1"/>
  <c r="AU11" i="4"/>
  <c r="AV11" i="4" s="1"/>
  <c r="CL11" i="4"/>
  <c r="CM11" i="4" s="1"/>
  <c r="DP11" i="4"/>
  <c r="DQ11" i="4" s="1"/>
  <c r="AG13" i="4"/>
  <c r="AH13" i="4" s="1"/>
  <c r="CB13" i="4"/>
  <c r="CC13" i="4" s="1"/>
  <c r="DF13" i="4"/>
  <c r="DG13" i="4" s="1"/>
  <c r="W14" i="4"/>
  <c r="X14" i="4" s="1"/>
  <c r="BM14" i="4"/>
  <c r="BN14" i="4" s="1"/>
  <c r="CV14" i="4"/>
  <c r="CW14" i="4" s="1"/>
  <c r="EE14" i="4"/>
  <c r="EF14" i="4" s="1"/>
  <c r="AU15" i="4"/>
  <c r="AV15" i="4" s="1"/>
  <c r="CL15" i="4"/>
  <c r="CM15" i="4" s="1"/>
  <c r="DP15" i="4"/>
  <c r="DQ15" i="4" s="1"/>
  <c r="AG16" i="4"/>
  <c r="AH16" i="4" s="1"/>
  <c r="CG16" i="4"/>
  <c r="CH16" i="4" s="1"/>
  <c r="DK16" i="4"/>
  <c r="DL16" i="4" s="1"/>
  <c r="AB17" i="4"/>
  <c r="AC17" i="4" s="1"/>
  <c r="BW17" i="4"/>
  <c r="BX17" i="4" s="1"/>
  <c r="DF17" i="4"/>
  <c r="DG17" i="4" s="1"/>
  <c r="W18" i="4"/>
  <c r="X18" i="4" s="1"/>
  <c r="BW18" i="4"/>
  <c r="BX18" i="4" s="1"/>
  <c r="DF18" i="4"/>
  <c r="DG18" i="4" s="1"/>
  <c r="W19" i="4"/>
  <c r="X19" i="4" s="1"/>
  <c r="BW19" i="4"/>
  <c r="BX19" i="4" s="1"/>
  <c r="DK19" i="4"/>
  <c r="DL19" i="4" s="1"/>
  <c r="AG20" i="4"/>
  <c r="AH20" i="4" s="1"/>
  <c r="CQ20" i="4"/>
  <c r="CR20" i="4" s="1"/>
  <c r="EJ20" i="4"/>
  <c r="EK20" i="4" s="1"/>
  <c r="DA21" i="4"/>
  <c r="DB21" i="4" s="1"/>
  <c r="BM22" i="4"/>
  <c r="BN22" i="4" s="1"/>
  <c r="DP22" i="4"/>
  <c r="DQ22" i="4" s="1"/>
  <c r="CL23" i="4"/>
  <c r="CM23" i="4" s="1"/>
  <c r="BD24" i="4"/>
  <c r="BE24" i="4" s="1"/>
  <c r="EJ25" i="4"/>
  <c r="EK25" i="4" s="1"/>
  <c r="EJ28" i="4"/>
  <c r="EK28" i="4" s="1"/>
  <c r="EJ31" i="4"/>
  <c r="EK31" i="4" s="1"/>
  <c r="W8" i="4"/>
  <c r="X8" i="4" s="1"/>
  <c r="BM8" i="4"/>
  <c r="BN8" i="4" s="1"/>
  <c r="CV8" i="4"/>
  <c r="CW8" i="4" s="1"/>
  <c r="DZ8" i="4"/>
  <c r="EA8" i="4" s="1"/>
  <c r="AL10" i="4"/>
  <c r="AM10" i="4" s="1"/>
  <c r="CG10" i="4"/>
  <c r="CH10" i="4" s="1"/>
  <c r="DK10" i="4"/>
  <c r="DL10" i="4" s="1"/>
  <c r="P11" i="4"/>
  <c r="W12" i="4"/>
  <c r="X12" i="4" s="1"/>
  <c r="BM12" i="4"/>
  <c r="BN12" i="4" s="1"/>
  <c r="CV12" i="4"/>
  <c r="CW12" i="4" s="1"/>
  <c r="EE12" i="4"/>
  <c r="EF12" i="4" s="1"/>
  <c r="W7" i="4"/>
  <c r="X7" i="4" s="1"/>
  <c r="AG9" i="4"/>
  <c r="AH9" i="4" s="1"/>
  <c r="CB9" i="4"/>
  <c r="CC9" i="4" s="1"/>
  <c r="DF9" i="4"/>
  <c r="DG9" i="4" s="1"/>
  <c r="EJ9" i="4"/>
  <c r="EK9" i="4" s="1"/>
  <c r="BD11" i="4"/>
  <c r="BE11" i="4" s="1"/>
  <c r="CQ11" i="4"/>
  <c r="CR11" i="4" s="1"/>
  <c r="DU11" i="4"/>
  <c r="DV11" i="4" s="1"/>
  <c r="AL13" i="4"/>
  <c r="AM13" i="4" s="1"/>
  <c r="CG13" i="4"/>
  <c r="CH13" i="4" s="1"/>
  <c r="DK13" i="4"/>
  <c r="DL13" i="4" s="1"/>
  <c r="AB14" i="4"/>
  <c r="AC14" i="4" s="1"/>
  <c r="BW14" i="4"/>
  <c r="BX14" i="4" s="1"/>
  <c r="DA14" i="4"/>
  <c r="DB14" i="4" s="1"/>
  <c r="EJ14" i="4"/>
  <c r="EK14" i="4" s="1"/>
  <c r="BD15" i="4"/>
  <c r="BE15" i="4" s="1"/>
  <c r="CQ15" i="4"/>
  <c r="CR15" i="4" s="1"/>
  <c r="DU15" i="4"/>
  <c r="DV15" i="4" s="1"/>
  <c r="AL16" i="4"/>
  <c r="AM16" i="4" s="1"/>
  <c r="CL16" i="4"/>
  <c r="CM16" i="4" s="1"/>
  <c r="DP16" i="4"/>
  <c r="DQ16" i="4" s="1"/>
  <c r="AG17" i="4"/>
  <c r="AH17" i="4" s="1"/>
  <c r="CG17" i="4"/>
  <c r="CH17" i="4" s="1"/>
  <c r="DK17" i="4"/>
  <c r="DL17" i="4" s="1"/>
  <c r="AB18" i="4"/>
  <c r="AC18" i="4" s="1"/>
  <c r="CG18" i="4"/>
  <c r="CH18" i="4" s="1"/>
  <c r="DK18" i="4"/>
  <c r="DL18" i="4" s="1"/>
  <c r="AB19" i="4"/>
  <c r="AC19" i="4" s="1"/>
  <c r="CG19" i="4"/>
  <c r="CH19" i="4" s="1"/>
  <c r="DP19" i="4"/>
  <c r="DQ19" i="4" s="1"/>
  <c r="BD20" i="4"/>
  <c r="BE20" i="4" s="1"/>
  <c r="CV20" i="4"/>
  <c r="CW20" i="4" s="1"/>
  <c r="BD21" i="4"/>
  <c r="BE21" i="4" s="1"/>
  <c r="DK21" i="4"/>
  <c r="DL21" i="4" s="1"/>
  <c r="CG22" i="4"/>
  <c r="CH22" i="4" s="1"/>
  <c r="EE22" i="4"/>
  <c r="EF22" i="4" s="1"/>
  <c r="CQ23" i="4"/>
  <c r="CR23" i="4" s="1"/>
  <c r="CG24" i="4"/>
  <c r="CH24" i="4" s="1"/>
  <c r="BD26" i="4"/>
  <c r="BE26" i="4" s="1"/>
  <c r="BD29" i="4"/>
  <c r="BE29" i="4" s="1"/>
  <c r="BD32" i="4"/>
  <c r="BE32" i="4" s="1"/>
  <c r="AB8" i="4"/>
  <c r="AC8" i="4" s="1"/>
  <c r="BW8" i="4"/>
  <c r="BX8" i="4" s="1"/>
  <c r="DA8" i="4"/>
  <c r="DB8" i="4" s="1"/>
  <c r="EE8" i="4"/>
  <c r="EF8" i="4" s="1"/>
  <c r="AU10" i="4"/>
  <c r="AV10" i="4" s="1"/>
  <c r="CL10" i="4"/>
  <c r="CM10" i="4" s="1"/>
  <c r="DP10" i="4"/>
  <c r="DQ10" i="4" s="1"/>
  <c r="AB12" i="4"/>
  <c r="AC12" i="4" s="1"/>
  <c r="DA12" i="4"/>
  <c r="DB12" i="4" s="1"/>
  <c r="EJ12" i="4"/>
  <c r="EK12" i="4" s="1"/>
  <c r="AL9" i="4"/>
  <c r="AM9" i="4" s="1"/>
  <c r="DK9" i="4"/>
  <c r="DL9" i="4" s="1"/>
  <c r="P10" i="4"/>
  <c r="W11" i="4"/>
  <c r="X11" i="4" s="1"/>
  <c r="BM11" i="4"/>
  <c r="BN11" i="4" s="1"/>
  <c r="CV11" i="4"/>
  <c r="CW11" i="4" s="1"/>
  <c r="AU13" i="4"/>
  <c r="AV13" i="4" s="1"/>
  <c r="CL13" i="4"/>
  <c r="CM13" i="4" s="1"/>
  <c r="DP13" i="4"/>
  <c r="DQ13" i="4" s="1"/>
  <c r="AG14" i="4"/>
  <c r="AH14" i="4" s="1"/>
  <c r="CB14" i="4"/>
  <c r="CC14" i="4" s="1"/>
  <c r="DF14" i="4"/>
  <c r="DG14" i="4" s="1"/>
  <c r="W15" i="4"/>
  <c r="X15" i="4" s="1"/>
  <c r="BM15" i="4"/>
  <c r="BN15" i="4" s="1"/>
  <c r="EE15" i="4"/>
  <c r="EF15" i="4" s="1"/>
  <c r="CQ16" i="4"/>
  <c r="CR16" i="4" s="1"/>
  <c r="DU16" i="4"/>
  <c r="DV16" i="4" s="1"/>
  <c r="CL17" i="4"/>
  <c r="CM17" i="4" s="1"/>
  <c r="DP17" i="4"/>
  <c r="DQ17" i="4" s="1"/>
  <c r="AG18" i="4"/>
  <c r="AH18" i="4" s="1"/>
  <c r="CL18" i="4"/>
  <c r="CM18" i="4" s="1"/>
  <c r="DP18" i="4"/>
  <c r="DQ18" i="4" s="1"/>
  <c r="AG19" i="4"/>
  <c r="AH19" i="4" s="1"/>
  <c r="CL19" i="4"/>
  <c r="CM19" i="4" s="1"/>
  <c r="BM20" i="4"/>
  <c r="BN20" i="4" s="1"/>
  <c r="EJ22" i="4"/>
  <c r="EK22" i="4" s="1"/>
  <c r="CQ24" i="4"/>
  <c r="CR24" i="4" s="1"/>
  <c r="EJ26" i="4"/>
  <c r="EK26" i="4" s="1"/>
  <c r="EJ29" i="4"/>
  <c r="EK29" i="4" s="1"/>
  <c r="EJ32" i="4"/>
  <c r="EK32" i="4" s="1"/>
  <c r="AG8" i="4"/>
  <c r="AH8" i="4" s="1"/>
  <c r="CB8" i="4"/>
  <c r="CC8" i="4" s="1"/>
  <c r="DF8" i="4"/>
  <c r="DG8" i="4" s="1"/>
  <c r="Q10" i="4" l="1"/>
  <c r="R10" i="4"/>
  <c r="R7" i="4"/>
  <c r="Q7" i="4"/>
  <c r="R8" i="4"/>
  <c r="Q8" i="4"/>
  <c r="R12" i="4"/>
  <c r="Q12" i="4"/>
  <c r="R9" i="4"/>
  <c r="Q9" i="4"/>
  <c r="R11" i="4"/>
  <c r="Q11" i="4"/>
</calcChain>
</file>

<file path=xl/sharedStrings.xml><?xml version="1.0" encoding="utf-8"?>
<sst xmlns="http://schemas.openxmlformats.org/spreadsheetml/2006/main" count="613" uniqueCount="400">
  <si>
    <t xml:space="preserve">Data Source </t>
  </si>
  <si>
    <t xml:space="preserve">Where is it Referenced </t>
  </si>
  <si>
    <t>What is Reported</t>
  </si>
  <si>
    <t>Method</t>
  </si>
  <si>
    <t>Number of Data Points</t>
  </si>
  <si>
    <t>Temps</t>
  </si>
  <si>
    <t>Year Published</t>
  </si>
  <si>
    <t>Solutes</t>
  </si>
  <si>
    <t>Convention</t>
  </si>
  <si>
    <t>Notes</t>
  </si>
  <si>
    <t>Properties of aqueous solutions of lithium and calcium chlorides: formulations for use in air conditioning equipment design</t>
  </si>
  <si>
    <t>Isotherms_Screening (LiCl, CaCl)</t>
  </si>
  <si>
    <t>Models for solubility boundary, VP, density, surface tension, dynamic viscosity, thermal conductivity, specific thermal capacity and differential enthalpy of dilution</t>
  </si>
  <si>
    <t>Reviews other data, creates fits</t>
  </si>
  <si>
    <t>~200 plotted for VP (dif per property</t>
  </si>
  <si>
    <t>25-100C</t>
  </si>
  <si>
    <t>Lithium and calcium chlorides</t>
  </si>
  <si>
    <t>VP: VP of pure water over liquid phase is given by Saul-Wagner equation</t>
  </si>
  <si>
    <t>Gibbard 1966 is main source for VP graph. VP graph is good comparative reference</t>
  </si>
  <si>
    <t>Osmotic Coefficients and Mean Activity Coefficients of Uni‐univalent Electrolytes in Water at 25°C </t>
  </si>
  <si>
    <t>Isotherms_Screening (HCl)</t>
  </si>
  <si>
    <t>Osmotic coefficients (OCs) and mean activity coefficients (a_i,a_w) . Also, parameters fitted to those</t>
  </si>
  <si>
    <t>~50 per solute</t>
  </si>
  <si>
    <t xml:space="preserve">25C only </t>
  </si>
  <si>
    <t>Uni‐univalent electrolytes in aqueous solutions. 140 solutions</t>
  </si>
  <si>
    <t>Properties measured on molality or weight basis. VP: Differential manometer used, so no need for equation for pure VP</t>
  </si>
  <si>
    <t>Contains others like NaOH, can cross compare with NaOH source below</t>
  </si>
  <si>
    <t>Exergy calculation of lithium bromide–water solution and its application in the exergetic evaluation of absorption refrigeration systems LiBr-H2O</t>
  </si>
  <si>
    <t>Isotherms_Screening (LiBr)</t>
  </si>
  <si>
    <t>Exergy of lithium bromide–water solution. Also OCs, a_i,  a_w</t>
  </si>
  <si>
    <t>Takes fits made by other data, does renormalization and equations, and from there gets activitiies</t>
  </si>
  <si>
    <t>5-180C</t>
  </si>
  <si>
    <t>Thermodynamic Properties of Aqueous Electrolyte Solutions.1 1. Vapor Pressure of Aqueous Solutions of LICI, LiBr, and Li I</t>
  </si>
  <si>
    <t>Isotherms_Screening (LiI)</t>
  </si>
  <si>
    <t>VPs, OCs of Aqueous Solutions and a_w</t>
  </si>
  <si>
    <t>Activity calculated using pressures and the second virial coefficient (which was taken from literature which fitted to experimentas)</t>
  </si>
  <si>
    <t>30-70C</t>
  </si>
  <si>
    <t>Should compare with LiBr from above, dif temp but maybe interesting</t>
  </si>
  <si>
    <t>The Water Activities of MgCl2, Mg(NO3)2, MgSO4, and Their Mixtures</t>
  </si>
  <si>
    <t>Isotherms_Screening (MgCl, MgNaO32)</t>
  </si>
  <si>
    <t>20-24C</t>
  </si>
  <si>
    <t>Water vapour partial pressures and water activities in potassium and sodium hydroxide solutions over wide concentration and temperature ranges</t>
  </si>
  <si>
    <t>Isotherms_Screening (NaOH)</t>
  </si>
  <si>
    <t>A thermodynamic study of bivalent metal halides in aqueous solution</t>
  </si>
  <si>
    <t>Isotherms_Screening (ZnBr)</t>
  </si>
  <si>
    <t>Isopiestic</t>
  </si>
  <si>
    <t>Acidty of Zinc Chloride Solutions (1 page)</t>
  </si>
  <si>
    <t>Isotherms_Screening (ZnCl2)</t>
  </si>
  <si>
    <t>a_w vs acidity</t>
  </si>
  <si>
    <t>Refines measurement from other paper</t>
  </si>
  <si>
    <t>~6</t>
  </si>
  <si>
    <t>Unclear</t>
  </si>
  <si>
    <t>ZnCl2 and some mineral acids</t>
  </si>
  <si>
    <t>Evaluated activity and osmotic coefficients for aqueous solutions: Bi-univalent compounds of zinc, cadmium, and ethylene bis(trimethylammonium) chloride and iodide</t>
  </si>
  <si>
    <t>Isotherms_Screening (ZnI)</t>
  </si>
  <si>
    <t>Mean a_i  and OCs in aqueous solutions</t>
  </si>
  <si>
    <t>Fit least squares to their own results. OCs calculated from direct VP measurements, from isopiestic measurements and from freezing point depression measurements. ACs were calculated from electromotive force measurements on galvanic cells with and without transference</t>
  </si>
  <si>
    <t>~20 per solute</t>
  </si>
  <si>
    <t>11 bi-univalent compounds of zinc and cadmium and ethylene bis(trimethylammonium) chloride and iodide</t>
  </si>
  <si>
    <t>All in molality (mol solute/kg solvent)</t>
  </si>
  <si>
    <t>Vapor Pressures and Osmotic Coefficients of Aqueous LiOH Solutions at Temperatures Ranging from 298.15 to 363.15 K</t>
  </si>
  <si>
    <t>Isotherms_Screening (LiOH)</t>
  </si>
  <si>
    <t>OCs -&gt; a_w's</t>
  </si>
  <si>
    <t>25-90C</t>
  </si>
  <si>
    <t>LiOH</t>
  </si>
  <si>
    <t xml:space="preserve">xzc </t>
  </si>
  <si>
    <t>pyEQL</t>
  </si>
  <si>
    <t>25C only</t>
  </si>
  <si>
    <t>Simoes et al</t>
  </si>
  <si>
    <t>Estimation of the Pitzer (simplified and full models) parameters</t>
  </si>
  <si>
    <t>Reviews experimental data, fits Pitzer coefficients to it</t>
  </si>
  <si>
    <t>~100</t>
  </si>
  <si>
    <t>1-1, 2-1, 3-1, 4-1 and 2-2 single electrolytes</t>
  </si>
  <si>
    <t>Pitzer tables 1968</t>
  </si>
  <si>
    <t>Electrolyte Solutions, 2nd 1965</t>
  </si>
  <si>
    <t xml:space="preserve"> </t>
  </si>
  <si>
    <t>Minnesota Solvation Database</t>
  </si>
  <si>
    <t>---</t>
  </si>
  <si>
    <t>Solvation free energies</t>
  </si>
  <si>
    <t>- Ideal gas is reference</t>
  </si>
  <si>
    <t>3037 experimental solvation</t>
  </si>
  <si>
    <t>298K only</t>
  </si>
  <si>
    <t>Only organic</t>
  </si>
  <si>
    <t>Dortmund DataBank</t>
  </si>
  <si>
    <t>Solubilities, enthalpy of mixing, phase equilibria, transport proerties, excess properties, activity coefficients at infinite dilution in binary mixtures</t>
  </si>
  <si>
    <t>Reviews literature</t>
  </si>
  <si>
    <t>115,680 components from 103,800 references (220,650 evaluated).</t>
  </si>
  <si>
    <t>1973-present</t>
  </si>
  <si>
    <t>Only a subset is electrolytes</t>
  </si>
  <si>
    <t>Seems to require license</t>
  </si>
  <si>
    <t>Paper</t>
  </si>
  <si>
    <t>What is calculated</t>
  </si>
  <si>
    <t xml:space="preserve">Promise Level </t>
  </si>
  <si>
    <t>Year</t>
  </si>
  <si>
    <t xml:space="preserve">Codes </t>
  </si>
  <si>
    <t>Activity Coefficients of Concentrated Salt Solutions: A Monte Carlo Investigation</t>
  </si>
  <si>
    <t>Monte Carlo</t>
  </si>
  <si>
    <t>γ,</t>
  </si>
  <si>
    <t>Activity coefficients from molecular simulations using the OPAS method </t>
  </si>
  <si>
    <t>MD</t>
  </si>
  <si>
    <t>Osmotic pressure (for γ_w)</t>
  </si>
  <si>
    <t>Prediction of Activity Coefficients by Similarity-Based Imputation using Quantum-Chemical Descriptors</t>
  </si>
  <si>
    <t>SBM (similiarity-based-method)</t>
  </si>
  <si>
    <t>Compares its results to infinite dilution results in Dortmund databank</t>
  </si>
  <si>
    <t>Gibbs–Helmholtz Graph Neural Network for the Prediction of Activity Coefficients of Polymer Solutions at Infinite Dilution</t>
  </si>
  <si>
    <t>GNN</t>
  </si>
  <si>
    <t>γ (for polymer solns)</t>
  </si>
  <si>
    <t>Behavior of the aqueous sodium chloride solutions from molecular simulations and theories</t>
  </si>
  <si>
    <t>γ (mean)</t>
  </si>
  <si>
    <t>MD simulations  to predict density, self-diffusion coefficients and molar conductivity. Then RDF functions analyzed to obtain the first shell solvation radii and coordination numbers of ions, which were found practically unchanged against concentration. Together with the force field parameters, they were further applied into various molecular theories to predict the Gibbs energy of solvation, static relative permittivity, mean ionic activity coefficients and molar conductivity. Mean ionic activity coefficients and molar conductivity predicted within 1.1 % and 1.4 %</t>
  </si>
  <si>
    <t>Machine learning for determination of activity of water and activity coefficients of electrolytes in binary solutions (2024)</t>
  </si>
  <si>
    <t>ML models</t>
  </si>
  <si>
    <t>a, γ</t>
  </si>
  <si>
    <t>Improvements of COSMO-SAC for vapor–liquid and liquid–liquid equilibrium predictions 2010</t>
  </si>
  <si>
    <t>COSMO-SAC</t>
  </si>
  <si>
    <t>'''</t>
  </si>
  <si>
    <t>Development of a COSMO-RS based model for the calculation of phase equilibria in electrolyte systems</t>
  </si>
  <si>
    <t>COSMO-RS</t>
  </si>
  <si>
    <t>γ, G_excess,</t>
  </si>
  <si>
    <t>Supports multiple segment descriptors, just not open source</t>
  </si>
  <si>
    <t>Biovia I think</t>
  </si>
  <si>
    <t>A Benchmark Open-Source Implementation of COSMO-SAC</t>
  </si>
  <si>
    <t>Says that the COSMO-SAC model can be combined with DF theorey to workf or electrolytes. Unclear if natively supported</t>
  </si>
  <si>
    <t>SCM</t>
  </si>
  <si>
    <t>Open Source</t>
  </si>
  <si>
    <t>Biovia</t>
  </si>
  <si>
    <t>An open source COSMO-RS implementation and parameterization supporting the efficient implementation of multiple segment descriptors</t>
  </si>
  <si>
    <t>Made performant because the multiple segments (multiple sigmas) adds signfiicantly to the cost of the central COSMO equation</t>
  </si>
  <si>
    <t>openCOSMO-RS</t>
  </si>
  <si>
    <t>Insights</t>
  </si>
  <si>
    <t>Entropy of Mixing of Nonideal Solutions</t>
  </si>
  <si>
    <t>Heavy math on entropy of mixing</t>
  </si>
  <si>
    <t>International Equations for the Saturation Properties of Ordinary Water Substance. Revised According to the International Temperature Scale of 1990. Addendum to J. Phys. Chem. Ref. Data 16, 893 (1987)</t>
  </si>
  <si>
    <t>Reference values for pure water logic</t>
  </si>
  <si>
    <t>Dynamic water absorption-desorption by aqueous salt solutions</t>
  </si>
  <si>
    <t>AD modelling and several plots for activity coefficient and uptake</t>
  </si>
  <si>
    <t>List of endothermic salts, NaCl, KCl, NH4OH, NH4Cl, KBr, NH4ClO3, KNO3, NaNO3</t>
  </si>
  <si>
    <t>Molar Masses (g, kg)</t>
  </si>
  <si>
    <t>Water</t>
  </si>
  <si>
    <t>NaCl</t>
  </si>
  <si>
    <t>KCl</t>
  </si>
  <si>
    <t>NH4Cl</t>
  </si>
  <si>
    <t>CsCl</t>
  </si>
  <si>
    <t>NaNO3</t>
  </si>
  <si>
    <t>AgNO3</t>
  </si>
  <si>
    <t>KI</t>
  </si>
  <si>
    <t>Na2SO4</t>
  </si>
  <si>
    <t>K2SO4</t>
  </si>
  <si>
    <t>(NH4)2SO4</t>
  </si>
  <si>
    <t>MgSO4</t>
  </si>
  <si>
    <t>MnSO4</t>
  </si>
  <si>
    <t>Li2SO4</t>
  </si>
  <si>
    <t>NiSO4</t>
  </si>
  <si>
    <t>CuSO4</t>
  </si>
  <si>
    <t>ZnSO4</t>
  </si>
  <si>
    <t>LiNO3</t>
  </si>
  <si>
    <t>KNO3</t>
  </si>
  <si>
    <t>Ba(NO3)2</t>
  </si>
  <si>
    <t>Ca(NO3)2</t>
  </si>
  <si>
    <t>LiClO4</t>
  </si>
  <si>
    <t>NaClO4</t>
  </si>
  <si>
    <t>Deliquescence Limits</t>
  </si>
  <si>
    <t>Salt</t>
  </si>
  <si>
    <t xml:space="preserve">#Data Points </t>
  </si>
  <si>
    <t xml:space="preserve">Notes </t>
  </si>
  <si>
    <t>Data</t>
  </si>
  <si>
    <t>73-77</t>
  </si>
  <si>
    <t>83-86</t>
  </si>
  <si>
    <t>76-79</t>
  </si>
  <si>
    <t>68??</t>
  </si>
  <si>
    <t>71-76</t>
  </si>
  <si>
    <t>?</t>
  </si>
  <si>
    <t>65-70</t>
  </si>
  <si>
    <t>82–87</t>
  </si>
  <si>
    <t>95–99</t>
  </si>
  <si>
    <t>78–82</t>
  </si>
  <si>
    <t>(only hydrtate data) MgSO4∙7H2O    87–89</t>
  </si>
  <si>
    <t>82–85</t>
  </si>
  <si>
    <t>Quickly Calculating the Activity Coefficient of a NaCl Solution Based on Machine Learning Algorithms</t>
  </si>
  <si>
    <t>6 at 25C, 6 at 110C</t>
  </si>
  <si>
    <t>Makes a ML model and cites these as reference experiemntal values</t>
  </si>
  <si>
    <t>Annoying cuz only has salt activity coeffiicents. Havent checked source. Also seems to plot 10 experimetnal points when table showed 6</t>
  </si>
  <si>
    <t>Column O</t>
  </si>
  <si>
    <t>MODELING CHEMICAL EQUILIBRIUM OF ELECTROLYTE SOLUTIONS</t>
  </si>
  <si>
    <t>15ish</t>
  </si>
  <si>
    <t>Cites 1960s paper</t>
  </si>
  <si>
    <t>Col V</t>
  </si>
  <si>
    <t>Paper 1 (NaCl)</t>
  </si>
  <si>
    <t>Paper 3 (NaCl)</t>
  </si>
  <si>
    <t>Paper 3 (CsCl)</t>
  </si>
  <si>
    <t>Paper 3 (NH4Cl)</t>
  </si>
  <si>
    <t>Paper 3 (KCl)</t>
  </si>
  <si>
    <t>Paper 3 (Others, pasted in a row)</t>
  </si>
  <si>
    <t>Paper 9 (NaNO3)</t>
  </si>
  <si>
    <t>Paper 12 (AgNO3)</t>
  </si>
  <si>
    <t>Paper 13 (KI)</t>
  </si>
  <si>
    <t>Paper 14 (Na2SO4</t>
  </si>
  <si>
    <t>Paper 14 (K2SO4)</t>
  </si>
  <si>
    <t>Paper 14 ((NH4)2SO4)</t>
  </si>
  <si>
    <t>Paper 14 (MgSO4)</t>
  </si>
  <si>
    <t>Paper 14 (MnSO4)</t>
  </si>
  <si>
    <t>Paper 14 (Li2SO4)</t>
  </si>
  <si>
    <t>Paper 14 (NiSO4)</t>
  </si>
  <si>
    <t>Paper 14 (CuSO4)</t>
  </si>
  <si>
    <t>Paper 14 (ZnSO4)</t>
  </si>
  <si>
    <t>Paper 15 (LiNO3)</t>
  </si>
  <si>
    <t>Paper 15 (KNO3)</t>
  </si>
  <si>
    <t>Paper 15 (Ba(NO3)2)</t>
  </si>
  <si>
    <t>Paper 15 (Ca(NO3)2)</t>
  </si>
  <si>
    <t>Paper 16 (NaClO4)</t>
  </si>
  <si>
    <t>25C</t>
  </si>
  <si>
    <t>110C</t>
  </si>
  <si>
    <t>Water activities, osmotic and activity coefficients in aqueous chloride solutions atT =  298.15 K by the hygrometric method</t>
  </si>
  <si>
    <t>NaCl, many more</t>
  </si>
  <si>
    <t>10ish each</t>
  </si>
  <si>
    <t>Seems experimentally regisered</t>
  </si>
  <si>
    <t>Note about 0.98 relative humidty but most data seem not to use that so should be ok…</t>
  </si>
  <si>
    <t>NaCl molality</t>
  </si>
  <si>
    <t>NaCl mole fraction</t>
  </si>
  <si>
    <t>NaCl mass fraction</t>
  </si>
  <si>
    <t>Water mole fraction (for RH)</t>
  </si>
  <si>
    <t>NaCl γ</t>
  </si>
  <si>
    <t>a_w</t>
  </si>
  <si>
    <t>CsCl molality</t>
  </si>
  <si>
    <t>CsCl mole fraction</t>
  </si>
  <si>
    <t>CsCl mass fraction</t>
  </si>
  <si>
    <t>NH4Cl molality</t>
  </si>
  <si>
    <t>NH4Cl mole fraction</t>
  </si>
  <si>
    <t>NH4Cl mass fraction</t>
  </si>
  <si>
    <t>KCl molality</t>
  </si>
  <si>
    <t>KCl mole fraction</t>
  </si>
  <si>
    <t>KCl mass fraction</t>
  </si>
  <si>
    <t>LiCl</t>
  </si>
  <si>
    <t>MgCl2</t>
  </si>
  <si>
    <t>CaCl2</t>
  </si>
  <si>
    <t>25.05C</t>
  </si>
  <si>
    <t>40.05C</t>
  </si>
  <si>
    <t>0.9906</t>
  </si>
  <si>
    <t>0.9907</t>
  </si>
  <si>
    <t>I (molality?)</t>
  </si>
  <si>
    <t>NaNO3 mole fraction</t>
  </si>
  <si>
    <t>NaNO3 mass fraction</t>
  </si>
  <si>
    <t>Mean γ</t>
  </si>
  <si>
    <t>φ</t>
  </si>
  <si>
    <t>G_xs</t>
  </si>
  <si>
    <t>m / mol.kg-1</t>
  </si>
  <si>
    <t>AgNO3 mole fraction</t>
  </si>
  <si>
    <t>AgNO3 mass fraction</t>
  </si>
  <si>
    <t>aw</t>
  </si>
  <si>
    <t>ϕ</t>
  </si>
  <si>
    <t>m0a/mol·kg−1</t>
  </si>
  <si>
    <t>KI mole fraction</t>
  </si>
  <si>
    <t>KI mass fraction</t>
  </si>
  <si>
    <t>aw calc</t>
  </si>
  <si>
    <t>Φ</t>
  </si>
  <si>
    <t>Φ calc</t>
  </si>
  <si>
    <t>GE (kJ/mol)b</t>
  </si>
  <si>
    <t>GE (kJ/mol) calc</t>
  </si>
  <si>
    <t>Na2SO4 mole fraction</t>
  </si>
  <si>
    <t>Na2SO4 mass fraction</t>
  </si>
  <si>
    <t>K2SO4 mole fraction</t>
  </si>
  <si>
    <t>K2SO4 mass fraction</t>
  </si>
  <si>
    <t xml:space="preserve"> mole fraction</t>
  </si>
  <si>
    <t xml:space="preserve"> mass fraction</t>
  </si>
  <si>
    <t>osm. coeff.</t>
  </si>
  <si>
    <t>Hygrometric determination of water activities, osmotic and activity coefficients of (NaCl +  KCl)(aq) at T =  298.15 K</t>
  </si>
  <si>
    <t>NaCl and KCl</t>
  </si>
  <si>
    <t>10ish</t>
  </si>
  <si>
    <t>Plots activity vs molality</t>
  </si>
  <si>
    <t>0.9856</t>
  </si>
  <si>
    <t>0.9860</t>
  </si>
  <si>
    <t>–0.0036</t>
  </si>
  <si>
    <t>The Vapor Pressures and Activity Coefficients of Aqueous Solutions of Ammonium Chloride at 25°1</t>
  </si>
  <si>
    <t>NH4Cl, (NaCl, KCl)</t>
  </si>
  <si>
    <t>0.9750</t>
  </si>
  <si>
    <t>0.9756</t>
  </si>
  <si>
    <t>–0.0368</t>
  </si>
  <si>
    <t>0.942</t>
  </si>
  <si>
    <t>0.945</t>
  </si>
  <si>
    <t>–0.0989</t>
  </si>
  <si>
    <t>−0.0001</t>
  </si>
  <si>
    <t>THE ACTIVITY COEFFICIENTS OF AMMONIUM PERCHLORATE IN WATER AT 25°</t>
  </si>
  <si>
    <t>NH4ClO3</t>
  </si>
  <si>
    <t>Only mean activtiy coefficient</t>
  </si>
  <si>
    <t>0.902</t>
  </si>
  <si>
    <t>0.908</t>
  </si>
  <si>
    <t>–0.2604</t>
  </si>
  <si>
    <t>−0.0004</t>
  </si>
  <si>
    <t>−0.0003</t>
  </si>
  <si>
    <t>CHEMEO</t>
  </si>
  <si>
    <t>KCl (+other but eh)</t>
  </si>
  <si>
    <t>Database of properties published.</t>
  </si>
  <si>
    <t>Solid sagreement with KCl from 3</t>
  </si>
  <si>
    <t>0.849</t>
  </si>
  <si>
    <t>0.862</t>
  </si>
  <si>
    <t>–0.4556</t>
  </si>
  <si>
    <t>−0.0010</t>
  </si>
  <si>
    <t>−0.0009</t>
  </si>
  <si>
    <t>The Solubility, Activity Coefficients and Solubility Product of Manganese(II) Iodatela</t>
  </si>
  <si>
    <t>0.789</t>
  </si>
  <si>
    <t>0.810</t>
  </si>
  <si>
    <t>–0.6770</t>
  </si>
  <si>
    <t>−0.0035</t>
  </si>
  <si>
    <t>−0.0033</t>
  </si>
  <si>
    <t>Activity Coefficients, Phase Diagrams of the NaNO3-Pb(NO3)2-H2O System at 298.2 K, and Its Applications</t>
  </si>
  <si>
    <t>10ish (for no Pb)</t>
  </si>
  <si>
    <t>0.723</t>
  </si>
  <si>
    <t>0.750</t>
  </si>
  <si>
    <t>–0.9175</t>
  </si>
  <si>
    <t>−0.0092</t>
  </si>
  <si>
    <t>−0.0085</t>
  </si>
  <si>
    <t>Osmotic and activity coefficient investigation on the CsNO3 + methanol + water and CsNO3 + ethanol + water ternary systems at 298.15 K</t>
  </si>
  <si>
    <t>CsNO3</t>
  </si>
  <si>
    <t>0.653</t>
  </si>
  <si>
    <t>0.688</t>
  </si>
  <si>
    <t>–1.1742</t>
  </si>
  <si>
    <t>−0.0233</t>
  </si>
  <si>
    <t>−0.0214</t>
  </si>
  <si>
    <t>Mean Activity Coefficients of NaNO3 and the Mixing Ion-Interaction Parameters in the Ternary System (NaNO3 + CsNO3 + H2O) at 298.15 K by EMF Method</t>
  </si>
  <si>
    <t xml:space="preserve"> (and CsNO3 mix)</t>
  </si>
  <si>
    <t>Solid agreement with the paper two above</t>
  </si>
  <si>
    <t>0.582</t>
  </si>
  <si>
    <t>0.625</t>
  </si>
  <si>
    <t>–1.4471</t>
  </si>
  <si>
    <t>−0.0399</t>
  </si>
  <si>
    <t>−0.0364</t>
  </si>
  <si>
    <t>Thermodynamic description of aqueous solutions of silver nitrate: Experimental and modeling</t>
  </si>
  <si>
    <t>For this and next, my data has a before φ but φ was before a (def for model that was order done)</t>
  </si>
  <si>
    <t>0.512</t>
  </si>
  <si>
    <t>0.561</t>
  </si>
  <si>
    <t>–1.7324</t>
  </si>
  <si>
    <t>−0.0579</t>
  </si>
  <si>
    <t>−0.0531</t>
  </si>
  <si>
    <t>0.443</t>
  </si>
  <si>
    <t>0.500</t>
  </si>
  <si>
    <t>–2.0293</t>
  </si>
  <si>
    <t>−0.0767</t>
  </si>
  <si>
    <t>−0.0712</t>
  </si>
  <si>
    <t>Measurements and Calculations mean activity coefficients of KI in the KI–KCl–H2O ternary system at 298.15 K</t>
  </si>
  <si>
    <t>Cites some other past paperbut not checking it out</t>
  </si>
  <si>
    <t>KI–H2O binary system at 298.15 K and 95.5 kPa</t>
  </si>
  <si>
    <t>0.444</t>
  </si>
  <si>
    <t>–2.3433</t>
  </si>
  <si>
    <t>−0.0968</t>
  </si>
  <si>
    <t>−0.0906</t>
  </si>
  <si>
    <t>Water activity, osmotic and activity coefficients of aqueous solutions of Li2SO4, Na2SO4, K2SO4, (NH4)2SO4, MgSO4, MnSO4, NiSO4, CuSO4, and ZnSO4 at T=298.15 K</t>
  </si>
  <si>
    <t>Sulfates</t>
  </si>
  <si>
    <t>Uses 'a hygrometric method'</t>
  </si>
  <si>
    <t>0.394</t>
  </si>
  <si>
    <t>−0.1173</t>
  </si>
  <si>
    <t>−0.1111</t>
  </si>
  <si>
    <t>Water Activities and Osmotic and Activity Coefficients of Aqueous Solutions of Nitrates at 25°C by the Hygrometric Method</t>
  </si>
  <si>
    <t>Nitrates</t>
  </si>
  <si>
    <t>−0.1379</t>
  </si>
  <si>
    <t>−0.1328</t>
  </si>
  <si>
    <t>Isotonic Solutions: Osmotic and Activity Coefficients of Lithium and Sodium Perchlorates at 25°C</t>
  </si>
  <si>
    <t>Li and Na  Perchlorates</t>
  </si>
  <si>
    <t>Calculated from osmotic coefficients</t>
  </si>
  <si>
    <t>−0.1587</t>
  </si>
  <si>
    <t>−0.1555</t>
  </si>
  <si>
    <t>−0.1809</t>
  </si>
  <si>
    <t>−0.1792</t>
  </si>
  <si>
    <t>Paper 16 (LiClO4)</t>
  </si>
  <si>
    <t>Paper 17 (KClO3)</t>
  </si>
  <si>
    <t>Isotonic Solutions: Activity Coefficients of Sodium Brómate and Potassium Chlorate</t>
  </si>
  <si>
    <t>KClO3</t>
  </si>
  <si>
    <t>Thermodynamic Properties of Aqueous Electrolyte Solutions^ 2. Vapor Pressure of Aqueous Solutions of NaBr, Nal, KCI, KBr, KI, RbCI, CsCI, CsBr, Csl, MQCI21 CaCl2* GaBr2, Cal2i SrCl2, SrBr2, Srl2, BaCI2, and BaBr2</t>
  </si>
  <si>
    <t>NaBr, Nal, KCI, KBr, KI, RbCI, CsCI, CsBr, Csl, MQCI21 CaCl2* GaBr2, Cal2i SrCl2, SrBr2, Srl2, BaCI2, and BaBr2</t>
  </si>
  <si>
    <t>NaBr</t>
  </si>
  <si>
    <t>NaI</t>
  </si>
  <si>
    <t>KBr</t>
  </si>
  <si>
    <t>RbCl</t>
  </si>
  <si>
    <t>CsBr</t>
  </si>
  <si>
    <t>CsI</t>
  </si>
  <si>
    <t>CaBr2</t>
  </si>
  <si>
    <t>CaI2</t>
  </si>
  <si>
    <t>SrCl2</t>
  </si>
  <si>
    <t>SrBr2</t>
  </si>
  <si>
    <t>SrI2</t>
  </si>
  <si>
    <t>BaCl2</t>
  </si>
  <si>
    <t>BaBr2</t>
  </si>
  <si>
    <t>Paper 18 (NaBr)</t>
  </si>
  <si>
    <t>Calculated from osmotic coefficients, at 303.15 K</t>
  </si>
  <si>
    <t>Paper 18 (NaI)</t>
  </si>
  <si>
    <t>Paper 18 (KBr)</t>
  </si>
  <si>
    <t>Paper 18 (RbCl)</t>
  </si>
  <si>
    <t>Paper 18 (CsBr)</t>
  </si>
  <si>
    <t>Paper 18 (CsI)</t>
  </si>
  <si>
    <t>Paper 18 (CaBr2)</t>
  </si>
  <si>
    <t>Paper 18 (CaI2)</t>
  </si>
  <si>
    <t>Paper 18 (SrCl2)</t>
  </si>
  <si>
    <t>Paper 18 (SrBr2)</t>
  </si>
  <si>
    <t>Paper 18 (SrI2)</t>
  </si>
  <si>
    <t>Paper 18 (BaCl2)</t>
  </si>
  <si>
    <t>Paper 18 (BaBr2)</t>
  </si>
  <si>
    <t>NH4NO3</t>
  </si>
  <si>
    <t>Used by Garin</t>
  </si>
  <si>
    <t>Deliquescence, Efflorescence, and Water Activity in Ammonium Nitrate and Mixed</t>
  </si>
  <si>
    <t>Paper 19 (NH4NO3)</t>
  </si>
  <si>
    <t>mole ratio (water:salt)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</si>
</sst>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u/>
      <sz val="11"/>
      <color theme="10"/>
      <name val="Aptos Narrow"/>
      <family val="2"/>
      <scheme val="minor"/>
    </font>
    <font>
      <sz val="11"/>
      <color rgb="FFE6E8F0"/>
      <name val="Courier New"/>
      <family val="3"/>
    </font>
    <font>
      <sz val="11"/>
      <color theme="1"/>
      <name val="Aptos Narrow"/>
      <scheme val="minor"/>
    </font>
    <font>
      <b/>
      <sz val="11"/>
      <color theme="1"/>
      <name val="Aptos Narrow"/>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cellStyleXfs>
  <cellXfs count="11">
    <xf numFmtId="0" fontId="0" fillId="0" borderId="0" xfId="0"/>
    <xf numFmtId="0" fontId="1" fillId="0" borderId="0" xfId="0" applyFont="1" applyAlignment="1">
      <alignment wrapText="1"/>
    </xf>
    <xf numFmtId="0" fontId="0" fillId="0" borderId="0" xfId="0" applyAlignment="1">
      <alignment wrapText="1"/>
    </xf>
    <xf numFmtId="0" fontId="0" fillId="0" borderId="0" xfId="0" quotePrefix="1" applyAlignment="1">
      <alignment wrapText="1"/>
    </xf>
    <xf numFmtId="0" fontId="2" fillId="0" borderId="0" xfId="1" applyAlignment="1">
      <alignment wrapText="1"/>
    </xf>
    <xf numFmtId="0" fontId="1" fillId="2" borderId="0" xfId="0" applyFont="1" applyFill="1" applyAlignment="1">
      <alignment wrapText="1"/>
    </xf>
    <xf numFmtId="0" fontId="0" fillId="2" borderId="0" xfId="0" applyFill="1" applyAlignment="1">
      <alignment wrapText="1"/>
    </xf>
    <xf numFmtId="0" fontId="3" fillId="0" borderId="0" xfId="0" applyFont="1"/>
    <xf numFmtId="0" fontId="4" fillId="0" borderId="0" xfId="0" applyFont="1" applyAlignment="1">
      <alignment wrapText="1"/>
    </xf>
    <xf numFmtId="0" fontId="2" fillId="0" borderId="0" xfId="1"/>
    <xf numFmtId="0" fontId="5" fillId="0" borderId="0" xfId="0"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6</xdr:col>
      <xdr:colOff>529814</xdr:colOff>
      <xdr:row>1</xdr:row>
      <xdr:rowOff>167981</xdr:rowOff>
    </xdr:from>
    <xdr:to>
      <xdr:col>11</xdr:col>
      <xdr:colOff>181535</xdr:colOff>
      <xdr:row>2</xdr:row>
      <xdr:rowOff>532053</xdr:rowOff>
    </xdr:to>
    <xdr:pic>
      <xdr:nvPicPr>
        <xdr:cNvPr id="3" name="Picture 2">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6865620" y="167981"/>
          <a:ext cx="2684033" cy="987121"/>
        </a:xfrm>
        <a:prstGeom prst="rect">
          <a:avLst/>
        </a:prstGeom>
        <a:noFill/>
        <a:ln>
          <a:prstDash val="solid"/>
        </a:ln>
      </xdr:spPr>
    </xdr:pic>
    <xdr:clientData/>
  </xdr:twoCellAnchor>
  <xdr:twoCellAnchor editAs="oneCell">
    <xdr:from>
      <xdr:col>7</xdr:col>
      <xdr:colOff>48810</xdr:colOff>
      <xdr:row>2</xdr:row>
      <xdr:rowOff>895606</xdr:rowOff>
    </xdr:from>
    <xdr:to>
      <xdr:col>9</xdr:col>
      <xdr:colOff>248835</xdr:colOff>
      <xdr:row>4</xdr:row>
      <xdr:rowOff>211263</xdr:rowOff>
    </xdr:to>
    <xdr:pic>
      <xdr:nvPicPr>
        <xdr:cNvPr id="4" name="Picture 3">
          <a:extLst>
            <a:ext uri="{FF2B5EF4-FFF2-40B4-BE49-F238E27FC236}">
              <a16:creationId xmlns:a16="http://schemas.microsoft.com/office/drawing/2014/main" id="{00000000-0008-0000-0300-000004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6927266" y="1256789"/>
          <a:ext cx="1440193" cy="836474"/>
        </a:xfrm>
        <a:prstGeom prst="rect">
          <a:avLst/>
        </a:prstGeom>
        <a:noFill/>
        <a:ln>
          <a:prstDash val="solid"/>
        </a:ln>
      </xdr:spPr>
    </xdr:pic>
    <xdr:clientData/>
  </xdr:twoCellAnchor>
  <xdr:twoCellAnchor editAs="oneCell">
    <xdr:from>
      <xdr:col>7</xdr:col>
      <xdr:colOff>27659</xdr:colOff>
      <xdr:row>6</xdr:row>
      <xdr:rowOff>145385</xdr:rowOff>
    </xdr:from>
    <xdr:to>
      <xdr:col>9</xdr:col>
      <xdr:colOff>173243</xdr:colOff>
      <xdr:row>8</xdr:row>
      <xdr:rowOff>57962</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3"/>
        <a:stretch>
          <a:fillRect/>
        </a:stretch>
      </xdr:blipFill>
      <xdr:spPr>
        <a:xfrm>
          <a:off x="6907430" y="2156521"/>
          <a:ext cx="1390366" cy="1148617"/>
        </a:xfrm>
        <a:prstGeom prst="rect">
          <a:avLst/>
        </a:prstGeom>
        <a:ln>
          <a:prstDash val="solid"/>
        </a:ln>
      </xdr:spPr>
    </xdr:pic>
    <xdr:clientData/>
  </xdr:twoCellAnchor>
  <xdr:twoCellAnchor editAs="oneCell">
    <xdr:from>
      <xdr:col>7</xdr:col>
      <xdr:colOff>97816</xdr:colOff>
      <xdr:row>8</xdr:row>
      <xdr:rowOff>37190</xdr:rowOff>
    </xdr:from>
    <xdr:to>
      <xdr:col>9</xdr:col>
      <xdr:colOff>17417</xdr:colOff>
      <xdr:row>9</xdr:row>
      <xdr:rowOff>591348</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4"/>
        <a:stretch>
          <a:fillRect/>
        </a:stretch>
      </xdr:blipFill>
      <xdr:spPr>
        <a:xfrm>
          <a:off x="6977587" y="3327397"/>
          <a:ext cx="1156763" cy="1178454"/>
        </a:xfrm>
        <a:prstGeom prst="rect">
          <a:avLst/>
        </a:prstGeom>
        <a:ln>
          <a:prstDash val="solid"/>
        </a:ln>
      </xdr:spPr>
    </xdr:pic>
    <xdr:clientData/>
  </xdr:twoCellAnchor>
  <xdr:twoCellAnchor editAs="oneCell">
    <xdr:from>
      <xdr:col>9</xdr:col>
      <xdr:colOff>240972</xdr:colOff>
      <xdr:row>8</xdr:row>
      <xdr:rowOff>52750</xdr:rowOff>
    </xdr:from>
    <xdr:to>
      <xdr:col>11</xdr:col>
      <xdr:colOff>163014</xdr:colOff>
      <xdr:row>9</xdr:row>
      <xdr:rowOff>513346</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5"/>
        <a:stretch>
          <a:fillRect/>
        </a:stretch>
      </xdr:blipFill>
      <xdr:spPr>
        <a:xfrm>
          <a:off x="8361715" y="3342957"/>
          <a:ext cx="1161108" cy="1077272"/>
        </a:xfrm>
        <a:prstGeom prst="rect">
          <a:avLst/>
        </a:prstGeom>
        <a:ln>
          <a:prstDash val="solid"/>
        </a:ln>
      </xdr:spPr>
    </xdr:pic>
    <xdr:clientData/>
  </xdr:twoCellAnchor>
  <xdr:twoCellAnchor editAs="oneCell">
    <xdr:from>
      <xdr:col>6</xdr:col>
      <xdr:colOff>265705</xdr:colOff>
      <xdr:row>4</xdr:row>
      <xdr:rowOff>273021</xdr:rowOff>
    </xdr:from>
    <xdr:to>
      <xdr:col>9</xdr:col>
      <xdr:colOff>103200</xdr:colOff>
      <xdr:row>6</xdr:row>
      <xdr:rowOff>76535</xdr:rowOff>
    </xdr:to>
    <xdr:pic>
      <xdr:nvPicPr>
        <xdr:cNvPr id="5" name="Picture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6"/>
        <a:stretch>
          <a:fillRect/>
        </a:stretch>
      </xdr:blipFill>
      <xdr:spPr>
        <a:xfrm>
          <a:off x="6611326" y="2769228"/>
          <a:ext cx="1639296" cy="1047807"/>
        </a:xfrm>
        <a:prstGeom prst="rect">
          <a:avLst/>
        </a:prstGeom>
        <a:ln>
          <a:prstDash val="solid"/>
        </a:ln>
      </xdr:spPr>
    </xdr:pic>
    <xdr:clientData/>
  </xdr:twoCellAnchor>
  <xdr:twoCellAnchor editAs="oneCell">
    <xdr:from>
      <xdr:col>6</xdr:col>
      <xdr:colOff>198104</xdr:colOff>
      <xdr:row>16</xdr:row>
      <xdr:rowOff>0</xdr:rowOff>
    </xdr:from>
    <xdr:to>
      <xdr:col>8</xdr:col>
      <xdr:colOff>475480</xdr:colOff>
      <xdr:row>17</xdr:row>
      <xdr:rowOff>237210</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7"/>
        <a:stretch>
          <a:fillRect/>
        </a:stretch>
      </xdr:blipFill>
      <xdr:spPr>
        <a:xfrm>
          <a:off x="6039339" y="9915181"/>
          <a:ext cx="1356111" cy="856909"/>
        </a:xfrm>
        <a:prstGeom prst="rect">
          <a:avLst/>
        </a:prstGeom>
        <a:ln>
          <a:prstDash val="solid"/>
        </a:ln>
      </xdr:spPr>
    </xdr:pic>
    <xdr:clientData/>
  </xdr:twoCellAnchor>
  <xdr:twoCellAnchor editAs="oneCell">
    <xdr:from>
      <xdr:col>6</xdr:col>
      <xdr:colOff>195090</xdr:colOff>
      <xdr:row>17</xdr:row>
      <xdr:rowOff>511409</xdr:rowOff>
    </xdr:from>
    <xdr:to>
      <xdr:col>8</xdr:col>
      <xdr:colOff>103282</xdr:colOff>
      <xdr:row>19</xdr:row>
      <xdr:rowOff>106595</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8"/>
        <a:stretch>
          <a:fillRect/>
        </a:stretch>
      </xdr:blipFill>
      <xdr:spPr>
        <a:xfrm>
          <a:off x="6036325" y="11046289"/>
          <a:ext cx="986927" cy="834583"/>
        </a:xfrm>
        <a:prstGeom prst="rect">
          <a:avLst/>
        </a:prstGeom>
        <a:ln>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pubs.acs.org/doi/pdf/10.1021/ic50195a058" TargetMode="External"/><Relationship Id="rId13" Type="http://schemas.openxmlformats.org/officeDocument/2006/relationships/hyperlink" Target="https://www.amazon.com/Electrolyte-Solutions-Second-Revised-Chemistry/dp/0486422259" TargetMode="External"/><Relationship Id="rId3" Type="http://schemas.openxmlformats.org/officeDocument/2006/relationships/hyperlink" Target="https://onlinelibrary.wiley.com/doi/10.1002/er.1790" TargetMode="External"/><Relationship Id="rId7" Type="http://schemas.openxmlformats.org/officeDocument/2006/relationships/hyperlink" Target="https://pubs.rsc.org/en/content/articlelanding/1940/tf/tf9403600733" TargetMode="External"/><Relationship Id="rId12" Type="http://schemas.openxmlformats.org/officeDocument/2006/relationships/hyperlink" Target="https://scispace.com/pdf/thermodynamics-of-electrolytes-ii-activity-and-osmotic-2dsf7obfxf.pdf" TargetMode="External"/><Relationship Id="rId2" Type="http://schemas.openxmlformats.org/officeDocument/2006/relationships/hyperlink" Target="https://pubs.aip.org/aip/jpr/article/1/4/1047/241070/Osmotic-Coefficients-and-Mean-Activity" TargetMode="External"/><Relationship Id="rId1" Type="http://schemas.openxmlformats.org/officeDocument/2006/relationships/hyperlink" Target="https://www.sciencedirect.com/science/article/pii/S1290072903001625?via%3Dihub" TargetMode="External"/><Relationship Id="rId6" Type="http://schemas.openxmlformats.org/officeDocument/2006/relationships/hyperlink" Target="https://www.sciencedirect.com/science/article/pii/036031998590093X" TargetMode="External"/><Relationship Id="rId11" Type="http://schemas.openxmlformats.org/officeDocument/2006/relationships/hyperlink" Target="https://eprints.whiterose.ac.uk/id/eprint/102328/3/journal_paper_jced_revf.pdf" TargetMode="External"/><Relationship Id="rId5" Type="http://schemas.openxmlformats.org/officeDocument/2006/relationships/hyperlink" Target="https://www.tandfonline.com/doi/abs/10.1080/027868299304219" TargetMode="External"/><Relationship Id="rId10" Type="http://schemas.openxmlformats.org/officeDocument/2006/relationships/hyperlink" Target="https://pubs.acs.org/doi/pdf/10.1021/ie0489148" TargetMode="External"/><Relationship Id="rId4" Type="http://schemas.openxmlformats.org/officeDocument/2006/relationships/hyperlink" Target="https://pubs.acs.org/doi/pdf/10.1021/je00060a020" TargetMode="External"/><Relationship Id="rId9" Type="http://schemas.openxmlformats.org/officeDocument/2006/relationships/hyperlink" Target="https://srd.nist.gov/jpcrdreprint/1.555639.pdf" TargetMode="External"/><Relationship Id="rId14" Type="http://schemas.openxmlformats.org/officeDocument/2006/relationships/hyperlink" Target="https://comp.chem.umn.edu/mnso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aiche.onlinelibrary.wiley.com/doi/full/10.1002/aic.15875" TargetMode="External"/><Relationship Id="rId13" Type="http://schemas.openxmlformats.org/officeDocument/2006/relationships/hyperlink" Target="https://www.3ds.com/products/biovia" TargetMode="External"/><Relationship Id="rId3" Type="http://schemas.openxmlformats.org/officeDocument/2006/relationships/hyperlink" Target="https://arxiv.org/html/2412.04993v1" TargetMode="External"/><Relationship Id="rId7" Type="http://schemas.openxmlformats.org/officeDocument/2006/relationships/hyperlink" Target="https://www.sciencedirect.com/science/article/abs/pii/S0378381210003201" TargetMode="External"/><Relationship Id="rId12" Type="http://schemas.openxmlformats.org/officeDocument/2006/relationships/hyperlink" Target="https://github.com/usnistgov/COSMOSAC" TargetMode="External"/><Relationship Id="rId2" Type="http://schemas.openxmlformats.org/officeDocument/2006/relationships/hyperlink" Target="http://pubs.aip.org/aip/jcp/article/147/14/144108/195509/Activity-coefficients-from-molecular-simulations" TargetMode="External"/><Relationship Id="rId1" Type="http://schemas.openxmlformats.org/officeDocument/2006/relationships/hyperlink" Target="https://link.springer.com/article/10.1007/s10953-019-00905-y" TargetMode="External"/><Relationship Id="rId6" Type="http://schemas.openxmlformats.org/officeDocument/2006/relationships/hyperlink" Target="https://www.sciencedirect.com/science/article/pii/S2949747724000277" TargetMode="External"/><Relationship Id="rId11" Type="http://schemas.openxmlformats.org/officeDocument/2006/relationships/hyperlink" Target="https://www.scm.com/doc/COSMO-RS/COSMO-RS_and_COSMO-SAC.html" TargetMode="External"/><Relationship Id="rId5" Type="http://schemas.openxmlformats.org/officeDocument/2006/relationships/hyperlink" Target="https://www.sciencedirect.com/science/article/pii/S0167732222026253" TargetMode="External"/><Relationship Id="rId15" Type="http://schemas.openxmlformats.org/officeDocument/2006/relationships/hyperlink" Target="https://github.com/TUHH-TVT" TargetMode="External"/><Relationship Id="rId10" Type="http://schemas.openxmlformats.org/officeDocument/2006/relationships/hyperlink" Target="https://pubs.acs.org/doi/full/10.1021/acs.jctc.9b01016" TargetMode="External"/><Relationship Id="rId4" Type="http://schemas.openxmlformats.org/officeDocument/2006/relationships/hyperlink" Target="https://pubs.acs.org/doi/10.1021/acs.jpca.3c05892" TargetMode="External"/><Relationship Id="rId9" Type="http://schemas.openxmlformats.org/officeDocument/2006/relationships/hyperlink" Target="https://www.3ds.com/products/biovia" TargetMode="External"/><Relationship Id="rId14" Type="http://schemas.openxmlformats.org/officeDocument/2006/relationships/hyperlink" Target="https://www.sciencedirect.com/science/article/pii/S0378381222000954"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www.sciencedirect.com/science/article/pii/S2666386424001784" TargetMode="External"/><Relationship Id="rId2" Type="http://schemas.openxmlformats.org/officeDocument/2006/relationships/hyperlink" Target="https://srd.nist.gov/jpcrdreprint/1.555926.pdf" TargetMode="External"/><Relationship Id="rId1" Type="http://schemas.openxmlformats.org/officeDocument/2006/relationships/hyperlink" Target="https://journals.aps.org/pra/abstract/10.1103/PhysRevA.6.33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chemeo.com/mid/10-119-j/potassium-chloride_Water" TargetMode="External"/><Relationship Id="rId13" Type="http://schemas.openxmlformats.org/officeDocument/2006/relationships/hyperlink" Target="https://www.sciencedirect.com/science/article/pii/S0378381225001293" TargetMode="External"/><Relationship Id="rId18" Type="http://schemas.openxmlformats.org/officeDocument/2006/relationships/hyperlink" Target="https://pubs.acs.org/doi/pdf/10.1021/je00002a021" TargetMode="External"/><Relationship Id="rId3" Type="http://schemas.openxmlformats.org/officeDocument/2006/relationships/hyperlink" Target="https://pmc.ncbi.nlm.nih.gov/articles/PMC11579935/" TargetMode="External"/><Relationship Id="rId7" Type="http://schemas.openxmlformats.org/officeDocument/2006/relationships/hyperlink" Target="https://pubs.acs.org/doi/pdf/10.1021/j100811a502" TargetMode="External"/><Relationship Id="rId12" Type="http://schemas.openxmlformats.org/officeDocument/2006/relationships/hyperlink" Target="https://onlinelibrary.wiley.com/doi/10.1155/2022/9385577" TargetMode="External"/><Relationship Id="rId17" Type="http://schemas.openxmlformats.org/officeDocument/2006/relationships/hyperlink" Target="https://pubs.acs.org/doi/10.1021/j150452a019" TargetMode="External"/><Relationship Id="rId2" Type="http://schemas.openxmlformats.org/officeDocument/2006/relationships/hyperlink" Target="https://pmc.ncbi.nlm.nih.gov/articles/PMC11197750/" TargetMode="External"/><Relationship Id="rId16" Type="http://schemas.openxmlformats.org/officeDocument/2006/relationships/hyperlink" Target="https://doi.org/10.1023/A:1025365900350" TargetMode="External"/><Relationship Id="rId1" Type="http://schemas.openxmlformats.org/officeDocument/2006/relationships/hyperlink" Target="https://www.webqc.org/molecular-weight-of-MnSO4.html" TargetMode="External"/><Relationship Id="rId6" Type="http://schemas.openxmlformats.org/officeDocument/2006/relationships/hyperlink" Target="https://pubs.acs.org/doi/10.1021/ja01286a019" TargetMode="External"/><Relationship Id="rId11" Type="http://schemas.openxmlformats.org/officeDocument/2006/relationships/hyperlink" Target="https://www.sciencedirect.com/science/article/pii/S0167732214000920" TargetMode="External"/><Relationship Id="rId5" Type="http://schemas.openxmlformats.org/officeDocument/2006/relationships/hyperlink" Target="https://www.sciencedirect.com/science/article/pii/S0021961401908456" TargetMode="External"/><Relationship Id="rId15" Type="http://schemas.openxmlformats.org/officeDocument/2006/relationships/hyperlink" Target="https://www.sciencedirect.com/science/article/pii/S0021961402003154" TargetMode="External"/><Relationship Id="rId10" Type="http://schemas.openxmlformats.org/officeDocument/2006/relationships/hyperlink" Target="https://pubs.acs.org/doi/10.1021/acs.jced.3c00592" TargetMode="External"/><Relationship Id="rId19" Type="http://schemas.openxmlformats.org/officeDocument/2006/relationships/drawing" Target="../drawings/drawing1.xml"/><Relationship Id="rId4" Type="http://schemas.openxmlformats.org/officeDocument/2006/relationships/hyperlink" Target="https://www.tandfonline.com/doi/full/10.1080/08827500500339299" TargetMode="External"/><Relationship Id="rId9" Type="http://schemas.openxmlformats.org/officeDocument/2006/relationships/hyperlink" Target="https://pubs.acs.org/doi/pdf/10.1021/ja01154a113" TargetMode="External"/><Relationship Id="rId14" Type="http://schemas.openxmlformats.org/officeDocument/2006/relationships/hyperlink" Target="https://www.sciencedirect.com/science/article/pii/S01677322210265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4"/>
  <sheetViews>
    <sheetView topLeftCell="A7" zoomScale="97" zoomScaleNormal="100" workbookViewId="0">
      <selection activeCell="H24" sqref="H24"/>
    </sheetView>
  </sheetViews>
  <sheetFormatPr baseColWidth="10" defaultColWidth="25.5" defaultRowHeight="15" x14ac:dyDescent="0.2"/>
  <cols>
    <col min="1" max="4" width="25.5" style="2" customWidth="1"/>
    <col min="5" max="8" width="13.1640625" style="2" customWidth="1"/>
    <col min="9" max="9" width="25.5" style="2" customWidth="1"/>
    <col min="10" max="16384" width="25.5" style="2"/>
  </cols>
  <sheetData>
    <row r="1" spans="1:10" ht="32" customHeight="1" x14ac:dyDescent="0.2">
      <c r="A1" s="1" t="s">
        <v>0</v>
      </c>
      <c r="B1" s="1" t="s">
        <v>1</v>
      </c>
      <c r="C1" s="1" t="s">
        <v>2</v>
      </c>
      <c r="D1" s="1" t="s">
        <v>3</v>
      </c>
      <c r="E1" s="1" t="s">
        <v>4</v>
      </c>
      <c r="F1" s="1" t="s">
        <v>5</v>
      </c>
      <c r="G1" s="1" t="s">
        <v>6</v>
      </c>
      <c r="H1" s="1" t="s">
        <v>7</v>
      </c>
      <c r="I1" s="1" t="s">
        <v>8</v>
      </c>
      <c r="J1" s="1" t="s">
        <v>9</v>
      </c>
    </row>
    <row r="2" spans="1:10" ht="96" customHeight="1" x14ac:dyDescent="0.2">
      <c r="A2" s="4" t="s">
        <v>10</v>
      </c>
      <c r="B2" s="2" t="s">
        <v>11</v>
      </c>
      <c r="C2" s="2" t="s">
        <v>12</v>
      </c>
      <c r="D2" s="2" t="s">
        <v>13</v>
      </c>
      <c r="E2" s="2" t="s">
        <v>14</v>
      </c>
      <c r="F2" s="2" t="s">
        <v>15</v>
      </c>
      <c r="G2" s="2">
        <v>2004</v>
      </c>
      <c r="H2" s="2" t="s">
        <v>16</v>
      </c>
      <c r="I2" s="2" t="s">
        <v>17</v>
      </c>
      <c r="J2" s="2" t="s">
        <v>18</v>
      </c>
    </row>
    <row r="3" spans="1:10" ht="80" customHeight="1" x14ac:dyDescent="0.2">
      <c r="A3" s="4" t="s">
        <v>19</v>
      </c>
      <c r="B3" s="2" t="s">
        <v>20</v>
      </c>
      <c r="C3" s="2" t="s">
        <v>21</v>
      </c>
      <c r="E3" s="2" t="s">
        <v>22</v>
      </c>
      <c r="F3" s="2" t="s">
        <v>23</v>
      </c>
      <c r="G3" s="2">
        <v>1969</v>
      </c>
      <c r="H3" s="2" t="s">
        <v>24</v>
      </c>
      <c r="I3" s="2" t="s">
        <v>25</v>
      </c>
      <c r="J3" s="2" t="s">
        <v>26</v>
      </c>
    </row>
    <row r="4" spans="1:10" ht="80" customHeight="1" x14ac:dyDescent="0.2">
      <c r="A4" s="4" t="s">
        <v>27</v>
      </c>
      <c r="B4" s="2" t="s">
        <v>28</v>
      </c>
      <c r="C4" s="2" t="s">
        <v>29</v>
      </c>
      <c r="D4" s="2" t="s">
        <v>30</v>
      </c>
      <c r="F4" s="2" t="s">
        <v>31</v>
      </c>
      <c r="G4" s="2">
        <v>2010</v>
      </c>
    </row>
    <row r="5" spans="1:10" ht="80" customHeight="1" x14ac:dyDescent="0.2">
      <c r="A5" s="4" t="s">
        <v>32</v>
      </c>
      <c r="B5" s="2" t="s">
        <v>33</v>
      </c>
      <c r="C5" s="2" t="s">
        <v>34</v>
      </c>
      <c r="D5" s="2" t="s">
        <v>35</v>
      </c>
      <c r="F5" s="2" t="s">
        <v>36</v>
      </c>
      <c r="G5" s="2">
        <v>1990</v>
      </c>
      <c r="J5" s="2" t="s">
        <v>37</v>
      </c>
    </row>
    <row r="6" spans="1:10" ht="48" customHeight="1" x14ac:dyDescent="0.2">
      <c r="A6" s="4" t="s">
        <v>38</v>
      </c>
      <c r="B6" s="2" t="s">
        <v>39</v>
      </c>
      <c r="F6" s="2" t="s">
        <v>40</v>
      </c>
      <c r="G6" s="2">
        <v>2010</v>
      </c>
    </row>
    <row r="7" spans="1:10" ht="80" customHeight="1" x14ac:dyDescent="0.2">
      <c r="A7" s="4" t="s">
        <v>41</v>
      </c>
      <c r="B7" s="2" t="s">
        <v>42</v>
      </c>
      <c r="G7" s="2">
        <v>1985</v>
      </c>
    </row>
    <row r="8" spans="1:10" ht="48" customHeight="1" x14ac:dyDescent="0.2">
      <c r="A8" s="4" t="s">
        <v>43</v>
      </c>
      <c r="B8" s="2" t="s">
        <v>44</v>
      </c>
      <c r="F8" s="2" t="s">
        <v>23</v>
      </c>
      <c r="G8" s="2">
        <v>1940</v>
      </c>
      <c r="J8" s="2" t="s">
        <v>45</v>
      </c>
    </row>
    <row r="9" spans="1:10" ht="48" customHeight="1" x14ac:dyDescent="0.2">
      <c r="A9" s="4" t="s">
        <v>46</v>
      </c>
      <c r="B9" s="2" t="s">
        <v>47</v>
      </c>
      <c r="C9" s="2" t="s">
        <v>48</v>
      </c>
      <c r="D9" s="2" t="s">
        <v>49</v>
      </c>
      <c r="E9" s="2" t="s">
        <v>50</v>
      </c>
      <c r="F9" s="2" t="s">
        <v>51</v>
      </c>
      <c r="G9" s="2">
        <v>1979</v>
      </c>
      <c r="H9" s="2" t="s">
        <v>52</v>
      </c>
    </row>
    <row r="10" spans="1:10" ht="160" customHeight="1" x14ac:dyDescent="0.2">
      <c r="A10" s="4" t="s">
        <v>53</v>
      </c>
      <c r="B10" s="2" t="s">
        <v>54</v>
      </c>
      <c r="C10" s="2" t="s">
        <v>55</v>
      </c>
      <c r="D10" s="2" t="s">
        <v>56</v>
      </c>
      <c r="E10" s="2" t="s">
        <v>57</v>
      </c>
      <c r="F10" s="2" t="s">
        <v>23</v>
      </c>
      <c r="G10" s="2">
        <v>1981</v>
      </c>
      <c r="H10" s="2" t="s">
        <v>58</v>
      </c>
      <c r="I10" s="2" t="s">
        <v>59</v>
      </c>
    </row>
    <row r="11" spans="1:10" ht="80" customHeight="1" x14ac:dyDescent="0.2">
      <c r="A11" s="4" t="s">
        <v>60</v>
      </c>
      <c r="B11" s="2" t="s">
        <v>61</v>
      </c>
      <c r="C11" s="2" t="s">
        <v>62</v>
      </c>
      <c r="F11" s="2" t="s">
        <v>63</v>
      </c>
      <c r="G11" s="2">
        <v>2005</v>
      </c>
      <c r="H11" s="2" t="s">
        <v>64</v>
      </c>
      <c r="I11" s="2" t="s">
        <v>59</v>
      </c>
    </row>
    <row r="12" spans="1:10" x14ac:dyDescent="0.2">
      <c r="A12" s="4"/>
    </row>
    <row r="13" spans="1:10" ht="16" customHeight="1" x14ac:dyDescent="0.2">
      <c r="A13" s="2" t="s">
        <v>65</v>
      </c>
      <c r="B13" s="2" t="s">
        <v>66</v>
      </c>
      <c r="E13" s="2">
        <v>130</v>
      </c>
      <c r="F13" s="2" t="s">
        <v>67</v>
      </c>
    </row>
    <row r="14" spans="1:10" ht="48" customHeight="1" x14ac:dyDescent="0.2">
      <c r="A14" s="4" t="s">
        <v>68</v>
      </c>
      <c r="C14" s="2" t="s">
        <v>69</v>
      </c>
      <c r="D14" s="2" t="s">
        <v>70</v>
      </c>
      <c r="E14" s="2" t="s">
        <v>71</v>
      </c>
      <c r="F14" s="2" t="s">
        <v>67</v>
      </c>
      <c r="H14" s="2" t="s">
        <v>72</v>
      </c>
      <c r="I14" s="4"/>
    </row>
    <row r="15" spans="1:10" ht="16" customHeight="1" x14ac:dyDescent="0.2">
      <c r="A15" s="4" t="s">
        <v>73</v>
      </c>
      <c r="B15" s="2" t="s">
        <v>68</v>
      </c>
      <c r="I15" s="4"/>
    </row>
    <row r="16" spans="1:10" ht="16" customHeight="1" x14ac:dyDescent="0.2">
      <c r="A16" s="4" t="s">
        <v>74</v>
      </c>
      <c r="B16" s="2" t="s">
        <v>73</v>
      </c>
    </row>
    <row r="24" spans="1:10" ht="16" customHeight="1" x14ac:dyDescent="0.2">
      <c r="C24" s="2" t="s">
        <v>75</v>
      </c>
    </row>
    <row r="25" spans="1:10" ht="48" customHeight="1" x14ac:dyDescent="0.2">
      <c r="A25" s="4" t="s">
        <v>76</v>
      </c>
      <c r="B25" s="3" t="s">
        <v>77</v>
      </c>
      <c r="C25" s="2" t="s">
        <v>78</v>
      </c>
      <c r="D25" s="3" t="s">
        <v>79</v>
      </c>
      <c r="E25" s="3" t="s">
        <v>80</v>
      </c>
      <c r="F25" s="2" t="s">
        <v>81</v>
      </c>
      <c r="H25" s="3" t="s">
        <v>82</v>
      </c>
    </row>
    <row r="26" spans="1:10" ht="96" customHeight="1" x14ac:dyDescent="0.2">
      <c r="A26" s="2" t="s">
        <v>83</v>
      </c>
      <c r="B26" s="3" t="s">
        <v>77</v>
      </c>
      <c r="C26" s="2" t="s">
        <v>84</v>
      </c>
      <c r="D26" s="2" t="s">
        <v>85</v>
      </c>
      <c r="E26" s="2" t="s">
        <v>86</v>
      </c>
      <c r="F26" s="2" t="s">
        <v>51</v>
      </c>
      <c r="G26" s="2" t="s">
        <v>87</v>
      </c>
      <c r="H26" s="2" t="s">
        <v>88</v>
      </c>
      <c r="J26" s="2" t="s">
        <v>89</v>
      </c>
    </row>
    <row r="32" spans="1:10" x14ac:dyDescent="0.2">
      <c r="A32" s="1"/>
    </row>
    <row r="34" spans="1:2" x14ac:dyDescent="0.2">
      <c r="A34" s="1"/>
      <c r="B34" s="1"/>
    </row>
  </sheetData>
  <hyperlinks>
    <hyperlink ref="A2" r:id="rId1" xr:uid="{00000000-0004-0000-0000-000000000000}"/>
    <hyperlink ref="A3" r:id="rId2" xr:uid="{00000000-0004-0000-0000-000001000000}"/>
    <hyperlink ref="A4" r:id="rId3" xr:uid="{00000000-0004-0000-0000-000002000000}"/>
    <hyperlink ref="A5" r:id="rId4" xr:uid="{00000000-0004-0000-0000-000003000000}"/>
    <hyperlink ref="A6" r:id="rId5" xr:uid="{00000000-0004-0000-0000-000004000000}"/>
    <hyperlink ref="A7" r:id="rId6" xr:uid="{00000000-0004-0000-0000-000005000000}"/>
    <hyperlink ref="A8" r:id="rId7" xr:uid="{00000000-0004-0000-0000-000006000000}"/>
    <hyperlink ref="A9" r:id="rId8" display="Acidty of Zinc Chloride Solutions" xr:uid="{00000000-0004-0000-0000-000007000000}"/>
    <hyperlink ref="A10" r:id="rId9" xr:uid="{00000000-0004-0000-0000-000008000000}"/>
    <hyperlink ref="A11" r:id="rId10" xr:uid="{00000000-0004-0000-0000-000009000000}"/>
    <hyperlink ref="A14" r:id="rId11" xr:uid="{00000000-0004-0000-0000-00000A000000}"/>
    <hyperlink ref="A15" r:id="rId12" xr:uid="{00000000-0004-0000-0000-00000B000000}"/>
    <hyperlink ref="A16" r:id="rId13" xr:uid="{00000000-0004-0000-0000-00000C000000}"/>
    <hyperlink ref="A25" r:id="rId14" xr:uid="{00000000-0004-0000-0000-00000D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2"/>
  <sheetViews>
    <sheetView topLeftCell="A9" zoomScale="94" workbookViewId="0">
      <selection activeCell="D16" sqref="D16:D17"/>
    </sheetView>
  </sheetViews>
  <sheetFormatPr baseColWidth="10" defaultColWidth="25.5" defaultRowHeight="15" x14ac:dyDescent="0.2"/>
  <cols>
    <col min="1" max="3" width="25.5" style="2" customWidth="1"/>
    <col min="4" max="4" width="10.5" style="2" customWidth="1"/>
    <col min="5" max="5" width="25.5" style="2" customWidth="1"/>
    <col min="6" max="6" width="10.5" style="2" customWidth="1"/>
    <col min="7" max="9" width="13.1640625" style="2" customWidth="1"/>
    <col min="10" max="10" width="25.5" style="2" customWidth="1"/>
    <col min="11" max="16384" width="25.5" style="2"/>
  </cols>
  <sheetData>
    <row r="1" spans="1:9" ht="32" customHeight="1" x14ac:dyDescent="0.2">
      <c r="A1" s="1" t="s">
        <v>90</v>
      </c>
      <c r="B1" s="1" t="s">
        <v>3</v>
      </c>
      <c r="C1" s="1" t="s">
        <v>91</v>
      </c>
      <c r="D1" s="1" t="s">
        <v>92</v>
      </c>
      <c r="E1" s="1" t="s">
        <v>9</v>
      </c>
      <c r="F1" s="1" t="s">
        <v>93</v>
      </c>
      <c r="G1" s="1" t="s">
        <v>94</v>
      </c>
    </row>
    <row r="2" spans="1:9" ht="48" customHeight="1" x14ac:dyDescent="0.2">
      <c r="A2" s="4" t="s">
        <v>95</v>
      </c>
      <c r="B2" s="2" t="s">
        <v>96</v>
      </c>
      <c r="C2" s="2" t="s">
        <v>97</v>
      </c>
      <c r="D2" s="2">
        <v>1</v>
      </c>
      <c r="F2" s="2">
        <v>2019</v>
      </c>
    </row>
    <row r="3" spans="1:9" ht="48" customHeight="1" x14ac:dyDescent="0.2">
      <c r="A3" s="4" t="s">
        <v>98</v>
      </c>
      <c r="B3" s="2" t="s">
        <v>99</v>
      </c>
      <c r="C3" s="2" t="s">
        <v>100</v>
      </c>
      <c r="D3" s="2">
        <v>2</v>
      </c>
      <c r="F3" s="2">
        <v>2017</v>
      </c>
    </row>
    <row r="4" spans="1:9" ht="64" customHeight="1" x14ac:dyDescent="0.2">
      <c r="A4" s="4" t="s">
        <v>101</v>
      </c>
      <c r="B4" s="2" t="s">
        <v>102</v>
      </c>
      <c r="C4" s="2" t="s">
        <v>97</v>
      </c>
      <c r="D4" s="2">
        <v>1</v>
      </c>
      <c r="E4" s="2" t="s">
        <v>103</v>
      </c>
      <c r="F4" s="2">
        <v>2024</v>
      </c>
    </row>
    <row r="5" spans="1:9" ht="64" customHeight="1" x14ac:dyDescent="0.2">
      <c r="A5" s="4" t="s">
        <v>104</v>
      </c>
      <c r="B5" s="2" t="s">
        <v>105</v>
      </c>
      <c r="C5" s="2" t="s">
        <v>106</v>
      </c>
      <c r="D5" s="2">
        <v>1</v>
      </c>
      <c r="F5" s="2">
        <v>2023</v>
      </c>
    </row>
    <row r="6" spans="1:9" ht="320" customHeight="1" x14ac:dyDescent="0.2">
      <c r="A6" s="4" t="s">
        <v>107</v>
      </c>
      <c r="B6" s="2" t="s">
        <v>99</v>
      </c>
      <c r="C6" s="2" t="s">
        <v>108</v>
      </c>
      <c r="D6" s="2">
        <v>3</v>
      </c>
      <c r="E6" s="2" t="s">
        <v>109</v>
      </c>
      <c r="F6" s="2">
        <v>2023</v>
      </c>
    </row>
    <row r="7" spans="1:9" ht="80" customHeight="1" x14ac:dyDescent="0.2">
      <c r="A7" s="4" t="s">
        <v>110</v>
      </c>
      <c r="B7" s="2" t="s">
        <v>111</v>
      </c>
      <c r="C7" s="2" t="s">
        <v>112</v>
      </c>
      <c r="D7" s="2">
        <v>3</v>
      </c>
      <c r="F7" s="2">
        <v>2023</v>
      </c>
    </row>
    <row r="8" spans="1:9" x14ac:dyDescent="0.2">
      <c r="A8" s="4"/>
    </row>
    <row r="9" spans="1:9" ht="64" customHeight="1" x14ac:dyDescent="0.2">
      <c r="A9" s="4" t="s">
        <v>113</v>
      </c>
      <c r="B9" s="2" t="s">
        <v>114</v>
      </c>
      <c r="C9" s="3" t="s">
        <v>115</v>
      </c>
      <c r="D9" s="2">
        <v>3</v>
      </c>
      <c r="F9" s="2">
        <v>2010</v>
      </c>
    </row>
    <row r="10" spans="1:9" ht="64" customHeight="1" x14ac:dyDescent="0.2">
      <c r="A10" s="4" t="s">
        <v>116</v>
      </c>
      <c r="B10" s="2" t="s">
        <v>117</v>
      </c>
      <c r="C10" s="2" t="s">
        <v>118</v>
      </c>
      <c r="D10" s="2">
        <v>3</v>
      </c>
      <c r="E10" s="2" t="s">
        <v>119</v>
      </c>
      <c r="F10" s="2">
        <v>2017</v>
      </c>
      <c r="G10" s="4" t="s">
        <v>120</v>
      </c>
    </row>
    <row r="11" spans="1:9" ht="64" customHeight="1" x14ac:dyDescent="0.2">
      <c r="A11" s="4" t="s">
        <v>121</v>
      </c>
      <c r="B11" s="2" t="s">
        <v>114</v>
      </c>
      <c r="C11" s="3" t="s">
        <v>115</v>
      </c>
      <c r="D11" s="2">
        <v>3</v>
      </c>
      <c r="E11" s="2" t="s">
        <v>122</v>
      </c>
      <c r="F11" s="2">
        <v>2020</v>
      </c>
      <c r="G11" s="4" t="s">
        <v>123</v>
      </c>
      <c r="H11" s="4" t="s">
        <v>124</v>
      </c>
      <c r="I11" s="4" t="s">
        <v>125</v>
      </c>
    </row>
    <row r="12" spans="1:9" ht="80" customHeight="1" x14ac:dyDescent="0.2">
      <c r="A12" s="4" t="s">
        <v>126</v>
      </c>
      <c r="B12" s="2" t="s">
        <v>117</v>
      </c>
      <c r="C12" s="3" t="s">
        <v>115</v>
      </c>
      <c r="D12" s="2">
        <v>3</v>
      </c>
      <c r="E12" s="2" t="s">
        <v>127</v>
      </c>
      <c r="F12" s="2">
        <v>2022</v>
      </c>
      <c r="G12" s="4" t="s">
        <v>128</v>
      </c>
    </row>
  </sheetData>
  <hyperlinks>
    <hyperlink ref="A2" r:id="rId1" xr:uid="{00000000-0004-0000-0100-000000000000}"/>
    <hyperlink ref="A3" r:id="rId2" xr:uid="{00000000-0004-0000-0100-000001000000}"/>
    <hyperlink ref="A4" r:id="rId3" xr:uid="{00000000-0004-0000-0100-000002000000}"/>
    <hyperlink ref="A5" r:id="rId4" xr:uid="{00000000-0004-0000-0100-000003000000}"/>
    <hyperlink ref="A6" r:id="rId5" xr:uid="{00000000-0004-0000-0100-000004000000}"/>
    <hyperlink ref="A7" r:id="rId6" location="sec0010" display="Machine learning for determination of activity of water and activity coefficients of electrolytes in binary solutions" xr:uid="{00000000-0004-0000-0100-000005000000}"/>
    <hyperlink ref="A9" r:id="rId7" display="Improvements of COSMO-SAC for vapor–liquid and liquid–liquid equilibrium predictions" xr:uid="{00000000-0004-0000-0100-000006000000}"/>
    <hyperlink ref="A10" r:id="rId8" xr:uid="{00000000-0004-0000-0100-000007000000}"/>
    <hyperlink ref="G10" r:id="rId9" xr:uid="{00000000-0004-0000-0100-000008000000}"/>
    <hyperlink ref="A11" r:id="rId10" xr:uid="{00000000-0004-0000-0100-000009000000}"/>
    <hyperlink ref="G11" r:id="rId11" xr:uid="{00000000-0004-0000-0100-00000A000000}"/>
    <hyperlink ref="H11" r:id="rId12" xr:uid="{00000000-0004-0000-0100-00000B000000}"/>
    <hyperlink ref="I11" r:id="rId13" xr:uid="{00000000-0004-0000-0100-00000C000000}"/>
    <hyperlink ref="A12" r:id="rId14" xr:uid="{00000000-0004-0000-0100-00000D000000}"/>
    <hyperlink ref="G12" r:id="rId15" xr:uid="{00000000-0004-0000-0100-00000E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
  <sheetViews>
    <sheetView zoomScale="94" workbookViewId="0">
      <selection activeCell="D3" sqref="D3"/>
    </sheetView>
  </sheetViews>
  <sheetFormatPr baseColWidth="10" defaultColWidth="25.5" defaultRowHeight="15" x14ac:dyDescent="0.2"/>
  <cols>
    <col min="1" max="2" width="25.5" style="2" customWidth="1"/>
    <col min="3" max="3" width="13.1640625" style="2" customWidth="1"/>
    <col min="4" max="4" width="25.5" style="2" customWidth="1"/>
    <col min="5" max="16384" width="25.5" style="2"/>
  </cols>
  <sheetData>
    <row r="1" spans="1:3" s="1" customFormat="1" ht="16" customHeight="1" x14ac:dyDescent="0.2">
      <c r="A1" s="1" t="s">
        <v>90</v>
      </c>
      <c r="B1" s="1" t="s">
        <v>129</v>
      </c>
      <c r="C1" s="1" t="s">
        <v>93</v>
      </c>
    </row>
    <row r="2" spans="1:3" ht="32" customHeight="1" x14ac:dyDescent="0.2">
      <c r="A2" s="4" t="s">
        <v>130</v>
      </c>
      <c r="B2" s="2" t="s">
        <v>131</v>
      </c>
      <c r="C2" s="2">
        <v>1972</v>
      </c>
    </row>
    <row r="3" spans="1:3" ht="112" customHeight="1" x14ac:dyDescent="0.2">
      <c r="A3" s="4" t="s">
        <v>132</v>
      </c>
      <c r="B3" s="2" t="s">
        <v>133</v>
      </c>
      <c r="C3" s="2">
        <v>1992</v>
      </c>
    </row>
    <row r="4" spans="1:3" ht="48" customHeight="1" x14ac:dyDescent="0.2">
      <c r="A4" s="4" t="s">
        <v>134</v>
      </c>
      <c r="B4" s="2" t="s">
        <v>135</v>
      </c>
      <c r="C4" s="2">
        <v>2024</v>
      </c>
    </row>
  </sheetData>
  <hyperlinks>
    <hyperlink ref="A2" r:id="rId1" xr:uid="{00000000-0004-0000-0200-000000000000}"/>
    <hyperlink ref="A3" r:id="rId2" xr:uid="{00000000-0004-0000-0200-000001000000}"/>
    <hyperlink ref="A4" r:id="rId3" location="mmc1"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C34"/>
  <sheetViews>
    <sheetView tabSelected="1" topLeftCell="HX3" zoomScale="143" workbookViewId="0">
      <selection activeCell="IA11" sqref="IA11"/>
    </sheetView>
  </sheetViews>
  <sheetFormatPr baseColWidth="10" defaultColWidth="20.5" defaultRowHeight="49" customHeight="1" x14ac:dyDescent="0.2"/>
  <cols>
    <col min="1" max="1" width="20.5" style="2" customWidth="1"/>
    <col min="2" max="3" width="7.5" style="2" customWidth="1"/>
    <col min="4" max="4" width="10.5" style="2" customWidth="1"/>
    <col min="5" max="6" width="20.5" style="2" customWidth="1"/>
    <col min="7" max="7" width="7.5" style="2" customWidth="1"/>
    <col min="8" max="13" width="8.5" style="2" customWidth="1"/>
    <col min="14" max="14" width="8.5" style="6" customWidth="1"/>
    <col min="15" max="65" width="8.5" style="2" customWidth="1"/>
    <col min="66" max="66" width="8.33203125" style="2" customWidth="1"/>
    <col min="67" max="120" width="8.5" style="2" customWidth="1"/>
    <col min="121" max="121" width="8.33203125" style="2" customWidth="1"/>
    <col min="122" max="127" width="8.5" style="2" customWidth="1"/>
    <col min="128" max="128" width="8.33203125" style="2" customWidth="1"/>
    <col min="129" max="131" width="8.5" style="2" customWidth="1"/>
    <col min="132" max="133" width="8.33203125" style="2" customWidth="1"/>
    <col min="134" max="135" width="8.5" style="2" customWidth="1"/>
    <col min="136" max="136" width="8.33203125" style="2" customWidth="1"/>
    <col min="137" max="138" width="8.5" style="2" customWidth="1"/>
    <col min="139" max="140" width="8.33203125" style="2" customWidth="1"/>
    <col min="141" max="143" width="8.5" style="2" customWidth="1"/>
    <col min="144" max="144" width="8.33203125" style="2" customWidth="1"/>
    <col min="145" max="147" width="8.5" style="2" customWidth="1"/>
    <col min="148" max="148" width="8.33203125" style="2" customWidth="1"/>
    <col min="149" max="149" width="8.5" style="2" customWidth="1"/>
    <col min="150" max="151" width="8.33203125" style="2" customWidth="1"/>
    <col min="152" max="152" width="8.5" style="2" customWidth="1"/>
    <col min="153" max="153" width="8.33203125" style="2" customWidth="1"/>
    <col min="154" max="344" width="8.5" style="2" customWidth="1"/>
    <col min="345" max="16384" width="20.5" style="2"/>
  </cols>
  <sheetData>
    <row r="1" spans="1:237" s="1" customFormat="1" ht="49" customHeight="1" x14ac:dyDescent="0.2">
      <c r="A1" t="s">
        <v>136</v>
      </c>
      <c r="N1" s="5"/>
      <c r="O1" s="4" t="s">
        <v>137</v>
      </c>
      <c r="P1" s="2" t="s">
        <v>138</v>
      </c>
      <c r="Q1" s="2" t="s">
        <v>139</v>
      </c>
      <c r="R1" s="2" t="s">
        <v>140</v>
      </c>
      <c r="S1" s="2" t="s">
        <v>141</v>
      </c>
      <c r="T1" s="2" t="s">
        <v>142</v>
      </c>
      <c r="U1" s="2" t="s">
        <v>143</v>
      </c>
      <c r="V1" s="2" t="s">
        <v>144</v>
      </c>
      <c r="W1" s="2" t="s">
        <v>145</v>
      </c>
      <c r="X1" s="2" t="s">
        <v>146</v>
      </c>
      <c r="Y1" s="2" t="s">
        <v>147</v>
      </c>
      <c r="Z1" s="2" t="s">
        <v>148</v>
      </c>
      <c r="AA1" s="2" t="s">
        <v>149</v>
      </c>
      <c r="AB1" s="2" t="s">
        <v>150</v>
      </c>
      <c r="AC1" s="2" t="s">
        <v>151</v>
      </c>
      <c r="AD1" s="2" t="s">
        <v>152</v>
      </c>
      <c r="AE1" s="2" t="s">
        <v>153</v>
      </c>
      <c r="AF1" s="2" t="s">
        <v>154</v>
      </c>
      <c r="AG1" s="8" t="s">
        <v>155</v>
      </c>
      <c r="AH1" s="8" t="s">
        <v>156</v>
      </c>
      <c r="AI1" s="8" t="s">
        <v>157</v>
      </c>
      <c r="AJ1" s="8" t="s">
        <v>158</v>
      </c>
      <c r="AK1" s="8" t="s">
        <v>159</v>
      </c>
      <c r="AL1" s="8" t="s">
        <v>160</v>
      </c>
      <c r="AM1" s="8" t="s">
        <v>365</v>
      </c>
      <c r="AN1" s="8" t="s">
        <v>368</v>
      </c>
      <c r="AO1" s="8" t="s">
        <v>369</v>
      </c>
      <c r="AP1" s="8" t="s">
        <v>370</v>
      </c>
      <c r="AQ1" s="8" t="s">
        <v>371</v>
      </c>
      <c r="AR1" s="8" t="s">
        <v>372</v>
      </c>
      <c r="AS1" s="8" t="s">
        <v>373</v>
      </c>
      <c r="AT1" s="8" t="s">
        <v>374</v>
      </c>
      <c r="AU1" s="8" t="s">
        <v>375</v>
      </c>
      <c r="AV1" s="8" t="s">
        <v>376</v>
      </c>
      <c r="AW1" s="8" t="s">
        <v>377</v>
      </c>
      <c r="AX1" s="8" t="s">
        <v>378</v>
      </c>
      <c r="AY1" s="8" t="s">
        <v>379</v>
      </c>
      <c r="AZ1" s="8" t="s">
        <v>380</v>
      </c>
      <c r="BA1" s="8" t="s">
        <v>395</v>
      </c>
      <c r="BC1" s="4" t="s">
        <v>161</v>
      </c>
      <c r="BD1" s="2" t="s">
        <v>139</v>
      </c>
      <c r="BE1" s="2" t="s">
        <v>140</v>
      </c>
      <c r="BF1" s="2" t="s">
        <v>141</v>
      </c>
      <c r="BG1" s="2" t="s">
        <v>142</v>
      </c>
      <c r="BH1" s="2" t="s">
        <v>143</v>
      </c>
      <c r="BI1" s="2" t="s">
        <v>144</v>
      </c>
      <c r="BJ1" s="2" t="s">
        <v>145</v>
      </c>
      <c r="BK1" s="2" t="s">
        <v>146</v>
      </c>
      <c r="BL1" s="2" t="s">
        <v>147</v>
      </c>
      <c r="BM1" s="2" t="s">
        <v>148</v>
      </c>
      <c r="BN1" s="2" t="s">
        <v>149</v>
      </c>
      <c r="BO1" s="2" t="s">
        <v>150</v>
      </c>
      <c r="BP1" s="2" t="s">
        <v>151</v>
      </c>
      <c r="BQ1" s="2" t="s">
        <v>152</v>
      </c>
      <c r="BR1" s="2" t="s">
        <v>153</v>
      </c>
      <c r="BS1" s="2" t="s">
        <v>154</v>
      </c>
      <c r="BT1" s="8" t="s">
        <v>155</v>
      </c>
      <c r="BU1" s="8" t="s">
        <v>156</v>
      </c>
      <c r="BV1" s="8" t="s">
        <v>157</v>
      </c>
      <c r="BW1" s="8" t="s">
        <v>158</v>
      </c>
    </row>
    <row r="2" spans="1:237" ht="49" customHeight="1" x14ac:dyDescent="0.2">
      <c r="A2" s="1" t="s">
        <v>90</v>
      </c>
      <c r="B2" s="1" t="s">
        <v>162</v>
      </c>
      <c r="C2" s="1" t="s">
        <v>93</v>
      </c>
      <c r="D2" s="1" t="s">
        <v>163</v>
      </c>
      <c r="E2" s="1" t="s">
        <v>3</v>
      </c>
      <c r="F2" s="1" t="s">
        <v>164</v>
      </c>
      <c r="G2" s="1" t="s">
        <v>165</v>
      </c>
      <c r="H2" s="1"/>
      <c r="I2" s="1"/>
      <c r="J2" s="1"/>
      <c r="K2" s="1"/>
      <c r="L2" s="1"/>
      <c r="M2" s="1"/>
      <c r="P2" s="2">
        <v>18.015000000000001</v>
      </c>
      <c r="Q2" s="2">
        <v>58.442999999999998</v>
      </c>
      <c r="R2" s="2">
        <v>74.551000000000002</v>
      </c>
      <c r="S2" s="2">
        <v>53.491</v>
      </c>
      <c r="T2" s="2">
        <v>168.363</v>
      </c>
      <c r="U2" s="2">
        <v>84.994</v>
      </c>
      <c r="V2" s="2">
        <v>169.87</v>
      </c>
      <c r="W2" s="2">
        <v>165.99799999999999</v>
      </c>
      <c r="X2" s="2">
        <v>142.04499999999999</v>
      </c>
      <c r="Y2" s="2">
        <v>174.25899999999999</v>
      </c>
      <c r="Z2" s="2">
        <v>132.1395</v>
      </c>
      <c r="AA2" s="2">
        <v>120.3676</v>
      </c>
      <c r="AB2" s="2">
        <v>151.00059999999999</v>
      </c>
      <c r="AC2" s="2">
        <v>109.94459999999999</v>
      </c>
      <c r="AD2" s="2">
        <v>154.756</v>
      </c>
      <c r="AE2" s="2">
        <v>159.6086</v>
      </c>
      <c r="AF2" s="2">
        <v>161.4426</v>
      </c>
      <c r="AG2" s="8">
        <v>68.959999999999994</v>
      </c>
      <c r="AH2" s="8">
        <v>101.1</v>
      </c>
      <c r="AI2" s="8">
        <v>261.33999999999997</v>
      </c>
      <c r="AJ2" s="8">
        <v>164.1</v>
      </c>
      <c r="AK2" s="8">
        <v>106.39</v>
      </c>
      <c r="AL2" s="8">
        <v>122.44</v>
      </c>
      <c r="AM2" s="8">
        <v>122.55</v>
      </c>
      <c r="AN2" s="8">
        <v>102.89</v>
      </c>
      <c r="AO2" s="8">
        <v>149.88999999999999</v>
      </c>
      <c r="AP2" s="2">
        <v>119</v>
      </c>
      <c r="AQ2" s="2">
        <v>120.92</v>
      </c>
      <c r="AR2" s="2">
        <v>212.81</v>
      </c>
      <c r="AS2" s="2">
        <v>259.81</v>
      </c>
      <c r="AT2" s="2">
        <v>199.89</v>
      </c>
      <c r="AU2" s="2">
        <v>293.88</v>
      </c>
      <c r="AV2" s="2">
        <v>158.53</v>
      </c>
      <c r="AW2" s="2">
        <v>247.43</v>
      </c>
      <c r="AX2" s="2">
        <v>341.43</v>
      </c>
      <c r="AY2" s="2">
        <v>208.23</v>
      </c>
      <c r="AZ2" s="2">
        <v>297.14</v>
      </c>
      <c r="BA2" s="2">
        <v>80.043000000000006</v>
      </c>
      <c r="BD2" s="2" t="s">
        <v>166</v>
      </c>
      <c r="BE2" s="2" t="s">
        <v>167</v>
      </c>
      <c r="BF2" s="2" t="s">
        <v>168</v>
      </c>
      <c r="BG2" s="2" t="s">
        <v>169</v>
      </c>
      <c r="BH2" s="2" t="s">
        <v>170</v>
      </c>
      <c r="BI2" s="2" t="s">
        <v>171</v>
      </c>
      <c r="BJ2" s="2" t="s">
        <v>172</v>
      </c>
      <c r="BK2" s="2" t="s">
        <v>173</v>
      </c>
      <c r="BL2" s="2" t="s">
        <v>174</v>
      </c>
      <c r="BM2" s="2" t="s">
        <v>175</v>
      </c>
      <c r="BN2" s="2" t="s">
        <v>176</v>
      </c>
      <c r="BO2" s="2" t="s">
        <v>171</v>
      </c>
      <c r="BP2" s="2" t="s">
        <v>177</v>
      </c>
      <c r="BQ2" s="2" t="s">
        <v>171</v>
      </c>
      <c r="BR2" s="2" t="s">
        <v>171</v>
      </c>
      <c r="BS2" s="2" t="s">
        <v>171</v>
      </c>
    </row>
    <row r="3" spans="1:237" ht="49" customHeight="1" x14ac:dyDescent="0.2">
      <c r="A3" s="4" t="s">
        <v>178</v>
      </c>
      <c r="B3" s="2" t="s">
        <v>139</v>
      </c>
      <c r="C3" s="2">
        <v>2024</v>
      </c>
      <c r="D3" s="2" t="s">
        <v>179</v>
      </c>
      <c r="E3" s="2" t="s">
        <v>180</v>
      </c>
      <c r="F3" s="2" t="s">
        <v>181</v>
      </c>
      <c r="G3" s="2" t="s">
        <v>182</v>
      </c>
      <c r="J3" s="1"/>
      <c r="K3" s="1"/>
      <c r="P3" s="2">
        <f t="shared" ref="P3:AM3" si="0">P2/1000</f>
        <v>1.8015E-2</v>
      </c>
      <c r="Q3" s="2">
        <f t="shared" si="0"/>
        <v>5.8442999999999995E-2</v>
      </c>
      <c r="R3" s="2">
        <f t="shared" si="0"/>
        <v>7.4551000000000006E-2</v>
      </c>
      <c r="S3" s="2">
        <f t="shared" si="0"/>
        <v>5.3490999999999997E-2</v>
      </c>
      <c r="T3" s="2">
        <f t="shared" si="0"/>
        <v>0.16836300000000001</v>
      </c>
      <c r="U3" s="2">
        <f t="shared" si="0"/>
        <v>8.4994E-2</v>
      </c>
      <c r="V3" s="2">
        <f t="shared" si="0"/>
        <v>0.16986999999999999</v>
      </c>
      <c r="W3" s="2">
        <f t="shared" si="0"/>
        <v>0.16599799999999998</v>
      </c>
      <c r="X3" s="2">
        <f t="shared" si="0"/>
        <v>0.14204499999999998</v>
      </c>
      <c r="Y3" s="2">
        <f t="shared" si="0"/>
        <v>0.174259</v>
      </c>
      <c r="Z3" s="2">
        <f t="shared" si="0"/>
        <v>0.13213949999999999</v>
      </c>
      <c r="AA3" s="2">
        <f t="shared" si="0"/>
        <v>0.12036759999999999</v>
      </c>
      <c r="AB3" s="2">
        <f t="shared" si="0"/>
        <v>0.15100059999999998</v>
      </c>
      <c r="AC3" s="2">
        <f t="shared" si="0"/>
        <v>0.10994459999999999</v>
      </c>
      <c r="AD3" s="2">
        <f t="shared" si="0"/>
        <v>0.154756</v>
      </c>
      <c r="AE3" s="2">
        <f t="shared" si="0"/>
        <v>0.15960859999999999</v>
      </c>
      <c r="AF3" s="2">
        <f t="shared" si="0"/>
        <v>0.16144259999999999</v>
      </c>
      <c r="AG3" s="2">
        <f t="shared" si="0"/>
        <v>6.8959999999999994E-2</v>
      </c>
      <c r="AH3" s="2">
        <f t="shared" si="0"/>
        <v>0.1011</v>
      </c>
      <c r="AI3" s="2">
        <f t="shared" si="0"/>
        <v>0.26133999999999996</v>
      </c>
      <c r="AJ3" s="2">
        <f t="shared" si="0"/>
        <v>0.1641</v>
      </c>
      <c r="AK3" s="2">
        <f t="shared" si="0"/>
        <v>0.10639</v>
      </c>
      <c r="AL3" s="2">
        <f t="shared" si="0"/>
        <v>0.12243999999999999</v>
      </c>
      <c r="AM3" s="2">
        <f t="shared" si="0"/>
        <v>0.12254999999999999</v>
      </c>
      <c r="AN3" s="2">
        <f t="shared" ref="AN3" si="1">AN2/1000</f>
        <v>0.10289</v>
      </c>
      <c r="AO3" s="2">
        <f t="shared" ref="AO3" si="2">AO2/1000</f>
        <v>0.14989</v>
      </c>
      <c r="AP3" s="2">
        <f t="shared" ref="AP3" si="3">AP2/1000</f>
        <v>0.11899999999999999</v>
      </c>
      <c r="AQ3" s="2">
        <f t="shared" ref="AQ3" si="4">AQ2/1000</f>
        <v>0.12092</v>
      </c>
      <c r="AR3" s="2">
        <f t="shared" ref="AR3" si="5">AR2/1000</f>
        <v>0.21281</v>
      </c>
      <c r="AS3" s="2">
        <f t="shared" ref="AS3" si="6">AS2/1000</f>
        <v>0.25980999999999999</v>
      </c>
      <c r="AT3" s="2">
        <f t="shared" ref="AT3" si="7">AT2/1000</f>
        <v>0.19988999999999998</v>
      </c>
      <c r="AU3" s="2">
        <f t="shared" ref="AU3" si="8">AU2/1000</f>
        <v>0.29387999999999997</v>
      </c>
      <c r="AV3" s="2">
        <f t="shared" ref="AV3" si="9">AV2/1000</f>
        <v>0.15853</v>
      </c>
      <c r="AW3" s="2">
        <f t="shared" ref="AW3" si="10">AW2/1000</f>
        <v>0.24743000000000001</v>
      </c>
      <c r="AX3" s="2">
        <f t="shared" ref="AX3" si="11">AX2/1000</f>
        <v>0.34143000000000001</v>
      </c>
      <c r="AY3" s="2">
        <f t="shared" ref="AY3" si="12">AY2/1000</f>
        <v>0.20823</v>
      </c>
      <c r="AZ3" s="2">
        <f t="shared" ref="AZ3:BA3" si="13">AZ2/1000</f>
        <v>0.29713999999999996</v>
      </c>
      <c r="BA3" s="2">
        <f t="shared" si="13"/>
        <v>8.0043000000000003E-2</v>
      </c>
      <c r="CJ3" s="2" t="s">
        <v>148</v>
      </c>
      <c r="CK3" s="2" t="s">
        <v>149</v>
      </c>
      <c r="CM3" s="2" t="s">
        <v>151</v>
      </c>
      <c r="CN3" s="2" t="s">
        <v>152</v>
      </c>
      <c r="CO3" s="2" t="s">
        <v>153</v>
      </c>
      <c r="CP3" s="2" t="s">
        <v>154</v>
      </c>
    </row>
    <row r="4" spans="1:237" ht="49" customHeight="1" x14ac:dyDescent="0.2">
      <c r="A4" s="4" t="s">
        <v>183</v>
      </c>
      <c r="B4" s="2" t="s">
        <v>139</v>
      </c>
      <c r="C4" s="2">
        <v>2007</v>
      </c>
      <c r="D4" s="2" t="s">
        <v>184</v>
      </c>
      <c r="F4" s="2" t="s">
        <v>185</v>
      </c>
      <c r="G4" s="2" t="s">
        <v>186</v>
      </c>
      <c r="O4" s="1" t="s">
        <v>187</v>
      </c>
      <c r="P4" s="1"/>
      <c r="V4" s="1" t="s">
        <v>188</v>
      </c>
      <c r="AA4" s="1" t="s">
        <v>189</v>
      </c>
      <c r="AF4" s="1" t="s">
        <v>190</v>
      </c>
      <c r="AK4" s="1" t="s">
        <v>191</v>
      </c>
      <c r="AP4" s="1" t="s">
        <v>192</v>
      </c>
      <c r="AT4" s="1" t="s">
        <v>193</v>
      </c>
      <c r="BA4" s="7"/>
      <c r="BB4" s="1" t="s">
        <v>194</v>
      </c>
      <c r="BL4" s="1" t="s">
        <v>195</v>
      </c>
      <c r="BV4" s="1" t="s">
        <v>196</v>
      </c>
      <c r="CA4" s="1" t="s">
        <v>197</v>
      </c>
      <c r="CF4" s="1" t="s">
        <v>198</v>
      </c>
      <c r="CK4" s="1" t="s">
        <v>199</v>
      </c>
      <c r="CP4" s="1" t="s">
        <v>200</v>
      </c>
      <c r="CU4" s="1" t="s">
        <v>201</v>
      </c>
      <c r="CZ4" s="1" t="s">
        <v>202</v>
      </c>
      <c r="DE4" s="1" t="s">
        <v>203</v>
      </c>
      <c r="DJ4" s="1" t="s">
        <v>204</v>
      </c>
      <c r="DO4" s="1" t="s">
        <v>205</v>
      </c>
      <c r="DT4" s="1" t="s">
        <v>206</v>
      </c>
      <c r="DY4" s="1" t="s">
        <v>207</v>
      </c>
      <c r="ED4" s="1" t="s">
        <v>208</v>
      </c>
      <c r="EI4" s="1" t="s">
        <v>209</v>
      </c>
      <c r="EO4" s="1" t="s">
        <v>362</v>
      </c>
      <c r="EU4" s="1" t="s">
        <v>363</v>
      </c>
      <c r="FA4" s="1" t="s">
        <v>381</v>
      </c>
      <c r="FG4" s="1" t="s">
        <v>383</v>
      </c>
      <c r="FM4" s="1" t="s">
        <v>384</v>
      </c>
      <c r="FS4" s="1" t="s">
        <v>385</v>
      </c>
      <c r="FY4" s="1" t="s">
        <v>386</v>
      </c>
      <c r="GE4" s="1" t="s">
        <v>387</v>
      </c>
      <c r="GK4" s="1" t="s">
        <v>388</v>
      </c>
      <c r="GQ4" s="1" t="s">
        <v>389</v>
      </c>
      <c r="GW4" s="1" t="s">
        <v>390</v>
      </c>
      <c r="HC4" s="1" t="s">
        <v>391</v>
      </c>
      <c r="HI4" s="1" t="s">
        <v>392</v>
      </c>
      <c r="HO4" s="1" t="s">
        <v>393</v>
      </c>
      <c r="HU4" s="1" t="s">
        <v>394</v>
      </c>
      <c r="IA4" s="10" t="s">
        <v>398</v>
      </c>
    </row>
    <row r="5" spans="1:237" ht="49" customHeight="1" x14ac:dyDescent="0.2">
      <c r="S5" s="2" t="s">
        <v>210</v>
      </c>
      <c r="T5" s="2" t="s">
        <v>211</v>
      </c>
      <c r="Y5" s="2" t="s">
        <v>210</v>
      </c>
      <c r="AD5" s="2" t="s">
        <v>210</v>
      </c>
      <c r="AI5" s="2" t="s">
        <v>210</v>
      </c>
      <c r="AN5" s="2" t="s">
        <v>210</v>
      </c>
    </row>
    <row r="6" spans="1:237" ht="49" customHeight="1" x14ac:dyDescent="0.2">
      <c r="A6" s="2" t="s">
        <v>212</v>
      </c>
      <c r="B6" s="2" t="s">
        <v>213</v>
      </c>
      <c r="C6" s="2">
        <v>2001</v>
      </c>
      <c r="D6" s="2" t="s">
        <v>214</v>
      </c>
      <c r="E6" s="2" t="s">
        <v>215</v>
      </c>
      <c r="F6" s="2" t="s">
        <v>216</v>
      </c>
      <c r="O6" s="2" t="s">
        <v>217</v>
      </c>
      <c r="P6" s="2" t="s">
        <v>218</v>
      </c>
      <c r="Q6" s="2" t="s">
        <v>219</v>
      </c>
      <c r="R6" s="2" t="s">
        <v>220</v>
      </c>
      <c r="S6" s="2" t="s">
        <v>221</v>
      </c>
      <c r="T6" s="2" t="s">
        <v>221</v>
      </c>
      <c r="V6" s="2" t="s">
        <v>217</v>
      </c>
      <c r="W6" s="2" t="s">
        <v>218</v>
      </c>
      <c r="X6" s="2" t="s">
        <v>219</v>
      </c>
      <c r="Y6" s="2" t="s">
        <v>222</v>
      </c>
      <c r="AA6" s="2" t="s">
        <v>223</v>
      </c>
      <c r="AB6" s="2" t="s">
        <v>224</v>
      </c>
      <c r="AC6" s="2" t="s">
        <v>225</v>
      </c>
      <c r="AD6" s="2" t="s">
        <v>222</v>
      </c>
      <c r="AF6" s="2" t="s">
        <v>226</v>
      </c>
      <c r="AG6" s="2" t="s">
        <v>227</v>
      </c>
      <c r="AH6" s="2" t="s">
        <v>228</v>
      </c>
      <c r="AI6" s="2" t="s">
        <v>222</v>
      </c>
      <c r="AK6" s="2" t="s">
        <v>229</v>
      </c>
      <c r="AL6" s="2" t="s">
        <v>230</v>
      </c>
      <c r="AM6" s="2" t="s">
        <v>231</v>
      </c>
      <c r="AN6" s="2" t="s">
        <v>222</v>
      </c>
      <c r="AP6" s="2" t="s">
        <v>232</v>
      </c>
      <c r="AQ6" s="2" t="s">
        <v>233</v>
      </c>
      <c r="AR6" s="2" t="s">
        <v>234</v>
      </c>
      <c r="AW6" s="2" t="s">
        <v>235</v>
      </c>
      <c r="BC6" s="2" t="s">
        <v>235</v>
      </c>
      <c r="BF6" s="2" t="s">
        <v>235</v>
      </c>
      <c r="BG6" s="2" t="s">
        <v>235</v>
      </c>
      <c r="BH6" s="2" t="s">
        <v>236</v>
      </c>
      <c r="BI6" s="2" t="s">
        <v>236</v>
      </c>
      <c r="BJ6" s="2" t="s">
        <v>236</v>
      </c>
      <c r="BO6" s="2" t="s">
        <v>210</v>
      </c>
    </row>
    <row r="7" spans="1:237" ht="49" customHeight="1" x14ac:dyDescent="0.2">
      <c r="O7" s="2">
        <v>0.1</v>
      </c>
      <c r="P7" s="2">
        <f t="shared" ref="P7:P13" si="14">$P$3*O7/(1+$P$3*O7)</f>
        <v>1.7982604338284581E-3</v>
      </c>
      <c r="Q7" s="2">
        <f t="shared" ref="Q7:Q13" si="15">P7*$Q$3/(P7*$Q$3+(1-P7)*$P$3)</f>
        <v>5.810342614657159E-3</v>
      </c>
      <c r="R7" s="2">
        <f t="shared" ref="R7:R13" si="16">1-P7</f>
        <v>0.99820173956617153</v>
      </c>
      <c r="S7" s="2">
        <v>0.77749999999999997</v>
      </c>
      <c r="T7" s="2">
        <v>0.82850000000000001</v>
      </c>
      <c r="V7" s="2">
        <v>0.2</v>
      </c>
      <c r="W7" s="2">
        <f t="shared" ref="W7:W20" si="17">$P$3*V7/(1+$P$3*V7)</f>
        <v>3.5900649958200605E-3</v>
      </c>
      <c r="X7" s="2">
        <f t="shared" ref="X7:X20" si="18">W7*$Q$3/(W7*$Q$3+(1-W7)*$P$3)</f>
        <v>1.1553555115674923E-2</v>
      </c>
      <c r="Y7" s="2">
        <v>0.99339999999999995</v>
      </c>
      <c r="AA7" s="2">
        <v>0.2</v>
      </c>
      <c r="AB7" s="2">
        <f t="shared" ref="AB7:AB20" si="19">$T$3*AA7/(1+$T$3*AA7)</f>
        <v>3.2575691761588726E-2</v>
      </c>
      <c r="AC7" s="2">
        <f t="shared" ref="AC7:AC20" si="20">AB7*$T$3/(AB7*$T$3+(1-AB7)*$P$3)</f>
        <v>0.23936696943613739</v>
      </c>
      <c r="AD7" s="2">
        <v>0.99299999999999999</v>
      </c>
      <c r="AF7" s="2">
        <v>0.2</v>
      </c>
      <c r="AG7" s="2">
        <f t="shared" ref="AG7:AG20" si="21">$S$3*AF7/(1+$S$3*AF7)</f>
        <v>1.0584959981129877E-2</v>
      </c>
      <c r="AH7" s="2">
        <f t="shared" ref="AH7:AH20" si="22">AG7*$S$3/(AG7*$S$3+(1-AG7)*$P$3)</f>
        <v>3.0787619893897878E-2</v>
      </c>
      <c r="AI7" s="2">
        <v>0.99299999999999999</v>
      </c>
      <c r="AK7" s="2">
        <v>0.2</v>
      </c>
      <c r="AL7" s="2">
        <f t="shared" ref="AL7:AL17" si="23">$R$3*AK7/(1+$R$3*AK7)</f>
        <v>1.4691151985663363E-2</v>
      </c>
      <c r="AM7" s="2">
        <f t="shared" ref="AM7:AM17" si="24">AL7*$R$3/(AL7*$R$3+(1-AL7)*$P$3)</f>
        <v>5.8116552083885414E-2</v>
      </c>
      <c r="AN7" s="2">
        <v>0.99350000000000005</v>
      </c>
      <c r="AP7" s="2">
        <v>0.99329999999999996</v>
      </c>
      <c r="AQ7" s="2" t="s">
        <v>237</v>
      </c>
      <c r="AR7" s="2" t="s">
        <v>238</v>
      </c>
      <c r="AT7" s="2" t="s">
        <v>239</v>
      </c>
      <c r="AU7" s="2" t="s">
        <v>240</v>
      </c>
      <c r="AV7" s="2" t="s">
        <v>241</v>
      </c>
      <c r="AW7" s="2" t="s">
        <v>222</v>
      </c>
      <c r="AX7" s="2" t="s">
        <v>242</v>
      </c>
      <c r="AY7" s="2" t="s">
        <v>243</v>
      </c>
      <c r="AZ7" s="2" t="s">
        <v>244</v>
      </c>
      <c r="BC7" s="2" t="s">
        <v>245</v>
      </c>
      <c r="BD7" s="2" t="s">
        <v>246</v>
      </c>
      <c r="BE7" s="2" t="s">
        <v>247</v>
      </c>
      <c r="BF7" s="2" t="s">
        <v>248</v>
      </c>
      <c r="BG7" s="2" t="s">
        <v>249</v>
      </c>
      <c r="BH7" s="2" t="s">
        <v>245</v>
      </c>
      <c r="BI7" s="2" t="s">
        <v>248</v>
      </c>
      <c r="BJ7" s="2" t="s">
        <v>249</v>
      </c>
      <c r="BL7" s="2" t="s">
        <v>250</v>
      </c>
      <c r="BM7" s="2" t="s">
        <v>251</v>
      </c>
      <c r="BN7" s="2" t="s">
        <v>252</v>
      </c>
      <c r="BO7" s="2" t="s">
        <v>248</v>
      </c>
      <c r="BP7" s="2" t="s">
        <v>253</v>
      </c>
      <c r="BQ7" s="2" t="s">
        <v>254</v>
      </c>
      <c r="BR7" s="2" t="s">
        <v>255</v>
      </c>
      <c r="BS7" s="2" t="s">
        <v>256</v>
      </c>
      <c r="BT7" s="2" t="s">
        <v>257</v>
      </c>
      <c r="BV7" s="2" t="s">
        <v>245</v>
      </c>
      <c r="BW7" s="2" t="s">
        <v>258</v>
      </c>
      <c r="BX7" s="2" t="s">
        <v>259</v>
      </c>
      <c r="BY7" s="2" t="s">
        <v>248</v>
      </c>
      <c r="CA7" s="2" t="s">
        <v>245</v>
      </c>
      <c r="CB7" s="2" t="s">
        <v>260</v>
      </c>
      <c r="CC7" s="2" t="s">
        <v>261</v>
      </c>
      <c r="CD7" s="2" t="s">
        <v>248</v>
      </c>
      <c r="CF7" s="2" t="s">
        <v>245</v>
      </c>
      <c r="CG7" s="2" t="s">
        <v>262</v>
      </c>
      <c r="CH7" s="2" t="s">
        <v>263</v>
      </c>
      <c r="CI7" s="2" t="s">
        <v>248</v>
      </c>
      <c r="CK7" s="2" t="s">
        <v>245</v>
      </c>
      <c r="CL7" s="2" t="s">
        <v>262</v>
      </c>
      <c r="CM7" s="2" t="s">
        <v>263</v>
      </c>
      <c r="CN7" s="2" t="s">
        <v>248</v>
      </c>
      <c r="CP7" s="2" t="s">
        <v>245</v>
      </c>
      <c r="CQ7" s="2" t="s">
        <v>262</v>
      </c>
      <c r="CR7" s="2" t="s">
        <v>263</v>
      </c>
      <c r="CS7" s="2" t="s">
        <v>248</v>
      </c>
      <c r="CU7" s="2" t="s">
        <v>245</v>
      </c>
      <c r="CV7" s="2" t="s">
        <v>262</v>
      </c>
      <c r="CW7" s="2" t="s">
        <v>263</v>
      </c>
      <c r="CX7" s="2" t="s">
        <v>248</v>
      </c>
      <c r="CZ7" s="2" t="s">
        <v>245</v>
      </c>
      <c r="DA7" s="2" t="s">
        <v>262</v>
      </c>
      <c r="DB7" s="2" t="s">
        <v>263</v>
      </c>
      <c r="DC7" s="2" t="s">
        <v>248</v>
      </c>
      <c r="DE7" s="2" t="s">
        <v>245</v>
      </c>
      <c r="DF7" s="2" t="s">
        <v>262</v>
      </c>
      <c r="DG7" s="2" t="s">
        <v>263</v>
      </c>
      <c r="DH7" s="2" t="s">
        <v>248</v>
      </c>
      <c r="DJ7" s="2" t="s">
        <v>245</v>
      </c>
      <c r="DK7" s="2" t="s">
        <v>262</v>
      </c>
      <c r="DL7" s="2" t="s">
        <v>263</v>
      </c>
      <c r="DM7" s="2" t="s">
        <v>248</v>
      </c>
      <c r="DO7" s="2" t="s">
        <v>245</v>
      </c>
      <c r="DP7" s="2" t="s">
        <v>262</v>
      </c>
      <c r="DQ7" s="2" t="s">
        <v>263</v>
      </c>
      <c r="DR7" s="2" t="s">
        <v>248</v>
      </c>
      <c r="DT7" s="2" t="s">
        <v>245</v>
      </c>
      <c r="DU7" s="2" t="s">
        <v>262</v>
      </c>
      <c r="DV7" s="2" t="s">
        <v>263</v>
      </c>
      <c r="DW7" s="2" t="s">
        <v>248</v>
      </c>
      <c r="DY7" s="2" t="s">
        <v>245</v>
      </c>
      <c r="DZ7" s="2" t="s">
        <v>262</v>
      </c>
      <c r="EA7" s="2" t="s">
        <v>263</v>
      </c>
      <c r="EB7" s="2" t="s">
        <v>248</v>
      </c>
      <c r="ED7" s="2" t="s">
        <v>245</v>
      </c>
      <c r="EE7" s="2" t="s">
        <v>262</v>
      </c>
      <c r="EF7" s="2" t="s">
        <v>263</v>
      </c>
      <c r="EG7" s="2" t="s">
        <v>248</v>
      </c>
      <c r="EI7" s="2" t="s">
        <v>245</v>
      </c>
      <c r="EJ7" s="2" t="s">
        <v>262</v>
      </c>
      <c r="EK7" s="2" t="s">
        <v>263</v>
      </c>
      <c r="EL7" s="2" t="s">
        <v>264</v>
      </c>
      <c r="EM7" s="2" t="s">
        <v>248</v>
      </c>
      <c r="EO7" s="2" t="s">
        <v>245</v>
      </c>
      <c r="EP7" s="2" t="s">
        <v>262</v>
      </c>
      <c r="EQ7" s="2" t="s">
        <v>263</v>
      </c>
      <c r="ER7" s="2" t="s">
        <v>264</v>
      </c>
      <c r="ES7" s="2" t="s">
        <v>248</v>
      </c>
      <c r="EU7" s="2" t="s">
        <v>245</v>
      </c>
      <c r="EV7" s="2" t="s">
        <v>262</v>
      </c>
      <c r="EW7" s="2" t="s">
        <v>263</v>
      </c>
      <c r="EX7" s="2" t="s">
        <v>264</v>
      </c>
      <c r="EY7" s="2" t="s">
        <v>248</v>
      </c>
      <c r="FA7" s="2" t="s">
        <v>245</v>
      </c>
      <c r="FB7" s="2" t="s">
        <v>262</v>
      </c>
      <c r="FC7" s="2" t="s">
        <v>263</v>
      </c>
      <c r="FD7" s="2" t="s">
        <v>264</v>
      </c>
      <c r="FE7" s="2" t="s">
        <v>248</v>
      </c>
      <c r="FG7" s="2" t="s">
        <v>245</v>
      </c>
      <c r="FH7" s="2" t="s">
        <v>262</v>
      </c>
      <c r="FI7" s="2" t="s">
        <v>263</v>
      </c>
      <c r="FJ7" s="2" t="s">
        <v>264</v>
      </c>
      <c r="FK7" s="2" t="s">
        <v>248</v>
      </c>
      <c r="FM7" s="2" t="s">
        <v>245</v>
      </c>
      <c r="FN7" s="2" t="s">
        <v>262</v>
      </c>
      <c r="FO7" s="2" t="s">
        <v>263</v>
      </c>
      <c r="FP7" s="2" t="s">
        <v>264</v>
      </c>
      <c r="FQ7" s="2" t="s">
        <v>248</v>
      </c>
      <c r="FS7" s="2" t="s">
        <v>245</v>
      </c>
      <c r="FT7" s="2" t="s">
        <v>262</v>
      </c>
      <c r="FU7" s="2" t="s">
        <v>263</v>
      </c>
      <c r="FV7" s="2" t="s">
        <v>264</v>
      </c>
      <c r="FW7" s="2" t="s">
        <v>248</v>
      </c>
      <c r="FY7" s="2" t="s">
        <v>245</v>
      </c>
      <c r="FZ7" s="2" t="s">
        <v>262</v>
      </c>
      <c r="GA7" s="2" t="s">
        <v>263</v>
      </c>
      <c r="GB7" s="2" t="s">
        <v>264</v>
      </c>
      <c r="GC7" s="2" t="s">
        <v>248</v>
      </c>
      <c r="GE7" s="2" t="s">
        <v>245</v>
      </c>
      <c r="GF7" s="2" t="s">
        <v>262</v>
      </c>
      <c r="GG7" s="2" t="s">
        <v>263</v>
      </c>
      <c r="GH7" s="2" t="s">
        <v>264</v>
      </c>
      <c r="GI7" s="2" t="s">
        <v>248</v>
      </c>
      <c r="GK7" s="2" t="s">
        <v>245</v>
      </c>
      <c r="GL7" s="2" t="s">
        <v>262</v>
      </c>
      <c r="GM7" s="2" t="s">
        <v>263</v>
      </c>
      <c r="GN7" s="2" t="s">
        <v>264</v>
      </c>
      <c r="GO7" s="2" t="s">
        <v>248</v>
      </c>
      <c r="GQ7" s="2" t="s">
        <v>245</v>
      </c>
      <c r="GR7" s="2" t="s">
        <v>262</v>
      </c>
      <c r="GS7" s="2" t="s">
        <v>263</v>
      </c>
      <c r="GT7" s="2" t="s">
        <v>264</v>
      </c>
      <c r="GU7" s="2" t="s">
        <v>248</v>
      </c>
      <c r="GW7" s="2" t="s">
        <v>245</v>
      </c>
      <c r="GX7" s="2" t="s">
        <v>262</v>
      </c>
      <c r="GY7" s="2" t="s">
        <v>263</v>
      </c>
      <c r="GZ7" s="2" t="s">
        <v>264</v>
      </c>
      <c r="HA7" s="2" t="s">
        <v>248</v>
      </c>
      <c r="HC7" s="2" t="s">
        <v>245</v>
      </c>
      <c r="HD7" s="2" t="s">
        <v>262</v>
      </c>
      <c r="HE7" s="2" t="s">
        <v>263</v>
      </c>
      <c r="HF7" s="2" t="s">
        <v>264</v>
      </c>
      <c r="HG7" s="2" t="s">
        <v>248</v>
      </c>
      <c r="HI7" s="2" t="s">
        <v>245</v>
      </c>
      <c r="HJ7" s="2" t="s">
        <v>262</v>
      </c>
      <c r="HK7" s="2" t="s">
        <v>263</v>
      </c>
      <c r="HL7" s="2" t="s">
        <v>264</v>
      </c>
      <c r="HM7" s="2" t="s">
        <v>248</v>
      </c>
      <c r="HO7" s="2" t="s">
        <v>245</v>
      </c>
      <c r="HP7" s="2" t="s">
        <v>262</v>
      </c>
      <c r="HQ7" s="2" t="s">
        <v>263</v>
      </c>
      <c r="HR7" s="2" t="s">
        <v>264</v>
      </c>
      <c r="HS7" s="2" t="s">
        <v>248</v>
      </c>
      <c r="HU7" s="2" t="s">
        <v>245</v>
      </c>
      <c r="HV7" s="2" t="s">
        <v>262</v>
      </c>
      <c r="HW7" s="2" t="s">
        <v>263</v>
      </c>
      <c r="HX7" s="2" t="s">
        <v>264</v>
      </c>
      <c r="HY7" s="2" t="s">
        <v>248</v>
      </c>
      <c r="IA7" s="2" t="s">
        <v>245</v>
      </c>
      <c r="IB7" s="2" t="s">
        <v>399</v>
      </c>
      <c r="IC7" s="2" t="s">
        <v>248</v>
      </c>
    </row>
    <row r="8" spans="1:237" ht="49" customHeight="1" x14ac:dyDescent="0.2">
      <c r="A8" s="4" t="s">
        <v>265</v>
      </c>
      <c r="B8" s="2" t="s">
        <v>266</v>
      </c>
      <c r="C8" s="2">
        <v>2002</v>
      </c>
      <c r="D8" s="2" t="s">
        <v>267</v>
      </c>
      <c r="F8" s="2" t="s">
        <v>268</v>
      </c>
      <c r="O8" s="2">
        <v>1</v>
      </c>
      <c r="P8" s="2">
        <f t="shared" si="14"/>
        <v>1.7696202904672331E-2</v>
      </c>
      <c r="Q8" s="2">
        <f t="shared" si="15"/>
        <v>5.5216010687396497E-2</v>
      </c>
      <c r="R8" s="2">
        <f t="shared" si="16"/>
        <v>0.98230379709532767</v>
      </c>
      <c r="S8" s="2">
        <v>0.65810000000000002</v>
      </c>
      <c r="T8" s="2">
        <v>0.71199999999999997</v>
      </c>
      <c r="V8" s="2">
        <v>0.3</v>
      </c>
      <c r="W8" s="2">
        <f t="shared" si="17"/>
        <v>5.3754483891806726E-3</v>
      </c>
      <c r="X8" s="2">
        <f t="shared" si="18"/>
        <v>1.7230794208226582E-2</v>
      </c>
      <c r="Y8" s="2">
        <v>0.99</v>
      </c>
      <c r="AA8" s="2">
        <v>0.3</v>
      </c>
      <c r="AB8" s="2">
        <f t="shared" si="19"/>
        <v>4.8080411313031236E-2</v>
      </c>
      <c r="AC8" s="2">
        <f t="shared" si="20"/>
        <v>0.32067138531083489</v>
      </c>
      <c r="AD8" s="2">
        <v>0.99</v>
      </c>
      <c r="AF8" s="2">
        <v>0.3</v>
      </c>
      <c r="AG8" s="2">
        <f t="shared" si="21"/>
        <v>1.5793851329559162E-2</v>
      </c>
      <c r="AH8" s="2">
        <f t="shared" si="22"/>
        <v>4.5481299362322918E-2</v>
      </c>
      <c r="AI8" s="2">
        <v>0.99</v>
      </c>
      <c r="AK8" s="2">
        <v>0.3</v>
      </c>
      <c r="AL8" s="2">
        <f t="shared" si="23"/>
        <v>2.1876035894410738E-2</v>
      </c>
      <c r="AM8" s="2">
        <f t="shared" si="24"/>
        <v>8.4713208333669743E-2</v>
      </c>
      <c r="AN8" s="2">
        <v>0.99029999999999996</v>
      </c>
      <c r="AP8" s="2">
        <v>0.98980000000000001</v>
      </c>
      <c r="AQ8" s="2" t="s">
        <v>269</v>
      </c>
      <c r="AR8" s="2" t="s">
        <v>270</v>
      </c>
      <c r="AT8" s="2">
        <v>1.0200000000000001E-2</v>
      </c>
      <c r="AU8" s="2">
        <f t="shared" ref="AU8:AU19" si="25">$U$3*AT8/(1+$U$3*AT8)</f>
        <v>8.6618786812902974E-4</v>
      </c>
      <c r="AV8" s="2">
        <f t="shared" ref="AV8:AV19" si="26">AU8*$U$3/(AU8*$U$3+(1-AU8)*$P$3)</f>
        <v>4.0735187777003025E-3</v>
      </c>
      <c r="AW8" s="2">
        <v>0.99960000000000004</v>
      </c>
      <c r="AX8" s="2">
        <v>0.79800000000000004</v>
      </c>
      <c r="AY8" s="2">
        <v>0.96589999999999998</v>
      </c>
      <c r="AZ8" s="2" t="s">
        <v>271</v>
      </c>
      <c r="BC8" s="2">
        <v>0.499</v>
      </c>
      <c r="BD8" s="2">
        <f t="shared" ref="BD8:BD32" si="27">$V$3*BC8/(1+$V$3*BC8)</f>
        <v>7.8141459064046417E-2</v>
      </c>
      <c r="BE8" s="2">
        <f t="shared" ref="BE8:BE32" si="28">BD8*$V$3/(BD8*$V$3+(1-BD8)*$P$3)</f>
        <v>0.44422253508640985</v>
      </c>
      <c r="BF8" s="2">
        <v>0.98599999999999999</v>
      </c>
      <c r="BG8" s="2">
        <v>0.78200000000000003</v>
      </c>
      <c r="BH8" s="2">
        <v>0.5</v>
      </c>
      <c r="BI8" s="2">
        <v>0.98299999999999998</v>
      </c>
      <c r="BJ8" s="2">
        <v>0.95099999999999996</v>
      </c>
      <c r="BL8" s="2">
        <v>1E-3</v>
      </c>
      <c r="BM8" s="2">
        <f t="shared" ref="BM8:BM23" si="29">$W$3*BL8/(1+$W$3*BL8)</f>
        <v>1.6597044923736751E-4</v>
      </c>
      <c r="BN8" s="2">
        <f t="shared" ref="BN8:BN23" si="30">BM8*$W$3/(BM8*$W$3+(1-BM8)*$P$3)</f>
        <v>1.5272413186957615E-3</v>
      </c>
      <c r="BO8" s="2">
        <v>1</v>
      </c>
      <c r="BP8" s="2">
        <v>1</v>
      </c>
      <c r="BQ8" s="2">
        <v>0.98799999999999999</v>
      </c>
      <c r="BR8" s="2">
        <v>0.98799999999999999</v>
      </c>
      <c r="BS8" s="2">
        <v>0</v>
      </c>
      <c r="BT8" s="2">
        <v>0</v>
      </c>
      <c r="BV8" s="2">
        <v>0.1</v>
      </c>
      <c r="BW8" s="2">
        <f t="shared" ref="BW8:BW20" si="31">$X$3*BV8/(1+$X$3*BV8)</f>
        <v>1.4005558050669267E-2</v>
      </c>
      <c r="BX8" s="2">
        <f t="shared" ref="BX8:BX20" si="32">BW8*$X$3/(BW8*$X$3+(1-BW8)*$P$3)</f>
        <v>0.10071934376943174</v>
      </c>
      <c r="BY8" s="2">
        <v>0.99570000000000003</v>
      </c>
      <c r="CA8" s="2">
        <v>0.1</v>
      </c>
      <c r="CB8" s="2">
        <f t="shared" ref="CB8:CB15" si="33">$Y$3*CA8/(1+$Y$3*CA8)</f>
        <v>1.7127438961402494E-2</v>
      </c>
      <c r="CC8" s="2">
        <f t="shared" ref="CC8:CC15" si="34">CB8*$Y$3/(CB8*$Y$3+(1-CB8)*$P$3)</f>
        <v>0.14424637730285089</v>
      </c>
      <c r="CD8" s="2">
        <v>0.99580000000000002</v>
      </c>
      <c r="CF8" s="2">
        <v>0.1</v>
      </c>
      <c r="CG8" s="2">
        <f t="shared" ref="CG8:CG24" si="35">$Z$3*CF8/(1+$Z$3*CF8)</f>
        <v>1.3041618702545501E-2</v>
      </c>
      <c r="CH8" s="2">
        <f t="shared" ref="CH8:CH24" si="36">CG8*$Z$3/(CG8*$Z$3+(1-CG8)*$P$3)</f>
        <v>8.8359762050827212E-2</v>
      </c>
      <c r="CI8" s="2">
        <v>0.99590000000000001</v>
      </c>
      <c r="CK8" s="2">
        <v>0.2</v>
      </c>
      <c r="CL8" s="2">
        <f t="shared" ref="CL8:CL23" si="37">$AA$3*CK8/(1+$AA$3*CK8)</f>
        <v>2.3507609102127746E-2</v>
      </c>
      <c r="CM8" s="2">
        <f t="shared" ref="CM8:CM23" si="38">CL8*$AA$3/(CL8*$AA$3+(1-CL8)*$P$3)</f>
        <v>0.13856057466344765</v>
      </c>
      <c r="CN8" s="2">
        <v>0.996</v>
      </c>
      <c r="CP8" s="2">
        <v>0.2</v>
      </c>
      <c r="CQ8" s="2">
        <f t="shared" ref="CQ8:CQ25" si="39">$AB$3*CP8/(1+$AB$3*CP8)</f>
        <v>2.9314809243081819E-2</v>
      </c>
      <c r="CR8" s="2">
        <f t="shared" ref="CR8:CR25" si="40">CQ8*$AB$3/(CQ8*$AB$3+(1-CQ8)*$P$3)</f>
        <v>0.20200170627571937</v>
      </c>
      <c r="CS8" s="2">
        <v>0.99609999999999999</v>
      </c>
      <c r="CU8" s="2">
        <v>0.1</v>
      </c>
      <c r="CV8" s="2">
        <f t="shared" ref="CV8:CV20" si="41">$AC$3*CU8/(1+$AC$3*CU8)</f>
        <v>1.0874896386672583E-2</v>
      </c>
      <c r="CW8" s="2">
        <f t="shared" ref="CW8:CW20" si="42">CV8*$AC$3/(CV8*$AC$3+(1-CV8)*$P$3)</f>
        <v>6.2879486352938704E-2</v>
      </c>
      <c r="CX8" s="2">
        <v>0.99560000000000004</v>
      </c>
      <c r="CZ8" s="2">
        <v>0.2</v>
      </c>
      <c r="DA8" s="2">
        <f t="shared" ref="DA8:DA22" si="43">$AD$3*CZ8/(1+$AD$3*CZ8)</f>
        <v>3.0021983581764101E-2</v>
      </c>
      <c r="DB8" s="2">
        <f t="shared" ref="DB8:DB22" si="44">DA8*$AD$3/(DA8*$AD$3+(1-DA8)*$P$3)</f>
        <v>0.21003763609108875</v>
      </c>
      <c r="DC8" s="2">
        <v>0.99619999999999997</v>
      </c>
      <c r="DE8" s="2">
        <v>0.2</v>
      </c>
      <c r="DF8" s="2">
        <f t="shared" ref="DF8:DF18" si="45">$AE$3*DE8/(1+$AE$3*DE8)</f>
        <v>3.0934245671270493E-2</v>
      </c>
      <c r="DG8" s="2">
        <f t="shared" ref="DG8:DG18" si="46">DF8*$AE$3/(DF8*$AE$3+(1-DF8)*$P$3)</f>
        <v>0.22046669057147453</v>
      </c>
      <c r="DH8" s="2">
        <v>0.99629999999999996</v>
      </c>
      <c r="DJ8" s="2">
        <v>0.2</v>
      </c>
      <c r="DK8" s="2">
        <f t="shared" ref="DK8:DK23" si="47">$AF$3*DJ8/(1+$AF$3*DJ8)</f>
        <v>3.1278580914568345E-2</v>
      </c>
      <c r="DL8" s="2">
        <f t="shared" ref="DL8:DL23" si="48">DK8*$AF$3/(DK8*$AF$3+(1-DK8)*$P$3)</f>
        <v>0.22441882125466706</v>
      </c>
      <c r="DM8" s="2">
        <v>0.99619999999999997</v>
      </c>
      <c r="DO8" s="2">
        <v>0.1</v>
      </c>
      <c r="DP8" s="2">
        <f t="shared" ref="DP8:DP23" si="49">$AG$3*DO8/(1+$AG$3*DO8)</f>
        <v>6.8487708760388358E-3</v>
      </c>
      <c r="DQ8" s="2">
        <f t="shared" ref="DQ8:DQ23" si="50">DP8*$AG$3/(DP8*$AG$3+(1-DP8)*$P$3)</f>
        <v>2.5718445764022168E-2</v>
      </c>
      <c r="DR8" s="2">
        <v>0.99670000000000003</v>
      </c>
      <c r="DT8" s="2">
        <v>0.1</v>
      </c>
      <c r="DU8" s="2">
        <f t="shared" ref="DU8:DU18" si="51">$AH$3*DT8/(1+$AH$3*DT8)</f>
        <v>1.0008810921582798E-2</v>
      </c>
      <c r="DV8" s="2">
        <f t="shared" ref="DV8:DV18" si="52">DU8*$AH$3/(DU8*$AH$3+(1-DU8)*$P$3)</f>
        <v>5.3690944129629679E-2</v>
      </c>
      <c r="DW8" s="2">
        <v>0.99670000000000003</v>
      </c>
      <c r="DY8" s="2">
        <v>0.1</v>
      </c>
      <c r="DZ8" s="2">
        <f>$AI$3*DY8/(1+$AI$3*DY8)</f>
        <v>2.5468408609401885E-2</v>
      </c>
      <c r="EA8" s="2">
        <f>DZ8*$AI$3/(DZ8*$AI$3+(1-DZ8)*$P$3)</f>
        <v>0.2749003085932516</v>
      </c>
      <c r="EB8" s="2">
        <v>0.99580000000000002</v>
      </c>
      <c r="ED8" s="2">
        <v>0.1</v>
      </c>
      <c r="EE8" s="2">
        <f t="shared" ref="EE8:EE23" si="53">$AJ$3*ED8/(1+$AJ$3*ED8)</f>
        <v>1.6145059572416642E-2</v>
      </c>
      <c r="EF8" s="2">
        <f t="shared" ref="EF8:EF23" si="54">EE8*$AJ$3/(EE8*$AJ$3+(1-EE8)*$P$3)</f>
        <v>0.13004135961569413</v>
      </c>
      <c r="EG8" s="2">
        <v>0.99550000000000005</v>
      </c>
      <c r="EI8" s="2">
        <v>0.2</v>
      </c>
      <c r="EJ8" s="2">
        <f>$AK$3*EI8/(1+$AK$3*EI8)</f>
        <v>2.0834679685648769E-2</v>
      </c>
      <c r="EK8" s="2">
        <f t="shared" ref="EK8:EK32" si="55">EJ8*$AK$3/(EJ8*$AK$3+(1-EJ8)*$P$3)</f>
        <v>0.11163235342399096</v>
      </c>
      <c r="EL8" s="2">
        <v>0.91900000000000004</v>
      </c>
      <c r="EM8">
        <f>EXP(-2*EI8*EL8/55.51)</f>
        <v>0.9933996484160329</v>
      </c>
      <c r="EN8"/>
      <c r="EO8" s="2">
        <v>0.2</v>
      </c>
      <c r="EP8" s="2">
        <f>$AL$3*EO8/(1+$AL$3*EO8)</f>
        <v>2.3902671383168955E-2</v>
      </c>
      <c r="EQ8" s="2">
        <f>EP8*$AL$3/(EP8*$AL$3+(1-EP8)*$P$3)</f>
        <v>0.14268626014968094</v>
      </c>
      <c r="ER8" s="2">
        <v>0.95750000000000002</v>
      </c>
      <c r="ES8">
        <f>EXP(-2*EO8*ER8/55.51)</f>
        <v>0.99312409026993709</v>
      </c>
      <c r="EU8" s="2">
        <v>0.2</v>
      </c>
      <c r="EV8" s="2">
        <f>$AM$3*EU8/(1+$AM$3*EU8)</f>
        <v>2.3923631784950855E-2</v>
      </c>
      <c r="EW8" s="2">
        <f>EV8*$AM$3/(EV8*$AM$3+(1-EV8)*$P$3)</f>
        <v>0.1429060992614648</v>
      </c>
      <c r="EX8" s="2">
        <v>0.88759999999999994</v>
      </c>
      <c r="EY8">
        <f>EXP(-2*EU8*EX8/55.51)</f>
        <v>0.99362444595268207</v>
      </c>
      <c r="FA8" s="2">
        <v>2.0030000000000001</v>
      </c>
      <c r="FB8" s="2">
        <f>$AN$3*FA8/(1+$AN$3*FA8)</f>
        <v>0.17087356437897722</v>
      </c>
      <c r="FC8" s="2">
        <f>FB8*$AN$3/(FB8*$AN$3+(1-FB8)*$P$3)</f>
        <v>0.5406617402621855</v>
      </c>
      <c r="FD8" s="2">
        <v>1.02</v>
      </c>
      <c r="FE8">
        <f>EXP(-2*FA8*FD8/55.51)</f>
        <v>0.92903346275659915</v>
      </c>
      <c r="FG8" s="2">
        <v>1.004</v>
      </c>
      <c r="FH8" s="2">
        <f>$AO$3*FG8/(1+$AO$3*FG8)</f>
        <v>0.13080480278326037</v>
      </c>
      <c r="FI8" s="2">
        <f>FH8*$AO$3/(FH8*$AO$3+(1-FH8)*$P$3)</f>
        <v>0.55597325206260018</v>
      </c>
      <c r="FJ8" s="2">
        <v>0.93</v>
      </c>
      <c r="FK8">
        <f>EXP(-2*FG8*FJ8/55.51)</f>
        <v>0.96691807680701369</v>
      </c>
      <c r="FM8" s="2">
        <v>1.2549999999999999</v>
      </c>
      <c r="FN8" s="2">
        <f>$AP$3*FM8/(1+$AP$3*FM8)</f>
        <v>0.12993922625495388</v>
      </c>
      <c r="FO8" s="2">
        <f>FN8*$AP$3/(FN8*$AP$3+(1-FN8)*$P$3)</f>
        <v>0.49660568605044469</v>
      </c>
      <c r="FP8" s="2">
        <v>1.07</v>
      </c>
      <c r="FQ8">
        <f>EXP(-2*FM8*FP8/55.51)</f>
        <v>0.95276949895611107</v>
      </c>
      <c r="FS8" s="2">
        <v>1.4930000000000001</v>
      </c>
      <c r="FT8" s="2">
        <f>$AQ$3*FS8/(1+$AQ$3*FS8)</f>
        <v>0.15292539417515585</v>
      </c>
      <c r="FU8" s="2">
        <f>FT8*$AQ$3/(FT8*$AQ$3+(1-FT8)*$P$3)</f>
        <v>0.54787434771807797</v>
      </c>
      <c r="FV8" s="2">
        <v>0.9</v>
      </c>
      <c r="FW8">
        <f>EXP(-2*FS8*FV8/55.51)</f>
        <v>0.95274032072972648</v>
      </c>
      <c r="FY8" s="2">
        <v>1.57</v>
      </c>
      <c r="FZ8" s="2">
        <f>$AR$3*FY8/(1+$AR$3*FY8)</f>
        <v>0.25043757580418491</v>
      </c>
      <c r="GA8" s="2">
        <f>FZ8*$AR$3/(FZ8*$AR$3+(1-FZ8)*$P$3)</f>
        <v>0.79785072257325673</v>
      </c>
      <c r="GB8" s="2">
        <v>0.94</v>
      </c>
      <c r="GC8">
        <f>EXP(-2*FY8*GB8/55.51)</f>
        <v>0.9482165245628732</v>
      </c>
      <c r="GE8" s="2">
        <v>1.345</v>
      </c>
      <c r="GF8" s="2">
        <f>$AS$3*GE8/(1+$AS$3*GE8)</f>
        <v>0.25895430523279411</v>
      </c>
      <c r="GG8" s="2">
        <f>GF8*$AS$3/(GF8*$AS$3+(1-GF8)*$P$3)</f>
        <v>0.83442729049105735</v>
      </c>
      <c r="GH8" s="2">
        <v>0.79</v>
      </c>
      <c r="GI8">
        <f>EXP(-2*GE8*GH8/55.51)</f>
        <v>0.96244034667864009</v>
      </c>
      <c r="GK8" s="2">
        <v>1.006</v>
      </c>
      <c r="GL8" s="2">
        <f>$AT$3*GK8/(1+$AT$3*GK8)</f>
        <v>0.16742246667512675</v>
      </c>
      <c r="GM8" s="2">
        <f>GL8*$AT$3/(GL8*$AT$3+(1-GL8)*$P$3)</f>
        <v>0.69052107101279758</v>
      </c>
      <c r="GN8" s="2">
        <v>1.3</v>
      </c>
      <c r="GO8">
        <f>EXP(-2*GK8*GN8/55.51)</f>
        <v>0.95397345016283042</v>
      </c>
      <c r="GQ8" s="2">
        <v>1.1379999999999999</v>
      </c>
      <c r="GR8" s="2">
        <f>$AU$3*GQ8/(1+$AU$3*GQ8)</f>
        <v>0.2506194229973388</v>
      </c>
      <c r="GS8" s="2">
        <f>GR8*$AU$3/(GR8*$AU$3+(1-GR8)*$P$3)</f>
        <v>0.8450973999141157</v>
      </c>
      <c r="GT8" s="2">
        <v>1.19</v>
      </c>
      <c r="GU8">
        <f>EXP(-2*GQ8*GT8/55.51)</f>
        <v>0.95237927122752064</v>
      </c>
      <c r="GW8" s="2">
        <v>0.66200000000000003</v>
      </c>
      <c r="GX8" s="2">
        <f>$AV$3*GW8/(1+$AV$3*GW8)</f>
        <v>9.4979101528918766E-2</v>
      </c>
      <c r="GY8" s="2">
        <f>GX8*$AV$3/(GX8*$AV$3+(1-GX8)*$P$3)</f>
        <v>0.48011997417568775</v>
      </c>
      <c r="GZ8" s="2">
        <v>0.94</v>
      </c>
      <c r="HA8">
        <f>EXP(-2*GW8*GZ8/55.51)</f>
        <v>0.97782900594463251</v>
      </c>
      <c r="HC8" s="2">
        <v>0.8</v>
      </c>
      <c r="HD8" s="2">
        <f>$AW$3*HC8/(1+$AW$3*HC8)</f>
        <v>0.16523643843117874</v>
      </c>
      <c r="HE8" s="2">
        <f>HD8*$AW$3/(HD8*$AW$3+(1-HD8)*$P$3)</f>
        <v>0.73108843368419973</v>
      </c>
      <c r="HF8" s="2">
        <v>1.52</v>
      </c>
      <c r="HG8">
        <f>EXP(-2*HC8*HF8/55.51)</f>
        <v>0.95713395276870528</v>
      </c>
      <c r="HI8" s="2">
        <v>0.97</v>
      </c>
      <c r="HJ8" s="2">
        <f>$AX$3*HI8/(1+$AX$3*HI8)</f>
        <v>0.24879079732668685</v>
      </c>
      <c r="HK8" s="2">
        <f>HJ8*$AX$3/(HJ8*$AX$3+(1-HJ8)*$P$3)</f>
        <v>0.86257764830890349</v>
      </c>
      <c r="HL8" s="2">
        <v>1.26</v>
      </c>
      <c r="HM8">
        <f>EXP(-2*HI8*HL8/55.51)</f>
        <v>0.95692016902693289</v>
      </c>
      <c r="HO8" s="2">
        <v>0.504</v>
      </c>
      <c r="HP8" s="2">
        <f>$AY$3*HO8/(1+$AY$3*HO8)</f>
        <v>9.4979969734682146E-2</v>
      </c>
      <c r="HQ8" s="2">
        <f>HP8*$AY$3/(HP8*$AY$3+(1-HP8)*$P$3)</f>
        <v>0.54813730286328455</v>
      </c>
      <c r="HR8" s="2">
        <v>1.5</v>
      </c>
      <c r="HS8">
        <f>EXP(-2*HO8*HR8/55.51)</f>
        <v>0.97312928269247323</v>
      </c>
      <c r="HU8" s="2">
        <v>1.0009999999999999</v>
      </c>
      <c r="HV8" s="2">
        <f>$AZ$3*HU8/(1+$AZ$3*HU8)</f>
        <v>0.22924975001101011</v>
      </c>
      <c r="HW8" s="2">
        <f>HV8*$AZ$3/(HV8*$AZ$3+(1-HV8)*$P$3)</f>
        <v>0.83067888417922164</v>
      </c>
      <c r="HX8" s="2">
        <v>1.17</v>
      </c>
      <c r="HY8">
        <f>EXP(-2*HU8*HX8/55.51)</f>
        <v>0.95868116900428202</v>
      </c>
      <c r="IA8" s="2">
        <f>(1/IB8)/P3</f>
        <v>15.002512920914251</v>
      </c>
      <c r="IB8" s="2">
        <v>3.7</v>
      </c>
      <c r="IC8" s="2">
        <v>0.73199999999999998</v>
      </c>
    </row>
    <row r="9" spans="1:237" ht="49" customHeight="1" x14ac:dyDescent="0.2">
      <c r="A9" s="4" t="s">
        <v>272</v>
      </c>
      <c r="B9" s="2" t="s">
        <v>273</v>
      </c>
      <c r="C9" s="2">
        <v>1937</v>
      </c>
      <c r="O9" s="2">
        <v>2</v>
      </c>
      <c r="P9" s="2">
        <f t="shared" si="14"/>
        <v>3.4776985222435643E-2</v>
      </c>
      <c r="Q9" s="2">
        <f t="shared" si="15"/>
        <v>0.10465347403405539</v>
      </c>
      <c r="R9" s="2">
        <f t="shared" si="16"/>
        <v>0.96522301477756434</v>
      </c>
      <c r="S9" s="2">
        <v>0.66839999999999999</v>
      </c>
      <c r="T9" s="2">
        <v>0.72199999999999998</v>
      </c>
      <c r="V9" s="2">
        <v>0.5</v>
      </c>
      <c r="W9" s="2">
        <f t="shared" si="17"/>
        <v>8.9270892436379302E-3</v>
      </c>
      <c r="X9" s="2">
        <f t="shared" si="18"/>
        <v>2.839184762463667E-2</v>
      </c>
      <c r="Y9" s="2">
        <v>0.98350000000000004</v>
      </c>
      <c r="AA9" s="2">
        <v>0.5</v>
      </c>
      <c r="AB9" s="2">
        <f t="shared" si="19"/>
        <v>7.7645209773455834E-2</v>
      </c>
      <c r="AC9" s="2">
        <f t="shared" si="20"/>
        <v>0.44032024106328244</v>
      </c>
      <c r="AD9" s="2">
        <v>0.98399999999999999</v>
      </c>
      <c r="AF9" s="2">
        <v>0.5</v>
      </c>
      <c r="AG9" s="2">
        <f t="shared" si="21"/>
        <v>2.6048811511713465E-2</v>
      </c>
      <c r="AH9" s="2">
        <f t="shared" si="22"/>
        <v>7.3571416524238833E-2</v>
      </c>
      <c r="AI9" s="2">
        <v>0.98399999999999999</v>
      </c>
      <c r="AK9" s="2">
        <v>0.5</v>
      </c>
      <c r="AL9" s="2">
        <f t="shared" si="23"/>
        <v>3.5935968795175438E-2</v>
      </c>
      <c r="AM9" s="2">
        <f t="shared" si="24"/>
        <v>0.13364122903781739</v>
      </c>
      <c r="AN9" s="2">
        <v>0.9839</v>
      </c>
      <c r="AP9" s="2">
        <v>0.98270000000000002</v>
      </c>
      <c r="AQ9" s="2" t="s">
        <v>274</v>
      </c>
      <c r="AR9" s="2" t="s">
        <v>275</v>
      </c>
      <c r="AT9" s="2">
        <v>5.0099999999999999E-2</v>
      </c>
      <c r="AU9" s="2">
        <f t="shared" si="25"/>
        <v>4.2401440212727036E-3</v>
      </c>
      <c r="AV9" s="2">
        <f t="shared" si="26"/>
        <v>1.9694343352171489E-2</v>
      </c>
      <c r="AW9" s="2">
        <v>0.99829999999999997</v>
      </c>
      <c r="AX9" s="2">
        <v>0.62919999999999998</v>
      </c>
      <c r="AY9" s="2">
        <v>0.9355</v>
      </c>
      <c r="AZ9" s="2" t="s">
        <v>276</v>
      </c>
      <c r="BC9" s="2">
        <v>0.999</v>
      </c>
      <c r="BD9" s="2">
        <f t="shared" si="27"/>
        <v>0.14508003004154577</v>
      </c>
      <c r="BE9" s="2">
        <f t="shared" si="28"/>
        <v>0.61540892858775742</v>
      </c>
      <c r="BF9" s="2">
        <v>0.97399999999999998</v>
      </c>
      <c r="BG9" s="2">
        <v>0.73099999999999998</v>
      </c>
      <c r="BH9" s="2">
        <v>0.998</v>
      </c>
      <c r="BI9" s="2">
        <v>0.97299999999999998</v>
      </c>
      <c r="BJ9" s="2">
        <v>0.76</v>
      </c>
      <c r="BL9" s="2">
        <v>2E-3</v>
      </c>
      <c r="BM9" s="2">
        <f t="shared" si="29"/>
        <v>3.3188581523688464E-4</v>
      </c>
      <c r="BN9" s="2">
        <f t="shared" si="30"/>
        <v>3.0498248189132953E-3</v>
      </c>
      <c r="BO9" s="2">
        <v>0.99990000000000001</v>
      </c>
      <c r="BP9" s="2">
        <v>0.99990000000000001</v>
      </c>
      <c r="BQ9" s="2">
        <v>0.98399999999999999</v>
      </c>
      <c r="BR9" s="2">
        <v>0.98299999999999998</v>
      </c>
      <c r="BS9" s="2">
        <v>0</v>
      </c>
      <c r="BT9" s="2">
        <v>0</v>
      </c>
      <c r="BV9" s="2">
        <v>0.2</v>
      </c>
      <c r="BW9" s="2">
        <f t="shared" si="31"/>
        <v>2.762422343639544E-2</v>
      </c>
      <c r="BX9" s="2">
        <f t="shared" si="32"/>
        <v>0.18300640274843663</v>
      </c>
      <c r="BY9" s="2">
        <v>0.99199999999999999</v>
      </c>
      <c r="CA9" s="2">
        <v>0.2</v>
      </c>
      <c r="CB9" s="2">
        <f t="shared" si="33"/>
        <v>3.3678059022557626E-2</v>
      </c>
      <c r="CC9" s="2">
        <f t="shared" si="34"/>
        <v>0.25212468252311154</v>
      </c>
      <c r="CD9" s="2">
        <v>0.99199999999999999</v>
      </c>
      <c r="CF9" s="2">
        <v>0.2</v>
      </c>
      <c r="CG9" s="2">
        <f t="shared" si="35"/>
        <v>2.5747448992764127E-2</v>
      </c>
      <c r="CH9" s="2">
        <f t="shared" si="36"/>
        <v>0.16237234255027658</v>
      </c>
      <c r="CI9" s="2">
        <v>0.99209999999999998</v>
      </c>
      <c r="CK9" s="2">
        <v>0.3</v>
      </c>
      <c r="CL9" s="2">
        <f t="shared" si="37"/>
        <v>3.4851772728285255E-2</v>
      </c>
      <c r="CM9" s="2">
        <f t="shared" si="38"/>
        <v>0.19437453814267575</v>
      </c>
      <c r="CN9" s="2">
        <v>0.99409999999999998</v>
      </c>
      <c r="CP9" s="2">
        <v>0.3</v>
      </c>
      <c r="CQ9" s="2">
        <f t="shared" si="39"/>
        <v>4.3337005835012869E-2</v>
      </c>
      <c r="CR9" s="2">
        <f t="shared" si="40"/>
        <v>0.27520647104860979</v>
      </c>
      <c r="CS9" s="2">
        <v>0.99450000000000005</v>
      </c>
      <c r="CU9" s="2">
        <v>0.2</v>
      </c>
      <c r="CV9" s="2">
        <f t="shared" si="41"/>
        <v>2.1515810562799446E-2</v>
      </c>
      <c r="CW9" s="2">
        <f t="shared" si="42"/>
        <v>0.11831912678773629</v>
      </c>
      <c r="CX9" s="2">
        <v>0.99150000000000005</v>
      </c>
      <c r="CZ9" s="2">
        <v>0.3</v>
      </c>
      <c r="DA9" s="2">
        <f t="shared" si="43"/>
        <v>4.4366982955711752E-2</v>
      </c>
      <c r="DB9" s="2">
        <f t="shared" si="44"/>
        <v>0.28511410755327765</v>
      </c>
      <c r="DC9" s="2">
        <v>0.99460000000000004</v>
      </c>
      <c r="DE9" s="2">
        <v>0.3</v>
      </c>
      <c r="DF9" s="2">
        <f t="shared" si="45"/>
        <v>4.5694604446998244E-2</v>
      </c>
      <c r="DG9" s="2">
        <f t="shared" si="46"/>
        <v>0.29786534268802795</v>
      </c>
      <c r="DH9" s="2">
        <v>0.99470000000000003</v>
      </c>
      <c r="DJ9" s="2">
        <v>0.3</v>
      </c>
      <c r="DK9" s="2">
        <f t="shared" si="47"/>
        <v>4.6195407968835159E-2</v>
      </c>
      <c r="DL9" s="2">
        <f t="shared" si="48"/>
        <v>0.30266623233490525</v>
      </c>
      <c r="DM9" s="2">
        <v>0.99460000000000004</v>
      </c>
      <c r="DO9" s="2">
        <v>0.2</v>
      </c>
      <c r="DP9" s="2">
        <f t="shared" si="49"/>
        <v>1.3604368548972569E-2</v>
      </c>
      <c r="DQ9" s="2">
        <f t="shared" si="50"/>
        <v>5.0147183898726501E-2</v>
      </c>
      <c r="DR9" s="2">
        <v>0.99339999999999995</v>
      </c>
      <c r="DT9" s="2">
        <v>0.2</v>
      </c>
      <c r="DU9" s="2">
        <f t="shared" si="51"/>
        <v>1.9819254670561254E-2</v>
      </c>
      <c r="DV9" s="2">
        <f t="shared" si="52"/>
        <v>0.10191023170267351</v>
      </c>
      <c r="DW9" s="2">
        <v>0.99380000000000002</v>
      </c>
      <c r="DY9" s="2">
        <v>0.2</v>
      </c>
      <c r="DZ9" s="2">
        <f>$AI$3*DY9/(1+$AI$3*DY9)</f>
        <v>4.9671756624738182E-2</v>
      </c>
      <c r="EA9" s="2">
        <f>DZ9*$AI$3/(DZ9*$AI$3+(1-DZ9)*$P$3)</f>
        <v>0.43124988948599707</v>
      </c>
      <c r="EB9" s="2">
        <v>0.99229999999999996</v>
      </c>
      <c r="ED9" s="2">
        <v>0.2</v>
      </c>
      <c r="EE9" s="2">
        <f t="shared" si="53"/>
        <v>3.1777076354059755E-2</v>
      </c>
      <c r="EF9" s="2">
        <f t="shared" si="54"/>
        <v>0.23015327449593306</v>
      </c>
      <c r="EG9" s="2">
        <v>0.99109999999999998</v>
      </c>
      <c r="EI9" s="2">
        <v>0.3</v>
      </c>
      <c r="EJ9" s="2">
        <f>$AK$3*EI8/(1+$AK$3*EI8)</f>
        <v>2.0834679685648769E-2</v>
      </c>
      <c r="EK9" s="2">
        <f t="shared" si="55"/>
        <v>0.11163235342399096</v>
      </c>
      <c r="EL9" s="2">
        <v>0.91420000000000001</v>
      </c>
      <c r="EM9">
        <f t="shared" ref="EM9:EM32" si="56">EXP(-2*EI9*EL9/55.51)</f>
        <v>0.99016719844072409</v>
      </c>
      <c r="EO9" s="2">
        <v>0.3</v>
      </c>
      <c r="EP9" s="2">
        <f t="shared" ref="EP9:EP32" si="57">$AL$3*EO9/(1+$AL$3*EO9)</f>
        <v>3.5430564504616423E-2</v>
      </c>
      <c r="EQ9" s="2">
        <f t="shared" ref="EQ9:EQ32" si="58">EP9*$AL$3/(EP9*$AL$3+(1-EP9)*$P$3)</f>
        <v>0.19977669545476998</v>
      </c>
      <c r="ER9" s="2">
        <v>0.97099999999999997</v>
      </c>
      <c r="ES9">
        <f t="shared" ref="ES9:ES32" si="59">EXP(-2*EO9*ER9/55.51)</f>
        <v>0.98955947836302427</v>
      </c>
      <c r="EU9" s="2">
        <v>0.3</v>
      </c>
      <c r="EV9" s="2">
        <f t="shared" ref="EV9:EV13" si="60">$AM$3*EU9/(1+$AM$3*EU9)</f>
        <v>3.5461266535810915E-2</v>
      </c>
      <c r="EW9" s="2">
        <f t="shared" ref="EW9:EW13" si="61">EV9*$AM$3/(EV9*$AM$3+(1-EV9)*$P$3)</f>
        <v>0.20006396824020836</v>
      </c>
      <c r="EX9" s="2">
        <v>0.86770000000000003</v>
      </c>
      <c r="EY9">
        <f t="shared" ref="EY9:EY13" si="62">EXP(-2*EU9*EX9/55.51)</f>
        <v>0.99066499358569005</v>
      </c>
      <c r="FA9" s="2">
        <v>2.9940000000000002</v>
      </c>
      <c r="FB9" s="2">
        <f t="shared" ref="FB9:FB13" si="63">$AN$3*FA9/(1+$AN$3*FA9)</f>
        <v>0.23550478464681998</v>
      </c>
      <c r="FC9" s="2">
        <f t="shared" ref="FC9:FC13" si="64">FB9*$AN$3/(FB9*$AN$3+(1-FB9)*$P$3)</f>
        <v>0.6376019923162648</v>
      </c>
      <c r="FD9" s="2">
        <v>1.19</v>
      </c>
      <c r="FE9">
        <f t="shared" ref="FE9:FE13" si="65">EXP(-2*FA9*FD9/55.51)</f>
        <v>0.87952945746590139</v>
      </c>
      <c r="FG9" s="2">
        <v>1.673</v>
      </c>
      <c r="FH9" s="2">
        <f t="shared" ref="FH9:FH15" si="66">$AO$3*FG9/(1+$AO$3*FG9)</f>
        <v>0.20048992058842152</v>
      </c>
      <c r="FI9" s="2">
        <f t="shared" ref="FI9:FI15" si="67">FH9*$AO$3/(FH9*$AO$3+(1-FH9)*$P$3)</f>
        <v>0.67600267691802507</v>
      </c>
      <c r="FJ9" s="2">
        <v>1.01</v>
      </c>
      <c r="FK9">
        <f t="shared" ref="FK9:FK15" si="68">EXP(-2*FG9*FJ9/55.51)</f>
        <v>0.94093595549059772</v>
      </c>
      <c r="FM9" s="2">
        <v>1.6080000000000001</v>
      </c>
      <c r="FN9" s="2">
        <f t="shared" ref="FN9:FN13" si="69">$AP$3*FM9/(1+$AP$3*FM9)</f>
        <v>0.16061751690516321</v>
      </c>
      <c r="FO9" s="2">
        <f t="shared" ref="FO9:FO13" si="70">FN9*$AP$3/(FN9*$AP$3+(1-FN9)*$P$3)</f>
        <v>0.55830310719236997</v>
      </c>
      <c r="FP9" s="2">
        <v>0.96</v>
      </c>
      <c r="FQ9">
        <f t="shared" ref="FQ9:FQ13" si="71">EXP(-2*FM9*FP9/55.51)</f>
        <v>0.94590031870385338</v>
      </c>
      <c r="FS9" s="2">
        <v>2.968</v>
      </c>
      <c r="FT9" s="2">
        <f t="shared" ref="FT9:FT13" si="72">$AQ$3*FS9/(1+$AQ$3*FS9)</f>
        <v>0.26410556564614002</v>
      </c>
      <c r="FU9" s="2">
        <f t="shared" ref="FU9:FU13" si="73">FT9*$AQ$3/(FT9*$AQ$3+(1-FT9)*$P$3)</f>
        <v>0.70665364497271499</v>
      </c>
      <c r="FV9" s="2">
        <v>0.95</v>
      </c>
      <c r="FW9">
        <f t="shared" ref="FW9:FW13" si="74">EXP(-2*FS9*FV9/55.51)</f>
        <v>0.90340086081526783</v>
      </c>
      <c r="FY9" s="2">
        <v>2.2440000000000002</v>
      </c>
      <c r="FZ9" s="2">
        <f t="shared" ref="FZ9:FZ13" si="75">$AR$3*FY9/(1+$AR$3*FY9)</f>
        <v>0.32320195537242424</v>
      </c>
      <c r="GA9" s="2">
        <f t="shared" ref="GA9:GA13" si="76">FZ9*$AR$3/(FZ9*$AR$3+(1-FZ9)*$P$3)</f>
        <v>0.84942514211339359</v>
      </c>
      <c r="GB9" s="2">
        <v>0.88</v>
      </c>
      <c r="GC9">
        <f t="shared" ref="GC9:GC13" si="77">EXP(-2*FY9*GB9/55.51)</f>
        <v>0.93132380235784307</v>
      </c>
      <c r="GE9" s="2">
        <v>1.546</v>
      </c>
      <c r="GF9" s="2">
        <f t="shared" ref="GF9:GF12" si="78">$AS$3*GE9/(1+$AS$3*GE9)</f>
        <v>0.28656340775442507</v>
      </c>
      <c r="GG9" s="2">
        <f t="shared" ref="GG9:GG12" si="79">GF9*$AS$3/(GF9*$AS$3+(1-GF9)*$P$3)</f>
        <v>0.85278484375029884</v>
      </c>
      <c r="GH9" s="2">
        <v>0.82</v>
      </c>
      <c r="GI9">
        <f t="shared" ref="GI9:GI12" si="80">EXP(-2*GE9*GH9/55.51)</f>
        <v>0.95535204415515373</v>
      </c>
      <c r="GK9" s="2">
        <v>1.238</v>
      </c>
      <c r="GL9" s="2">
        <f t="shared" ref="GL9:GL15" si="81">$AT$3*GK9/(1+$AT$3*GK9)</f>
        <v>0.19837354481350811</v>
      </c>
      <c r="GM9" s="2">
        <f t="shared" ref="GM9:GM15" si="82">GL9*$AT$3/(GL9*$AT$3+(1-GL9)*$P$3)</f>
        <v>0.73303415763277546</v>
      </c>
      <c r="GN9" s="2">
        <v>1.37</v>
      </c>
      <c r="GO9">
        <f t="shared" ref="GO9:GO15" si="83">EXP(-2*GK9*GN9/55.51)</f>
        <v>0.94072138350529388</v>
      </c>
      <c r="GQ9" s="2">
        <v>1.464</v>
      </c>
      <c r="GR9" s="2">
        <f t="shared" ref="GR9:GR12" si="84">$AU$3*GQ9/(1+$AU$3*GQ9)</f>
        <v>0.3008168025916092</v>
      </c>
      <c r="GS9" s="2">
        <f t="shared" ref="GS9:GS12" si="85">GR9*$AU$3/(GR9*$AU$3+(1-GR9)*$P$3)</f>
        <v>0.87528904113353834</v>
      </c>
      <c r="GT9" s="2">
        <v>1.25</v>
      </c>
      <c r="GU9">
        <f t="shared" ref="GU9:GU12" si="86">EXP(-2*GQ9*GT9/55.51)</f>
        <v>0.93619258924061399</v>
      </c>
      <c r="GW9" s="2">
        <v>0.871</v>
      </c>
      <c r="GX9" s="2">
        <f t="shared" ref="GX9:GX15" si="87">$AV$3*GW9/(1+$AV$3*GW9)</f>
        <v>0.12132686181194545</v>
      </c>
      <c r="GY9" s="2">
        <f t="shared" ref="GY9:GY15" si="88">GX9*$AV$3/(GX9*$AV$3+(1-GX9)*$P$3)</f>
        <v>0.54855014013824743</v>
      </c>
      <c r="GZ9" s="2">
        <v>0.82</v>
      </c>
      <c r="HA9">
        <f t="shared" ref="HA9:HA15" si="89">EXP(-2*GW9*GZ9/55.51)</f>
        <v>0.97459525126863267</v>
      </c>
      <c r="HC9" s="2">
        <v>1.0129999999999999</v>
      </c>
      <c r="HD9" s="2">
        <f t="shared" ref="HD9:HD15" si="90">$AW$3*HC9/(1+$AW$3*HC9)</f>
        <v>0.20041360365441047</v>
      </c>
      <c r="HE9" s="2">
        <f t="shared" ref="HE9:HE15" si="91">HD9*$AW$3/(HD9*$AW$3+(1-HD9)*$P$3)</f>
        <v>0.7749039052318053</v>
      </c>
      <c r="HF9" s="2">
        <v>1.29</v>
      </c>
      <c r="HG9">
        <f t="shared" ref="HG9:HG15" si="92">EXP(-2*HC9*HF9/55.51)</f>
        <v>0.95400885318520878</v>
      </c>
      <c r="HI9" s="2">
        <v>1.264</v>
      </c>
      <c r="HJ9" s="2">
        <f t="shared" ref="HJ9:HJ15" si="93">$AX$3*HI9/(1+$AX$3*HI9)</f>
        <v>0.3014650122824804</v>
      </c>
      <c r="HK9" s="2">
        <f t="shared" ref="HK9:HK15" si="94">HJ9*$AX$3/(HJ9*$AX$3+(1-HJ9)*$P$3)</f>
        <v>0.89105923692871059</v>
      </c>
      <c r="HL9" s="2">
        <v>1.37</v>
      </c>
      <c r="HM9">
        <f t="shared" ref="HM9:HM15" si="95">EXP(-2*HI9*HL9/55.51)</f>
        <v>0.93951486205196444</v>
      </c>
      <c r="HO9" s="2">
        <v>0.73799999999999999</v>
      </c>
      <c r="HP9" s="2">
        <f t="shared" ref="HP9:HP12" si="96">$AY$3*HO9/(1+$AY$3*HO9)</f>
        <v>0.13320381202401296</v>
      </c>
      <c r="HQ9" s="2">
        <f t="shared" ref="HQ9:HQ12" si="97">HP9*$AY$3/(HP9*$AY$3+(1-HP9)*$P$3)</f>
        <v>0.63980433341375464</v>
      </c>
      <c r="HR9" s="2">
        <v>1.27</v>
      </c>
      <c r="HS9">
        <f t="shared" ref="HS9:HS12" si="98">EXP(-2*HO9*HR9/55.51)</f>
        <v>0.96679475950506333</v>
      </c>
      <c r="HU9" s="2">
        <v>1.2649999999999999</v>
      </c>
      <c r="HV9" s="2">
        <f t="shared" ref="HV9:HV15" si="99">$AZ$3*HU9/(1+$AZ$3*HU9)</f>
        <v>0.27319353889406656</v>
      </c>
      <c r="HW9" s="2">
        <f t="shared" ref="HW9:HW15" si="100">HV9*$AZ$3/(HV9*$AZ$3+(1-HV9)*$P$3)</f>
        <v>0.86110747806317434</v>
      </c>
      <c r="HX9" s="2">
        <v>1.19</v>
      </c>
      <c r="HY9">
        <f t="shared" ref="HY9:HY15" si="101">EXP(-2*HU9*HX9/55.51)</f>
        <v>0.94720752122541474</v>
      </c>
      <c r="IA9" s="2">
        <f>(1/IB9)/P3</f>
        <v>16.326264060994923</v>
      </c>
      <c r="IB9" s="2">
        <v>3.4</v>
      </c>
      <c r="IC9" s="2">
        <v>0.71499999999999997</v>
      </c>
    </row>
    <row r="10" spans="1:237" ht="49" customHeight="1" x14ac:dyDescent="0.2">
      <c r="O10" s="2">
        <v>3</v>
      </c>
      <c r="P10" s="2">
        <f t="shared" si="14"/>
        <v>5.1273901968132293E-2</v>
      </c>
      <c r="Q10" s="2">
        <f t="shared" si="15"/>
        <v>0.14917440138037943</v>
      </c>
      <c r="R10" s="2">
        <f t="shared" si="16"/>
        <v>0.94872609803186769</v>
      </c>
      <c r="S10" s="2">
        <v>0.7147</v>
      </c>
      <c r="T10" s="2">
        <v>0.75900000000000001</v>
      </c>
      <c r="V10" s="2">
        <v>1</v>
      </c>
      <c r="W10" s="2">
        <f t="shared" si="17"/>
        <v>1.7696202904672331E-2</v>
      </c>
      <c r="X10" s="2">
        <f t="shared" si="18"/>
        <v>5.5216010687396497E-2</v>
      </c>
      <c r="Y10" s="2">
        <v>0.96699999999999997</v>
      </c>
      <c r="AA10" s="2">
        <v>1</v>
      </c>
      <c r="AB10" s="2">
        <f t="shared" si="19"/>
        <v>0.14410161910296715</v>
      </c>
      <c r="AC10" s="2">
        <f t="shared" si="20"/>
        <v>0.61141991691823538</v>
      </c>
      <c r="AD10" s="2">
        <v>0.97</v>
      </c>
      <c r="AF10" s="2">
        <v>1</v>
      </c>
      <c r="AG10" s="2">
        <f t="shared" si="21"/>
        <v>5.0774994755531842E-2</v>
      </c>
      <c r="AH10" s="2">
        <f t="shared" si="22"/>
        <v>0.13705919399834871</v>
      </c>
      <c r="AI10" s="2">
        <v>0.96799999999999997</v>
      </c>
      <c r="AK10" s="2">
        <v>1</v>
      </c>
      <c r="AL10" s="2">
        <f t="shared" si="23"/>
        <v>6.9378745168912417E-2</v>
      </c>
      <c r="AM10" s="2">
        <f t="shared" si="24"/>
        <v>0.23577340981369546</v>
      </c>
      <c r="AN10" s="2">
        <v>0.96819999999999995</v>
      </c>
      <c r="AP10" s="2">
        <v>0.96399999999999997</v>
      </c>
      <c r="AQ10" s="2" t="s">
        <v>277</v>
      </c>
      <c r="AR10" s="2" t="s">
        <v>278</v>
      </c>
      <c r="AT10" s="2">
        <v>0.1003</v>
      </c>
      <c r="AU10" s="2">
        <f t="shared" si="25"/>
        <v>8.4528386113373218E-3</v>
      </c>
      <c r="AV10" s="2">
        <f t="shared" si="26"/>
        <v>3.8664995157047646E-2</v>
      </c>
      <c r="AW10" s="2">
        <v>0.99670000000000003</v>
      </c>
      <c r="AX10" s="2">
        <v>0.53680000000000005</v>
      </c>
      <c r="AY10" s="2">
        <v>0.91769999999999996</v>
      </c>
      <c r="AZ10" s="2" t="s">
        <v>279</v>
      </c>
      <c r="BC10" s="2">
        <v>1.4990000000000001</v>
      </c>
      <c r="BD10" s="2">
        <f t="shared" si="27"/>
        <v>0.20295552381033677</v>
      </c>
      <c r="BE10" s="2">
        <f t="shared" si="28"/>
        <v>0.70597293355965607</v>
      </c>
      <c r="BF10" s="2">
        <v>0.96499999999999997</v>
      </c>
      <c r="BG10" s="2">
        <v>0.65900000000000003</v>
      </c>
      <c r="BH10" s="2">
        <v>1.5</v>
      </c>
      <c r="BI10" s="2">
        <v>0.96199999999999997</v>
      </c>
      <c r="BJ10" s="2">
        <v>0.71599999999999997</v>
      </c>
      <c r="BL10" s="2">
        <v>5.0000000000000001E-3</v>
      </c>
      <c r="BM10" s="2">
        <f t="shared" si="29"/>
        <v>8.293016878920665E-4</v>
      </c>
      <c r="BN10" s="2">
        <f t="shared" si="30"/>
        <v>7.5898405212930873E-3</v>
      </c>
      <c r="BO10" s="2">
        <v>0.99980000000000002</v>
      </c>
      <c r="BP10" s="2">
        <v>0.99980000000000002</v>
      </c>
      <c r="BQ10" s="2">
        <v>0.97599999999999998</v>
      </c>
      <c r="BR10" s="2">
        <v>0.97499999999999998</v>
      </c>
      <c r="BS10" s="2" t="s">
        <v>280</v>
      </c>
      <c r="BT10" s="2" t="s">
        <v>280</v>
      </c>
      <c r="BV10" s="2">
        <v>0.3</v>
      </c>
      <c r="BW10" s="2">
        <f t="shared" si="31"/>
        <v>4.08718091603456E-2</v>
      </c>
      <c r="BX10" s="2">
        <f t="shared" si="32"/>
        <v>0.25149683828416014</v>
      </c>
      <c r="BY10" s="2">
        <v>0.98819999999999997</v>
      </c>
      <c r="CA10" s="2">
        <v>0.3</v>
      </c>
      <c r="CB10" s="2">
        <f t="shared" si="33"/>
        <v>4.9680516844555378E-2</v>
      </c>
      <c r="CC10" s="2">
        <f t="shared" si="34"/>
        <v>0.33584909993613221</v>
      </c>
      <c r="CD10" s="2">
        <v>0.98839999999999995</v>
      </c>
      <c r="CF10" s="2">
        <v>0.3</v>
      </c>
      <c r="CG10" s="2">
        <f t="shared" si="35"/>
        <v>3.8130294581735044E-2</v>
      </c>
      <c r="CH10" s="2">
        <f t="shared" si="36"/>
        <v>0.22526972717211577</v>
      </c>
      <c r="CI10" s="2">
        <v>0.98860000000000003</v>
      </c>
      <c r="CK10" s="2">
        <v>0.4</v>
      </c>
      <c r="CL10" s="2">
        <f t="shared" si="37"/>
        <v>4.5935387080805003E-2</v>
      </c>
      <c r="CM10" s="2">
        <f t="shared" si="38"/>
        <v>0.24339605243121196</v>
      </c>
      <c r="CN10" s="2">
        <v>0.99239999999999995</v>
      </c>
      <c r="CP10" s="2">
        <v>0.4</v>
      </c>
      <c r="CQ10" s="2">
        <f t="shared" si="39"/>
        <v>5.6959851310482541E-2</v>
      </c>
      <c r="CR10" s="2">
        <f t="shared" si="40"/>
        <v>0.33610885112900751</v>
      </c>
      <c r="CS10" s="2">
        <v>0.9929</v>
      </c>
      <c r="CU10" s="2">
        <v>0.3</v>
      </c>
      <c r="CV10" s="2">
        <f t="shared" si="41"/>
        <v>3.1930213630349015E-2</v>
      </c>
      <c r="CW10" s="2">
        <f t="shared" si="42"/>
        <v>0.16756558342626765</v>
      </c>
      <c r="CX10" s="2">
        <v>0.98750000000000004</v>
      </c>
      <c r="CZ10" s="2">
        <v>0.4</v>
      </c>
      <c r="DA10" s="2">
        <f t="shared" si="43"/>
        <v>5.8293869568427387E-2</v>
      </c>
      <c r="DB10" s="2">
        <f t="shared" si="44"/>
        <v>0.34715884833069383</v>
      </c>
      <c r="DC10" s="2">
        <v>0.99309999999999998</v>
      </c>
      <c r="DE10" s="2">
        <v>0.4</v>
      </c>
      <c r="DF10" s="2">
        <f t="shared" si="45"/>
        <v>6.001206342918277E-2</v>
      </c>
      <c r="DG10" s="2">
        <f t="shared" si="46"/>
        <v>0.36128260160585396</v>
      </c>
      <c r="DH10" s="2">
        <v>0.99319999999999997</v>
      </c>
      <c r="DJ10" s="2">
        <v>0.4</v>
      </c>
      <c r="DK10" s="2">
        <f t="shared" si="47"/>
        <v>6.0659809082487817E-2</v>
      </c>
      <c r="DL10" s="2">
        <f t="shared" si="48"/>
        <v>0.36657198886358855</v>
      </c>
      <c r="DM10" s="2">
        <v>0.99299999999999999</v>
      </c>
      <c r="DO10" s="2">
        <v>0.3</v>
      </c>
      <c r="DP10" s="2">
        <f t="shared" si="49"/>
        <v>2.0268681516780834E-2</v>
      </c>
      <c r="DQ10" s="2">
        <f t="shared" si="50"/>
        <v>7.3380854251687222E-2</v>
      </c>
      <c r="DR10" s="2">
        <v>0.99</v>
      </c>
      <c r="DT10" s="2">
        <v>0.3</v>
      </c>
      <c r="DU10" s="2">
        <f t="shared" si="51"/>
        <v>2.9437170615239774E-2</v>
      </c>
      <c r="DV10" s="2">
        <f t="shared" si="52"/>
        <v>0.14545373560523572</v>
      </c>
      <c r="DW10" s="2">
        <v>0.9909</v>
      </c>
      <c r="DY10" s="2">
        <v>0.3</v>
      </c>
      <c r="DZ10" s="2">
        <f>$AI$3*DY10/(1+$AI$3*DY10)</f>
        <v>7.2702016502194891E-2</v>
      </c>
      <c r="EA10" s="2">
        <f>DZ10*$AI$3/(DZ10*$AI$3+(1-DZ10)*$P$3)</f>
        <v>0.53213356391411881</v>
      </c>
      <c r="EB10" s="2">
        <v>0.98899999999999999</v>
      </c>
      <c r="ED10" s="2">
        <v>0.3</v>
      </c>
      <c r="EE10" s="2">
        <f t="shared" si="53"/>
        <v>4.6920122375456279E-2</v>
      </c>
      <c r="EF10" s="2">
        <f t="shared" si="54"/>
        <v>0.30960195937378304</v>
      </c>
      <c r="EG10" s="2">
        <v>0.98670000000000002</v>
      </c>
      <c r="EI10" s="2">
        <v>0.4</v>
      </c>
      <c r="EJ10" s="2">
        <f>$AK$3*EI9/(1+$AK$3*EI9)</f>
        <v>3.0929813153577276E-2</v>
      </c>
      <c r="EK10" s="2">
        <f t="shared" si="55"/>
        <v>0.15859629150355678</v>
      </c>
      <c r="EL10" s="2">
        <v>0.91149999999999998</v>
      </c>
      <c r="EM10">
        <f t="shared" si="56"/>
        <v>0.98694953373358874</v>
      </c>
      <c r="EO10" s="2">
        <v>0.4</v>
      </c>
      <c r="EP10" s="2">
        <f t="shared" si="57"/>
        <v>4.668934274950047E-2</v>
      </c>
      <c r="EQ10" s="2">
        <f t="shared" si="58"/>
        <v>0.24973829672370512</v>
      </c>
      <c r="ER10" s="2">
        <v>0.98550000000000004</v>
      </c>
      <c r="ES10">
        <f t="shared" si="59"/>
        <v>0.98589753827697413</v>
      </c>
      <c r="EU10" s="2">
        <v>0.4</v>
      </c>
      <c r="EV10" s="2">
        <f t="shared" si="60"/>
        <v>4.6729328325484737E-2</v>
      </c>
      <c r="EW10" s="2">
        <f t="shared" si="61"/>
        <v>0.25007496128301249</v>
      </c>
      <c r="EX10" s="2">
        <v>0.84989999999999999</v>
      </c>
      <c r="EY10">
        <f t="shared" si="62"/>
        <v>0.98782610495573842</v>
      </c>
      <c r="FA10" s="2">
        <v>4.0119999999999996</v>
      </c>
      <c r="FB10" s="2">
        <f t="shared" si="63"/>
        <v>0.29218306512875597</v>
      </c>
      <c r="FC10" s="2">
        <f t="shared" si="64"/>
        <v>0.7021695971514943</v>
      </c>
      <c r="FD10" s="2">
        <v>1.23</v>
      </c>
      <c r="FE10">
        <f t="shared" si="65"/>
        <v>0.83711221141098335</v>
      </c>
      <c r="FG10" s="2">
        <v>2.1579999999999999</v>
      </c>
      <c r="FH10" s="2">
        <f t="shared" si="66"/>
        <v>0.24440631349300973</v>
      </c>
      <c r="FI10" s="2">
        <f t="shared" si="67"/>
        <v>0.72909290515276293</v>
      </c>
      <c r="FJ10" s="2">
        <v>1.1100000000000001</v>
      </c>
      <c r="FK10">
        <f t="shared" si="68"/>
        <v>0.91731491250019648</v>
      </c>
      <c r="FM10" s="2">
        <v>2.2200000000000002</v>
      </c>
      <c r="FN10" s="2">
        <f t="shared" si="69"/>
        <v>0.20897340568589917</v>
      </c>
      <c r="FO10" s="2">
        <f t="shared" si="70"/>
        <v>0.63571044652617614</v>
      </c>
      <c r="FP10" s="2">
        <v>0.95</v>
      </c>
      <c r="FQ10">
        <f t="shared" si="71"/>
        <v>0.92682889589713979</v>
      </c>
      <c r="FS10" s="2">
        <v>3.55</v>
      </c>
      <c r="FT10" s="2">
        <f t="shared" si="72"/>
        <v>0.30034017460710605</v>
      </c>
      <c r="FU10" s="2">
        <f t="shared" si="73"/>
        <v>0.74235519568826391</v>
      </c>
      <c r="FV10" s="2">
        <v>0.98</v>
      </c>
      <c r="FW10">
        <f t="shared" si="74"/>
        <v>0.88219091951636441</v>
      </c>
      <c r="FY10" s="2">
        <v>2.7679999999999998</v>
      </c>
      <c r="FZ10" s="2">
        <f t="shared" si="75"/>
        <v>0.37069638134309096</v>
      </c>
      <c r="GA10" s="2">
        <f t="shared" si="76"/>
        <v>0.87434824473323236</v>
      </c>
      <c r="GB10" s="2">
        <v>0.81</v>
      </c>
      <c r="GC10">
        <f t="shared" si="77"/>
        <v>0.92239556281327817</v>
      </c>
      <c r="GE10" s="2">
        <v>1.7989999999999999</v>
      </c>
      <c r="GF10" s="2">
        <f t="shared" si="78"/>
        <v>0.31852171631750476</v>
      </c>
      <c r="GG10" s="2">
        <f t="shared" si="79"/>
        <v>0.87081365587296089</v>
      </c>
      <c r="GH10" s="2">
        <v>0.92</v>
      </c>
      <c r="GI10">
        <f t="shared" si="80"/>
        <v>0.94211137580324344</v>
      </c>
      <c r="GK10" s="2">
        <v>1.7090000000000001</v>
      </c>
      <c r="GL10" s="2">
        <f t="shared" si="81"/>
        <v>0.25462802021278863</v>
      </c>
      <c r="GM10" s="2">
        <f t="shared" si="82"/>
        <v>0.79125102435573547</v>
      </c>
      <c r="GN10" s="2">
        <v>1.47</v>
      </c>
      <c r="GO10">
        <f t="shared" si="83"/>
        <v>0.91346108689128158</v>
      </c>
      <c r="GQ10" s="2">
        <v>1.875</v>
      </c>
      <c r="GR10" s="2">
        <f t="shared" si="84"/>
        <v>0.35526506664947372</v>
      </c>
      <c r="GS10" s="2">
        <f t="shared" si="85"/>
        <v>0.89988898430230935</v>
      </c>
      <c r="GT10" s="2">
        <v>1.37</v>
      </c>
      <c r="GU10">
        <f t="shared" si="86"/>
        <v>0.91160281673840204</v>
      </c>
      <c r="GW10" s="2">
        <v>1.2989999999999999</v>
      </c>
      <c r="GX10" s="2">
        <f t="shared" si="87"/>
        <v>0.17076479541975584</v>
      </c>
      <c r="GY10" s="2">
        <f t="shared" si="88"/>
        <v>0.64440212341528424</v>
      </c>
      <c r="GZ10" s="2">
        <v>1.1200000000000001</v>
      </c>
      <c r="HA10">
        <f t="shared" si="89"/>
        <v>0.94893150087008038</v>
      </c>
      <c r="HC10" s="2">
        <v>1.345</v>
      </c>
      <c r="HD10" s="2">
        <f t="shared" si="90"/>
        <v>0.24969613631400547</v>
      </c>
      <c r="HE10" s="2">
        <f t="shared" si="91"/>
        <v>0.8204927411608447</v>
      </c>
      <c r="HF10" s="2">
        <v>1.22</v>
      </c>
      <c r="HG10">
        <f t="shared" si="92"/>
        <v>0.94259282247862319</v>
      </c>
      <c r="HI10" s="2">
        <v>1.534</v>
      </c>
      <c r="HJ10" s="2">
        <f t="shared" si="93"/>
        <v>0.34372592335498442</v>
      </c>
      <c r="HK10" s="2">
        <f t="shared" si="94"/>
        <v>0.90847905997137279</v>
      </c>
      <c r="HL10" s="2">
        <v>1.42</v>
      </c>
      <c r="HM10">
        <f t="shared" si="95"/>
        <v>0.92451829840074184</v>
      </c>
      <c r="HO10" s="2">
        <v>0.97499999999999998</v>
      </c>
      <c r="HP10" s="2">
        <f t="shared" si="96"/>
        <v>0.16876156070835646</v>
      </c>
      <c r="HQ10" s="2">
        <f t="shared" si="97"/>
        <v>0.7011978933042804</v>
      </c>
      <c r="HR10" s="2">
        <v>1.2</v>
      </c>
      <c r="HS10">
        <f t="shared" si="98"/>
        <v>0.95872158264541152</v>
      </c>
      <c r="HU10" s="2">
        <v>1.4450000000000001</v>
      </c>
      <c r="HV10" s="2">
        <f t="shared" si="99"/>
        <v>0.30038975986088384</v>
      </c>
      <c r="HW10" s="2">
        <f t="shared" si="100"/>
        <v>0.87626822453217645</v>
      </c>
      <c r="HX10" s="2">
        <v>1.24</v>
      </c>
      <c r="HY10">
        <f t="shared" si="101"/>
        <v>0.93748198497898005</v>
      </c>
      <c r="IA10" s="2">
        <f>(1/IB10)/P3</f>
        <v>17.346655564807104</v>
      </c>
      <c r="IB10" s="2">
        <v>3.2</v>
      </c>
      <c r="IC10" s="2">
        <v>0.70599999999999996</v>
      </c>
    </row>
    <row r="11" spans="1:237" ht="49" customHeight="1" x14ac:dyDescent="0.2">
      <c r="A11" s="4" t="s">
        <v>281</v>
      </c>
      <c r="B11" s="2" t="s">
        <v>282</v>
      </c>
      <c r="C11" s="2">
        <v>1962</v>
      </c>
      <c r="F11" s="2" t="s">
        <v>283</v>
      </c>
      <c r="O11" s="2">
        <v>4</v>
      </c>
      <c r="P11" s="2">
        <f t="shared" si="14"/>
        <v>6.7216387142510672E-2</v>
      </c>
      <c r="Q11" s="2">
        <f t="shared" si="15"/>
        <v>0.1894774723368661</v>
      </c>
      <c r="R11" s="2">
        <f t="shared" si="16"/>
        <v>0.93278361285748934</v>
      </c>
      <c r="S11" s="2">
        <v>0.78320000000000001</v>
      </c>
      <c r="T11" s="2">
        <v>0.84</v>
      </c>
      <c r="V11" s="2">
        <v>1.5</v>
      </c>
      <c r="W11" s="2">
        <f t="shared" si="17"/>
        <v>2.6311497557258968E-2</v>
      </c>
      <c r="X11" s="2">
        <f t="shared" si="18"/>
        <v>8.0598842749763352E-2</v>
      </c>
      <c r="Y11" s="2">
        <v>0.95</v>
      </c>
      <c r="AA11" s="2">
        <v>1.5</v>
      </c>
      <c r="AB11" s="2">
        <f t="shared" si="19"/>
        <v>0.20162517180028336</v>
      </c>
      <c r="AC11" s="2">
        <f t="shared" si="20"/>
        <v>0.70239938773207178</v>
      </c>
      <c r="AD11" s="2">
        <v>0.95499999999999996</v>
      </c>
      <c r="AF11" s="2">
        <v>1.5</v>
      </c>
      <c r="AG11" s="2">
        <f t="shared" si="21"/>
        <v>7.4276790313972899E-2</v>
      </c>
      <c r="AH11" s="2">
        <f t="shared" si="22"/>
        <v>0.19240345945951545</v>
      </c>
      <c r="AI11" s="2">
        <v>0.95199999999999996</v>
      </c>
      <c r="AK11" s="2">
        <v>1.5</v>
      </c>
      <c r="AL11" s="2">
        <f t="shared" si="23"/>
        <v>0.10057909215151825</v>
      </c>
      <c r="AM11" s="2">
        <f t="shared" si="24"/>
        <v>0.31636489920507044</v>
      </c>
      <c r="AN11" s="2">
        <v>0.95250000000000001</v>
      </c>
      <c r="AP11" s="2">
        <v>0.94399999999999995</v>
      </c>
      <c r="AQ11" s="2" t="s">
        <v>284</v>
      </c>
      <c r="AR11" s="2" t="s">
        <v>285</v>
      </c>
      <c r="AT11" s="2">
        <v>0.2001</v>
      </c>
      <c r="AU11" s="2">
        <f t="shared" si="25"/>
        <v>1.6722888232988821E-2</v>
      </c>
      <c r="AV11" s="2">
        <f t="shared" si="26"/>
        <v>7.4279542564348072E-2</v>
      </c>
      <c r="AW11" s="2">
        <v>0.99350000000000005</v>
      </c>
      <c r="AX11" s="2">
        <v>0.43940000000000001</v>
      </c>
      <c r="AY11" s="2">
        <v>0.89759999999999995</v>
      </c>
      <c r="AZ11" s="2" t="s">
        <v>286</v>
      </c>
      <c r="BC11" s="2">
        <v>1.9970000000000001</v>
      </c>
      <c r="BD11" s="2">
        <f t="shared" si="27"/>
        <v>0.25330248815515605</v>
      </c>
      <c r="BE11" s="2">
        <f t="shared" si="28"/>
        <v>0.76183257274249183</v>
      </c>
      <c r="BF11" s="2">
        <v>0.95499999999999996</v>
      </c>
      <c r="BG11" s="2">
        <v>0.63900000000000001</v>
      </c>
      <c r="BH11" s="2">
        <v>2.0009999999999999</v>
      </c>
      <c r="BI11" s="2">
        <v>0.95299999999999996</v>
      </c>
      <c r="BJ11" s="2">
        <v>0.66700000000000004</v>
      </c>
      <c r="BL11" s="2">
        <v>0.01</v>
      </c>
      <c r="BM11" s="2">
        <f t="shared" si="29"/>
        <v>1.657229032949884E-3</v>
      </c>
      <c r="BN11" s="2">
        <f t="shared" si="30"/>
        <v>1.5065337533308909E-2</v>
      </c>
      <c r="BO11" s="2">
        <v>0.99970000000000003</v>
      </c>
      <c r="BP11" s="2">
        <v>0.99970000000000003</v>
      </c>
      <c r="BQ11" s="2">
        <v>0.96799999999999997</v>
      </c>
      <c r="BR11" s="2">
        <v>0.96599999999999997</v>
      </c>
      <c r="BS11" s="2" t="s">
        <v>287</v>
      </c>
      <c r="BT11" s="2" t="s">
        <v>288</v>
      </c>
      <c r="BV11" s="2">
        <v>0.4</v>
      </c>
      <c r="BW11" s="2">
        <f t="shared" si="31"/>
        <v>5.3763278066800521E-2</v>
      </c>
      <c r="BX11" s="2">
        <f t="shared" si="32"/>
        <v>0.30939207484129311</v>
      </c>
      <c r="BY11" s="2">
        <v>0.98480000000000001</v>
      </c>
      <c r="CA11" s="2">
        <v>0.4</v>
      </c>
      <c r="CB11" s="2">
        <f t="shared" si="33"/>
        <v>6.5161601774547648E-2</v>
      </c>
      <c r="CC11" s="2">
        <f t="shared" si="34"/>
        <v>0.40271497885508362</v>
      </c>
      <c r="CD11" s="2">
        <v>0.98499999999999999</v>
      </c>
      <c r="CF11" s="2">
        <v>0.4</v>
      </c>
      <c r="CG11" s="2">
        <f t="shared" si="35"/>
        <v>5.0202316404582663E-2</v>
      </c>
      <c r="CH11" s="2">
        <f t="shared" si="36"/>
        <v>0.27938094637390842</v>
      </c>
      <c r="CI11" s="2">
        <v>0.98529999999999995</v>
      </c>
      <c r="CK11" s="2">
        <v>0.5</v>
      </c>
      <c r="CL11" s="2">
        <f t="shared" si="37"/>
        <v>5.6767326571109653E-2</v>
      </c>
      <c r="CM11" s="2">
        <f t="shared" si="38"/>
        <v>0.28679393747816745</v>
      </c>
      <c r="CN11" s="2">
        <v>0.99060000000000004</v>
      </c>
      <c r="CP11" s="2">
        <v>0.5</v>
      </c>
      <c r="CQ11" s="2">
        <f t="shared" si="39"/>
        <v>7.0200166378382223E-2</v>
      </c>
      <c r="CR11" s="2">
        <f t="shared" si="40"/>
        <v>0.38756966518667268</v>
      </c>
      <c r="CS11" s="2">
        <v>0.99129999999999996</v>
      </c>
      <c r="CU11" s="2">
        <v>0.4</v>
      </c>
      <c r="CV11" s="2">
        <f t="shared" si="41"/>
        <v>4.2125261969162102E-2</v>
      </c>
      <c r="CW11" s="2">
        <f t="shared" si="42"/>
        <v>0.21160172253799606</v>
      </c>
      <c r="CX11" s="2">
        <v>0.98329999999999995</v>
      </c>
      <c r="CZ11" s="2">
        <v>0.5</v>
      </c>
      <c r="DA11" s="2">
        <f t="shared" si="43"/>
        <v>7.1820660900816624E-2</v>
      </c>
      <c r="DB11" s="2">
        <f t="shared" si="44"/>
        <v>0.39929395318048083</v>
      </c>
      <c r="DC11" s="2">
        <v>0.99160000000000004</v>
      </c>
      <c r="DE11" s="2">
        <v>0.5</v>
      </c>
      <c r="DF11" s="2">
        <f t="shared" si="45"/>
        <v>7.3906262458854816E-2</v>
      </c>
      <c r="DG11" s="2">
        <f t="shared" si="46"/>
        <v>0.41419306498600583</v>
      </c>
      <c r="DH11" s="2">
        <v>0.99170000000000003</v>
      </c>
      <c r="DJ11" s="2">
        <v>0.5</v>
      </c>
      <c r="DK11" s="2">
        <f t="shared" si="47"/>
        <v>7.4692059830781532E-2</v>
      </c>
      <c r="DL11" s="2">
        <f t="shared" si="48"/>
        <v>0.41974801949731488</v>
      </c>
      <c r="DM11" s="2">
        <v>0.99139999999999995</v>
      </c>
      <c r="DO11" s="2">
        <v>0.4</v>
      </c>
      <c r="DP11" s="2">
        <f t="shared" si="49"/>
        <v>2.6843547583457892E-2</v>
      </c>
      <c r="DQ11" s="2">
        <f t="shared" si="50"/>
        <v>9.5505058086338787E-2</v>
      </c>
      <c r="DR11" s="2">
        <v>0.98660000000000003</v>
      </c>
      <c r="DT11" s="2">
        <v>0.4</v>
      </c>
      <c r="DU11" s="2">
        <f t="shared" si="51"/>
        <v>3.8868171158356085E-2</v>
      </c>
      <c r="DV11" s="2">
        <f t="shared" si="52"/>
        <v>0.18497011602333824</v>
      </c>
      <c r="DW11" s="2">
        <v>0.98809999999999998</v>
      </c>
      <c r="DY11" s="2">
        <v>0.4</v>
      </c>
      <c r="DZ11" s="2">
        <f>$AI$3*DY11/(1+$AI$3*DY11)</f>
        <v>9.464245619880203E-2</v>
      </c>
      <c r="EA11" s="2">
        <f>DZ11*$AI$3/(DZ11*$AI$3+(1-DZ11)*$P$3)</f>
        <v>0.60261997943751289</v>
      </c>
      <c r="EB11" s="2">
        <v>0.9859</v>
      </c>
      <c r="ED11" s="2">
        <v>0.4</v>
      </c>
      <c r="EE11" s="2">
        <f t="shared" si="53"/>
        <v>6.1596786907398379E-2</v>
      </c>
      <c r="EF11" s="2">
        <f t="shared" si="54"/>
        <v>0.37418633802400036</v>
      </c>
      <c r="EG11" s="2">
        <v>0.98250000000000004</v>
      </c>
      <c r="EI11" s="2">
        <v>0.5</v>
      </c>
      <c r="EJ11" s="2">
        <f>$AK$3*EI10/(1+$AK$3*EI10)</f>
        <v>4.0818910447016757E-2</v>
      </c>
      <c r="EK11" s="2">
        <f t="shared" si="55"/>
        <v>0.20084401660341553</v>
      </c>
      <c r="EL11" s="2">
        <v>0.91020000000000001</v>
      </c>
      <c r="EM11">
        <f t="shared" si="56"/>
        <v>0.98373665421648882</v>
      </c>
      <c r="EO11" s="2">
        <v>0.5</v>
      </c>
      <c r="EP11" s="2">
        <f t="shared" si="57"/>
        <v>5.7688320989050329E-2</v>
      </c>
      <c r="EQ11" s="2">
        <f t="shared" si="58"/>
        <v>0.29382785396013494</v>
      </c>
      <c r="ER11" s="2">
        <v>0.99950000000000006</v>
      </c>
      <c r="ES11">
        <f t="shared" si="59"/>
        <v>0.98215537048432389</v>
      </c>
      <c r="EU11" s="2">
        <v>0.5</v>
      </c>
      <c r="EV11" s="2">
        <f t="shared" si="60"/>
        <v>5.7737155779604719E-2</v>
      </c>
      <c r="EW11" s="2">
        <f t="shared" si="61"/>
        <v>0.29420064770754045</v>
      </c>
      <c r="EX11" s="2">
        <v>0.83330000000000004</v>
      </c>
      <c r="EY11">
        <f t="shared" si="62"/>
        <v>0.98510040440198543</v>
      </c>
      <c r="FA11" s="2">
        <v>4.9889999999999999</v>
      </c>
      <c r="FB11" s="2">
        <f t="shared" si="63"/>
        <v>0.33920044482911493</v>
      </c>
      <c r="FC11" s="2">
        <f t="shared" si="64"/>
        <v>0.74565973464532209</v>
      </c>
      <c r="FD11" s="2">
        <v>1.26</v>
      </c>
      <c r="FE11">
        <f t="shared" si="65"/>
        <v>0.79732989957467659</v>
      </c>
      <c r="FG11" s="2">
        <v>3.3029999999999999</v>
      </c>
      <c r="FH11" s="2">
        <f t="shared" si="66"/>
        <v>0.33114245477153503</v>
      </c>
      <c r="FI11" s="2">
        <f t="shared" si="67"/>
        <v>0.80465941980493916</v>
      </c>
      <c r="FJ11" s="2">
        <v>1.26</v>
      </c>
      <c r="FK11">
        <f t="shared" si="68"/>
        <v>0.86075356367894651</v>
      </c>
      <c r="FM11" s="2">
        <v>3.0209999999999999</v>
      </c>
      <c r="FN11" s="2">
        <f t="shared" si="69"/>
        <v>0.26443491315550799</v>
      </c>
      <c r="FO11" s="2">
        <f t="shared" si="70"/>
        <v>0.70367814620653502</v>
      </c>
      <c r="FP11" s="2">
        <v>0.96</v>
      </c>
      <c r="FQ11">
        <f t="shared" si="71"/>
        <v>0.90078250538489457</v>
      </c>
      <c r="FS11" s="2">
        <v>4.4630000000000001</v>
      </c>
      <c r="FT11" s="2">
        <f t="shared" si="72"/>
        <v>0.35050847003203212</v>
      </c>
      <c r="FU11" s="2">
        <f t="shared" si="73"/>
        <v>0.78365923600969245</v>
      </c>
      <c r="FV11" s="2">
        <v>0.98</v>
      </c>
      <c r="FW11">
        <f t="shared" si="74"/>
        <v>0.85420517801429519</v>
      </c>
      <c r="FY11" s="2">
        <v>3.4849999999999999</v>
      </c>
      <c r="FZ11" s="2">
        <f t="shared" si="75"/>
        <v>0.42582946899819329</v>
      </c>
      <c r="GA11" s="2">
        <f t="shared" si="76"/>
        <v>0.89755124728371294</v>
      </c>
      <c r="GB11" s="2">
        <v>0.81</v>
      </c>
      <c r="GC11">
        <f t="shared" si="77"/>
        <v>0.90329508236438283</v>
      </c>
      <c r="GE11" s="2">
        <v>2.0139999999999998</v>
      </c>
      <c r="GF11" s="2">
        <f t="shared" si="78"/>
        <v>0.34351210807229721</v>
      </c>
      <c r="GG11" s="2">
        <f t="shared" si="79"/>
        <v>0.88299098008954868</v>
      </c>
      <c r="GH11" s="2">
        <v>0.84</v>
      </c>
      <c r="GI11">
        <f t="shared" si="80"/>
        <v>0.94086713797523047</v>
      </c>
      <c r="GK11" s="2">
        <v>2.254</v>
      </c>
      <c r="GL11" s="2">
        <f t="shared" si="81"/>
        <v>0.31060730078174514</v>
      </c>
      <c r="GM11" s="2">
        <f t="shared" si="82"/>
        <v>0.83331151420285965</v>
      </c>
      <c r="GN11" s="2">
        <v>1.71</v>
      </c>
      <c r="GO11">
        <f t="shared" si="83"/>
        <v>0.87034106667801636</v>
      </c>
      <c r="GQ11" s="2">
        <v>2.2730000000000001</v>
      </c>
      <c r="GR11" s="2">
        <f t="shared" si="84"/>
        <v>0.40047574887233683</v>
      </c>
      <c r="GS11" s="2">
        <f t="shared" si="85"/>
        <v>0.91594489148087777</v>
      </c>
      <c r="GT11" s="2">
        <v>1.38</v>
      </c>
      <c r="GU11">
        <f t="shared" si="86"/>
        <v>0.89313698380096151</v>
      </c>
      <c r="GW11" s="2">
        <v>1.5029999999999999</v>
      </c>
      <c r="GX11" s="2">
        <f t="shared" si="87"/>
        <v>0.192422069880542</v>
      </c>
      <c r="GY11" s="2">
        <f t="shared" si="88"/>
        <v>0.67708130474983308</v>
      </c>
      <c r="GZ11" s="2">
        <v>1.31</v>
      </c>
      <c r="HA11">
        <f t="shared" si="89"/>
        <v>0.93151810707080429</v>
      </c>
      <c r="HC11" s="2">
        <v>1.746</v>
      </c>
      <c r="HD11" s="2">
        <f t="shared" si="90"/>
        <v>0.3016822098473172</v>
      </c>
      <c r="HE11" s="2">
        <f t="shared" si="91"/>
        <v>0.85577375966924463</v>
      </c>
      <c r="HF11" s="2">
        <v>1.36</v>
      </c>
      <c r="HG11">
        <f t="shared" si="92"/>
        <v>0.91800328077604243</v>
      </c>
      <c r="HI11" s="2">
        <v>1.96</v>
      </c>
      <c r="HJ11" s="2">
        <f t="shared" si="93"/>
        <v>0.40091162080485371</v>
      </c>
      <c r="HK11" s="2">
        <f t="shared" si="94"/>
        <v>0.92691710609286648</v>
      </c>
      <c r="HL11" s="2">
        <v>1.6</v>
      </c>
      <c r="HM11">
        <f t="shared" si="95"/>
        <v>0.89316079681406857</v>
      </c>
      <c r="HO11" s="2">
        <v>1.214</v>
      </c>
      <c r="HP11" s="2">
        <f t="shared" si="96"/>
        <v>0.20178240074192089</v>
      </c>
      <c r="HQ11" s="2">
        <f t="shared" si="97"/>
        <v>0.74502402582560878</v>
      </c>
      <c r="HR11" s="2">
        <v>1.27</v>
      </c>
      <c r="HS11">
        <f t="shared" si="98"/>
        <v>0.94596507359925908</v>
      </c>
      <c r="HU11" s="2">
        <v>1.706</v>
      </c>
      <c r="HV11" s="2">
        <f t="shared" si="99"/>
        <v>0.33639513539410604</v>
      </c>
      <c r="HW11" s="2">
        <f t="shared" si="100"/>
        <v>0.89317573406222173</v>
      </c>
      <c r="HX11" s="2">
        <v>1.3</v>
      </c>
      <c r="HY11">
        <f t="shared" si="101"/>
        <v>0.92320282503628792</v>
      </c>
      <c r="IA11" s="2">
        <f>(1/IB10)/P3</f>
        <v>17.346655564807104</v>
      </c>
      <c r="IB11" s="2">
        <v>3</v>
      </c>
      <c r="IC11" s="2">
        <v>0.69699999999999995</v>
      </c>
    </row>
    <row r="12" spans="1:237" ht="49" customHeight="1" x14ac:dyDescent="0.2">
      <c r="A12" s="4" t="s">
        <v>289</v>
      </c>
      <c r="B12" s="2" t="s">
        <v>290</v>
      </c>
      <c r="E12" s="2" t="s">
        <v>291</v>
      </c>
      <c r="F12" s="2" t="s">
        <v>292</v>
      </c>
      <c r="O12" s="2">
        <v>5</v>
      </c>
      <c r="P12" s="2">
        <f t="shared" si="14"/>
        <v>8.2631928995711312E-2</v>
      </c>
      <c r="Q12" s="2">
        <f t="shared" si="15"/>
        <v>0.22613496979991718</v>
      </c>
      <c r="R12" s="2">
        <f t="shared" si="16"/>
        <v>0.91736807100428863</v>
      </c>
      <c r="S12" s="2">
        <v>0.87470000000000003</v>
      </c>
      <c r="T12" s="2">
        <v>0.93799999999999994</v>
      </c>
      <c r="V12" s="2">
        <v>2</v>
      </c>
      <c r="W12" s="2">
        <f t="shared" si="17"/>
        <v>3.4776985222435643E-2</v>
      </c>
      <c r="X12" s="2">
        <f t="shared" si="18"/>
        <v>0.10465347403405539</v>
      </c>
      <c r="Y12" s="2">
        <v>0.93200000000000005</v>
      </c>
      <c r="AA12" s="2">
        <v>2</v>
      </c>
      <c r="AB12" s="2">
        <f t="shared" si="19"/>
        <v>0.25190353146418937</v>
      </c>
      <c r="AC12" s="2">
        <f t="shared" si="20"/>
        <v>0.75885858242033788</v>
      </c>
      <c r="AD12" s="2">
        <v>0.94</v>
      </c>
      <c r="AF12" s="2">
        <v>2</v>
      </c>
      <c r="AG12" s="2">
        <f t="shared" si="21"/>
        <v>9.6642944510389517E-2</v>
      </c>
      <c r="AH12" s="2">
        <f t="shared" si="22"/>
        <v>0.24107662067511987</v>
      </c>
      <c r="AI12" s="2">
        <v>0.93700000000000006</v>
      </c>
      <c r="AK12" s="2">
        <v>2</v>
      </c>
      <c r="AL12" s="2">
        <f t="shared" si="23"/>
        <v>0.12975523495738411</v>
      </c>
      <c r="AM12" s="2">
        <f t="shared" si="24"/>
        <v>0.38158032523007684</v>
      </c>
      <c r="AN12" s="2">
        <v>0.93630000000000002</v>
      </c>
      <c r="AP12" s="2">
        <v>0.92100000000000004</v>
      </c>
      <c r="AQ12" s="2" t="s">
        <v>293</v>
      </c>
      <c r="AR12" s="2" t="s">
        <v>294</v>
      </c>
      <c r="AT12" s="2">
        <v>0.29980000000000001</v>
      </c>
      <c r="AU12" s="2">
        <f t="shared" si="25"/>
        <v>2.4848043211501438E-2</v>
      </c>
      <c r="AV12" s="2">
        <f t="shared" si="26"/>
        <v>0.10731758230290443</v>
      </c>
      <c r="AW12" s="2">
        <v>0.99050000000000005</v>
      </c>
      <c r="AX12" s="2">
        <v>0.38250000000000001</v>
      </c>
      <c r="AY12" s="2">
        <v>0.88480000000000003</v>
      </c>
      <c r="AZ12" s="2" t="s">
        <v>295</v>
      </c>
      <c r="BC12" s="2">
        <v>2</v>
      </c>
      <c r="BD12" s="2">
        <f t="shared" si="27"/>
        <v>0.25358651678683924</v>
      </c>
      <c r="BE12" s="2">
        <f t="shared" si="28"/>
        <v>0.76210483556447217</v>
      </c>
      <c r="BF12" s="2">
        <v>0.95599999999999996</v>
      </c>
      <c r="BG12" s="2">
        <v>0.624</v>
      </c>
      <c r="BI12" s="2">
        <v>0.94399999999999995</v>
      </c>
      <c r="BJ12" s="2">
        <v>0.64</v>
      </c>
      <c r="BL12" s="2">
        <v>0.02</v>
      </c>
      <c r="BM12" s="2">
        <f t="shared" si="29"/>
        <v>3.3089743375582796E-3</v>
      </c>
      <c r="BN12" s="2">
        <f t="shared" si="30"/>
        <v>2.9683483370477211E-2</v>
      </c>
      <c r="BO12" s="2">
        <v>0.99929999999999997</v>
      </c>
      <c r="BP12" s="2">
        <v>0.99929999999999997</v>
      </c>
      <c r="BQ12" s="2">
        <v>0.95799999999999996</v>
      </c>
      <c r="BR12" s="2">
        <v>0.95399999999999996</v>
      </c>
      <c r="BS12" s="2" t="s">
        <v>296</v>
      </c>
      <c r="BT12" s="2" t="s">
        <v>297</v>
      </c>
      <c r="BV12" s="2">
        <v>0.5</v>
      </c>
      <c r="BW12" s="2">
        <f t="shared" si="31"/>
        <v>6.631279921757012E-2</v>
      </c>
      <c r="BX12" s="2">
        <f t="shared" si="32"/>
        <v>0.35897415397354798</v>
      </c>
      <c r="BY12" s="2">
        <v>0.98150000000000004</v>
      </c>
      <c r="CA12" s="2">
        <v>0.5</v>
      </c>
      <c r="CB12" s="2">
        <f t="shared" si="33"/>
        <v>8.0146385504210854E-2</v>
      </c>
      <c r="CC12" s="2">
        <f t="shared" si="34"/>
        <v>0.45734845520230416</v>
      </c>
      <c r="CD12" s="2">
        <v>0.98150000000000004</v>
      </c>
      <c r="CF12" s="2">
        <v>0.5</v>
      </c>
      <c r="CG12" s="2">
        <f t="shared" si="35"/>
        <v>6.1975072456562995E-2</v>
      </c>
      <c r="CH12" s="2">
        <f t="shared" si="36"/>
        <v>0.32642682420063474</v>
      </c>
      <c r="CI12" s="2">
        <v>0.98199999999999998</v>
      </c>
      <c r="CK12" s="2">
        <v>0.6</v>
      </c>
      <c r="CL12" s="2">
        <f t="shared" si="37"/>
        <v>6.73560671136543E-2</v>
      </c>
      <c r="CM12" s="2">
        <f t="shared" si="38"/>
        <v>0.32548339224468037</v>
      </c>
      <c r="CN12" s="2">
        <v>0.98880000000000001</v>
      </c>
      <c r="CP12" s="2">
        <v>0.6</v>
      </c>
      <c r="CQ12" s="2">
        <f t="shared" si="39"/>
        <v>8.307384017368194E-2</v>
      </c>
      <c r="CR12" s="2">
        <f t="shared" si="40"/>
        <v>0.43162652840415072</v>
      </c>
      <c r="CS12" s="2">
        <v>0.98980000000000001</v>
      </c>
      <c r="CU12" s="2">
        <v>0.5</v>
      </c>
      <c r="CV12" s="2">
        <f t="shared" si="41"/>
        <v>5.210781363643386E-2</v>
      </c>
      <c r="CW12" s="2">
        <f t="shared" si="42"/>
        <v>0.25121288345670134</v>
      </c>
      <c r="CX12" s="2">
        <v>0.97929999999999995</v>
      </c>
      <c r="CZ12" s="2">
        <v>0.6</v>
      </c>
      <c r="DA12" s="2">
        <f t="shared" si="43"/>
        <v>8.4964353871369414E-2</v>
      </c>
      <c r="DB12" s="2">
        <f t="shared" si="44"/>
        <v>0.44371796384074408</v>
      </c>
      <c r="DC12" s="2">
        <v>0.99009999999999998</v>
      </c>
      <c r="DE12" s="2">
        <v>0.6</v>
      </c>
      <c r="DF12" s="2">
        <f t="shared" si="45"/>
        <v>8.7395697085313417E-2</v>
      </c>
      <c r="DG12" s="2">
        <f t="shared" si="46"/>
        <v>0.45900808487745681</v>
      </c>
      <c r="DH12" s="2">
        <v>0.99009999999999998</v>
      </c>
      <c r="DJ12" s="2">
        <v>0.6</v>
      </c>
      <c r="DK12" s="2">
        <f t="shared" si="47"/>
        <v>8.8311242081481708E-2</v>
      </c>
      <c r="DL12" s="2">
        <f t="shared" si="48"/>
        <v>0.46468730795670476</v>
      </c>
      <c r="DM12" s="2">
        <v>0.98980000000000001</v>
      </c>
      <c r="DO12" s="2">
        <v>0.5</v>
      </c>
      <c r="DP12" s="2">
        <f t="shared" si="49"/>
        <v>3.3330755548681458E-2</v>
      </c>
      <c r="DQ12" s="2">
        <f t="shared" si="50"/>
        <v>0.11659741195749418</v>
      </c>
      <c r="DR12" s="2">
        <v>0.98309999999999997</v>
      </c>
      <c r="DT12" s="2">
        <v>0.5</v>
      </c>
      <c r="DU12" s="2">
        <f t="shared" si="51"/>
        <v>4.8117652658131449E-2</v>
      </c>
      <c r="DV12" s="2">
        <f t="shared" si="52"/>
        <v>0.22099335347118487</v>
      </c>
      <c r="DW12" s="2">
        <v>0.98540000000000005</v>
      </c>
      <c r="ED12" s="2">
        <v>0.5</v>
      </c>
      <c r="EE12" s="2">
        <f t="shared" si="53"/>
        <v>7.5828288896076887E-2</v>
      </c>
      <c r="EF12" s="2">
        <f t="shared" si="54"/>
        <v>0.42772107668489917</v>
      </c>
      <c r="EG12" s="2">
        <v>0.97809999999999997</v>
      </c>
      <c r="EI12" s="2">
        <v>0.6</v>
      </c>
      <c r="EJ12" s="2">
        <f>$AK$3*EI11/(1+$AK$3*EI11)</f>
        <v>5.0508215477665576E-2</v>
      </c>
      <c r="EK12" s="2">
        <f t="shared" si="55"/>
        <v>0.23905198075624765</v>
      </c>
      <c r="EL12" s="2">
        <v>0.90959999999999996</v>
      </c>
      <c r="EM12">
        <f t="shared" si="56"/>
        <v>0.98052858129423781</v>
      </c>
      <c r="EO12" s="2">
        <v>0.6</v>
      </c>
      <c r="EP12" s="2">
        <f t="shared" si="57"/>
        <v>6.8436389110394E-2</v>
      </c>
      <c r="EQ12" s="2">
        <f t="shared" si="58"/>
        <v>0.33302313040685544</v>
      </c>
      <c r="ER12" s="2">
        <v>1.0135000000000001</v>
      </c>
      <c r="ES12">
        <f t="shared" si="59"/>
        <v>0.97832870538154948</v>
      </c>
      <c r="EU12" s="2">
        <v>0.6</v>
      </c>
      <c r="EV12" s="2">
        <f t="shared" si="60"/>
        <v>6.8493661099363778E-2</v>
      </c>
      <c r="EW12" s="2">
        <f t="shared" si="61"/>
        <v>0.33342217337561614</v>
      </c>
      <c r="EX12" s="2">
        <v>0.81730000000000003</v>
      </c>
      <c r="EY12">
        <f t="shared" si="62"/>
        <v>0.98248699899859548</v>
      </c>
      <c r="FA12" s="2">
        <v>5.8010000000000002</v>
      </c>
      <c r="FB12" s="2">
        <f t="shared" si="63"/>
        <v>0.37377294330768335</v>
      </c>
      <c r="FC12" s="2">
        <f t="shared" si="64"/>
        <v>0.77318632685694433</v>
      </c>
      <c r="FD12" s="2">
        <v>1.35</v>
      </c>
      <c r="FE12">
        <f t="shared" si="65"/>
        <v>0.75415303213518359</v>
      </c>
      <c r="FG12" s="2">
        <v>3.9580000000000002</v>
      </c>
      <c r="FH12" s="2">
        <f t="shared" si="66"/>
        <v>0.372357869843366</v>
      </c>
      <c r="FI12" s="2">
        <f t="shared" si="67"/>
        <v>0.83154015928093128</v>
      </c>
      <c r="FJ12" s="2">
        <v>1.34</v>
      </c>
      <c r="FK12">
        <f t="shared" si="68"/>
        <v>0.82605773211349576</v>
      </c>
      <c r="FM12" s="2">
        <v>3.81</v>
      </c>
      <c r="FN12" s="2">
        <f t="shared" si="69"/>
        <v>0.31195343300834599</v>
      </c>
      <c r="FO12" s="2">
        <f t="shared" si="70"/>
        <v>0.74968183957377965</v>
      </c>
      <c r="FP12" s="2">
        <v>0.97</v>
      </c>
      <c r="FQ12">
        <f t="shared" si="71"/>
        <v>0.87532994246531504</v>
      </c>
      <c r="FS12" s="2">
        <v>5.9960000000000004</v>
      </c>
      <c r="FT12" s="2">
        <f t="shared" si="72"/>
        <v>0.42030206065458381</v>
      </c>
      <c r="FU12" s="2">
        <f t="shared" si="73"/>
        <v>0.82954286080996265</v>
      </c>
      <c r="FV12" s="2">
        <v>1.07</v>
      </c>
      <c r="FW12">
        <f t="shared" si="74"/>
        <v>0.7936160749499328</v>
      </c>
      <c r="FY12" s="2">
        <v>4.32</v>
      </c>
      <c r="FZ12" s="2">
        <f t="shared" si="75"/>
        <v>0.47898735148013444</v>
      </c>
      <c r="GA12" s="2">
        <f t="shared" si="76"/>
        <v>0.91568362902910427</v>
      </c>
      <c r="GB12" s="2">
        <v>0.79</v>
      </c>
      <c r="GC12">
        <f t="shared" si="77"/>
        <v>0.88429759370363636</v>
      </c>
      <c r="GE12" s="2">
        <v>2.5950000000000002</v>
      </c>
      <c r="GF12" s="2">
        <f t="shared" si="78"/>
        <v>0.40270227644198947</v>
      </c>
      <c r="GG12" s="2">
        <f t="shared" si="79"/>
        <v>0.90674534628018799</v>
      </c>
      <c r="GH12" s="2">
        <v>0.98</v>
      </c>
      <c r="GI12">
        <f t="shared" si="80"/>
        <v>0.91244567100575402</v>
      </c>
      <c r="GK12" s="2">
        <v>3.0219999999999998</v>
      </c>
      <c r="GL12" s="2">
        <f t="shared" si="81"/>
        <v>0.37658486932327373</v>
      </c>
      <c r="GM12" s="2">
        <f t="shared" si="82"/>
        <v>0.87017345456041917</v>
      </c>
      <c r="GN12" s="2">
        <v>2.06</v>
      </c>
      <c r="GO12">
        <f t="shared" si="83"/>
        <v>0.79907901777861967</v>
      </c>
      <c r="GQ12" s="2">
        <v>2.915</v>
      </c>
      <c r="GR12" s="2">
        <f t="shared" si="84"/>
        <v>0.46139848314732013</v>
      </c>
      <c r="GS12" s="2">
        <f t="shared" si="85"/>
        <v>0.9332209660280828</v>
      </c>
      <c r="GT12" s="2">
        <v>1.75</v>
      </c>
      <c r="GU12">
        <f t="shared" si="86"/>
        <v>0.83210577528624219</v>
      </c>
      <c r="GW12" s="2">
        <v>1.7969999999999999</v>
      </c>
      <c r="GX12" s="2">
        <f t="shared" si="87"/>
        <v>0.22171624006041163</v>
      </c>
      <c r="GY12" s="2">
        <f t="shared" si="88"/>
        <v>0.71484773971177851</v>
      </c>
      <c r="GZ12" s="2">
        <v>1.35</v>
      </c>
      <c r="HA12">
        <f t="shared" si="89"/>
        <v>0.9163051168124039</v>
      </c>
      <c r="HC12" s="2">
        <v>1.996</v>
      </c>
      <c r="HD12" s="2">
        <f t="shared" si="90"/>
        <v>0.33059783477317722</v>
      </c>
      <c r="HE12" s="2">
        <f t="shared" si="91"/>
        <v>0.87151720274737976</v>
      </c>
      <c r="HF12" s="2">
        <v>1.54</v>
      </c>
      <c r="HG12">
        <f t="shared" si="92"/>
        <v>0.89516335820863435</v>
      </c>
      <c r="HI12" s="2">
        <v>2.37</v>
      </c>
      <c r="HJ12" s="2">
        <f t="shared" si="93"/>
        <v>0.44726618129636092</v>
      </c>
      <c r="HK12" s="2">
        <f t="shared" si="94"/>
        <v>0.93878621045500443</v>
      </c>
      <c r="HL12" s="2">
        <v>1.79</v>
      </c>
      <c r="HM12">
        <f t="shared" si="95"/>
        <v>0.85826005117329662</v>
      </c>
      <c r="HO12" s="2">
        <v>1.3879999999999999</v>
      </c>
      <c r="HP12" s="2">
        <f t="shared" si="96"/>
        <v>0.22421879686203328</v>
      </c>
      <c r="HQ12" s="2">
        <f t="shared" si="97"/>
        <v>0.76962417513524062</v>
      </c>
      <c r="HR12" s="2">
        <v>1.29</v>
      </c>
      <c r="HS12">
        <f t="shared" si="98"/>
        <v>0.93752522059819665</v>
      </c>
      <c r="HU12" s="2">
        <v>1.8879999999999999</v>
      </c>
      <c r="HV12" s="2">
        <f t="shared" si="99"/>
        <v>0.35938514093321899</v>
      </c>
      <c r="HW12" s="2">
        <f t="shared" si="100"/>
        <v>0.90246907011212762</v>
      </c>
      <c r="HX12" s="2">
        <v>1.34</v>
      </c>
      <c r="HY12">
        <f t="shared" si="101"/>
        <v>0.91287906642256578</v>
      </c>
      <c r="IA12" s="2">
        <f>(1/IB11)/P3</f>
        <v>18.503099269127578</v>
      </c>
      <c r="IB12" s="2">
        <v>2.9</v>
      </c>
      <c r="IC12" s="2">
        <v>0.68600000000000005</v>
      </c>
    </row>
    <row r="13" spans="1:237" ht="49" customHeight="1" x14ac:dyDescent="0.2">
      <c r="A13" s="4" t="s">
        <v>298</v>
      </c>
      <c r="C13" s="2">
        <v>1951</v>
      </c>
      <c r="F13" s="2" t="s">
        <v>283</v>
      </c>
      <c r="O13" s="2">
        <v>6</v>
      </c>
      <c r="P13" s="2">
        <f t="shared" si="14"/>
        <v>9.7546228194460724E-2</v>
      </c>
      <c r="Q13" s="2">
        <f t="shared" si="15"/>
        <v>0.25962012589419375</v>
      </c>
      <c r="R13" s="2">
        <f t="shared" si="16"/>
        <v>0.90245377180553932</v>
      </c>
      <c r="S13" s="2">
        <v>0.98529999999999995</v>
      </c>
      <c r="T13" s="2">
        <v>1.04</v>
      </c>
      <c r="V13" s="2">
        <v>2.5</v>
      </c>
      <c r="W13" s="2">
        <f t="shared" si="17"/>
        <v>4.3096539597861319E-2</v>
      </c>
      <c r="X13" s="2">
        <f t="shared" si="18"/>
        <v>0.12748149715449902</v>
      </c>
      <c r="Y13" s="2">
        <v>0.91300000000000003</v>
      </c>
      <c r="AA13" s="2">
        <v>2.5</v>
      </c>
      <c r="AB13" s="2">
        <f t="shared" si="19"/>
        <v>0.29622441995696414</v>
      </c>
      <c r="AC13" s="2">
        <f t="shared" si="20"/>
        <v>0.79731154989941444</v>
      </c>
      <c r="AD13" s="2">
        <v>0.92400000000000004</v>
      </c>
      <c r="AF13" s="2">
        <v>2.5</v>
      </c>
      <c r="AG13" s="2">
        <f t="shared" si="21"/>
        <v>0.11795382929319435</v>
      </c>
      <c r="AH13" s="2">
        <f t="shared" si="22"/>
        <v>0.28421629958284483</v>
      </c>
      <c r="AI13" s="2">
        <v>0.92</v>
      </c>
      <c r="AK13" s="2">
        <v>2.5</v>
      </c>
      <c r="AL13" s="2">
        <f t="shared" si="23"/>
        <v>0.15709797260989863</v>
      </c>
      <c r="AM13" s="2">
        <f t="shared" si="24"/>
        <v>0.43543687083956412</v>
      </c>
      <c r="AN13" s="2">
        <v>0.92010000000000003</v>
      </c>
      <c r="AP13" s="2">
        <v>0.89700000000000002</v>
      </c>
      <c r="AQ13" s="2" t="s">
        <v>299</v>
      </c>
      <c r="AR13" s="2" t="s">
        <v>300</v>
      </c>
      <c r="AT13" s="2">
        <v>0.4002</v>
      </c>
      <c r="AU13" s="2">
        <f t="shared" si="25"/>
        <v>3.2895665921423928E-2</v>
      </c>
      <c r="AV13" s="2">
        <f t="shared" si="26"/>
        <v>0.13828717688701364</v>
      </c>
      <c r="AW13" s="2">
        <v>0.98750000000000004</v>
      </c>
      <c r="AX13" s="2">
        <v>0.34320000000000001</v>
      </c>
      <c r="AY13" s="2">
        <v>0.875</v>
      </c>
      <c r="AZ13" s="2" t="s">
        <v>301</v>
      </c>
      <c r="BC13" s="2">
        <v>2.4969999999999999</v>
      </c>
      <c r="BD13" s="2">
        <f t="shared" si="27"/>
        <v>0.29783436178013001</v>
      </c>
      <c r="BE13" s="2">
        <f t="shared" si="28"/>
        <v>0.79998440022501749</v>
      </c>
      <c r="BF13" s="2">
        <v>0.94599999999999995</v>
      </c>
      <c r="BG13" s="2">
        <v>0.61699999999999999</v>
      </c>
      <c r="BH13" s="2">
        <v>2.9980000000000002</v>
      </c>
      <c r="BI13" s="2">
        <v>0.93700000000000006</v>
      </c>
      <c r="BJ13" s="2">
        <v>0.60199999999999998</v>
      </c>
      <c r="BL13" s="2">
        <v>0.05</v>
      </c>
      <c r="BM13" s="2">
        <f t="shared" si="29"/>
        <v>8.2315787197836665E-3</v>
      </c>
      <c r="BN13" s="2">
        <f t="shared" si="30"/>
        <v>7.1045396172442529E-2</v>
      </c>
      <c r="BO13" s="2">
        <v>0.99829999999999997</v>
      </c>
      <c r="BP13" s="2">
        <v>0.99829999999999997</v>
      </c>
      <c r="BQ13" s="2">
        <v>0.94299999999999995</v>
      </c>
      <c r="BR13" s="2">
        <v>0.93500000000000005</v>
      </c>
      <c r="BS13" s="2" t="s">
        <v>302</v>
      </c>
      <c r="BT13" s="2" t="s">
        <v>303</v>
      </c>
      <c r="BV13" s="2">
        <v>0.6</v>
      </c>
      <c r="BW13" s="2">
        <f t="shared" si="31"/>
        <v>7.8533799840954918E-2</v>
      </c>
      <c r="BX13" s="2">
        <f t="shared" si="32"/>
        <v>0.40191366145034757</v>
      </c>
      <c r="BY13" s="2">
        <v>0.97809999999999997</v>
      </c>
      <c r="CA13" s="2">
        <v>0.6</v>
      </c>
      <c r="CB13" s="2">
        <f t="shared" si="33"/>
        <v>9.465835756178459E-2</v>
      </c>
      <c r="CC13" s="2">
        <f t="shared" si="34"/>
        <v>0.50282490732252527</v>
      </c>
      <c r="CD13" s="2">
        <v>0.97829999999999995</v>
      </c>
      <c r="CF13" s="2">
        <v>0.6</v>
      </c>
      <c r="CG13" s="2">
        <f t="shared" si="35"/>
        <v>7.3459554702808905E-2</v>
      </c>
      <c r="CH13" s="2">
        <f t="shared" si="36"/>
        <v>0.36770634608272135</v>
      </c>
      <c r="CI13" s="2">
        <v>0.9788</v>
      </c>
      <c r="CK13" s="2">
        <v>0.7</v>
      </c>
      <c r="CL13" s="2">
        <f t="shared" si="37"/>
        <v>7.77097082452715E-2</v>
      </c>
      <c r="CM13" s="2">
        <f t="shared" si="38"/>
        <v>0.36019124617513987</v>
      </c>
      <c r="CN13" s="2">
        <v>0.98699999999999999</v>
      </c>
      <c r="CP13" s="2">
        <v>0.7</v>
      </c>
      <c r="CQ13" s="2">
        <f t="shared" si="39"/>
        <v>9.559589386788872E-2</v>
      </c>
      <c r="CR13" s="2">
        <f t="shared" si="40"/>
        <v>0.46977007845303748</v>
      </c>
      <c r="CS13" s="2">
        <v>0.98819999999999997</v>
      </c>
      <c r="CU13" s="2">
        <v>0.6</v>
      </c>
      <c r="CV13" s="2">
        <f t="shared" si="41"/>
        <v>6.1884443751322966E-2</v>
      </c>
      <c r="CW13" s="2">
        <f t="shared" si="42"/>
        <v>0.28703412605661044</v>
      </c>
      <c r="CX13" s="2">
        <v>0.97529999999999994</v>
      </c>
      <c r="CZ13" s="2">
        <v>0.7</v>
      </c>
      <c r="DA13" s="2">
        <f t="shared" si="43"/>
        <v>9.7740996086722251E-2</v>
      </c>
      <c r="DB13" s="2">
        <f t="shared" si="44"/>
        <v>0.48202385087535371</v>
      </c>
      <c r="DC13" s="2">
        <v>0.98870000000000002</v>
      </c>
      <c r="DE13" s="2">
        <v>0.7</v>
      </c>
      <c r="DF13" s="2">
        <f t="shared" si="45"/>
        <v>0.10049780070812771</v>
      </c>
      <c r="DG13" s="2">
        <f t="shared" si="46"/>
        <v>0.49745356437391069</v>
      </c>
      <c r="DH13" s="2">
        <v>0.98850000000000005</v>
      </c>
      <c r="DJ13" s="2">
        <v>0.7</v>
      </c>
      <c r="DK13" s="2">
        <f t="shared" si="47"/>
        <v>0.10153533056878149</v>
      </c>
      <c r="DL13" s="2">
        <f t="shared" si="48"/>
        <v>0.50316604666916975</v>
      </c>
      <c r="DM13" s="2">
        <v>0.98819999999999997</v>
      </c>
      <c r="DO13" s="2">
        <v>1</v>
      </c>
      <c r="DP13" s="2">
        <f t="shared" si="49"/>
        <v>6.4511300703487498E-2</v>
      </c>
      <c r="DQ13" s="2">
        <f t="shared" si="50"/>
        <v>0.20884413792987142</v>
      </c>
      <c r="DR13" s="2">
        <v>0.96430000000000005</v>
      </c>
      <c r="DT13" s="2">
        <v>1</v>
      </c>
      <c r="DU13" s="2">
        <f t="shared" si="51"/>
        <v>9.1817273635455457E-2</v>
      </c>
      <c r="DV13" s="2">
        <f t="shared" si="52"/>
        <v>0.36198944546736261</v>
      </c>
      <c r="DW13" s="2">
        <v>0.97260000000000002</v>
      </c>
      <c r="ED13" s="2">
        <v>1</v>
      </c>
      <c r="EE13" s="2">
        <f t="shared" si="53"/>
        <v>0.14096727085301949</v>
      </c>
      <c r="EF13" s="2">
        <f t="shared" si="54"/>
        <v>0.59916615881030111</v>
      </c>
      <c r="EG13" s="2">
        <v>0.95660000000000001</v>
      </c>
      <c r="EI13" s="2">
        <v>0.7</v>
      </c>
      <c r="EJ13" s="2">
        <f t="shared" ref="EJ13:EJ32" si="102">$AK$3*EI13/(1+$AK$3*EI13)</f>
        <v>6.9311187903279087E-2</v>
      </c>
      <c r="EK13" s="2">
        <f t="shared" si="55"/>
        <v>0.30546405782918368</v>
      </c>
      <c r="EL13" s="2">
        <v>0.91</v>
      </c>
      <c r="EM13">
        <f t="shared" si="56"/>
        <v>0.97731054704451703</v>
      </c>
      <c r="EO13" s="2">
        <v>0.7</v>
      </c>
      <c r="EP13" s="2">
        <f t="shared" si="57"/>
        <v>7.8942035980208311E-2</v>
      </c>
      <c r="EQ13" s="2">
        <f t="shared" si="58"/>
        <v>0.36809622590123509</v>
      </c>
      <c r="ER13" s="2">
        <v>1.0285</v>
      </c>
      <c r="ES13">
        <f t="shared" si="59"/>
        <v>0.97439406754034741</v>
      </c>
      <c r="EU13" s="2">
        <v>0.7</v>
      </c>
      <c r="EV13" s="2">
        <f t="shared" si="60"/>
        <v>7.9007354126277282E-2</v>
      </c>
      <c r="EW13" s="2">
        <f t="shared" si="61"/>
        <v>0.36851407497210165</v>
      </c>
      <c r="EX13" s="2">
        <v>0.80169999999999997</v>
      </c>
      <c r="EY13">
        <f t="shared" si="62"/>
        <v>0.97998362178217957</v>
      </c>
      <c r="FA13" s="2">
        <v>7.9809999999999999</v>
      </c>
      <c r="FB13" s="2">
        <f t="shared" si="63"/>
        <v>0.45090096142793945</v>
      </c>
      <c r="FC13" s="2">
        <f t="shared" si="64"/>
        <v>0.82425192016947457</v>
      </c>
      <c r="FD13" s="2">
        <v>1.7</v>
      </c>
      <c r="FE13">
        <f t="shared" si="65"/>
        <v>0.61333865086347206</v>
      </c>
      <c r="FG13" s="2">
        <v>5.0730000000000004</v>
      </c>
      <c r="FH13" s="2">
        <f t="shared" si="66"/>
        <v>0.43194469354458598</v>
      </c>
      <c r="FI13" s="2">
        <f t="shared" si="67"/>
        <v>0.86351254487770912</v>
      </c>
      <c r="FJ13" s="2">
        <v>1.47</v>
      </c>
      <c r="FK13">
        <f t="shared" si="68"/>
        <v>0.76438516020631775</v>
      </c>
      <c r="FM13" s="2">
        <v>4.3490000000000002</v>
      </c>
      <c r="FN13" s="2">
        <f t="shared" si="69"/>
        <v>0.34103487836492302</v>
      </c>
      <c r="FO13" s="2">
        <f t="shared" si="70"/>
        <v>0.77368428504252629</v>
      </c>
      <c r="FP13" s="2">
        <v>1.17</v>
      </c>
      <c r="FQ13">
        <f t="shared" si="71"/>
        <v>0.83249321211796445</v>
      </c>
      <c r="FS13" s="2">
        <v>6.9489999999999998</v>
      </c>
      <c r="FT13" s="2">
        <f t="shared" si="72"/>
        <v>0.45660238642408441</v>
      </c>
      <c r="FU13" s="2">
        <f t="shared" si="73"/>
        <v>0.84939912738886825</v>
      </c>
      <c r="FV13" s="2">
        <v>1.19</v>
      </c>
      <c r="FW13">
        <f t="shared" si="74"/>
        <v>0.74234627233627271</v>
      </c>
      <c r="FY13" s="2">
        <v>5.8879999999999999</v>
      </c>
      <c r="FZ13" s="2">
        <f t="shared" si="75"/>
        <v>0.5561523393115233</v>
      </c>
      <c r="GA13" s="2">
        <f t="shared" si="76"/>
        <v>0.93671648888562797</v>
      </c>
      <c r="GB13" s="2">
        <v>0.78</v>
      </c>
      <c r="GC13">
        <f t="shared" si="77"/>
        <v>0.84749467240479803</v>
      </c>
      <c r="GI13"/>
      <c r="GK13" s="2">
        <v>3.3759999999999999</v>
      </c>
      <c r="GL13" s="2">
        <f t="shared" si="81"/>
        <v>0.40292399107767829</v>
      </c>
      <c r="GM13" s="2">
        <f t="shared" si="82"/>
        <v>0.88218290019606105</v>
      </c>
      <c r="GN13" s="2">
        <v>2.21</v>
      </c>
      <c r="GO13" s="2">
        <f t="shared" si="83"/>
        <v>0.76428464417717057</v>
      </c>
      <c r="GW13" s="2">
        <v>2.2130000000000001</v>
      </c>
      <c r="GX13" s="2">
        <f t="shared" si="87"/>
        <v>0.25971269345992959</v>
      </c>
      <c r="GY13" s="2">
        <f t="shared" si="88"/>
        <v>0.75533598058411544</v>
      </c>
      <c r="GZ13" s="2">
        <v>1.39</v>
      </c>
      <c r="HA13" s="2">
        <f t="shared" si="89"/>
        <v>0.89509143840689942</v>
      </c>
      <c r="HC13" s="2">
        <v>2.395</v>
      </c>
      <c r="HD13" s="2">
        <f t="shared" si="90"/>
        <v>0.37209391327618574</v>
      </c>
      <c r="HE13" s="2">
        <f t="shared" si="91"/>
        <v>0.89057994035217913</v>
      </c>
      <c r="HF13" s="2">
        <v>1.62</v>
      </c>
      <c r="HG13" s="2">
        <f t="shared" si="92"/>
        <v>0.86953992535188906</v>
      </c>
      <c r="HI13" s="2">
        <v>2.9329999999999998</v>
      </c>
      <c r="HJ13" s="2">
        <f t="shared" si="93"/>
        <v>0.50035329768497339</v>
      </c>
      <c r="HK13" s="2">
        <f t="shared" si="94"/>
        <v>0.94994830170664568</v>
      </c>
      <c r="HL13" s="2">
        <v>1.96</v>
      </c>
      <c r="HM13" s="2">
        <f t="shared" si="95"/>
        <v>0.81292020725998193</v>
      </c>
      <c r="HU13" s="2">
        <v>2.2450000000000001</v>
      </c>
      <c r="HV13" s="2">
        <f t="shared" si="99"/>
        <v>0.40014851123158923</v>
      </c>
      <c r="HW13" s="2">
        <f t="shared" si="100"/>
        <v>0.91668629968852033</v>
      </c>
      <c r="HX13" s="2">
        <v>1.37</v>
      </c>
      <c r="HY13" s="2">
        <f t="shared" si="101"/>
        <v>0.89510498339874134</v>
      </c>
      <c r="IA13" s="2">
        <f>(1/IB12)/P3</f>
        <v>19.141137174959567</v>
      </c>
      <c r="IB13" s="2">
        <v>2.8</v>
      </c>
      <c r="IC13" s="2">
        <v>0.67600000000000005</v>
      </c>
    </row>
    <row r="14" spans="1:237" ht="49" customHeight="1" x14ac:dyDescent="0.2">
      <c r="A14" s="4" t="s">
        <v>304</v>
      </c>
      <c r="B14" s="2" t="s">
        <v>143</v>
      </c>
      <c r="C14" s="2">
        <v>2024</v>
      </c>
      <c r="D14" s="2" t="s">
        <v>305</v>
      </c>
      <c r="F14" s="2" t="s">
        <v>235</v>
      </c>
      <c r="V14" s="2">
        <v>3</v>
      </c>
      <c r="W14" s="2">
        <f t="shared" si="17"/>
        <v>5.1273901968132293E-2</v>
      </c>
      <c r="X14" s="2">
        <f t="shared" si="18"/>
        <v>0.14917440138037943</v>
      </c>
      <c r="Y14" s="2">
        <v>0.89400000000000002</v>
      </c>
      <c r="AA14" s="2">
        <v>3</v>
      </c>
      <c r="AB14" s="2">
        <f t="shared" si="19"/>
        <v>0.33558746359849817</v>
      </c>
      <c r="AC14" s="2">
        <f t="shared" si="20"/>
        <v>0.82518754740367339</v>
      </c>
      <c r="AD14" s="2">
        <v>0.91</v>
      </c>
      <c r="AF14" s="2">
        <v>3</v>
      </c>
      <c r="AG14" s="2">
        <f t="shared" si="21"/>
        <v>0.13828240725979835</v>
      </c>
      <c r="AH14" s="2">
        <f t="shared" si="22"/>
        <v>0.3227153660669968</v>
      </c>
      <c r="AI14" s="2">
        <v>0.90500000000000003</v>
      </c>
      <c r="AK14" s="2">
        <v>3</v>
      </c>
      <c r="AL14" s="2">
        <f t="shared" si="23"/>
        <v>0.18277485528985751</v>
      </c>
      <c r="AM14" s="2">
        <f t="shared" si="24"/>
        <v>0.480664440986109</v>
      </c>
      <c r="AN14" s="2">
        <v>0.90400000000000003</v>
      </c>
      <c r="AP14" s="2">
        <v>0.871</v>
      </c>
      <c r="AQ14" s="2" t="s">
        <v>306</v>
      </c>
      <c r="AR14" s="2" t="s">
        <v>307</v>
      </c>
      <c r="AT14" s="2">
        <v>0.50019999999999998</v>
      </c>
      <c r="AU14" s="2">
        <f t="shared" si="25"/>
        <v>4.0780266594919894E-2</v>
      </c>
      <c r="AV14" s="2">
        <f t="shared" si="26"/>
        <v>0.16706871510031945</v>
      </c>
      <c r="AW14" s="2">
        <v>0.98450000000000004</v>
      </c>
      <c r="AX14" s="2">
        <v>0.31409999999999999</v>
      </c>
      <c r="AY14" s="2">
        <v>0.86719999999999997</v>
      </c>
      <c r="AZ14" s="2" t="s">
        <v>308</v>
      </c>
      <c r="BC14" s="2">
        <v>2.5009999999999999</v>
      </c>
      <c r="BD14" s="2">
        <f t="shared" si="27"/>
        <v>0.29816921051903705</v>
      </c>
      <c r="BE14" s="2">
        <f t="shared" si="28"/>
        <v>0.8002403947272414</v>
      </c>
      <c r="BF14" s="2">
        <v>0.94699999999999995</v>
      </c>
      <c r="BG14" s="2">
        <v>0.60399999999999998</v>
      </c>
      <c r="BH14" s="2">
        <v>3</v>
      </c>
      <c r="BI14" s="2">
        <v>0.93700000000000006</v>
      </c>
      <c r="BJ14" s="2">
        <v>0.60099999999999998</v>
      </c>
      <c r="BL14" s="2">
        <v>0.1</v>
      </c>
      <c r="BM14" s="2">
        <f t="shared" si="29"/>
        <v>1.6328746080807803E-2</v>
      </c>
      <c r="BN14" s="2">
        <f t="shared" si="30"/>
        <v>0.13266551805616264</v>
      </c>
      <c r="BO14" s="2">
        <v>0.99660000000000004</v>
      </c>
      <c r="BP14" s="2">
        <v>0.99670000000000003</v>
      </c>
      <c r="BQ14" s="2">
        <v>0.93200000000000005</v>
      </c>
      <c r="BR14" s="2">
        <v>0.91900000000000004</v>
      </c>
      <c r="BS14" s="2" t="s">
        <v>309</v>
      </c>
      <c r="BT14" s="2" t="s">
        <v>310</v>
      </c>
      <c r="BV14" s="2">
        <v>0.7</v>
      </c>
      <c r="BW14" s="2">
        <f t="shared" si="31"/>
        <v>9.0439013253667905E-2</v>
      </c>
      <c r="BX14" s="2">
        <f t="shared" si="32"/>
        <v>0.43946166395425285</v>
      </c>
      <c r="BY14" s="2">
        <v>0.97489999999999999</v>
      </c>
      <c r="CA14" s="2">
        <v>0.7</v>
      </c>
      <c r="CB14" s="2">
        <f t="shared" si="33"/>
        <v>0.10871954817785286</v>
      </c>
      <c r="CC14" s="2">
        <f t="shared" si="34"/>
        <v>0.54126851044293456</v>
      </c>
      <c r="CD14" s="2">
        <v>0.97499999999999998</v>
      </c>
      <c r="CF14" s="2">
        <v>0.7</v>
      </c>
      <c r="CG14" s="2">
        <f t="shared" si="35"/>
        <v>8.4666223309496358E-2</v>
      </c>
      <c r="CH14" s="2">
        <f t="shared" si="36"/>
        <v>0.40421845523113448</v>
      </c>
      <c r="CI14" s="2">
        <v>0.97560000000000002</v>
      </c>
      <c r="CK14" s="2">
        <v>0.8</v>
      </c>
      <c r="CL14" s="2">
        <f t="shared" si="37"/>
        <v>8.7835993787360414E-2</v>
      </c>
      <c r="CM14" s="2">
        <f t="shared" si="38"/>
        <v>0.3915020511047943</v>
      </c>
      <c r="CN14" s="2">
        <v>0.98509999999999998</v>
      </c>
      <c r="CP14" s="2">
        <v>0.8</v>
      </c>
      <c r="CQ14" s="2">
        <f t="shared" si="39"/>
        <v>0.10778053913752784</v>
      </c>
      <c r="CR14" s="2">
        <f t="shared" si="40"/>
        <v>0.50311597119500651</v>
      </c>
      <c r="CS14" s="2">
        <v>0.98660000000000003</v>
      </c>
      <c r="CU14" s="2">
        <v>0.7</v>
      </c>
      <c r="CV14" s="2">
        <f t="shared" si="41"/>
        <v>7.146145893721223E-2</v>
      </c>
      <c r="CW14" s="2">
        <f t="shared" si="42"/>
        <v>0.31958453574619289</v>
      </c>
      <c r="CX14" s="2">
        <v>0.97099999999999997</v>
      </c>
      <c r="CZ14" s="2">
        <v>0.8</v>
      </c>
      <c r="DA14" s="2">
        <f t="shared" si="43"/>
        <v>0.11016575120519151</v>
      </c>
      <c r="DB14" s="2">
        <f t="shared" si="44"/>
        <v>0.51539408104822848</v>
      </c>
      <c r="DC14" s="2">
        <v>0.98709999999999998</v>
      </c>
      <c r="DE14" s="2">
        <v>0.8</v>
      </c>
      <c r="DF14" s="2">
        <f t="shared" si="45"/>
        <v>0.11322901974349477</v>
      </c>
      <c r="DG14" s="2">
        <f t="shared" si="46"/>
        <v>0.5307973541712242</v>
      </c>
      <c r="DH14" s="2">
        <v>0.98680000000000001</v>
      </c>
      <c r="DJ14" s="2">
        <v>0.8</v>
      </c>
      <c r="DK14" s="2">
        <f t="shared" si="47"/>
        <v>0.11438127204039329</v>
      </c>
      <c r="DL14" s="2">
        <f t="shared" si="48"/>
        <v>0.53648397867194964</v>
      </c>
      <c r="DM14" s="2">
        <v>0.98650000000000004</v>
      </c>
      <c r="DO14" s="2">
        <v>1.5</v>
      </c>
      <c r="DP14" s="2">
        <f t="shared" si="49"/>
        <v>9.3743203074023049E-2</v>
      </c>
      <c r="DQ14" s="2">
        <f t="shared" si="50"/>
        <v>0.28364718136101735</v>
      </c>
      <c r="DR14" s="2">
        <v>0.94499999999999995</v>
      </c>
      <c r="DT14" s="2">
        <v>1.5</v>
      </c>
      <c r="DU14" s="2">
        <f t="shared" si="51"/>
        <v>0.1316806321364998</v>
      </c>
      <c r="DV14" s="2">
        <f t="shared" si="52"/>
        <v>0.45976849663153735</v>
      </c>
      <c r="DW14" s="2">
        <v>0.96230000000000004</v>
      </c>
      <c r="ED14" s="2">
        <v>1.5</v>
      </c>
      <c r="EE14" s="2">
        <f t="shared" si="53"/>
        <v>0.19752838743329451</v>
      </c>
      <c r="EF14" s="2">
        <f t="shared" si="54"/>
        <v>0.69156735914631173</v>
      </c>
      <c r="EG14" s="2">
        <v>0.92959999999999998</v>
      </c>
      <c r="EI14" s="2">
        <v>0.8</v>
      </c>
      <c r="EJ14" s="2">
        <f t="shared" si="102"/>
        <v>7.843614299722057E-2</v>
      </c>
      <c r="EK14" s="2">
        <f t="shared" si="55"/>
        <v>0.33450475469995239</v>
      </c>
      <c r="EL14" s="2">
        <v>0.91100000000000003</v>
      </c>
      <c r="EM14">
        <f t="shared" si="56"/>
        <v>0.97408342034845929</v>
      </c>
      <c r="EO14" s="2">
        <v>0.8</v>
      </c>
      <c r="EP14" s="2">
        <f t="shared" si="57"/>
        <v>8.9213371804960501E-2</v>
      </c>
      <c r="EQ14" s="2">
        <f t="shared" si="58"/>
        <v>0.39966494965932503</v>
      </c>
      <c r="ER14" s="2">
        <v>0.91100000000000003</v>
      </c>
      <c r="ES14">
        <f t="shared" si="59"/>
        <v>0.97408342034845929</v>
      </c>
      <c r="EY14"/>
      <c r="FG14" s="2">
        <v>6.6929999999999996</v>
      </c>
      <c r="FH14" s="2">
        <f t="shared" si="66"/>
        <v>0.50080215353152246</v>
      </c>
      <c r="FI14" s="2">
        <f t="shared" si="67"/>
        <v>0.89301412333787544</v>
      </c>
      <c r="FJ14" s="2">
        <v>1.66</v>
      </c>
      <c r="FK14" s="2">
        <f t="shared" si="68"/>
        <v>0.67011768847610276</v>
      </c>
      <c r="GK14" s="2">
        <v>3.9489999999999998</v>
      </c>
      <c r="GL14" s="2">
        <f t="shared" si="81"/>
        <v>0.44114271873147265</v>
      </c>
      <c r="GM14" s="2">
        <f t="shared" si="82"/>
        <v>0.89752635024862604</v>
      </c>
      <c r="GN14" s="2">
        <v>2.4500000000000002</v>
      </c>
      <c r="GO14" s="2">
        <f t="shared" si="83"/>
        <v>0.70568406484515256</v>
      </c>
      <c r="GW14" s="2">
        <v>2.6930000000000001</v>
      </c>
      <c r="GX14" s="2">
        <f t="shared" si="87"/>
        <v>0.29919049704556583</v>
      </c>
      <c r="GY14" s="2">
        <f t="shared" si="88"/>
        <v>0.78977728810764336</v>
      </c>
      <c r="GZ14" s="2">
        <v>1.54</v>
      </c>
      <c r="HA14" s="2">
        <f t="shared" si="89"/>
        <v>0.86120522499020669</v>
      </c>
      <c r="HC14" s="2">
        <v>2.6560000000000001</v>
      </c>
      <c r="HD14" s="2">
        <f t="shared" si="90"/>
        <v>0.39656309372157211</v>
      </c>
      <c r="HE14" s="2">
        <f t="shared" si="91"/>
        <v>0.90025998433149002</v>
      </c>
      <c r="HF14" s="2">
        <v>1.81</v>
      </c>
      <c r="HG14" s="2">
        <f t="shared" si="92"/>
        <v>0.8409635260134265</v>
      </c>
      <c r="HI14" s="2">
        <v>3.5169999999999999</v>
      </c>
      <c r="HJ14" s="2">
        <f t="shared" si="93"/>
        <v>0.54562169677481054</v>
      </c>
      <c r="HK14" s="2">
        <f t="shared" si="94"/>
        <v>0.95790959863537817</v>
      </c>
      <c r="HL14" s="2">
        <v>2.2599999999999998</v>
      </c>
      <c r="HM14" s="2">
        <f t="shared" si="95"/>
        <v>0.75097872995281467</v>
      </c>
      <c r="HU14" s="2">
        <v>2.5030000000000001</v>
      </c>
      <c r="HV14" s="2">
        <f t="shared" si="99"/>
        <v>0.42652047572512208</v>
      </c>
      <c r="HW14" s="2">
        <f t="shared" si="100"/>
        <v>0.92462668732244579</v>
      </c>
      <c r="HX14" s="2">
        <v>1.42</v>
      </c>
      <c r="HY14" s="2">
        <f t="shared" si="101"/>
        <v>0.87980202548305697</v>
      </c>
      <c r="IA14" s="2">
        <f>(1/IB13)/P3</f>
        <v>19.824749216922406</v>
      </c>
      <c r="IB14" s="2">
        <v>2.7</v>
      </c>
      <c r="IC14" s="2">
        <v>0.66500000000000004</v>
      </c>
    </row>
    <row r="15" spans="1:237" ht="49" customHeight="1" x14ac:dyDescent="0.2">
      <c r="A15" s="4" t="s">
        <v>311</v>
      </c>
      <c r="B15" s="2" t="s">
        <v>312</v>
      </c>
      <c r="C15" s="2">
        <v>2014</v>
      </c>
      <c r="F15" s="2" t="s">
        <v>283</v>
      </c>
      <c r="V15" s="2">
        <v>3.5</v>
      </c>
      <c r="W15" s="2">
        <f t="shared" si="17"/>
        <v>5.9312686814621103E-2</v>
      </c>
      <c r="X15" s="2">
        <f t="shared" si="18"/>
        <v>0.16981479813424177</v>
      </c>
      <c r="Y15" s="2">
        <v>0.872</v>
      </c>
      <c r="AA15" s="2">
        <v>3.5</v>
      </c>
      <c r="AB15" s="2">
        <f t="shared" si="19"/>
        <v>0.37078049331438545</v>
      </c>
      <c r="AC15" s="2">
        <f t="shared" si="20"/>
        <v>0.84632294595670765</v>
      </c>
      <c r="AD15" s="2">
        <v>0.89400000000000002</v>
      </c>
      <c r="AF15" s="2">
        <v>3.5</v>
      </c>
      <c r="AG15" s="2">
        <f t="shared" si="21"/>
        <v>0.15769506624096574</v>
      </c>
      <c r="AH15" s="2">
        <f t="shared" si="22"/>
        <v>0.3572843994516518</v>
      </c>
      <c r="AI15" s="2">
        <v>0.88900000000000001</v>
      </c>
      <c r="AK15" s="2">
        <v>3.5</v>
      </c>
      <c r="AL15" s="2">
        <f t="shared" si="23"/>
        <v>0.20693362074058921</v>
      </c>
      <c r="AM15" s="2">
        <f t="shared" si="24"/>
        <v>0.51918304327307407</v>
      </c>
      <c r="AN15" s="2">
        <v>0.88700000000000001</v>
      </c>
      <c r="AP15" s="2">
        <v>0.84199999999999997</v>
      </c>
      <c r="AQ15" s="2" t="s">
        <v>313</v>
      </c>
      <c r="AR15" s="2" t="s">
        <v>314</v>
      </c>
      <c r="AT15" s="2">
        <v>0.59989999999999999</v>
      </c>
      <c r="AU15" s="2">
        <f t="shared" si="25"/>
        <v>4.8514260317260971E-2</v>
      </c>
      <c r="AV15" s="2">
        <f t="shared" si="26"/>
        <v>0.19391160513049979</v>
      </c>
      <c r="AW15" s="2">
        <v>0.98160000000000003</v>
      </c>
      <c r="AX15" s="2">
        <v>0.29160000000000003</v>
      </c>
      <c r="AY15" s="2">
        <v>0.86050000000000004</v>
      </c>
      <c r="AZ15" s="2" t="s">
        <v>315</v>
      </c>
      <c r="BC15" s="2">
        <v>2.9940000000000002</v>
      </c>
      <c r="BD15" s="2">
        <f t="shared" si="27"/>
        <v>0.33712971519022544</v>
      </c>
      <c r="BE15" s="2">
        <f t="shared" si="28"/>
        <v>0.827457924973381</v>
      </c>
      <c r="BF15" s="2">
        <v>0.94099999999999995</v>
      </c>
      <c r="BG15" s="2">
        <v>0.56299999999999994</v>
      </c>
      <c r="BH15" s="2">
        <v>3.4990000000000001</v>
      </c>
      <c r="BI15" s="2">
        <v>0.93</v>
      </c>
      <c r="BJ15" s="2">
        <v>0.57499999999999996</v>
      </c>
      <c r="BL15" s="2">
        <v>0.2</v>
      </c>
      <c r="BM15" s="2">
        <f t="shared" si="29"/>
        <v>3.2132803768023133E-2</v>
      </c>
      <c r="BN15" s="2">
        <f t="shared" si="30"/>
        <v>0.23425365377739787</v>
      </c>
      <c r="BO15" s="2">
        <v>0.99339999999999995</v>
      </c>
      <c r="BP15" s="2">
        <v>0.99350000000000005</v>
      </c>
      <c r="BQ15" s="2">
        <v>0.92200000000000004</v>
      </c>
      <c r="BR15" s="2">
        <v>0.90400000000000003</v>
      </c>
      <c r="BS15" s="2" t="s">
        <v>316</v>
      </c>
      <c r="BT15" s="2" t="s">
        <v>317</v>
      </c>
      <c r="BV15" s="2">
        <v>0.8</v>
      </c>
      <c r="BW15" s="2">
        <f t="shared" si="31"/>
        <v>0.10204052311527284</v>
      </c>
      <c r="BX15" s="2">
        <f t="shared" si="32"/>
        <v>0.47257361761379757</v>
      </c>
      <c r="BY15" s="2">
        <v>0.9718</v>
      </c>
      <c r="CA15" s="2">
        <v>0.8</v>
      </c>
      <c r="CB15" s="2">
        <f t="shared" si="33"/>
        <v>0.12235063987659549</v>
      </c>
      <c r="CC15" s="2">
        <f t="shared" si="34"/>
        <v>0.57419359588472552</v>
      </c>
      <c r="CD15" s="2">
        <v>0.97199999999999998</v>
      </c>
      <c r="CF15" s="2">
        <v>0.8</v>
      </c>
      <c r="CG15" s="2">
        <f t="shared" si="35"/>
        <v>9.5605038420506758E-2</v>
      </c>
      <c r="CH15" s="2">
        <f t="shared" si="36"/>
        <v>0.43674395365312446</v>
      </c>
      <c r="CI15" s="2">
        <v>0.97240000000000004</v>
      </c>
      <c r="CK15" s="2">
        <v>0.9</v>
      </c>
      <c r="CL15" s="2">
        <f t="shared" si="37"/>
        <v>9.7742331161695353E-2</v>
      </c>
      <c r="CM15" s="2">
        <f t="shared" si="38"/>
        <v>0.41989127077425376</v>
      </c>
      <c r="CN15" s="2">
        <v>0.98319999999999996</v>
      </c>
      <c r="CP15" s="2">
        <v>0.9</v>
      </c>
      <c r="CQ15" s="2">
        <f t="shared" si="39"/>
        <v>0.11964123196912997</v>
      </c>
      <c r="CR15" s="2">
        <f t="shared" si="40"/>
        <v>0.53251581609543763</v>
      </c>
      <c r="CS15" s="2">
        <v>0.98499999999999999</v>
      </c>
      <c r="CU15" s="2">
        <v>0.8</v>
      </c>
      <c r="CV15" s="2">
        <f t="shared" si="41"/>
        <v>8.084491088828176E-2</v>
      </c>
      <c r="CW15" s="2">
        <f t="shared" si="42"/>
        <v>0.34929254160310114</v>
      </c>
      <c r="CX15" s="2">
        <v>0.9667</v>
      </c>
      <c r="CZ15" s="2">
        <v>0.9</v>
      </c>
      <c r="DA15" s="2">
        <f t="shared" si="43"/>
        <v>0.12225295897305</v>
      </c>
      <c r="DB15" s="2">
        <f t="shared" si="44"/>
        <v>0.54472484600067506</v>
      </c>
      <c r="DC15" s="2">
        <v>0.98550000000000004</v>
      </c>
      <c r="DE15" s="2">
        <v>0.9</v>
      </c>
      <c r="DF15" s="2">
        <f t="shared" si="45"/>
        <v>0.12560488249642324</v>
      </c>
      <c r="DG15" s="2">
        <f t="shared" si="46"/>
        <v>0.5599917556598818</v>
      </c>
      <c r="DH15" s="2">
        <v>0.98509999999999998</v>
      </c>
      <c r="DJ15" s="2">
        <v>0.9</v>
      </c>
      <c r="DK15" s="2">
        <f t="shared" si="47"/>
        <v>0.12686505771063983</v>
      </c>
      <c r="DL15" s="2">
        <f t="shared" si="48"/>
        <v>0.56561411233371872</v>
      </c>
      <c r="DM15" s="2">
        <v>0.98470000000000002</v>
      </c>
      <c r="DO15" s="2">
        <v>2</v>
      </c>
      <c r="DP15" s="2">
        <f t="shared" si="49"/>
        <v>0.12120359955005623</v>
      </c>
      <c r="DQ15" s="2">
        <f t="shared" si="50"/>
        <v>0.34552698958777939</v>
      </c>
      <c r="DR15" s="2">
        <v>0.92390000000000005</v>
      </c>
      <c r="DT15" s="2">
        <v>2</v>
      </c>
      <c r="DU15" s="2">
        <f t="shared" si="51"/>
        <v>0.1681916486441524</v>
      </c>
      <c r="DV15" s="2">
        <f t="shared" si="52"/>
        <v>0.53155983942760587</v>
      </c>
      <c r="DW15" s="2">
        <v>0.95279999999999998</v>
      </c>
      <c r="ED15" s="2">
        <v>2</v>
      </c>
      <c r="EE15" s="2">
        <f t="shared" si="53"/>
        <v>0.24710134015961449</v>
      </c>
      <c r="EF15" s="2">
        <f t="shared" si="54"/>
        <v>0.74934822189590411</v>
      </c>
      <c r="EG15" s="2">
        <v>0.90429999999999999</v>
      </c>
      <c r="EI15" s="2">
        <v>0.9</v>
      </c>
      <c r="EJ15" s="2">
        <f t="shared" si="102"/>
        <v>8.7383903824865328E-2</v>
      </c>
      <c r="EK15" s="2">
        <f t="shared" si="55"/>
        <v>0.36121435896978538</v>
      </c>
      <c r="EL15" s="2">
        <v>0.91220000000000001</v>
      </c>
      <c r="EM15">
        <f t="shared" si="56"/>
        <v>0.97085365751222485</v>
      </c>
      <c r="EO15" s="2">
        <v>0.9</v>
      </c>
      <c r="EP15" s="2">
        <f t="shared" si="57"/>
        <v>9.9258149011525895E-2</v>
      </c>
      <c r="EQ15" s="2">
        <f t="shared" si="58"/>
        <v>0.42822952683128296</v>
      </c>
      <c r="ER15" s="2">
        <v>0.91220000000000001</v>
      </c>
      <c r="ES15">
        <f t="shared" si="59"/>
        <v>0.97085365751222485</v>
      </c>
      <c r="EY15"/>
      <c r="FG15" s="2">
        <v>8.3979999999999997</v>
      </c>
      <c r="FH15" s="2">
        <f t="shared" si="66"/>
        <v>0.55728239426922954</v>
      </c>
      <c r="FI15" s="2">
        <f t="shared" si="67"/>
        <v>0.91284173715340811</v>
      </c>
      <c r="FJ15" s="2">
        <v>1.8</v>
      </c>
      <c r="FK15" s="2">
        <f t="shared" si="68"/>
        <v>0.58005230275597131</v>
      </c>
      <c r="GK15" s="2">
        <v>4.5960000000000001</v>
      </c>
      <c r="GL15" s="2">
        <f t="shared" si="81"/>
        <v>0.47881226986825476</v>
      </c>
      <c r="GM15" s="2">
        <f t="shared" si="82"/>
        <v>0.91066329266975832</v>
      </c>
      <c r="GN15" s="2">
        <v>2.7</v>
      </c>
      <c r="GO15" s="2">
        <f t="shared" si="83"/>
        <v>0.63948135101347503</v>
      </c>
      <c r="GW15" s="2">
        <v>3.2029999999999998</v>
      </c>
      <c r="GX15" s="2">
        <f t="shared" si="87"/>
        <v>0.33676956998506646</v>
      </c>
      <c r="GY15" s="2">
        <f t="shared" si="88"/>
        <v>0.81712893369219075</v>
      </c>
      <c r="GZ15" s="2">
        <v>1.87</v>
      </c>
      <c r="HA15" s="2">
        <f t="shared" si="89"/>
        <v>0.80589411313039805</v>
      </c>
      <c r="HC15" s="2">
        <v>3.34</v>
      </c>
      <c r="HD15" s="2">
        <f t="shared" si="90"/>
        <v>0.45247967029639791</v>
      </c>
      <c r="HE15" s="2">
        <f t="shared" si="91"/>
        <v>0.91903194671575905</v>
      </c>
      <c r="HF15" s="2">
        <v>2.09</v>
      </c>
      <c r="HG15" s="2">
        <f t="shared" si="92"/>
        <v>0.7776273637667005</v>
      </c>
      <c r="HI15" s="2">
        <v>4.1559999999999997</v>
      </c>
      <c r="HJ15" s="2">
        <f t="shared" si="93"/>
        <v>0.58660314399553382</v>
      </c>
      <c r="HK15" s="2">
        <f t="shared" si="94"/>
        <v>0.96414913908024724</v>
      </c>
      <c r="HL15" s="2">
        <v>2.59</v>
      </c>
      <c r="HM15" s="2">
        <f t="shared" si="95"/>
        <v>0.6785321239859966</v>
      </c>
      <c r="HU15" s="2">
        <v>3.3980000000000001</v>
      </c>
      <c r="HV15" s="2">
        <f t="shared" si="99"/>
        <v>0.50240876948415492</v>
      </c>
      <c r="HW15" s="2">
        <f t="shared" si="100"/>
        <v>0.94335472581258584</v>
      </c>
      <c r="HX15" s="2">
        <v>1.6</v>
      </c>
      <c r="HY15" s="2">
        <f t="shared" si="101"/>
        <v>0.82210642126294919</v>
      </c>
      <c r="IA15" s="2">
        <f>(1/IB14)/P3</f>
        <v>20.558999187919532</v>
      </c>
      <c r="IB15" s="2">
        <v>2.6</v>
      </c>
      <c r="IC15" s="2">
        <v>0.65400000000000003</v>
      </c>
    </row>
    <row r="16" spans="1:237" ht="49" customHeight="1" x14ac:dyDescent="0.2">
      <c r="A16" s="4" t="s">
        <v>318</v>
      </c>
      <c r="B16" s="2" t="s">
        <v>319</v>
      </c>
      <c r="F16" s="2" t="s">
        <v>320</v>
      </c>
      <c r="V16" s="2">
        <v>4</v>
      </c>
      <c r="W16" s="2">
        <f t="shared" si="17"/>
        <v>6.7216387142510672E-2</v>
      </c>
      <c r="X16" s="2">
        <f t="shared" si="18"/>
        <v>0.1894774723368661</v>
      </c>
      <c r="Y16" s="2">
        <v>0.85199999999999998</v>
      </c>
      <c r="AA16" s="2">
        <v>4</v>
      </c>
      <c r="AB16" s="2">
        <f t="shared" si="19"/>
        <v>0.40243281552144905</v>
      </c>
      <c r="AC16" s="2">
        <f t="shared" si="20"/>
        <v>0.86289891638256044</v>
      </c>
      <c r="AD16" s="2">
        <v>0.879</v>
      </c>
      <c r="AF16" s="2">
        <v>4</v>
      </c>
      <c r="AG16" s="2">
        <f t="shared" si="21"/>
        <v>0.17625234356208255</v>
      </c>
      <c r="AH16" s="2">
        <f t="shared" si="22"/>
        <v>0.38849595046594171</v>
      </c>
      <c r="AI16" s="2">
        <v>0.873</v>
      </c>
      <c r="AK16" s="2">
        <v>4</v>
      </c>
      <c r="AL16" s="2">
        <f t="shared" si="23"/>
        <v>0.22970503865340117</v>
      </c>
      <c r="AM16" s="2">
        <f t="shared" si="24"/>
        <v>0.55238239610358042</v>
      </c>
      <c r="AN16" s="2">
        <v>0.86899999999999999</v>
      </c>
      <c r="AP16" s="2">
        <v>0.81100000000000005</v>
      </c>
      <c r="AQ16" s="2" t="s">
        <v>321</v>
      </c>
      <c r="AR16" s="2" t="s">
        <v>322</v>
      </c>
      <c r="AT16" s="2">
        <v>0.70020000000000004</v>
      </c>
      <c r="AU16" s="2">
        <f t="shared" si="25"/>
        <v>5.6169966863452679E-2</v>
      </c>
      <c r="AV16" s="2">
        <f t="shared" si="26"/>
        <v>0.21922507777099209</v>
      </c>
      <c r="AW16" s="2">
        <v>0.97870000000000001</v>
      </c>
      <c r="AX16" s="2">
        <v>0.27350000000000002</v>
      </c>
      <c r="AY16" s="2">
        <v>0.85470000000000002</v>
      </c>
      <c r="AZ16" s="2" t="s">
        <v>323</v>
      </c>
      <c r="BC16" s="2">
        <v>2.9990000000000001</v>
      </c>
      <c r="BD16" s="2">
        <f t="shared" si="27"/>
        <v>0.33750270704675117</v>
      </c>
      <c r="BE16" s="2">
        <f t="shared" si="28"/>
        <v>0.82769602498945793</v>
      </c>
      <c r="BF16" s="2">
        <v>0.94</v>
      </c>
      <c r="BG16" s="2">
        <v>0.57199999999999995</v>
      </c>
      <c r="BH16" s="2">
        <v>4.0060000000000002</v>
      </c>
      <c r="BI16" s="2">
        <v>0.92300000000000004</v>
      </c>
      <c r="BJ16" s="2">
        <v>0.55500000000000005</v>
      </c>
      <c r="BL16" s="2">
        <v>0.3</v>
      </c>
      <c r="BM16" s="2">
        <f t="shared" si="29"/>
        <v>4.7437062737890681E-2</v>
      </c>
      <c r="BN16" s="2">
        <f t="shared" si="30"/>
        <v>0.31453947054939485</v>
      </c>
      <c r="BO16" s="2">
        <v>0.99009999999999998</v>
      </c>
      <c r="BP16" s="2">
        <v>0.99029999999999996</v>
      </c>
      <c r="BQ16" s="2">
        <v>0.91900000000000004</v>
      </c>
      <c r="BR16" s="2">
        <v>0.89800000000000002</v>
      </c>
      <c r="BS16" s="2" t="s">
        <v>324</v>
      </c>
      <c r="BT16" s="2" t="s">
        <v>325</v>
      </c>
      <c r="BV16" s="2">
        <v>1</v>
      </c>
      <c r="BW16" s="2">
        <f t="shared" si="31"/>
        <v>0.1243777609463725</v>
      </c>
      <c r="BX16" s="2">
        <f t="shared" si="32"/>
        <v>0.52830166478726903</v>
      </c>
      <c r="BY16" s="2">
        <v>0.96599999999999997</v>
      </c>
      <c r="CF16" s="2">
        <v>1</v>
      </c>
      <c r="CG16" s="2">
        <f t="shared" si="35"/>
        <v>0.11671662370229109</v>
      </c>
      <c r="CH16" s="2">
        <f t="shared" si="36"/>
        <v>0.49218972090277874</v>
      </c>
      <c r="CI16" s="2">
        <v>0.96619999999999995</v>
      </c>
      <c r="CK16" s="2">
        <v>1</v>
      </c>
      <c r="CL16" s="2">
        <f t="shared" si="37"/>
        <v>0.10743580946110901</v>
      </c>
      <c r="CM16" s="2">
        <f t="shared" si="38"/>
        <v>0.44574959381642776</v>
      </c>
      <c r="CN16" s="2">
        <v>0.98119999999999996</v>
      </c>
      <c r="CP16" s="2">
        <v>1</v>
      </c>
      <c r="CQ16" s="2">
        <f t="shared" si="39"/>
        <v>0.13119072222898928</v>
      </c>
      <c r="CR16" s="2">
        <f t="shared" si="40"/>
        <v>0.55863092846517681</v>
      </c>
      <c r="CS16" s="2">
        <v>0.98319999999999996</v>
      </c>
      <c r="CU16" s="2">
        <v>1</v>
      </c>
      <c r="CV16" s="2">
        <f t="shared" si="41"/>
        <v>9.9054132972042019E-2</v>
      </c>
      <c r="CW16" s="2">
        <f t="shared" si="42"/>
        <v>0.40155098589247329</v>
      </c>
      <c r="CX16" s="2">
        <v>0.95850000000000002</v>
      </c>
      <c r="CZ16" s="2">
        <v>1</v>
      </c>
      <c r="DA16" s="2">
        <f t="shared" si="43"/>
        <v>0.13401619043330368</v>
      </c>
      <c r="DB16" s="2">
        <f t="shared" si="44"/>
        <v>0.57070775196722368</v>
      </c>
      <c r="DC16" s="2">
        <v>0.98380000000000001</v>
      </c>
      <c r="DE16" s="2">
        <v>1</v>
      </c>
      <c r="DF16" s="2">
        <f t="shared" si="45"/>
        <v>0.13764006234517406</v>
      </c>
      <c r="DG16" s="2">
        <f t="shared" si="46"/>
        <v>0.58576593994272563</v>
      </c>
      <c r="DH16" s="2">
        <v>0.98329999999999995</v>
      </c>
      <c r="DJ16" s="2">
        <v>1</v>
      </c>
      <c r="DK16" s="2">
        <f t="shared" si="47"/>
        <v>0.13900178967087998</v>
      </c>
      <c r="DL16" s="2">
        <f t="shared" si="48"/>
        <v>0.59129932034831578</v>
      </c>
      <c r="DM16" s="2">
        <v>0.98280000000000001</v>
      </c>
      <c r="DO16" s="2">
        <v>2.5</v>
      </c>
      <c r="DP16" s="2">
        <f t="shared" si="49"/>
        <v>0.1470487888092801</v>
      </c>
      <c r="DQ16" s="2">
        <f t="shared" si="50"/>
        <v>0.39756626804492179</v>
      </c>
      <c r="DR16" s="2">
        <v>0.90329999999999999</v>
      </c>
      <c r="DT16" s="2">
        <v>2.5</v>
      </c>
      <c r="DU16" s="2">
        <f t="shared" si="51"/>
        <v>0.20175613649970064</v>
      </c>
      <c r="DV16" s="2">
        <f t="shared" si="52"/>
        <v>0.58650868383407329</v>
      </c>
      <c r="DW16" s="2">
        <v>0.94399999999999995</v>
      </c>
      <c r="ED16" s="2">
        <v>2.5</v>
      </c>
      <c r="EE16" s="2">
        <f t="shared" si="53"/>
        <v>0.29090586775394434</v>
      </c>
      <c r="EF16" s="2">
        <f t="shared" si="54"/>
        <v>0.78889585147830033</v>
      </c>
      <c r="EG16" s="2">
        <v>0.87409999999999999</v>
      </c>
      <c r="EI16" s="2">
        <v>1</v>
      </c>
      <c r="EJ16" s="2">
        <f t="shared" si="102"/>
        <v>9.6159582064190743E-2</v>
      </c>
      <c r="EK16" s="2">
        <f t="shared" si="55"/>
        <v>0.38586271515476495</v>
      </c>
      <c r="EL16" s="2">
        <v>0.91349999999999998</v>
      </c>
      <c r="EM16">
        <f t="shared" si="56"/>
        <v>0.96762275008731913</v>
      </c>
      <c r="EO16" s="2">
        <v>1</v>
      </c>
      <c r="EP16" s="2">
        <f t="shared" si="57"/>
        <v>0.10908378176116316</v>
      </c>
      <c r="EQ16" s="2">
        <f t="shared" si="58"/>
        <v>0.45419930180168822</v>
      </c>
      <c r="ER16" s="2">
        <v>0.91349999999999998</v>
      </c>
      <c r="ES16">
        <f t="shared" si="59"/>
        <v>0.96762275008731913</v>
      </c>
      <c r="EY16"/>
      <c r="IA16" s="2">
        <f>(1/IB15)/P3</f>
        <v>21.349729925916435</v>
      </c>
      <c r="IB16" s="2">
        <v>2.5</v>
      </c>
      <c r="IC16" s="2">
        <v>0.64500000000000002</v>
      </c>
    </row>
    <row r="17" spans="1:237" ht="49" customHeight="1" x14ac:dyDescent="0.2">
      <c r="A17" s="4" t="s">
        <v>326</v>
      </c>
      <c r="B17" s="2" t="s">
        <v>144</v>
      </c>
      <c r="C17" s="2">
        <v>2025</v>
      </c>
      <c r="E17" s="2" t="s">
        <v>327</v>
      </c>
      <c r="V17" s="2">
        <v>4.5</v>
      </c>
      <c r="W17" s="2">
        <f t="shared" si="17"/>
        <v>7.4988379541517991E-2</v>
      </c>
      <c r="X17" s="2">
        <f t="shared" si="18"/>
        <v>0.20823028780433153</v>
      </c>
      <c r="Y17" s="2">
        <v>0.83</v>
      </c>
      <c r="AA17" s="2">
        <v>4.5</v>
      </c>
      <c r="AB17" s="2">
        <f t="shared" si="19"/>
        <v>0.43105317462371995</v>
      </c>
      <c r="AC17" s="2">
        <f t="shared" si="20"/>
        <v>0.87624718737205387</v>
      </c>
      <c r="AD17" s="2">
        <v>0.86299999999999999</v>
      </c>
      <c r="AF17" s="2">
        <v>4.5</v>
      </c>
      <c r="AG17" s="2">
        <f t="shared" si="21"/>
        <v>0.19400955662868707</v>
      </c>
      <c r="AH17" s="2">
        <f t="shared" si="22"/>
        <v>0.41681650379759239</v>
      </c>
      <c r="AI17" s="2">
        <v>0.85499999999999998</v>
      </c>
      <c r="AK17" s="2">
        <v>4.5</v>
      </c>
      <c r="AL17" s="2">
        <f t="shared" si="23"/>
        <v>0.25120527870326731</v>
      </c>
      <c r="AM17" s="2">
        <f t="shared" si="24"/>
        <v>0.58129318062265156</v>
      </c>
      <c r="AN17" s="2">
        <v>0.85199999999999998</v>
      </c>
      <c r="AP17" s="2">
        <v>0.78</v>
      </c>
      <c r="AQ17" s="2" t="s">
        <v>328</v>
      </c>
      <c r="AR17" s="2" t="s">
        <v>329</v>
      </c>
      <c r="AT17" s="2">
        <v>0.80020000000000002</v>
      </c>
      <c r="AU17" s="2">
        <f t="shared" si="25"/>
        <v>6.3681106710595001E-2</v>
      </c>
      <c r="AV17" s="2">
        <f t="shared" si="26"/>
        <v>0.2429281809430828</v>
      </c>
      <c r="AW17" s="2">
        <v>0.9758</v>
      </c>
      <c r="AX17" s="2">
        <v>0.25890000000000002</v>
      </c>
      <c r="AY17" s="2">
        <v>0.84950000000000003</v>
      </c>
      <c r="AZ17" s="2" t="s">
        <v>330</v>
      </c>
      <c r="BC17" s="2">
        <v>3.496</v>
      </c>
      <c r="BD17" s="2">
        <f t="shared" si="27"/>
        <v>0.3725944959271093</v>
      </c>
      <c r="BE17" s="2">
        <f t="shared" si="28"/>
        <v>0.84847966932907226</v>
      </c>
      <c r="BF17" s="2">
        <v>0.93300000000000005</v>
      </c>
      <c r="BG17" s="2">
        <v>0.55000000000000004</v>
      </c>
      <c r="BH17" s="2">
        <v>4.492</v>
      </c>
      <c r="BI17" s="2">
        <v>0.91700000000000004</v>
      </c>
      <c r="BJ17" s="2">
        <v>0.53500000000000003</v>
      </c>
      <c r="BL17" s="2">
        <v>0.4</v>
      </c>
      <c r="BM17" s="2">
        <f t="shared" si="29"/>
        <v>6.2264862914375774E-2</v>
      </c>
      <c r="BN17" s="2">
        <f t="shared" si="30"/>
        <v>0.3795875394988239</v>
      </c>
      <c r="BO17" s="2">
        <v>0.98680000000000001</v>
      </c>
      <c r="BP17" s="2">
        <v>0.98709999999999998</v>
      </c>
      <c r="BQ17" s="2">
        <v>0.91800000000000004</v>
      </c>
      <c r="BR17" s="2">
        <v>0.89700000000000002</v>
      </c>
      <c r="BS17" s="2" t="s">
        <v>331</v>
      </c>
      <c r="BT17" s="2" t="s">
        <v>332</v>
      </c>
      <c r="BV17" s="2">
        <v>1.5</v>
      </c>
      <c r="BW17" s="2">
        <f t="shared" si="31"/>
        <v>0.17564356476453286</v>
      </c>
      <c r="BX17" s="2">
        <f t="shared" si="32"/>
        <v>0.62686546326154513</v>
      </c>
      <c r="BY17" s="2">
        <v>0.95</v>
      </c>
      <c r="CF17" s="2">
        <v>1.5</v>
      </c>
      <c r="CG17" s="2">
        <f t="shared" si="35"/>
        <v>0.16542123172559384</v>
      </c>
      <c r="CH17" s="2">
        <f t="shared" si="36"/>
        <v>0.59247863448110971</v>
      </c>
      <c r="CI17" s="2">
        <v>0.95</v>
      </c>
      <c r="CK17" s="2">
        <v>1.2</v>
      </c>
      <c r="CL17" s="2">
        <f t="shared" si="37"/>
        <v>0.1262110540033724</v>
      </c>
      <c r="CM17" s="2">
        <f t="shared" si="38"/>
        <v>0.4911165151507188</v>
      </c>
      <c r="CN17" s="2">
        <v>0.9768</v>
      </c>
      <c r="CP17" s="2">
        <v>1.2</v>
      </c>
      <c r="CQ17" s="2">
        <f t="shared" si="39"/>
        <v>0.15340383470135369</v>
      </c>
      <c r="CR17" s="2">
        <f t="shared" si="40"/>
        <v>0.60298760862623768</v>
      </c>
      <c r="CS17" s="2">
        <v>0.97940000000000005</v>
      </c>
      <c r="CU17" s="2">
        <v>1.5</v>
      </c>
      <c r="CV17" s="2">
        <f t="shared" si="41"/>
        <v>0.1415696690467792</v>
      </c>
      <c r="CW17" s="2">
        <f t="shared" si="42"/>
        <v>0.50161456690029094</v>
      </c>
      <c r="CX17" s="2">
        <v>0.93500000000000005</v>
      </c>
      <c r="CZ17" s="2">
        <v>1.2</v>
      </c>
      <c r="DA17" s="2">
        <f t="shared" si="43"/>
        <v>0.15662146607526714</v>
      </c>
      <c r="DB17" s="2">
        <f t="shared" si="44"/>
        <v>0.61468787526937008</v>
      </c>
      <c r="DC17" s="2">
        <v>0.98</v>
      </c>
      <c r="DE17" s="2">
        <v>1.2</v>
      </c>
      <c r="DF17" s="2">
        <f t="shared" si="45"/>
        <v>0.16074313576846283</v>
      </c>
      <c r="DG17" s="2">
        <f t="shared" si="46"/>
        <v>0.62920567697335172</v>
      </c>
      <c r="DH17" s="2">
        <v>0.97950000000000004</v>
      </c>
      <c r="DJ17" s="2">
        <v>1.2</v>
      </c>
      <c r="DK17" s="2">
        <f t="shared" si="47"/>
        <v>0.16229041595229585</v>
      </c>
      <c r="DL17" s="2">
        <f t="shared" si="48"/>
        <v>0.63452083653945413</v>
      </c>
      <c r="DM17" s="2">
        <v>0.9788</v>
      </c>
      <c r="DO17" s="2">
        <v>3</v>
      </c>
      <c r="DP17" s="2">
        <f t="shared" si="49"/>
        <v>0.1714172080074241</v>
      </c>
      <c r="DQ17" s="2">
        <f t="shared" si="50"/>
        <v>0.44193947601750466</v>
      </c>
      <c r="DR17" s="2">
        <v>0.88180000000000003</v>
      </c>
      <c r="DT17" s="2">
        <v>3</v>
      </c>
      <c r="DU17" s="2">
        <f t="shared" si="51"/>
        <v>0.23271694928259035</v>
      </c>
      <c r="DV17" s="2">
        <f t="shared" si="52"/>
        <v>0.6299197409623073</v>
      </c>
      <c r="DW17" s="2">
        <v>0.93759999999999999</v>
      </c>
      <c r="ED17" s="2">
        <v>3</v>
      </c>
      <c r="EE17" s="2">
        <f t="shared" si="53"/>
        <v>0.32989345305903639</v>
      </c>
      <c r="EF17" s="2">
        <f t="shared" si="54"/>
        <v>0.81766458238509299</v>
      </c>
      <c r="EG17" s="2">
        <v>0.8458</v>
      </c>
      <c r="EI17" s="2">
        <v>1.2</v>
      </c>
      <c r="EJ17" s="2">
        <f t="shared" si="102"/>
        <v>0.11321417296580201</v>
      </c>
      <c r="EK17" s="2">
        <f t="shared" si="55"/>
        <v>0.42986173494807739</v>
      </c>
      <c r="EL17" s="2">
        <v>0.91659999999999997</v>
      </c>
      <c r="EM17">
        <f t="shared" si="56"/>
        <v>0.96114536582444166</v>
      </c>
      <c r="EO17" s="2">
        <v>1.2</v>
      </c>
      <c r="EP17" s="2">
        <f t="shared" si="57"/>
        <v>0.12810568754097901</v>
      </c>
      <c r="EQ17" s="2">
        <f t="shared" si="58"/>
        <v>0.49965094049825315</v>
      </c>
      <c r="ER17" s="2">
        <v>0.91659999999999997</v>
      </c>
      <c r="ES17">
        <f t="shared" si="59"/>
        <v>0.96114536582444166</v>
      </c>
      <c r="EY17"/>
      <c r="IA17" s="2">
        <f>(1/IB16)/P3</f>
        <v>22.203719122953096</v>
      </c>
      <c r="IB17" s="2">
        <v>2.4</v>
      </c>
      <c r="IC17" s="2">
        <v>0.629</v>
      </c>
    </row>
    <row r="18" spans="1:237" ht="49" customHeight="1" x14ac:dyDescent="0.2">
      <c r="V18" s="2">
        <v>5</v>
      </c>
      <c r="W18" s="2">
        <f t="shared" si="17"/>
        <v>8.2631928995711312E-2</v>
      </c>
      <c r="X18" s="2">
        <f t="shared" si="18"/>
        <v>0.22613496979991718</v>
      </c>
      <c r="Y18" s="2">
        <v>0.80800000000000005</v>
      </c>
      <c r="AA18" s="2">
        <v>5</v>
      </c>
      <c r="AB18" s="2">
        <f t="shared" si="19"/>
        <v>0.45705730488675578</v>
      </c>
      <c r="AC18" s="2">
        <f t="shared" si="20"/>
        <v>0.88722686942509832</v>
      </c>
      <c r="AD18" s="2">
        <v>0.84699999999999998</v>
      </c>
      <c r="AF18" s="2">
        <v>5</v>
      </c>
      <c r="AG18" s="2">
        <f t="shared" si="21"/>
        <v>0.21101735367330596</v>
      </c>
      <c r="AH18" s="2">
        <f t="shared" si="22"/>
        <v>0.44262995209633699</v>
      </c>
      <c r="AI18" s="2">
        <v>0.84199999999999997</v>
      </c>
      <c r="AP18" s="2">
        <v>0.748</v>
      </c>
      <c r="AQ18" s="2" t="s">
        <v>333</v>
      </c>
      <c r="AR18" s="2" t="s">
        <v>334</v>
      </c>
      <c r="AT18" s="2">
        <v>0.90010000000000001</v>
      </c>
      <c r="AU18" s="2">
        <f t="shared" si="25"/>
        <v>7.1066306676348431E-2</v>
      </c>
      <c r="AV18" s="2">
        <f t="shared" si="26"/>
        <v>0.26521286011932754</v>
      </c>
      <c r="AW18" s="2">
        <v>0.97299999999999998</v>
      </c>
      <c r="AX18" s="2">
        <v>0.24679999999999999</v>
      </c>
      <c r="AY18" s="2">
        <v>0.8448</v>
      </c>
      <c r="AZ18" s="2" t="s">
        <v>335</v>
      </c>
      <c r="BC18" s="2">
        <v>3.9950000000000001</v>
      </c>
      <c r="BD18" s="2">
        <f t="shared" si="27"/>
        <v>0.40427633678677316</v>
      </c>
      <c r="BE18" s="2">
        <f t="shared" si="28"/>
        <v>0.86484761840624835</v>
      </c>
      <c r="BF18" s="2">
        <v>0.92800000000000005</v>
      </c>
      <c r="BG18" s="2">
        <v>0.51900000000000002</v>
      </c>
      <c r="BH18" s="2">
        <v>5</v>
      </c>
      <c r="BI18" s="2">
        <v>0.91200000000000003</v>
      </c>
      <c r="BJ18" s="2">
        <v>0.51100000000000001</v>
      </c>
      <c r="BL18" s="2">
        <v>0.5</v>
      </c>
      <c r="BM18" s="2">
        <f t="shared" si="29"/>
        <v>7.6638113239255054E-2</v>
      </c>
      <c r="BN18" s="2">
        <f t="shared" si="30"/>
        <v>0.43335991811487096</v>
      </c>
      <c r="BO18" s="2">
        <v>0.98360000000000003</v>
      </c>
      <c r="BP18" s="2">
        <v>0.9839</v>
      </c>
      <c r="BQ18" s="2">
        <v>0.91800000000000004</v>
      </c>
      <c r="BR18" s="2">
        <v>0.89900000000000002</v>
      </c>
      <c r="BS18" s="2" t="s">
        <v>336</v>
      </c>
      <c r="BT18" s="2" t="s">
        <v>337</v>
      </c>
      <c r="BV18" s="2">
        <v>2</v>
      </c>
      <c r="BW18" s="2">
        <f t="shared" si="31"/>
        <v>0.22123838671744189</v>
      </c>
      <c r="BX18" s="2">
        <f t="shared" si="32"/>
        <v>0.69135783459452771</v>
      </c>
      <c r="BY18" s="2">
        <v>0.93500000000000005</v>
      </c>
      <c r="CF18" s="2">
        <v>2</v>
      </c>
      <c r="CG18" s="2">
        <f t="shared" si="35"/>
        <v>0.20903534741935917</v>
      </c>
      <c r="CH18" s="2">
        <f t="shared" si="36"/>
        <v>0.65968785873287294</v>
      </c>
      <c r="CI18" s="2">
        <v>0.93500000000000005</v>
      </c>
      <c r="CK18" s="2">
        <v>1.4</v>
      </c>
      <c r="CL18" s="2">
        <f t="shared" si="37"/>
        <v>0.14421269039470483</v>
      </c>
      <c r="CM18" s="2">
        <f t="shared" si="38"/>
        <v>0.52961853296438766</v>
      </c>
      <c r="CN18" s="2">
        <v>0.97170000000000001</v>
      </c>
      <c r="CP18" s="2">
        <v>1.4</v>
      </c>
      <c r="CQ18" s="2">
        <f t="shared" si="39"/>
        <v>0.17450940516105304</v>
      </c>
      <c r="CR18" s="2">
        <f t="shared" si="40"/>
        <v>0.63924294736967291</v>
      </c>
      <c r="CS18" s="2">
        <v>0.97499999999999998</v>
      </c>
      <c r="CU18" s="2">
        <v>2</v>
      </c>
      <c r="CV18" s="2">
        <f t="shared" si="41"/>
        <v>0.18025341973680889</v>
      </c>
      <c r="CW18" s="2">
        <f t="shared" si="42"/>
        <v>0.57300945871302056</v>
      </c>
      <c r="CX18" s="2">
        <v>0.91100000000000003</v>
      </c>
      <c r="CZ18" s="2">
        <v>1.4</v>
      </c>
      <c r="DA18" s="2">
        <f t="shared" si="43"/>
        <v>0.17807660720544075</v>
      </c>
      <c r="DB18" s="2">
        <f t="shared" si="44"/>
        <v>0.65049405323760146</v>
      </c>
      <c r="DC18" s="2">
        <v>0.9758</v>
      </c>
      <c r="DE18" s="2">
        <v>1.4</v>
      </c>
      <c r="DF18" s="2">
        <f t="shared" si="45"/>
        <v>0.18264062071448259</v>
      </c>
      <c r="DG18" s="2">
        <f t="shared" si="46"/>
        <v>0.66439931922950457</v>
      </c>
      <c r="DH18" s="2">
        <v>0.97499999999999998</v>
      </c>
      <c r="DJ18" s="2">
        <v>1.4</v>
      </c>
      <c r="DK18" s="2">
        <f t="shared" si="47"/>
        <v>0.18435238117392636</v>
      </c>
      <c r="DL18" s="2">
        <f t="shared" si="48"/>
        <v>0.66947500282370476</v>
      </c>
      <c r="DM18" s="2">
        <v>0.97430000000000005</v>
      </c>
      <c r="DO18" s="2">
        <v>3.5</v>
      </c>
      <c r="DP18" s="2">
        <f t="shared" si="49"/>
        <v>0.19443191338531929</v>
      </c>
      <c r="DQ18" s="2">
        <f t="shared" si="50"/>
        <v>0.48022437088077446</v>
      </c>
      <c r="DR18" s="2">
        <v>0.85670000000000002</v>
      </c>
      <c r="DT18" s="2">
        <v>3.5</v>
      </c>
      <c r="DU18" s="2">
        <f t="shared" si="51"/>
        <v>0.26136573475643538</v>
      </c>
      <c r="DV18" s="2">
        <f t="shared" si="52"/>
        <v>0.66508168409533996</v>
      </c>
      <c r="DW18" s="2">
        <v>0.93149999999999999</v>
      </c>
      <c r="ED18" s="2">
        <v>3.5</v>
      </c>
      <c r="EE18" s="2">
        <f t="shared" si="53"/>
        <v>0.36481722615682666</v>
      </c>
      <c r="EF18" s="2">
        <f t="shared" si="54"/>
        <v>0.83953265924579812</v>
      </c>
      <c r="EG18" s="2">
        <v>0.81189999999999996</v>
      </c>
      <c r="EI18" s="2">
        <v>1.4</v>
      </c>
      <c r="EJ18" s="2">
        <f t="shared" si="102"/>
        <v>0.12963707606797881</v>
      </c>
      <c r="EK18" s="2">
        <f t="shared" si="55"/>
        <v>0.46797773710772328</v>
      </c>
      <c r="EL18" s="2">
        <v>0.92020000000000002</v>
      </c>
      <c r="EM18">
        <f t="shared" si="56"/>
        <v>0.95464461253083843</v>
      </c>
      <c r="EO18" s="2">
        <v>1.4</v>
      </c>
      <c r="EP18" s="2">
        <f t="shared" si="57"/>
        <v>0.14633230210275425</v>
      </c>
      <c r="EQ18" s="2">
        <f t="shared" si="58"/>
        <v>0.53811452576554131</v>
      </c>
      <c r="ER18" s="2">
        <v>0.92020000000000002</v>
      </c>
      <c r="ES18">
        <f t="shared" si="59"/>
        <v>0.95464461253083843</v>
      </c>
      <c r="EY18"/>
      <c r="IA18" s="2">
        <f>(1/IB17)/P3</f>
        <v>23.128874086409475</v>
      </c>
      <c r="IB18" s="2">
        <v>2.2999999999999998</v>
      </c>
      <c r="IC18" s="2">
        <v>0.62</v>
      </c>
    </row>
    <row r="19" spans="1:237" ht="49" customHeight="1" x14ac:dyDescent="0.2">
      <c r="A19" s="4" t="s">
        <v>338</v>
      </c>
      <c r="B19" s="2" t="s">
        <v>145</v>
      </c>
      <c r="C19" s="2">
        <v>2022</v>
      </c>
      <c r="E19" s="2" t="s">
        <v>339</v>
      </c>
      <c r="F19" s="2" t="s">
        <v>340</v>
      </c>
      <c r="V19" s="2">
        <v>5.5</v>
      </c>
      <c r="W19" s="2">
        <f t="shared" si="17"/>
        <v>9.0150193456815117E-2</v>
      </c>
      <c r="X19" s="2">
        <f t="shared" si="18"/>
        <v>0.24324778375654069</v>
      </c>
      <c r="Y19" s="2">
        <v>0.78400000000000003</v>
      </c>
      <c r="AA19" s="2">
        <v>5.5</v>
      </c>
      <c r="AB19" s="2">
        <f t="shared" si="19"/>
        <v>0.48078825688416366</v>
      </c>
      <c r="AC19" s="2">
        <f t="shared" si="20"/>
        <v>0.8964170289391088</v>
      </c>
      <c r="AD19" s="2">
        <v>0.83299999999999996</v>
      </c>
      <c r="AF19" s="2">
        <v>5.5</v>
      </c>
      <c r="AG19" s="2">
        <f t="shared" si="21"/>
        <v>0.22732219621302879</v>
      </c>
      <c r="AH19" s="2">
        <f t="shared" si="22"/>
        <v>0.46625510004616011</v>
      </c>
      <c r="AI19" s="2">
        <v>0.82399999999999995</v>
      </c>
      <c r="AP19" s="2">
        <v>0.71399999999999997</v>
      </c>
      <c r="AR19" s="2" t="s">
        <v>341</v>
      </c>
      <c r="AT19" s="2">
        <v>1.002</v>
      </c>
      <c r="AU19" s="2">
        <f t="shared" si="25"/>
        <v>7.8480293247622956E-2</v>
      </c>
      <c r="AV19" s="2">
        <f t="shared" si="26"/>
        <v>0.28663150195679926</v>
      </c>
      <c r="AW19" s="2">
        <v>0.97009999999999996</v>
      </c>
      <c r="AX19" s="2">
        <v>0.2366</v>
      </c>
      <c r="AY19" s="2">
        <v>0.84040000000000004</v>
      </c>
      <c r="AZ19" s="2" t="s">
        <v>342</v>
      </c>
      <c r="BC19" s="2">
        <v>4.4969999999999999</v>
      </c>
      <c r="BD19" s="2">
        <f t="shared" si="27"/>
        <v>0.43307616969184493</v>
      </c>
      <c r="BE19" s="2">
        <f t="shared" si="28"/>
        <v>0.87809549523948771</v>
      </c>
      <c r="BF19" s="2">
        <v>0.92200000000000004</v>
      </c>
      <c r="BG19" s="2">
        <v>0.501</v>
      </c>
      <c r="BH19" s="2">
        <v>5.4989999999999997</v>
      </c>
      <c r="BI19" s="2">
        <v>0.90700000000000003</v>
      </c>
      <c r="BJ19" s="2">
        <v>0.49199999999999999</v>
      </c>
      <c r="BL19" s="2">
        <v>0.6</v>
      </c>
      <c r="BM19" s="2">
        <f t="shared" si="29"/>
        <v>9.0577399684321228E-2</v>
      </c>
      <c r="BN19" s="2">
        <f t="shared" si="30"/>
        <v>0.47855462326732134</v>
      </c>
      <c r="BO19" s="2">
        <v>0.98029999999999995</v>
      </c>
      <c r="BP19" s="2">
        <v>0.98060000000000003</v>
      </c>
      <c r="BQ19" s="2">
        <v>0.91900000000000004</v>
      </c>
      <c r="BR19" s="2">
        <v>0.90200000000000002</v>
      </c>
      <c r="BS19" s="2" t="s">
        <v>343</v>
      </c>
      <c r="BT19" s="2" t="s">
        <v>344</v>
      </c>
      <c r="BV19" s="2">
        <v>2.5</v>
      </c>
      <c r="BW19" s="2">
        <f t="shared" si="31"/>
        <v>0.26205388851479117</v>
      </c>
      <c r="BX19" s="2">
        <f t="shared" si="32"/>
        <v>0.73684193251726393</v>
      </c>
      <c r="BY19" s="2">
        <v>0.91800000000000004</v>
      </c>
      <c r="CF19" s="2">
        <v>2.5</v>
      </c>
      <c r="CG19" s="2">
        <f t="shared" si="35"/>
        <v>0.24831740549235679</v>
      </c>
      <c r="CH19" s="2">
        <f t="shared" si="36"/>
        <v>0.7078670060447616</v>
      </c>
      <c r="CI19" s="2">
        <v>0.91900000000000004</v>
      </c>
      <c r="CK19" s="2">
        <v>1.6</v>
      </c>
      <c r="CL19" s="2">
        <f t="shared" si="37"/>
        <v>0.16148756667180059</v>
      </c>
      <c r="CM19" s="2">
        <f t="shared" si="38"/>
        <v>0.56270423862323171</v>
      </c>
      <c r="CN19" s="2">
        <v>0.96599999999999997</v>
      </c>
      <c r="CP19" s="2">
        <v>1.6</v>
      </c>
      <c r="CQ19" s="2">
        <f t="shared" si="39"/>
        <v>0.19458825160702195</v>
      </c>
      <c r="CR19" s="2">
        <f t="shared" si="40"/>
        <v>0.66943067712203141</v>
      </c>
      <c r="CS19" s="2">
        <v>0.97030000000000005</v>
      </c>
      <c r="CU19" s="2">
        <v>2.5</v>
      </c>
      <c r="CV19" s="2">
        <f t="shared" si="41"/>
        <v>0.21560106725318787</v>
      </c>
      <c r="CW19" s="2">
        <f t="shared" si="42"/>
        <v>0.62651243550487024</v>
      </c>
      <c r="CX19" s="2">
        <v>0.88300000000000001</v>
      </c>
      <c r="CZ19" s="2">
        <v>1.6</v>
      </c>
      <c r="DA19" s="2">
        <f t="shared" si="43"/>
        <v>0.19846721282042074</v>
      </c>
      <c r="DB19" s="2">
        <f t="shared" si="44"/>
        <v>0.68021128958312937</v>
      </c>
      <c r="DC19" s="2">
        <v>0.97099999999999997</v>
      </c>
      <c r="DJ19" s="2">
        <v>1.6</v>
      </c>
      <c r="DK19" s="2">
        <f t="shared" si="47"/>
        <v>0.2052821146769008</v>
      </c>
      <c r="DL19" s="2">
        <f t="shared" si="48"/>
        <v>0.69832681123776663</v>
      </c>
      <c r="DM19" s="2">
        <v>0.96919999999999995</v>
      </c>
      <c r="DO19" s="2">
        <v>4</v>
      </c>
      <c r="DP19" s="2">
        <f t="shared" si="49"/>
        <v>0.21620265864058186</v>
      </c>
      <c r="DQ19" s="2">
        <f t="shared" si="50"/>
        <v>0.51359354700664361</v>
      </c>
      <c r="DR19" s="2">
        <v>0.83289999999999997</v>
      </c>
      <c r="ED19" s="2">
        <v>4</v>
      </c>
      <c r="EE19" s="2">
        <f t="shared" si="53"/>
        <v>0.39628109152378649</v>
      </c>
      <c r="EF19" s="2">
        <f t="shared" si="54"/>
        <v>0.85671704754560241</v>
      </c>
      <c r="EG19" s="2">
        <v>0.77910000000000001</v>
      </c>
      <c r="EI19" s="2">
        <v>1.6</v>
      </c>
      <c r="EJ19" s="2">
        <f t="shared" si="102"/>
        <v>0.14546274901215495</v>
      </c>
      <c r="EK19" s="2">
        <f t="shared" si="55"/>
        <v>0.5013166922363822</v>
      </c>
      <c r="EL19" s="2">
        <v>0.9244</v>
      </c>
      <c r="EM19">
        <f t="shared" si="56"/>
        <v>0.9481058402815703</v>
      </c>
      <c r="EO19" s="2">
        <v>1.6</v>
      </c>
      <c r="EP19" s="2">
        <f t="shared" si="57"/>
        <v>0.1638124799314995</v>
      </c>
      <c r="EQ19" s="2">
        <f t="shared" si="58"/>
        <v>0.57108660148502322</v>
      </c>
      <c r="ER19" s="2">
        <v>0.9244</v>
      </c>
      <c r="ES19">
        <f t="shared" si="59"/>
        <v>0.9481058402815703</v>
      </c>
      <c r="IA19" s="2">
        <f>(1/IB18)/P3</f>
        <v>24.134477307557713</v>
      </c>
      <c r="IB19" s="2">
        <v>1.5</v>
      </c>
      <c r="IC19" s="2">
        <v>0.51900000000000002</v>
      </c>
    </row>
    <row r="20" spans="1:237" ht="49" customHeight="1" x14ac:dyDescent="0.2">
      <c r="A20" s="4" t="s">
        <v>345</v>
      </c>
      <c r="B20" s="2" t="s">
        <v>346</v>
      </c>
      <c r="C20" s="2">
        <v>2003</v>
      </c>
      <c r="E20" s="2" t="s">
        <v>347</v>
      </c>
      <c r="V20" s="2">
        <v>6</v>
      </c>
      <c r="W20" s="2">
        <f t="shared" si="17"/>
        <v>9.7546228194460724E-2</v>
      </c>
      <c r="X20" s="2">
        <f t="shared" si="18"/>
        <v>0.25962012589419375</v>
      </c>
      <c r="Y20" s="2">
        <v>0.76200000000000001</v>
      </c>
      <c r="AA20" s="2">
        <v>6</v>
      </c>
      <c r="AB20" s="2">
        <f t="shared" si="19"/>
        <v>0.50253161660310686</v>
      </c>
      <c r="AC20" s="2">
        <f t="shared" si="20"/>
        <v>0.90422219741472754</v>
      </c>
      <c r="AD20" s="2">
        <v>0.81699999999999995</v>
      </c>
      <c r="AF20" s="2">
        <v>6</v>
      </c>
      <c r="AG20" s="2">
        <f t="shared" si="21"/>
        <v>0.24296678289649989</v>
      </c>
      <c r="AH20" s="2">
        <f t="shared" si="22"/>
        <v>0.48795889780364277</v>
      </c>
      <c r="AI20" s="2">
        <v>0.81200000000000006</v>
      </c>
      <c r="AP20" s="2">
        <v>0.68</v>
      </c>
      <c r="AR20" s="2" t="s">
        <v>348</v>
      </c>
      <c r="BC20" s="2">
        <v>4.9859999999999998</v>
      </c>
      <c r="BD20" s="2">
        <f t="shared" si="27"/>
        <v>0.45857322284429874</v>
      </c>
      <c r="BE20" s="2">
        <f t="shared" si="28"/>
        <v>0.88872080714566659</v>
      </c>
      <c r="BF20" s="2">
        <v>0.91600000000000004</v>
      </c>
      <c r="BG20" s="2">
        <v>0.48799999999999999</v>
      </c>
      <c r="BH20" s="2">
        <v>6</v>
      </c>
      <c r="BI20" s="2">
        <v>0.90100000000000002</v>
      </c>
      <c r="BJ20" s="2">
        <v>0.48199999999999998</v>
      </c>
      <c r="BL20" s="2">
        <v>0.7</v>
      </c>
      <c r="BM20" s="2">
        <f t="shared" si="29"/>
        <v>0.10410208362562001</v>
      </c>
      <c r="BN20" s="2">
        <f t="shared" si="30"/>
        <v>0.51707248879871404</v>
      </c>
      <c r="BO20" s="2">
        <v>0.97699999999999998</v>
      </c>
      <c r="BP20" s="2">
        <v>0.97729999999999995</v>
      </c>
      <c r="BQ20" s="2">
        <v>0.92100000000000004</v>
      </c>
      <c r="BR20" s="2">
        <v>0.90700000000000003</v>
      </c>
      <c r="BS20" s="2" t="s">
        <v>349</v>
      </c>
      <c r="BT20" s="2" t="s">
        <v>350</v>
      </c>
      <c r="BV20" s="2">
        <v>3</v>
      </c>
      <c r="BW20" s="2">
        <f t="shared" si="31"/>
        <v>0.29880411041030475</v>
      </c>
      <c r="BX20" s="2">
        <f t="shared" si="32"/>
        <v>0.77064204437016348</v>
      </c>
      <c r="BY20" s="2">
        <v>0.89900000000000002</v>
      </c>
      <c r="CF20" s="2">
        <v>3</v>
      </c>
      <c r="CG20" s="2">
        <f t="shared" si="35"/>
        <v>0.28388230319205882</v>
      </c>
      <c r="CH20" s="2">
        <f t="shared" si="36"/>
        <v>0.74409618019668045</v>
      </c>
      <c r="CI20" s="2">
        <v>0.90200000000000002</v>
      </c>
      <c r="CK20" s="2">
        <v>1.8</v>
      </c>
      <c r="CL20" s="2">
        <f t="shared" si="37"/>
        <v>0.17807882302991573</v>
      </c>
      <c r="CM20" s="2">
        <f t="shared" si="38"/>
        <v>0.59144144261875886</v>
      </c>
      <c r="CN20" s="2">
        <v>0.95979999999999999</v>
      </c>
      <c r="CP20" s="2">
        <v>1.8</v>
      </c>
      <c r="CQ20" s="2">
        <f t="shared" si="39"/>
        <v>0.21371351563878213</v>
      </c>
      <c r="CR20" s="2">
        <f t="shared" si="40"/>
        <v>0.69495637239449559</v>
      </c>
      <c r="CS20" s="2">
        <v>0.96489999999999998</v>
      </c>
      <c r="CU20" s="2">
        <v>3</v>
      </c>
      <c r="CV20" s="2">
        <f t="shared" si="41"/>
        <v>0.24802633231310559</v>
      </c>
      <c r="CW20" s="2">
        <f t="shared" si="42"/>
        <v>0.6681002941197477</v>
      </c>
      <c r="CX20" s="2">
        <v>0.85299999999999998</v>
      </c>
      <c r="CZ20" s="2">
        <v>1.8</v>
      </c>
      <c r="DA20" s="2">
        <f t="shared" si="43"/>
        <v>0.21787059324828353</v>
      </c>
      <c r="DB20" s="2">
        <f t="shared" si="44"/>
        <v>0.70527103569412897</v>
      </c>
      <c r="DC20" s="2">
        <v>0.96499999999999997</v>
      </c>
      <c r="DJ20" s="2">
        <v>1.8</v>
      </c>
      <c r="DK20" s="2">
        <f t="shared" si="47"/>
        <v>0.22516459596037394</v>
      </c>
      <c r="DL20" s="2">
        <f t="shared" si="48"/>
        <v>0.7225460065515239</v>
      </c>
      <c r="DM20" s="2">
        <v>0.96340000000000003</v>
      </c>
      <c r="DO20" s="2">
        <v>4.5</v>
      </c>
      <c r="DP20" s="2">
        <f t="shared" si="49"/>
        <v>0.23682764515538191</v>
      </c>
      <c r="DQ20" s="2">
        <f t="shared" si="50"/>
        <v>0.54293664567590205</v>
      </c>
      <c r="DR20" s="2">
        <v>0.80869999999999997</v>
      </c>
      <c r="ED20" s="2">
        <v>4.5</v>
      </c>
      <c r="EE20" s="2">
        <f t="shared" si="53"/>
        <v>0.42477494319652565</v>
      </c>
      <c r="EF20" s="2">
        <f t="shared" si="54"/>
        <v>0.87057691766806111</v>
      </c>
      <c r="EG20" s="2">
        <v>0.74619999999999997</v>
      </c>
      <c r="EI20" s="2">
        <v>1.8</v>
      </c>
      <c r="EJ20" s="2">
        <f t="shared" si="102"/>
        <v>0.16072318804332683</v>
      </c>
      <c r="EK20" s="2">
        <f t="shared" si="55"/>
        <v>0.53072369768882699</v>
      </c>
      <c r="EL20" s="2">
        <v>0.92900000000000005</v>
      </c>
      <c r="EM20">
        <f t="shared" si="56"/>
        <v>0.94153043639048362</v>
      </c>
      <c r="EO20" s="2">
        <v>1.8</v>
      </c>
      <c r="EP20" s="2">
        <f t="shared" si="57"/>
        <v>0.18059115431762909</v>
      </c>
      <c r="EQ20" s="2">
        <f t="shared" si="58"/>
        <v>0.59966485608425579</v>
      </c>
      <c r="ER20" s="2">
        <v>0.92900000000000005</v>
      </c>
      <c r="ES20">
        <f t="shared" si="59"/>
        <v>0.94153043639048362</v>
      </c>
      <c r="IA20" s="2">
        <f>(1/IB19)/P3</f>
        <v>37.006198538255155</v>
      </c>
      <c r="IB20" s="2">
        <v>0.8</v>
      </c>
      <c r="IC20" s="2">
        <v>0.39200000000000002</v>
      </c>
    </row>
    <row r="21" spans="1:237" ht="49" customHeight="1" x14ac:dyDescent="0.2">
      <c r="A21" s="4" t="s">
        <v>351</v>
      </c>
      <c r="B21" s="2" t="s">
        <v>352</v>
      </c>
      <c r="C21" s="2">
        <v>2003</v>
      </c>
      <c r="E21" s="2" t="s">
        <v>347</v>
      </c>
      <c r="BC21" s="2">
        <v>4.9909999999999997</v>
      </c>
      <c r="BD21" s="2">
        <f t="shared" si="27"/>
        <v>0.45882208936917845</v>
      </c>
      <c r="BE21" s="2">
        <f t="shared" si="28"/>
        <v>0.88881989265984018</v>
      </c>
      <c r="BF21" s="2">
        <v>0.91700000000000004</v>
      </c>
      <c r="BG21" s="2">
        <v>0.48099999999999998</v>
      </c>
      <c r="BH21" s="2">
        <v>6.4950000000000001</v>
      </c>
      <c r="BI21" s="2">
        <v>0.89600000000000002</v>
      </c>
      <c r="BJ21" s="2">
        <v>0.46899999999999997</v>
      </c>
      <c r="BL21" s="2">
        <v>0.8</v>
      </c>
      <c r="BM21" s="2">
        <f t="shared" si="29"/>
        <v>0.11723039156834966</v>
      </c>
      <c r="BN21" s="2">
        <f t="shared" si="30"/>
        <v>0.55029134234819244</v>
      </c>
      <c r="BO21" s="2">
        <v>0.97370000000000001</v>
      </c>
      <c r="BP21" s="2">
        <v>0.97399999999999998</v>
      </c>
      <c r="BQ21" s="2">
        <v>0.92300000000000004</v>
      </c>
      <c r="BR21" s="2">
        <v>0.91400000000000003</v>
      </c>
      <c r="BS21" s="2" t="s">
        <v>353</v>
      </c>
      <c r="BT21" s="2" t="s">
        <v>354</v>
      </c>
      <c r="CF21" s="2">
        <v>3.5</v>
      </c>
      <c r="CG21" s="2">
        <f t="shared" si="35"/>
        <v>0.31623382273327666</v>
      </c>
      <c r="CH21" s="2">
        <f t="shared" si="36"/>
        <v>0.7723308093783533</v>
      </c>
      <c r="CI21" s="2">
        <v>0.88500000000000001</v>
      </c>
      <c r="CK21" s="2">
        <v>2</v>
      </c>
      <c r="CL21" s="2">
        <f t="shared" si="37"/>
        <v>0.19402625153215608</v>
      </c>
      <c r="CM21" s="2">
        <f t="shared" si="38"/>
        <v>0.61663457589465009</v>
      </c>
      <c r="CN21" s="2">
        <v>0.95289999999999997</v>
      </c>
      <c r="CP21" s="2">
        <v>2</v>
      </c>
      <c r="CQ21" s="2">
        <f t="shared" si="39"/>
        <v>0.23195155273282389</v>
      </c>
      <c r="CR21" s="2">
        <f t="shared" si="40"/>
        <v>0.71682258867437554</v>
      </c>
      <c r="CS21" s="2">
        <v>0.95899999999999996</v>
      </c>
      <c r="CZ21" s="2">
        <v>2</v>
      </c>
      <c r="DA21" s="2">
        <f t="shared" si="43"/>
        <v>0.23635674968996084</v>
      </c>
      <c r="DB21" s="2">
        <f t="shared" si="44"/>
        <v>0.7266886551650924</v>
      </c>
      <c r="DC21" s="2">
        <v>0.95879999999999999</v>
      </c>
      <c r="DJ21" s="2">
        <v>2</v>
      </c>
      <c r="DK21" s="2">
        <f t="shared" si="47"/>
        <v>0.24407650792374122</v>
      </c>
      <c r="DL21" s="2">
        <f t="shared" si="48"/>
        <v>0.74316542813439734</v>
      </c>
      <c r="DM21" s="2">
        <v>0.95699999999999996</v>
      </c>
      <c r="DO21" s="2">
        <v>5</v>
      </c>
      <c r="DP21" s="2">
        <f t="shared" si="49"/>
        <v>0.25639500297441997</v>
      </c>
      <c r="DQ21" s="2">
        <f t="shared" si="50"/>
        <v>0.56894084686386093</v>
      </c>
      <c r="DR21" s="2">
        <v>0.87229999999999996</v>
      </c>
      <c r="ED21" s="2">
        <v>5</v>
      </c>
      <c r="EE21" s="2">
        <f t="shared" si="53"/>
        <v>0.45070035704476791</v>
      </c>
      <c r="EF21" s="2">
        <f t="shared" si="54"/>
        <v>0.88199192907331736</v>
      </c>
      <c r="EG21" s="2">
        <v>0.71230000000000004</v>
      </c>
      <c r="EI21" s="2">
        <v>2</v>
      </c>
      <c r="EJ21" s="2">
        <f t="shared" si="102"/>
        <v>0.17544814393377201</v>
      </c>
      <c r="EK21" s="2">
        <f t="shared" si="55"/>
        <v>0.55685561193797484</v>
      </c>
      <c r="EL21" s="2">
        <v>0.93379999999999996</v>
      </c>
      <c r="EM21">
        <f t="shared" si="56"/>
        <v>0.93492517765215333</v>
      </c>
      <c r="EO21" s="2">
        <v>2</v>
      </c>
      <c r="EP21" s="2">
        <f t="shared" si="57"/>
        <v>0.19670972302551248</v>
      </c>
      <c r="EQ21" s="2">
        <f t="shared" si="58"/>
        <v>0.62467269959345395</v>
      </c>
      <c r="ER21" s="2">
        <v>0.93379999999999996</v>
      </c>
      <c r="ES21">
        <f t="shared" si="59"/>
        <v>0.93492517765215333</v>
      </c>
      <c r="IA21" s="2">
        <f>(1/IB20)/P3</f>
        <v>69.386622259228417</v>
      </c>
      <c r="IB21" s="2">
        <v>0.5</v>
      </c>
      <c r="IC21" s="2">
        <v>0.29199999999999998</v>
      </c>
    </row>
    <row r="22" spans="1:237" ht="49" customHeight="1" x14ac:dyDescent="0.2">
      <c r="A22" s="4" t="s">
        <v>355</v>
      </c>
      <c r="B22" s="2" t="s">
        <v>356</v>
      </c>
      <c r="C22" s="2">
        <v>1947</v>
      </c>
      <c r="E22" s="2" t="s">
        <v>357</v>
      </c>
      <c r="BC22" s="2">
        <v>5.4969999999999999</v>
      </c>
      <c r="BD22" s="2">
        <f t="shared" si="27"/>
        <v>0.48287686089541143</v>
      </c>
      <c r="BE22" s="2">
        <f t="shared" si="28"/>
        <v>0.89801026634902636</v>
      </c>
      <c r="BF22" s="2">
        <v>0.91100000000000003</v>
      </c>
      <c r="BG22" s="2">
        <v>0.47</v>
      </c>
      <c r="BH22" s="2">
        <v>7</v>
      </c>
      <c r="BI22" s="2">
        <v>0.89100000000000001</v>
      </c>
      <c r="BJ22" s="2">
        <v>0.45700000000000002</v>
      </c>
      <c r="BL22" s="2">
        <v>0.9</v>
      </c>
      <c r="BM22" s="2">
        <f t="shared" si="29"/>
        <v>0.12997949709682857</v>
      </c>
      <c r="BN22" s="2">
        <f t="shared" si="30"/>
        <v>0.57923430709363155</v>
      </c>
      <c r="BO22" s="2">
        <v>0.97040000000000004</v>
      </c>
      <c r="BP22" s="2">
        <v>0.97050000000000003</v>
      </c>
      <c r="BQ22" s="2">
        <v>0.92500000000000004</v>
      </c>
      <c r="BR22" s="2">
        <v>0.92100000000000004</v>
      </c>
      <c r="BS22" s="2" t="s">
        <v>358</v>
      </c>
      <c r="BT22" s="2" t="s">
        <v>359</v>
      </c>
      <c r="CF22" s="2">
        <v>4</v>
      </c>
      <c r="CG22" s="2">
        <f t="shared" si="35"/>
        <v>0.34578864524604236</v>
      </c>
      <c r="CH22" s="2">
        <f t="shared" si="36"/>
        <v>0.79495412979224533</v>
      </c>
      <c r="CI22" s="2">
        <v>0.86699999999999999</v>
      </c>
      <c r="CK22" s="2">
        <v>2.5</v>
      </c>
      <c r="CL22" s="2">
        <f t="shared" si="37"/>
        <v>0.23131263360747287</v>
      </c>
      <c r="CM22" s="2">
        <f t="shared" si="38"/>
        <v>0.66783992295421546</v>
      </c>
      <c r="CN22" s="2">
        <v>0.93200000000000005</v>
      </c>
      <c r="CP22" s="2">
        <v>2.5</v>
      </c>
      <c r="CQ22" s="2">
        <f t="shared" si="39"/>
        <v>0.27404797744321874</v>
      </c>
      <c r="CR22" s="2">
        <f t="shared" si="40"/>
        <v>0.7598574837174793</v>
      </c>
      <c r="CS22" s="2">
        <v>0.94099999999999995</v>
      </c>
      <c r="CZ22" s="2">
        <v>2.5</v>
      </c>
      <c r="DA22" s="2">
        <f t="shared" si="43"/>
        <v>0.27896228251699851</v>
      </c>
      <c r="DB22" s="2">
        <f t="shared" si="44"/>
        <v>0.76870797738180074</v>
      </c>
      <c r="DC22" s="2">
        <v>0.93899999999999995</v>
      </c>
      <c r="DJ22" s="2">
        <v>2.5</v>
      </c>
      <c r="DK22" s="2">
        <f t="shared" si="47"/>
        <v>0.28754960881130143</v>
      </c>
      <c r="DL22" s="2">
        <f t="shared" si="48"/>
        <v>0.78340660830240372</v>
      </c>
      <c r="DM22" s="2">
        <v>0.93799999999999994</v>
      </c>
      <c r="DO22" s="2">
        <v>5.5</v>
      </c>
      <c r="DP22" s="2">
        <f t="shared" si="49"/>
        <v>0.27498404964909223</v>
      </c>
      <c r="DQ22" s="2">
        <f t="shared" si="50"/>
        <v>0.59214536311455668</v>
      </c>
      <c r="DR22" s="2">
        <v>0.7591</v>
      </c>
      <c r="ED22" s="2">
        <v>5.5</v>
      </c>
      <c r="EE22" s="2">
        <f t="shared" si="53"/>
        <v>0.47438963496360148</v>
      </c>
      <c r="EF22" s="2">
        <f t="shared" si="54"/>
        <v>0.89155655352821794</v>
      </c>
      <c r="EG22" s="2">
        <v>0.67849999999999999</v>
      </c>
      <c r="EI22" s="2">
        <v>2.4</v>
      </c>
      <c r="EJ22" s="2">
        <f t="shared" si="102"/>
        <v>0.20340052384381552</v>
      </c>
      <c r="EK22" s="2">
        <f t="shared" si="55"/>
        <v>0.6012633591648453</v>
      </c>
      <c r="EL22" s="2">
        <v>0.94450000000000001</v>
      </c>
      <c r="EM22">
        <f t="shared" si="56"/>
        <v>0.92157439663809559</v>
      </c>
      <c r="EO22" s="2">
        <v>2.4</v>
      </c>
      <c r="EP22" s="2">
        <f t="shared" si="57"/>
        <v>0.22711646427423143</v>
      </c>
      <c r="EQ22" s="2">
        <f t="shared" si="58"/>
        <v>0.66635631933421269</v>
      </c>
      <c r="ER22" s="2">
        <v>0.94450000000000001</v>
      </c>
      <c r="ES22">
        <f t="shared" si="59"/>
        <v>0.92157439663809559</v>
      </c>
    </row>
    <row r="23" spans="1:237" ht="49" customHeight="1" x14ac:dyDescent="0.2">
      <c r="A23" t="s">
        <v>364</v>
      </c>
      <c r="B23" s="2" t="s">
        <v>365</v>
      </c>
      <c r="C23" s="2">
        <v>1944</v>
      </c>
      <c r="E23" s="2" t="s">
        <v>357</v>
      </c>
      <c r="BC23" s="2">
        <v>6.0090000000000003</v>
      </c>
      <c r="BD23" s="2">
        <f t="shared" si="27"/>
        <v>0.50513394581552229</v>
      </c>
      <c r="BE23" s="2">
        <f t="shared" si="28"/>
        <v>0.90588246542043027</v>
      </c>
      <c r="BF23" s="2">
        <v>0.90700000000000003</v>
      </c>
      <c r="BG23" s="2">
        <v>0.45</v>
      </c>
      <c r="BH23" s="2">
        <v>7.4980000000000002</v>
      </c>
      <c r="BI23" s="2">
        <v>0.88600000000000001</v>
      </c>
      <c r="BJ23" s="2">
        <v>0.44800000000000001</v>
      </c>
      <c r="BL23" s="2">
        <v>1</v>
      </c>
      <c r="BM23" s="2">
        <f t="shared" si="29"/>
        <v>0.14236559582434957</v>
      </c>
      <c r="BN23" s="2">
        <f t="shared" si="30"/>
        <v>0.60467704257395172</v>
      </c>
      <c r="BO23" s="2">
        <v>0.96709999999999996</v>
      </c>
      <c r="BP23" s="2">
        <v>0.96699999999999997</v>
      </c>
      <c r="BQ23" s="2">
        <v>0.92800000000000005</v>
      </c>
      <c r="BR23" s="2">
        <v>0.92800000000000005</v>
      </c>
      <c r="BS23" s="2" t="s">
        <v>360</v>
      </c>
      <c r="BT23" s="2" t="s">
        <v>361</v>
      </c>
      <c r="CF23" s="2">
        <v>4.5</v>
      </c>
      <c r="CG23" s="2">
        <f t="shared" si="35"/>
        <v>0.37289439494577969</v>
      </c>
      <c r="CH23" s="2">
        <f t="shared" si="36"/>
        <v>0.81348771836052924</v>
      </c>
      <c r="CI23" s="2">
        <v>0.85</v>
      </c>
      <c r="CK23" s="2">
        <v>3</v>
      </c>
      <c r="CL23" s="2">
        <f t="shared" si="37"/>
        <v>0.26530163629080772</v>
      </c>
      <c r="CM23" s="2">
        <f t="shared" si="38"/>
        <v>0.70697824783250529</v>
      </c>
      <c r="CN23" s="2">
        <v>0.90500000000000003</v>
      </c>
      <c r="CP23" s="2">
        <v>3</v>
      </c>
      <c r="CQ23" s="2">
        <f t="shared" si="39"/>
        <v>0.31176960689243466</v>
      </c>
      <c r="CR23" s="2">
        <f t="shared" si="40"/>
        <v>0.79153779675853198</v>
      </c>
      <c r="CS23" s="2">
        <v>0.91900000000000004</v>
      </c>
      <c r="DJ23" s="2">
        <v>3</v>
      </c>
      <c r="DK23" s="2">
        <f t="shared" si="47"/>
        <v>0.32629436705288412</v>
      </c>
      <c r="DL23" s="2">
        <f t="shared" si="48"/>
        <v>0.81274583790575583</v>
      </c>
      <c r="DM23" s="2">
        <v>0.91300000000000003</v>
      </c>
      <c r="DO23" s="2">
        <v>6</v>
      </c>
      <c r="DP23" s="2">
        <f t="shared" si="49"/>
        <v>0.29266636487098235</v>
      </c>
      <c r="DQ23" s="2">
        <f t="shared" si="50"/>
        <v>0.61297923160838641</v>
      </c>
      <c r="DR23" s="2">
        <v>0.73529999999999995</v>
      </c>
      <c r="ED23" s="2">
        <v>6</v>
      </c>
      <c r="EE23" s="2">
        <f t="shared" si="53"/>
        <v>0.49612012496220897</v>
      </c>
      <c r="EF23" s="2">
        <f t="shared" si="54"/>
        <v>0.89968698329608698</v>
      </c>
      <c r="EG23" s="2">
        <v>0.64639999999999997</v>
      </c>
      <c r="EI23" s="2">
        <v>2.7</v>
      </c>
      <c r="EJ23" s="2">
        <f t="shared" si="102"/>
        <v>0.22315193672106418</v>
      </c>
      <c r="EK23" s="2">
        <f t="shared" si="55"/>
        <v>0.62913667522081707</v>
      </c>
      <c r="EL23" s="2">
        <v>0.95279999999999998</v>
      </c>
      <c r="EM23">
        <f t="shared" si="56"/>
        <v>0.91147768727147049</v>
      </c>
      <c r="EO23" s="2">
        <v>2.7</v>
      </c>
      <c r="EP23" s="2">
        <f t="shared" si="57"/>
        <v>0.24845256382892372</v>
      </c>
      <c r="EQ23" s="2">
        <f t="shared" si="58"/>
        <v>0.69201018894508659</v>
      </c>
      <c r="ER23" s="2">
        <v>0.95279999999999998</v>
      </c>
      <c r="ES23">
        <f t="shared" si="59"/>
        <v>0.91147768727147049</v>
      </c>
    </row>
    <row r="24" spans="1:237" ht="49" customHeight="1" x14ac:dyDescent="0.2">
      <c r="A24" s="9" t="s">
        <v>366</v>
      </c>
      <c r="B24" t="s">
        <v>367</v>
      </c>
      <c r="C24" s="2">
        <v>1991</v>
      </c>
      <c r="E24" s="2" t="s">
        <v>382</v>
      </c>
      <c r="BC24" s="2">
        <v>6.5</v>
      </c>
      <c r="BD24" s="2">
        <f t="shared" si="27"/>
        <v>0.52474984019713378</v>
      </c>
      <c r="BE24" s="2">
        <f t="shared" si="28"/>
        <v>0.91236894675964941</v>
      </c>
      <c r="BF24" s="2">
        <v>0.90200000000000002</v>
      </c>
      <c r="BG24" s="2">
        <v>0.44</v>
      </c>
      <c r="BH24" s="2">
        <v>8.1010000000000009</v>
      </c>
      <c r="BI24" s="2">
        <v>0.88100000000000001</v>
      </c>
      <c r="BJ24" s="2">
        <v>0.434</v>
      </c>
      <c r="CF24" s="2">
        <v>5</v>
      </c>
      <c r="CG24" s="2">
        <f t="shared" si="35"/>
        <v>0.3978433760513278</v>
      </c>
      <c r="CH24" s="2">
        <f t="shared" si="36"/>
        <v>0.82894862836434346</v>
      </c>
      <c r="CI24" s="2">
        <v>0.83099999999999996</v>
      </c>
      <c r="CP24" s="2">
        <v>3.5</v>
      </c>
      <c r="CQ24" s="2">
        <f t="shared" si="39"/>
        <v>0.34576471959050631</v>
      </c>
      <c r="CR24" s="2">
        <f t="shared" si="40"/>
        <v>0.81583357747846486</v>
      </c>
      <c r="CS24" s="2">
        <v>0.89200000000000002</v>
      </c>
      <c r="EI24" s="2">
        <v>3</v>
      </c>
      <c r="EJ24" s="2">
        <f t="shared" si="102"/>
        <v>0.24194758825625207</v>
      </c>
      <c r="EK24" s="2">
        <f t="shared" si="55"/>
        <v>0.65336768647163235</v>
      </c>
      <c r="EL24" s="2">
        <v>0.96179999999999999</v>
      </c>
      <c r="EM24">
        <f t="shared" si="56"/>
        <v>0.90126166538009622</v>
      </c>
      <c r="EO24" s="2">
        <v>3</v>
      </c>
      <c r="EP24" s="2">
        <f t="shared" si="57"/>
        <v>0.26864230757979113</v>
      </c>
      <c r="EQ24" s="2">
        <f t="shared" si="58"/>
        <v>0.71400068247390847</v>
      </c>
      <c r="ER24" s="2">
        <v>0.96179999999999999</v>
      </c>
      <c r="ES24">
        <f t="shared" si="59"/>
        <v>0.90126166538009622</v>
      </c>
    </row>
    <row r="25" spans="1:237" ht="49" customHeight="1" x14ac:dyDescent="0.2">
      <c r="A25" s="2" t="s">
        <v>397</v>
      </c>
      <c r="B25" s="2" t="s">
        <v>395</v>
      </c>
      <c r="C25" s="2">
        <v>2000</v>
      </c>
      <c r="E25" s="2" t="s">
        <v>396</v>
      </c>
      <c r="BC25" s="2">
        <v>6.9850000000000003</v>
      </c>
      <c r="BD25" s="2">
        <f t="shared" si="27"/>
        <v>0.54265684223437838</v>
      </c>
      <c r="BE25" s="2">
        <f t="shared" si="28"/>
        <v>0.91795434885155569</v>
      </c>
      <c r="BF25" s="2">
        <v>0.89600000000000002</v>
      </c>
      <c r="BG25" s="2">
        <v>0.436</v>
      </c>
      <c r="BH25" s="2">
        <v>9.016</v>
      </c>
      <c r="BI25" s="2">
        <v>0.872</v>
      </c>
      <c r="BJ25" s="2">
        <v>0.42099999999999999</v>
      </c>
      <c r="CP25" s="2">
        <v>4</v>
      </c>
      <c r="CQ25" s="2">
        <f t="shared" si="39"/>
        <v>0.37655953631989575</v>
      </c>
      <c r="CR25" s="2">
        <f t="shared" si="40"/>
        <v>0.83505726614170628</v>
      </c>
      <c r="CS25" s="2">
        <v>0.86199999999999999</v>
      </c>
      <c r="EI25" s="2">
        <v>3.4</v>
      </c>
      <c r="EJ25" s="2">
        <f t="shared" si="102"/>
        <v>0.26563787428601643</v>
      </c>
      <c r="EK25" s="2">
        <f t="shared" si="55"/>
        <v>0.68114496347609266</v>
      </c>
      <c r="EL25" s="2">
        <v>0.97419999999999995</v>
      </c>
      <c r="EM25">
        <f t="shared" si="56"/>
        <v>0.88750605177911046</v>
      </c>
      <c r="EO25" s="2">
        <v>3.4</v>
      </c>
      <c r="EP25" s="2">
        <f t="shared" si="57"/>
        <v>0.29393290668052435</v>
      </c>
      <c r="EQ25" s="2">
        <f t="shared" si="58"/>
        <v>0.73886112695091066</v>
      </c>
      <c r="ER25" s="2">
        <v>0.97419999999999995</v>
      </c>
      <c r="ES25">
        <f t="shared" si="59"/>
        <v>0.88750605177911046</v>
      </c>
    </row>
    <row r="26" spans="1:237" ht="49" customHeight="1" x14ac:dyDescent="0.2">
      <c r="BC26" s="2">
        <v>7.4950000000000001</v>
      </c>
      <c r="BD26" s="2">
        <f t="shared" si="27"/>
        <v>0.56008678871780104</v>
      </c>
      <c r="BE26" s="2">
        <f t="shared" si="28"/>
        <v>0.92310789978501107</v>
      </c>
      <c r="BF26" s="2">
        <v>0.89200000000000002</v>
      </c>
      <c r="BG26" s="2">
        <v>0.42299999999999999</v>
      </c>
      <c r="BH26" s="2">
        <v>9.9990000000000006</v>
      </c>
      <c r="BI26" s="2">
        <v>0.86199999999999999</v>
      </c>
      <c r="BJ26" s="2">
        <v>0.41199999999999998</v>
      </c>
      <c r="EI26" s="2">
        <v>3.7</v>
      </c>
      <c r="EJ26" s="2">
        <f t="shared" si="102"/>
        <v>0.28245612398584147</v>
      </c>
      <c r="EK26" s="2">
        <f t="shared" si="55"/>
        <v>0.69922202823427881</v>
      </c>
      <c r="EL26" s="2">
        <v>0.98360000000000003</v>
      </c>
      <c r="EM26">
        <f t="shared" si="56"/>
        <v>0.87710984737211428</v>
      </c>
      <c r="EO26" s="2">
        <v>3.7</v>
      </c>
      <c r="EP26" s="2">
        <f t="shared" si="57"/>
        <v>0.31178201658880628</v>
      </c>
      <c r="EQ26" s="2">
        <f t="shared" si="58"/>
        <v>0.75484375236889112</v>
      </c>
      <c r="ER26" s="2">
        <v>0.98360000000000003</v>
      </c>
      <c r="ES26">
        <f t="shared" si="59"/>
        <v>0.87710984737211428</v>
      </c>
    </row>
    <row r="27" spans="1:237" ht="49" customHeight="1" x14ac:dyDescent="0.2">
      <c r="BC27" s="2">
        <v>7.9480000000000004</v>
      </c>
      <c r="BD27" s="2">
        <f t="shared" si="27"/>
        <v>0.57449103724090178</v>
      </c>
      <c r="BE27" s="2">
        <f t="shared" si="28"/>
        <v>0.9271712290257752</v>
      </c>
      <c r="BF27" s="2">
        <v>0.88800000000000001</v>
      </c>
      <c r="BG27" s="2">
        <v>0.41399999999999998</v>
      </c>
      <c r="BH27" s="2">
        <v>11.02</v>
      </c>
      <c r="BI27" s="2">
        <v>0.85399999999999998</v>
      </c>
      <c r="BJ27" s="2">
        <v>0.39700000000000002</v>
      </c>
      <c r="EI27" s="2">
        <v>4</v>
      </c>
      <c r="EJ27" s="2">
        <f t="shared" si="102"/>
        <v>0.29852128286427793</v>
      </c>
      <c r="EK27" s="2">
        <f t="shared" si="55"/>
        <v>0.71535935338897694</v>
      </c>
      <c r="EL27" s="2">
        <v>0.99250000000000005</v>
      </c>
      <c r="EM27">
        <f t="shared" si="56"/>
        <v>0.8667217477376794</v>
      </c>
      <c r="EO27" s="2">
        <v>4</v>
      </c>
      <c r="EP27" s="2">
        <f t="shared" si="57"/>
        <v>0.32875093974868436</v>
      </c>
      <c r="EQ27" s="2">
        <f t="shared" si="58"/>
        <v>0.76898282312464228</v>
      </c>
      <c r="ER27" s="2">
        <v>0.99250000000000005</v>
      </c>
      <c r="ES27">
        <f t="shared" si="59"/>
        <v>0.8667217477376794</v>
      </c>
    </row>
    <row r="28" spans="1:237" ht="49" customHeight="1" x14ac:dyDescent="0.2">
      <c r="BC28" s="2">
        <v>7.9969999999999999</v>
      </c>
      <c r="BD28" s="2">
        <f t="shared" si="27"/>
        <v>0.57599277718960207</v>
      </c>
      <c r="BE28" s="2">
        <f t="shared" si="28"/>
        <v>0.92758515793215013</v>
      </c>
      <c r="BF28" s="2">
        <v>0.88600000000000001</v>
      </c>
      <c r="BG28" s="2">
        <v>0.42</v>
      </c>
      <c r="BH28" s="2">
        <v>11.992000000000001</v>
      </c>
      <c r="BI28" s="2">
        <v>0.84499999999999997</v>
      </c>
      <c r="BJ28" s="2">
        <v>0.38900000000000001</v>
      </c>
      <c r="EI28" s="2">
        <v>4.5</v>
      </c>
      <c r="EJ28" s="2">
        <f t="shared" si="102"/>
        <v>0.32375545644816078</v>
      </c>
      <c r="EK28" s="2">
        <f t="shared" si="55"/>
        <v>0.73872274446116537</v>
      </c>
      <c r="EL28" s="2">
        <v>1.0089999999999999</v>
      </c>
      <c r="EM28">
        <f t="shared" si="56"/>
        <v>0.8490882556844872</v>
      </c>
      <c r="EO28" s="2">
        <v>4.5</v>
      </c>
      <c r="EP28" s="2">
        <f t="shared" si="57"/>
        <v>0.35524636036570428</v>
      </c>
      <c r="EQ28" s="2">
        <f t="shared" si="58"/>
        <v>0.78924152866063912</v>
      </c>
      <c r="ER28" s="2">
        <v>1.0089999999999999</v>
      </c>
      <c r="ES28">
        <f t="shared" si="59"/>
        <v>0.8490882556844872</v>
      </c>
    </row>
    <row r="29" spans="1:237" ht="49" customHeight="1" x14ac:dyDescent="0.2">
      <c r="BC29" s="2">
        <v>8.9870000000000001</v>
      </c>
      <c r="BD29" s="2">
        <f t="shared" si="27"/>
        <v>0.604214590590331</v>
      </c>
      <c r="BE29" s="2">
        <f t="shared" si="28"/>
        <v>0.93504415022326359</v>
      </c>
      <c r="BF29" s="2">
        <v>0.879</v>
      </c>
      <c r="BG29" s="2">
        <v>0.39800000000000002</v>
      </c>
      <c r="BH29" s="2">
        <v>12.997999999999999</v>
      </c>
      <c r="BI29" s="2">
        <v>0.83699999999999997</v>
      </c>
      <c r="BJ29" s="2">
        <v>0.379</v>
      </c>
      <c r="EI29" s="2">
        <v>5</v>
      </c>
      <c r="EJ29" s="2">
        <f t="shared" si="102"/>
        <v>0.34723718137014914</v>
      </c>
      <c r="EK29" s="2">
        <f t="shared" si="55"/>
        <v>0.75854171419071248</v>
      </c>
      <c r="EL29" s="2">
        <v>1.0249999999999999</v>
      </c>
      <c r="EM29">
        <f t="shared" si="56"/>
        <v>0.83139404553783947</v>
      </c>
      <c r="EO29" s="2">
        <v>5</v>
      </c>
      <c r="EP29" s="2">
        <f t="shared" si="57"/>
        <v>0.37972956208907077</v>
      </c>
      <c r="EQ29" s="2">
        <f t="shared" si="58"/>
        <v>0.8062335844405536</v>
      </c>
      <c r="ER29" s="2">
        <v>1.0249999999999999</v>
      </c>
      <c r="ES29">
        <f t="shared" si="59"/>
        <v>0.83139404553783947</v>
      </c>
    </row>
    <row r="30" spans="1:237" ht="49" customHeight="1" x14ac:dyDescent="0.2">
      <c r="BC30" s="2">
        <v>9.9670000000000005</v>
      </c>
      <c r="BD30" s="2">
        <f t="shared" si="27"/>
        <v>0.62867991525094347</v>
      </c>
      <c r="BE30" s="2">
        <f t="shared" si="28"/>
        <v>0.94105442917687832</v>
      </c>
      <c r="BF30" s="2">
        <v>0.87</v>
      </c>
      <c r="BG30" s="2">
        <v>0.38700000000000001</v>
      </c>
      <c r="BH30" s="2">
        <v>13.972</v>
      </c>
      <c r="BI30" s="2">
        <v>0.82699999999999996</v>
      </c>
      <c r="BJ30" s="2">
        <v>0.377</v>
      </c>
      <c r="EI30" s="2">
        <v>5.5</v>
      </c>
      <c r="EJ30" s="2">
        <f t="shared" si="102"/>
        <v>0.36914288598203948</v>
      </c>
      <c r="EK30" s="2">
        <f t="shared" si="55"/>
        <v>0.77556597146358641</v>
      </c>
      <c r="EL30" s="2">
        <v>1.0411999999999999</v>
      </c>
      <c r="EM30">
        <f t="shared" si="56"/>
        <v>0.81356716887718761</v>
      </c>
      <c r="EO30" s="2">
        <v>5.5</v>
      </c>
      <c r="EP30" s="2">
        <f t="shared" si="57"/>
        <v>0.40242138853366155</v>
      </c>
      <c r="EQ30" s="2">
        <f t="shared" si="58"/>
        <v>0.82069014699215581</v>
      </c>
      <c r="ER30" s="2">
        <v>1.0411999999999999</v>
      </c>
      <c r="ES30">
        <f t="shared" si="59"/>
        <v>0.81356716887718761</v>
      </c>
    </row>
    <row r="31" spans="1:237" ht="49" customHeight="1" x14ac:dyDescent="0.2">
      <c r="BC31" s="2">
        <v>11.013</v>
      </c>
      <c r="BD31" s="2">
        <f t="shared" si="27"/>
        <v>0.65166240927882724</v>
      </c>
      <c r="BE31" s="2">
        <f t="shared" si="28"/>
        <v>0.94635265209091057</v>
      </c>
      <c r="BF31" s="2">
        <v>0.86199999999999999</v>
      </c>
      <c r="BG31" s="2">
        <v>0.374</v>
      </c>
      <c r="BH31" s="2">
        <v>15.007999999999999</v>
      </c>
      <c r="BI31" s="2">
        <v>0.81699999999999995</v>
      </c>
      <c r="BJ31" s="2">
        <v>0.373</v>
      </c>
      <c r="EI31" s="2">
        <v>6</v>
      </c>
      <c r="EJ31" s="2">
        <f t="shared" si="102"/>
        <v>0.38962608493963408</v>
      </c>
      <c r="EK31" s="2">
        <f t="shared" si="55"/>
        <v>0.79034771493079192</v>
      </c>
      <c r="EL31" s="2">
        <v>1.0569999999999999</v>
      </c>
      <c r="EM31">
        <f t="shared" si="56"/>
        <v>0.79572679892361964</v>
      </c>
      <c r="EO31" s="2">
        <v>6</v>
      </c>
      <c r="EP31" s="2">
        <f t="shared" si="57"/>
        <v>0.42351150671032606</v>
      </c>
      <c r="EQ31" s="2">
        <f t="shared" si="58"/>
        <v>0.83313932109216349</v>
      </c>
      <c r="ER31" s="2">
        <v>1.0569999999999999</v>
      </c>
      <c r="ES31">
        <f t="shared" si="59"/>
        <v>0.79572679892361964</v>
      </c>
    </row>
    <row r="32" spans="1:237" ht="49" customHeight="1" x14ac:dyDescent="0.2">
      <c r="BC32" s="2">
        <v>11.999000000000001</v>
      </c>
      <c r="BD32" s="2">
        <f t="shared" si="27"/>
        <v>0.67086534204909554</v>
      </c>
      <c r="BE32" s="2">
        <f t="shared" si="28"/>
        <v>0.95054301748754755</v>
      </c>
      <c r="BF32" s="2">
        <v>0.85499999999999998</v>
      </c>
      <c r="BG32" s="2">
        <v>0.36199999999999999</v>
      </c>
      <c r="BH32" s="2">
        <v>15.779</v>
      </c>
      <c r="BI32" s="2">
        <v>0.81100000000000005</v>
      </c>
      <c r="BJ32" s="2">
        <v>0.36799999999999999</v>
      </c>
      <c r="EI32" s="2">
        <v>6.5</v>
      </c>
      <c r="EJ32" s="2">
        <f t="shared" si="102"/>
        <v>0.40882098212570239</v>
      </c>
      <c r="EK32" s="2">
        <f t="shared" si="55"/>
        <v>0.80330265627621289</v>
      </c>
      <c r="EL32" s="2">
        <v>1.0745</v>
      </c>
      <c r="EM32">
        <f t="shared" si="56"/>
        <v>0.77752510639851602</v>
      </c>
      <c r="EO32" s="2">
        <v>6.5</v>
      </c>
      <c r="EP32" s="2">
        <f t="shared" si="57"/>
        <v>0.44316372100275075</v>
      </c>
      <c r="EQ32" s="2">
        <f t="shared" si="58"/>
        <v>0.8439720713073634</v>
      </c>
      <c r="ER32" s="2">
        <v>1.0745</v>
      </c>
      <c r="ES32">
        <f t="shared" si="59"/>
        <v>0.77752510639851602</v>
      </c>
    </row>
    <row r="33" ht="15" x14ac:dyDescent="0.2"/>
    <row r="34" ht="15" x14ac:dyDescent="0.2"/>
  </sheetData>
  <hyperlinks>
    <hyperlink ref="O1" r:id="rId1" xr:uid="{00000000-0004-0000-0300-000000000000}"/>
    <hyperlink ref="BC1" r:id="rId2" location=":~:text=Table_title:%20Table%201.%20Table_content:%20header:%20%7C%20Compounds,KClO3%20%7C%20DRH:%2097%E2%80%9398%20%7C%20ERH:%20%7C" xr:uid="{00000000-0004-0000-0300-000001000000}"/>
    <hyperlink ref="A3" r:id="rId3" xr:uid="{00000000-0004-0000-0300-000002000000}"/>
    <hyperlink ref="A4" r:id="rId4" location="abstract" xr:uid="{00000000-0004-0000-0300-000003000000}"/>
    <hyperlink ref="A8" r:id="rId5" xr:uid="{00000000-0004-0000-0300-000004000000}"/>
    <hyperlink ref="A9" r:id="rId6" xr:uid="{00000000-0004-0000-0300-000005000000}"/>
    <hyperlink ref="A11" r:id="rId7" xr:uid="{00000000-0004-0000-0300-000006000000}"/>
    <hyperlink ref="A12" r:id="rId8" location="ref-doi_10.1016_j.jct.2016.12.003" xr:uid="{00000000-0004-0000-0300-000007000000}"/>
    <hyperlink ref="A13" r:id="rId9" xr:uid="{00000000-0004-0000-0300-000008000000}"/>
    <hyperlink ref="A14" r:id="rId10" xr:uid="{00000000-0004-0000-0300-000009000000}"/>
    <hyperlink ref="A15" r:id="rId11" xr:uid="{00000000-0004-0000-0300-00000A000000}"/>
    <hyperlink ref="A16" r:id="rId12" xr:uid="{00000000-0004-0000-0300-00000B000000}"/>
    <hyperlink ref="A17" r:id="rId13" location="fig0003" xr:uid="{00000000-0004-0000-0300-00000C000000}"/>
    <hyperlink ref="A19" r:id="rId14" xr:uid="{00000000-0004-0000-0300-00000D000000}"/>
    <hyperlink ref="A20" r:id="rId15" xr:uid="{00000000-0004-0000-0300-00000E000000}"/>
    <hyperlink ref="A21" r:id="rId16" xr:uid="{00000000-0004-0000-0300-00000F000000}"/>
    <hyperlink ref="A22" r:id="rId17" xr:uid="{00000000-0004-0000-0300-000010000000}"/>
    <hyperlink ref="A24" r:id="rId18" xr:uid="{94628BD9-B85F-5E41-9236-27B0F364856F}"/>
  </hyperlinks>
  <pageMargins left="0.7" right="0.7" top="0.75" bottom="0.75" header="0.3" footer="0.3"/>
  <pageSetup orientation="portrait"/>
  <drawing r:id="rId19"/>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Data Sources</vt:lpstr>
      <vt:lpstr>Simulation Approaches</vt:lpstr>
      <vt:lpstr>Other Papers</vt:lpstr>
      <vt:lpstr>Endothermic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 Peri Bazianos</dc:creator>
  <cp:lastModifiedBy>Clara Drysdale</cp:lastModifiedBy>
  <dcterms:created xsi:type="dcterms:W3CDTF">2026-01-11T09:05:22Z</dcterms:created>
  <dcterms:modified xsi:type="dcterms:W3CDTF">2026-01-20T00:11:18Z</dcterms:modified>
</cp:coreProperties>
</file>