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office365stanford-my.sharepoint.com/personal/peterbaz_stanford_edu/Documents/DiazMarin2026/hygroscopic-salts-main/hygroscopic-salts/"/>
    </mc:Choice>
  </mc:AlternateContent>
  <xr:revisionPtr revIDLastSave="1126" documentId="8_{0B5C881D-AA95-4664-BDBF-B508CE6D9B34}" xr6:coauthVersionLast="47" xr6:coauthVersionMax="47" xr10:uidLastSave="{90B12ACF-FDB2-4ADC-9A5A-42D33CDA1477}"/>
  <bookViews>
    <workbookView xWindow="10812" yWindow="270" windowWidth="12114" windowHeight="12438" activeTab="3" xr2:uid="{A5D934FD-846B-4DBC-ADED-26484461699C}"/>
  </bookViews>
  <sheets>
    <sheet name="Data Sources" sheetId="1" r:id="rId1"/>
    <sheet name="Simulation Approaches" sheetId="2" r:id="rId2"/>
    <sheet name="Other Papers" sheetId="3" r:id="rId3"/>
    <sheet name="Endothermic"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4" l="1"/>
  <c r="BM16" i="4" s="1"/>
  <c r="V3" i="4"/>
  <c r="BD13" i="4" s="1"/>
  <c r="U3" i="4"/>
  <c r="AU8" i="4" s="1"/>
  <c r="T3" i="4"/>
  <c r="AB18" i="4" s="1"/>
  <c r="S3" i="4"/>
  <c r="AG18" i="4" s="1"/>
  <c r="R3" i="4"/>
  <c r="AL12" i="4" s="1"/>
  <c r="Q3" i="4"/>
  <c r="P3" i="4"/>
  <c r="W13" i="4" s="1"/>
  <c r="W10" i="4" l="1"/>
  <c r="X10" i="4" s="1"/>
  <c r="BD17" i="4"/>
  <c r="BE17" i="4" s="1"/>
  <c r="AL13" i="4"/>
  <c r="AM13" i="4" s="1"/>
  <c r="AL11" i="4"/>
  <c r="AM11" i="4" s="1"/>
  <c r="BD16" i="4"/>
  <c r="BE16" i="4" s="1"/>
  <c r="X13" i="4"/>
  <c r="BD15" i="4"/>
  <c r="BE15" i="4" s="1"/>
  <c r="BM10" i="4"/>
  <c r="BN10" i="4" s="1"/>
  <c r="BD31" i="4"/>
  <c r="BE31" i="4" s="1"/>
  <c r="BM22" i="4"/>
  <c r="BN22" i="4" s="1"/>
  <c r="BD27" i="4"/>
  <c r="BE27" i="4" s="1"/>
  <c r="BD24" i="4"/>
  <c r="BE24" i="4" s="1"/>
  <c r="BD29" i="4"/>
  <c r="BE29" i="4" s="1"/>
  <c r="P8" i="4"/>
  <c r="R8" i="4" s="1"/>
  <c r="BD28" i="4"/>
  <c r="BE28" i="4" s="1"/>
  <c r="W11" i="4"/>
  <c r="X11" i="4" s="1"/>
  <c r="BD19" i="4"/>
  <c r="BE19" i="4" s="1"/>
  <c r="AL10" i="4"/>
  <c r="AL9" i="4"/>
  <c r="AM9" i="4" s="1"/>
  <c r="AL8" i="4"/>
  <c r="BD23" i="4"/>
  <c r="BE23" i="4" s="1"/>
  <c r="P13" i="4"/>
  <c r="Q13" i="4" s="1"/>
  <c r="AL7" i="4"/>
  <c r="P12" i="4"/>
  <c r="W16" i="4"/>
  <c r="X16" i="4" s="1"/>
  <c r="AV8" i="4"/>
  <c r="BD12" i="4"/>
  <c r="BE12" i="4" s="1"/>
  <c r="W18" i="4"/>
  <c r="X18" i="4" s="1"/>
  <c r="W17" i="4"/>
  <c r="X17" i="4" s="1"/>
  <c r="P11" i="4"/>
  <c r="Q11" i="4" s="1"/>
  <c r="AL16" i="4"/>
  <c r="AM16" i="4" s="1"/>
  <c r="P10" i="4"/>
  <c r="R10" i="4" s="1"/>
  <c r="W15" i="4"/>
  <c r="X15" i="4" s="1"/>
  <c r="AL15" i="4"/>
  <c r="BE13" i="4"/>
  <c r="BD11" i="4"/>
  <c r="BE11" i="4" s="1"/>
  <c r="P7" i="4"/>
  <c r="R7" i="4" s="1"/>
  <c r="W19" i="4"/>
  <c r="X19" i="4" s="1"/>
  <c r="AL17" i="4"/>
  <c r="P9" i="4"/>
  <c r="R9" i="4" s="1"/>
  <c r="W12" i="4"/>
  <c r="X12" i="4" s="1"/>
  <c r="AL14" i="4"/>
  <c r="BN16" i="4"/>
  <c r="AM12" i="4"/>
  <c r="AH18" i="4"/>
  <c r="AC18" i="4"/>
  <c r="BM15" i="4"/>
  <c r="BN15" i="4" s="1"/>
  <c r="AU19" i="4"/>
  <c r="AV19" i="4" s="1"/>
  <c r="AB17" i="4"/>
  <c r="AG17" i="4"/>
  <c r="AB16" i="4"/>
  <c r="AG16" i="4"/>
  <c r="AB14" i="4"/>
  <c r="AG15" i="4"/>
  <c r="BD22" i="4"/>
  <c r="BE22" i="4" s="1"/>
  <c r="BD10" i="4"/>
  <c r="BE10" i="4" s="1"/>
  <c r="W7" i="4"/>
  <c r="X7" i="4" s="1"/>
  <c r="W9" i="4"/>
  <c r="X9" i="4" s="1"/>
  <c r="AB13" i="4"/>
  <c r="AG14" i="4"/>
  <c r="BD8" i="4"/>
  <c r="BE8" i="4" s="1"/>
  <c r="BD21" i="4"/>
  <c r="BE21" i="4" s="1"/>
  <c r="BD9" i="4"/>
  <c r="BE9" i="4" s="1"/>
  <c r="W20" i="4"/>
  <c r="X20" i="4" s="1"/>
  <c r="W8" i="4"/>
  <c r="X8" i="4" s="1"/>
  <c r="AB12" i="4"/>
  <c r="AG13" i="4"/>
  <c r="AG20" i="4"/>
  <c r="BD32" i="4"/>
  <c r="BE32" i="4" s="1"/>
  <c r="BD20" i="4"/>
  <c r="BE20" i="4" s="1"/>
  <c r="BM14" i="4"/>
  <c r="BN14" i="4" s="1"/>
  <c r="AU18" i="4"/>
  <c r="AV18" i="4" s="1"/>
  <c r="BM13" i="4"/>
  <c r="BN13" i="4" s="1"/>
  <c r="AU17" i="4"/>
  <c r="AV17" i="4" s="1"/>
  <c r="AB9" i="4"/>
  <c r="AB11" i="4"/>
  <c r="AG12" i="4"/>
  <c r="AB10" i="4"/>
  <c r="AG11" i="4"/>
  <c r="BD30" i="4"/>
  <c r="BE30" i="4" s="1"/>
  <c r="BD18" i="4"/>
  <c r="BE18" i="4" s="1"/>
  <c r="BM8" i="4"/>
  <c r="BN8" i="4" s="1"/>
  <c r="BM12" i="4"/>
  <c r="BN12" i="4" s="1"/>
  <c r="AU16" i="4"/>
  <c r="AV16" i="4" s="1"/>
  <c r="BM23" i="4"/>
  <c r="BN23" i="4" s="1"/>
  <c r="BM11" i="4"/>
  <c r="BN11" i="4" s="1"/>
  <c r="AU15" i="4"/>
  <c r="AV15" i="4" s="1"/>
  <c r="AU14" i="4"/>
  <c r="AV14" i="4" s="1"/>
  <c r="BM21" i="4"/>
  <c r="BN21" i="4" s="1"/>
  <c r="BM9" i="4"/>
  <c r="BN9" i="4" s="1"/>
  <c r="AU13" i="4"/>
  <c r="AV13" i="4" s="1"/>
  <c r="BM20" i="4"/>
  <c r="BN20" i="4" s="1"/>
  <c r="AU12" i="4"/>
  <c r="AV12" i="4" s="1"/>
  <c r="AG10" i="4"/>
  <c r="AB7" i="4"/>
  <c r="AB8" i="4"/>
  <c r="AG9" i="4"/>
  <c r="AB20" i="4"/>
  <c r="AB15" i="4"/>
  <c r="AG7" i="4"/>
  <c r="AG8" i="4"/>
  <c r="W14" i="4"/>
  <c r="X14" i="4" s="1"/>
  <c r="AB19" i="4"/>
  <c r="AG19" i="4"/>
  <c r="AH19" i="4" s="1"/>
  <c r="BD26" i="4"/>
  <c r="BE26" i="4" s="1"/>
  <c r="BD14" i="4"/>
  <c r="BE14" i="4" s="1"/>
  <c r="BD25" i="4"/>
  <c r="BE25" i="4" s="1"/>
  <c r="BM19" i="4"/>
  <c r="BN19" i="4" s="1"/>
  <c r="AU11" i="4"/>
  <c r="AV11" i="4" s="1"/>
  <c r="BM18" i="4"/>
  <c r="BN18" i="4" s="1"/>
  <c r="AU10" i="4"/>
  <c r="AV10" i="4" s="1"/>
  <c r="BM17" i="4"/>
  <c r="BN17" i="4" s="1"/>
  <c r="AU9" i="4"/>
  <c r="AV9" i="4" s="1"/>
  <c r="Q8" i="4" l="1"/>
  <c r="Q10" i="4"/>
  <c r="Q7" i="4"/>
  <c r="R12" i="4"/>
  <c r="Q12" i="4"/>
  <c r="AM7" i="4"/>
  <c r="AM17" i="4"/>
  <c r="AM8" i="4"/>
  <c r="R11" i="4"/>
  <c r="R13" i="4"/>
  <c r="Q9" i="4"/>
  <c r="AM10" i="4"/>
  <c r="AM15" i="4"/>
  <c r="AM14" i="4"/>
  <c r="AH9" i="4"/>
  <c r="AH15" i="4"/>
  <c r="AC7" i="4"/>
  <c r="AH16" i="4"/>
  <c r="AH14" i="4"/>
  <c r="AC16" i="4"/>
  <c r="AC13" i="4"/>
  <c r="AH17" i="4"/>
  <c r="AC8" i="4"/>
  <c r="AC14" i="4"/>
  <c r="AH10" i="4"/>
  <c r="AC19" i="4"/>
  <c r="AH11" i="4"/>
  <c r="AH20" i="4"/>
  <c r="AC17" i="4"/>
  <c r="AC10" i="4"/>
  <c r="AH13" i="4"/>
  <c r="AH8" i="4"/>
  <c r="AH12" i="4"/>
  <c r="AH7" i="4"/>
  <c r="AC12" i="4"/>
  <c r="AC11" i="4"/>
  <c r="AC15" i="4"/>
  <c r="AC20" i="4"/>
  <c r="AC9" i="4"/>
</calcChain>
</file>

<file path=xl/sharedStrings.xml><?xml version="1.0" encoding="utf-8"?>
<sst xmlns="http://schemas.openxmlformats.org/spreadsheetml/2006/main" count="372" uniqueCount="313">
  <si>
    <t xml:space="preserve">Data Source </t>
  </si>
  <si>
    <t>What is Reported</t>
  </si>
  <si>
    <t xml:space="preserve">Where is it Referenced </t>
  </si>
  <si>
    <t>Method</t>
  </si>
  <si>
    <t>Notes</t>
  </si>
  <si>
    <t>Minnesota Solvation Database</t>
  </si>
  <si>
    <t>---</t>
  </si>
  <si>
    <t>Solvation free energies</t>
  </si>
  <si>
    <t>Temps</t>
  </si>
  <si>
    <t>298K only</t>
  </si>
  <si>
    <t>- Ideal gas is reference</t>
  </si>
  <si>
    <t>Properties of aqueous solutions of lithium and calcium chlorides: formulations for use in air conditioning equipment design</t>
  </si>
  <si>
    <t>Number of Data Points</t>
  </si>
  <si>
    <t>3037 experimental solvation</t>
  </si>
  <si>
    <t>pyEQL</t>
  </si>
  <si>
    <t>Simoes et al</t>
  </si>
  <si>
    <t>Pitzer tables 1968</t>
  </si>
  <si>
    <t>Electrolyte Solutions, 2nd 1965</t>
  </si>
  <si>
    <t>Reviews other data, creates fits</t>
  </si>
  <si>
    <t>25C only</t>
  </si>
  <si>
    <t>Reviews experimental data, fits Pitzer coefficients to it</t>
  </si>
  <si>
    <t>Osmotic Coefficients and Mean Activity Coefficients of Uni‐univalent Electrolytes in Water at 25°C </t>
  </si>
  <si>
    <t>Isotherms_Screening (HCl)</t>
  </si>
  <si>
    <t>Estimation of the Pitzer (simplified and full models) parameters</t>
  </si>
  <si>
    <t>1-1, 2-1, 3-1, 4-1 and 2-2 single electrolytes</t>
  </si>
  <si>
    <t>Solutes</t>
  </si>
  <si>
    <t>Only organic</t>
  </si>
  <si>
    <t>Convention</t>
  </si>
  <si>
    <t>Exergy calculation of lithium bromide–water solution and its application in the exergetic evaluation of absorption refrigeration systems LiBr-H2O</t>
  </si>
  <si>
    <t>Isotherms_Screening (LiBr)</t>
  </si>
  <si>
    <t>5-180C</t>
  </si>
  <si>
    <t>Takes fits made by other data, does renormalization and equations, and from there gets activitiies</t>
  </si>
  <si>
    <t>Isotherms_Screening (LiCl, CaCl)</t>
  </si>
  <si>
    <t>Thermodynamic Properties of Aqueous Electrolyte Solutions.1 1. Vapor Pressure of Aqueous Solutions of LICI, LiBr, and Li I</t>
  </si>
  <si>
    <t>Activity calculated using pressures and the second virial coefficient (which was taken from literature which fitted to experimentas)</t>
  </si>
  <si>
    <t>Isotherms_Screening (LiI)</t>
  </si>
  <si>
    <t>Should compare with LiBr from above, dif temp but maybe interesting</t>
  </si>
  <si>
    <t>The Water Activities of MgCl2, Mg(NO3)2, MgSO4, and Their Mixtures</t>
  </si>
  <si>
    <t xml:space="preserve">xzc </t>
  </si>
  <si>
    <t>Isotherms_Screening (MgCl, MgNaO32)</t>
  </si>
  <si>
    <t>20-24C</t>
  </si>
  <si>
    <t>30-70C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</si>
  <si>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</si>
  <si>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</si>
  <si>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</si>
  <si>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</si>
  <si>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 xml:space="preserve">25C only </t>
  </si>
  <si>
    <t xml:space="preserve"> </t>
  </si>
  <si>
    <t>Evaluated activity and osmotic coefficients for aqueous solutions: Bi-univalent compounds of zinc, cadmium, and ethylene bis(trimethylammonium) chloride and iodide</t>
  </si>
  <si>
    <t>Isotherms_Screening (ZnI)</t>
  </si>
  <si>
    <t>Vapor Pressures and Osmotic Coefficients of Aqueous LiOH Solutions at Temperatures Ranging from 298.15 to 363.15 K</t>
  </si>
  <si>
    <t>Isotherms_Screening (LiOH)</t>
  </si>
  <si>
    <t>25-90C</t>
  </si>
  <si>
    <t>Paper</t>
  </si>
  <si>
    <t>What is calculated</t>
  </si>
  <si>
    <t xml:space="preserve">Promise Level </t>
  </si>
  <si>
    <t>Activity Coefficients of Concentrated Salt Solutions: A Monte Carlo Investigation</t>
  </si>
  <si>
    <t>Monte Carlo</t>
  </si>
  <si>
    <t>Activity coefficients from molecular simulations using the OPAS method </t>
  </si>
  <si>
    <t>MD</t>
  </si>
  <si>
    <t>COSMO-SAC</t>
  </si>
  <si>
    <t>A Benchmark Open-Source Implementation of COSMO-SAC</t>
  </si>
  <si>
    <t>γ,</t>
  </si>
  <si>
    <t>γ, G_excess,</t>
  </si>
  <si>
    <t>Osmotic pressure (for γ_w)</t>
  </si>
  <si>
    <t>Prediction of Activity Coefficients by Similarity-Based Imputation using Quantum-Chemical Descriptors</t>
  </si>
  <si>
    <t>Gibbs–Helmholtz Graph Neural Network for the Prediction of Activity Coefficients of Polymer Solutions at Infinite Dilution</t>
  </si>
  <si>
    <t>GNN</t>
  </si>
  <si>
    <t>γ (for polymer solns)</t>
  </si>
  <si>
    <t>SBM (similiarity-based-method)</t>
  </si>
  <si>
    <t xml:space="preserve">Codes </t>
  </si>
  <si>
    <t>SCM</t>
  </si>
  <si>
    <t>Open Source</t>
  </si>
  <si>
    <t>Improvements of COSMO-SAC for vapor–liquid and liquid–liquid equilibrium predictions 2010</t>
  </si>
  <si>
    <t>Biovia</t>
  </si>
  <si>
    <t>Entropy of Mixing of Nonideal Solutions</t>
  </si>
  <si>
    <t>Year</t>
  </si>
  <si>
    <t>Insights</t>
  </si>
  <si>
    <t>Heavy math on entropy of mixing</t>
  </si>
  <si>
    <t>International Equations for the Saturation Properties of Ordinary Water Substance. Revised According to the International Temperature Scale of 1990. Addendum to J. Phys. Chem. Ref. Data 16, 893 (1987)</t>
  </si>
  <si>
    <t>Reference values for pure water logic</t>
  </si>
  <si>
    <t>Dynamic water absorption-desorption by aqueous salt solutions</t>
  </si>
  <si>
    <t>AD modelling and several plots for activity coefficient and uptake</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</si>
  <si>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</si>
  <si>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</si>
  <si>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</si>
  <si>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ML models</t>
  </si>
  <si>
    <t>a, γ</t>
  </si>
  <si>
    <t>Machine learning for determination of activity of water and activity coefficients of electrolytes in binary solutions (2024)</t>
  </si>
  <si>
    <t>~200 plotted for VP (dif per property</t>
  </si>
  <si>
    <t>Gibbard 1966 is main source for VP graph. VP graph is good comparative reference</t>
  </si>
  <si>
    <t>25-100C</t>
  </si>
  <si>
    <t>Lithium and calcium chlorides</t>
  </si>
  <si>
    <t>Year Published</t>
  </si>
  <si>
    <t>VP: VP of pure water over liquid phase is given by Saul-Wagner equation</t>
  </si>
  <si>
    <t>Properties measured on molality or weight basis. VP: Differential manometer used, so no need for equation for pure VP</t>
  </si>
  <si>
    <t>Contains others like NaOH, can cross compare with NaOH source below</t>
  </si>
  <si>
    <t>Uni‐univalent electrolytes in aqueous solutions. 140 solutions</t>
  </si>
  <si>
    <t>~50 per solute</t>
  </si>
  <si>
    <t>Acidty of Zinc Chloride Solutions (1 page)</t>
  </si>
  <si>
    <t>Unclear</t>
  </si>
  <si>
    <t>a_w vs acidity</t>
  </si>
  <si>
    <t>Osmotic coefficients (OCs) and mean activity coefficients (a_i,a_w) . Also, parameters fitted to those</t>
  </si>
  <si>
    <t>Exergy of lithium bromide–water solution. Also OCs, a_i,  a_w</t>
  </si>
  <si>
    <t>VPs, OCs of Aqueous Solutions and a_w</t>
  </si>
  <si>
    <t>Models for solubility boundary, VP, density, surface tension, dynamic viscosity, thermal conductivity, specific thermal capacity and differential enthalpy of dilution</t>
  </si>
  <si>
    <t>Isotherms_Screening (ZnCl2)</t>
  </si>
  <si>
    <t>~6</t>
  </si>
  <si>
    <t>~100</t>
  </si>
  <si>
    <t>Refines measurement from other paper</t>
  </si>
  <si>
    <t>ZnCl2 and some mineral acids</t>
  </si>
  <si>
    <t>Isopiestic</t>
  </si>
  <si>
    <t>Mean a_i  and OCs in aqueous solutions</t>
  </si>
  <si>
    <t>11 bi-univalent compounds of zinc and cadmium and ethylene bis(trimethylammonium) chloride and iodide</t>
  </si>
  <si>
    <t>~20 per solute</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</si>
  <si>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</si>
  <si>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All in molality (mol solute/kg solvent)</t>
  </si>
  <si>
    <t>LiOH</t>
  </si>
  <si>
    <t>OCs -&gt; a_w's</t>
  </si>
  <si>
    <t>Dortmund DataBank</t>
  </si>
  <si>
    <t>115,680 components from 103,800 references (220,650 evaluated).</t>
  </si>
  <si>
    <t>Only a subset is electrolytes</t>
  </si>
  <si>
    <t>Reviews literature</t>
  </si>
  <si>
    <t>1973-present</t>
  </si>
  <si>
    <t>Solubilities, enthalpy of mixing, phase equilibria, transport proerties, excess properties, activity coefficients at infinite dilution in binary mixtures</t>
  </si>
  <si>
    <t>Compares its results to infinite dilution results in Dortmund databank</t>
  </si>
  <si>
    <t>Seems to require license</t>
  </si>
  <si>
    <t>Says that the COSMO-SAC model can be combined with DF theorey to workf or electrolytes. Unclear if natively supported</t>
  </si>
  <si>
    <t>An open source COSMO-RS implementation and parameterization supporting the efficient implementation of multiple segment descriptors</t>
  </si>
  <si>
    <t>COSMO-RS</t>
  </si>
  <si>
    <t>'''</t>
  </si>
  <si>
    <t>Made performant because the multiple segments (multiple sigmas) adds signfiicantly to the cost of the central COSMO equation</t>
  </si>
  <si>
    <t>openCOSMO-RS</t>
  </si>
  <si>
    <t>Development of a COSMO-RS based model for the calculation of phase equilibria in electrolyte systems</t>
  </si>
  <si>
    <t>Supports multiple segment descriptors, just not open source</t>
  </si>
  <si>
    <t>Biovia I think</t>
  </si>
  <si>
    <t>Salt</t>
  </si>
  <si>
    <t xml:space="preserve">Notes </t>
  </si>
  <si>
    <t>Data</t>
  </si>
  <si>
    <t>Quickly Calculating the Activity Coefficient of a NaCl Solution Based on Machine Learning Algorithms</t>
  </si>
  <si>
    <t>NaCl</t>
  </si>
  <si>
    <t xml:space="preserve">#Data Points </t>
  </si>
  <si>
    <t>6 at 25C, 6 at 110C</t>
  </si>
  <si>
    <t>Makes a ML model and cites these as reference experiemntal values</t>
  </si>
  <si>
    <t>MODELING CHEMICAL EQUILIBRIUM OF ELECTROLYTE SOLUTIONS</t>
  </si>
  <si>
    <t>15ish</t>
  </si>
  <si>
    <t>Cites 1960s paper</t>
  </si>
  <si>
    <t>NaCl and KCl</t>
  </si>
  <si>
    <t>Hygrometric determination of water activities, osmotic and activity coefficients of (NaCl +  KCl)(aq) at T =  298.15 K</t>
  </si>
  <si>
    <t>Plots activity vs molality</t>
  </si>
  <si>
    <t>10ish</t>
  </si>
  <si>
    <t>The Vapor Pressures and Activity Coefficients of Aqueous Solutions of Ammonium Chloride at 25°1</t>
  </si>
  <si>
    <t>NH4Cl, (NaCl, KCl)</t>
  </si>
  <si>
    <t>NaCl molality</t>
  </si>
  <si>
    <t>NaCl γ</t>
  </si>
  <si>
    <t>Paper 1 (NaCl)</t>
  </si>
  <si>
    <t>25C</t>
  </si>
  <si>
    <t>110C</t>
  </si>
  <si>
    <t>NaCl mass fraction</t>
  </si>
  <si>
    <t>Water mole fraction (for RH)</t>
  </si>
  <si>
    <t>NaCl mole fraction</t>
  </si>
  <si>
    <t>Water</t>
  </si>
  <si>
    <t>Molar Masses (g, kg)</t>
  </si>
  <si>
    <t>KCl</t>
  </si>
  <si>
    <t>NH4Cl</t>
  </si>
  <si>
    <t>Annoying cuz only has salt activity coeffiicents. Havent checked source. Also seems to plot 10 experimetnal points when table showed 6</t>
  </si>
  <si>
    <t>Water activities, osmotic and activity coefficients in aqueous chloride solutions atT =  298.15 K by the hygrometric method</t>
  </si>
  <si>
    <t>NaCl, many more</t>
  </si>
  <si>
    <t>10ish each</t>
  </si>
  <si>
    <t>Seems experimentally regisered</t>
  </si>
  <si>
    <t>Paper 3 (NaCl)</t>
  </si>
  <si>
    <t>a_w</t>
  </si>
  <si>
    <t>Column O</t>
  </si>
  <si>
    <t>Col V</t>
  </si>
  <si>
    <t>CsCl</t>
  </si>
  <si>
    <t>Paper 3 (CsCl)</t>
  </si>
  <si>
    <t>CsCl molality</t>
  </si>
  <si>
    <t>CsCl mole fraction</t>
  </si>
  <si>
    <t>CsCl mass fraction</t>
  </si>
  <si>
    <t>Paper 3 (NH4Cl)</t>
  </si>
  <si>
    <t>NH4Cl molality</t>
  </si>
  <si>
    <t>NH4Cl mole fraction</t>
  </si>
  <si>
    <t>NH4Cl mass fraction</t>
  </si>
  <si>
    <t>Paper 3 (KCl)</t>
  </si>
  <si>
    <t>KCl molality</t>
  </si>
  <si>
    <t>KCl mole fraction</t>
  </si>
  <si>
    <t>KCl mass fraction</t>
  </si>
  <si>
    <t>LiCl</t>
  </si>
  <si>
    <t>Paper 3 (Others, pasted in a row)</t>
  </si>
  <si>
    <t>MgCl2</t>
  </si>
  <si>
    <t>0.9906</t>
  </si>
  <si>
    <t>0.9856</t>
  </si>
  <si>
    <t>0.9750</t>
  </si>
  <si>
    <t>0.942</t>
  </si>
  <si>
    <t>0.902</t>
  </si>
  <si>
    <t>0.849</t>
  </si>
  <si>
    <t>0.789</t>
  </si>
  <si>
    <t>0.723</t>
  </si>
  <si>
    <t>0.653</t>
  </si>
  <si>
    <t>0.582</t>
  </si>
  <si>
    <t>0.512</t>
  </si>
  <si>
    <t>0.443</t>
  </si>
  <si>
    <t>0.9907</t>
  </si>
  <si>
    <t>0.9860</t>
  </si>
  <si>
    <t>0.9756</t>
  </si>
  <si>
    <t>0.945</t>
  </si>
  <si>
    <t>0.908</t>
  </si>
  <si>
    <t>0.862</t>
  </si>
  <si>
    <t>0.810</t>
  </si>
  <si>
    <t>0.750</t>
  </si>
  <si>
    <t>0.688</t>
  </si>
  <si>
    <t>0.625</t>
  </si>
  <si>
    <t>0.561</t>
  </si>
  <si>
    <t>0.500</t>
  </si>
  <si>
    <t>0.444</t>
  </si>
  <si>
    <t>0.394</t>
  </si>
  <si>
    <t>CaCl2</t>
  </si>
  <si>
    <t>THE ACTIVITY COEFFICIENTS OF AMMONIUM PERCHLORATE IN WATER AT 25°</t>
  </si>
  <si>
    <t>NH4ClO3</t>
  </si>
  <si>
    <t>Only mean activtiy coefficient</t>
  </si>
  <si>
    <t>Note about 0.98 relative humidty but most data seem not to use that so should be ok…</t>
  </si>
  <si>
    <t>CHEMEO</t>
  </si>
  <si>
    <t>KCl (+other but eh)</t>
  </si>
  <si>
    <t>Solid sagreement with KCl from 3</t>
  </si>
  <si>
    <t>Database of properties published.</t>
  </si>
  <si>
    <t>The Solubility, Activity Coefficients and Solubility Product of Manganese(II) Iodatela</t>
  </si>
  <si>
    <t>Activity Coefficients, Phase Diagrams of the NaNO3-Pb(NO3)2-H2O System at 298.2 K, and Its Applications</t>
  </si>
  <si>
    <t>List of endothermic salts, NaCl, KCl, NH4OH, NH4Cl, KBr, NH4ClO3, KNO3, NaNO3</t>
  </si>
  <si>
    <t>NaNO3</t>
  </si>
  <si>
    <t>10ish (for no Pb)</t>
  </si>
  <si>
    <t>–0.0036</t>
  </si>
  <si>
    <t>–0.0368</t>
  </si>
  <si>
    <t>–0.0989</t>
  </si>
  <si>
    <t>–0.2604</t>
  </si>
  <si>
    <t>–0.4556</t>
  </si>
  <si>
    <t>–0.6770</t>
  </si>
  <si>
    <t>–0.9175</t>
  </si>
  <si>
    <t>–1.1742</t>
  </si>
  <si>
    <t>–1.4471</t>
  </si>
  <si>
    <t>–1.7324</t>
  </si>
  <si>
    <t>–2.0293</t>
  </si>
  <si>
    <t>–2.3433</t>
  </si>
  <si>
    <t>I (molality?)</t>
  </si>
  <si>
    <t>Mean γ</t>
  </si>
  <si>
    <t>G_xs</t>
  </si>
  <si>
    <t>φ</t>
  </si>
  <si>
    <t>25.05C</t>
  </si>
  <si>
    <t>Osmotic and activity coefficient investigation on the CsNO3 + methanol + water and CsNO3 + ethanol + water ternary systems at 298.15 K</t>
  </si>
  <si>
    <t>CsNO3</t>
  </si>
  <si>
    <t>Mean Activity Coefficients of NaNO3 and the Mixing Ion-Interaction Parameters in the Ternary System (NaNO3 + CsNO3 + H2O) at 298.15 K by EMF Method</t>
  </si>
  <si>
    <t xml:space="preserve"> (and CsNO3 mix)</t>
  </si>
  <si>
    <t>Solid agreement with the paper two above</t>
  </si>
  <si>
    <t>Thermodynamic description of aqueous solutions of silver nitrate: Experimental and modeling</t>
  </si>
  <si>
    <t>AgNO3</t>
  </si>
  <si>
    <t>Paper 12 (AgNO3)</t>
  </si>
  <si>
    <t>Paper 9 (NaNO3)</t>
  </si>
  <si>
    <t>40.05C</t>
  </si>
  <si>
    <t>ϕ</t>
  </si>
  <si>
    <t>m / mol.kg-1</t>
  </si>
  <si>
    <t>aw</t>
  </si>
  <si>
    <t>NaNO3 mole fraction</t>
  </si>
  <si>
    <t>NaNO3 mass fraction</t>
  </si>
  <si>
    <t>AgNO3 mole fraction</t>
  </si>
  <si>
    <t>AgNO3 mass fraction</t>
  </si>
  <si>
    <t>KI</t>
  </si>
  <si>
    <t>Measurements and Calculations mean activity coefficients of KI in the KI–KCl–H2O ternary system at 298.15 K</t>
  </si>
  <si>
    <t>Cites some other past paperbut not checking it out</t>
  </si>
  <si>
    <t>KI–H2O binary system at 298.15 K and 95.5 kPa</t>
  </si>
  <si>
    <t>Paper 13 (KI)</t>
  </si>
  <si>
    <t>−0.0001</t>
  </si>
  <si>
    <t>−0.0004</t>
  </si>
  <si>
    <t>−0.0003</t>
  </si>
  <si>
    <t>−0.0010</t>
  </si>
  <si>
    <t>−0.0009</t>
  </si>
  <si>
    <t>−0.0035</t>
  </si>
  <si>
    <t>−0.0033</t>
  </si>
  <si>
    <t>−0.0092</t>
  </si>
  <si>
    <t>−0.0085</t>
  </si>
  <si>
    <t>−0.0233</t>
  </si>
  <si>
    <t>−0.0214</t>
  </si>
  <si>
    <t>−0.0399</t>
  </si>
  <si>
    <t>−0.0364</t>
  </si>
  <si>
    <t>−0.0579</t>
  </si>
  <si>
    <t>−0.0531</t>
  </si>
  <si>
    <t>−0.0767</t>
  </si>
  <si>
    <t>−0.0712</t>
  </si>
  <si>
    <t>−0.0968</t>
  </si>
  <si>
    <t>−0.0906</t>
  </si>
  <si>
    <t>−0.1173</t>
  </si>
  <si>
    <t>−0.1111</t>
  </si>
  <si>
    <t>−0.1379</t>
  </si>
  <si>
    <t>−0.1328</t>
  </si>
  <si>
    <t>−0.1587</t>
  </si>
  <si>
    <t>−0.1555</t>
  </si>
  <si>
    <t>−0.1809</t>
  </si>
  <si>
    <t>−0.1792</t>
  </si>
  <si>
    <t>m0a/mol·kg−1</t>
  </si>
  <si>
    <t>Φ</t>
  </si>
  <si>
    <t>GE (kJ/mol)b</t>
  </si>
  <si>
    <t>aw calc</t>
  </si>
  <si>
    <t>Φ calc</t>
  </si>
  <si>
    <t>GE (kJ/mol) calc</t>
  </si>
  <si>
    <t>KI mole fraction</t>
  </si>
  <si>
    <t>KI mass fraction</t>
  </si>
  <si>
    <t>For this and next, my data has a before φ but φ was before a (def for model that was order done)</t>
  </si>
  <si>
    <t>Deliquescence Limits</t>
  </si>
  <si>
    <t>68?</t>
  </si>
  <si>
    <t>83-86</t>
  </si>
  <si>
    <t>76-79</t>
  </si>
  <si>
    <t>73-77</t>
  </si>
  <si>
    <t>71-76</t>
  </si>
  <si>
    <t>65-70</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</si>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</sst>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181535</xdr:colOff>
      <xdr:row>2</xdr:row>
      <xdr:rowOff>532053</xdr:rowOff>
    </xdr:to>
    <xdr:pic>
      <xdr:nvPicPr>
        <xdr:cNvPr id="3" name="Picture 2">
          <a:extLst>
            <a:ext uri="{FF2B5EF4-FFF2-40B4-BE49-F238E27FC236}">
              <a16:creationId xmlns:a16="http://schemas.microsoft.com/office/drawing/2014/main" id="{B4DC8B0B-42A0-4C2E-7201-D0A5FCDC82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865620" y="167981"/>
          <a:ext cx="2684033" cy="9871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8B186FD6-F337-D676-DFA0-3CB1EE348B1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927266" y="1256789"/>
          <a:ext cx="1440193" cy="8364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DAB11746-7807-C6A0-C72E-33AF7D76330F}"/>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ABDF06B9-BD6F-53D1-4772-D15539F53582}"/>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xdr:spPr>
    </xdr:pic>
    <xdr:clientData/>
  </xdr:twoCellAnchor>
  <xdr:twoCellAnchor editAs="oneCell">
    <xdr:from>
      <xdr:col>9</xdr:col>
      <xdr:colOff>240972</xdr:colOff>
      <xdr:row>8</xdr:row>
      <xdr:rowOff>52750</xdr:rowOff>
    </xdr:from>
    <xdr:to>
      <xdr:col>11</xdr:col>
      <xdr:colOff>163014</xdr:colOff>
      <xdr:row>9</xdr:row>
      <xdr:rowOff>513346</xdr:rowOff>
    </xdr:to>
    <xdr:pic>
      <xdr:nvPicPr>
        <xdr:cNvPr id="7" name="Picture 6">
          <a:extLst>
            <a:ext uri="{FF2B5EF4-FFF2-40B4-BE49-F238E27FC236}">
              <a16:creationId xmlns:a16="http://schemas.microsoft.com/office/drawing/2014/main" id="{F52A7BD7-547B-F647-EF3F-094161B7C7BE}"/>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xdr:spPr>
    </xdr:pic>
    <xdr:clientData/>
  </xdr:twoCellAnchor>
  <xdr:twoCellAnchor editAs="oneCell">
    <xdr:from>
      <xdr:col>6</xdr:col>
      <xdr:colOff>265705</xdr:colOff>
      <xdr:row>4</xdr:row>
      <xdr:rowOff>273021</xdr:rowOff>
    </xdr:from>
    <xdr:to>
      <xdr:col>9</xdr:col>
      <xdr:colOff>103200</xdr:colOff>
      <xdr:row>6</xdr:row>
      <xdr:rowOff>76535</xdr:rowOff>
    </xdr:to>
    <xdr:pic>
      <xdr:nvPicPr>
        <xdr:cNvPr id="5" name="Picture 4">
          <a:extLst>
            <a:ext uri="{FF2B5EF4-FFF2-40B4-BE49-F238E27FC236}">
              <a16:creationId xmlns:a16="http://schemas.microsoft.com/office/drawing/2014/main" id="{F4174E5A-EAA8-F403-20B7-D416806ABC44}"/>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xdr:spPr>
    </xdr:pic>
    <xdr:clientData/>
  </xdr:twoCellAnchor>
  <xdr:twoCellAnchor editAs="oneCell">
    <xdr:from>
      <xdr:col>6</xdr:col>
      <xdr:colOff>198104</xdr:colOff>
      <xdr:row>16</xdr:row>
      <xdr:rowOff>0</xdr:rowOff>
    </xdr:from>
    <xdr:to>
      <xdr:col>8</xdr:col>
      <xdr:colOff>475480</xdr:colOff>
      <xdr:row>17</xdr:row>
      <xdr:rowOff>237210</xdr:rowOff>
    </xdr:to>
    <xdr:pic>
      <xdr:nvPicPr>
        <xdr:cNvPr id="8" name="Picture 7">
          <a:extLst>
            <a:ext uri="{FF2B5EF4-FFF2-40B4-BE49-F238E27FC236}">
              <a16:creationId xmlns:a16="http://schemas.microsoft.com/office/drawing/2014/main" id="{0B512555-5DBB-6398-2749-69893EE0A832}"/>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xdr:spPr>
    </xdr:pic>
    <xdr:clientData/>
  </xdr:twoCellAnchor>
  <xdr:twoCellAnchor editAs="oneCell">
    <xdr:from>
      <xdr:col>6</xdr:col>
      <xdr:colOff>195090</xdr:colOff>
      <xdr:row>17</xdr:row>
      <xdr:rowOff>511409</xdr:rowOff>
    </xdr:from>
    <xdr:to>
      <xdr:col>8</xdr:col>
      <xdr:colOff>103282</xdr:colOff>
      <xdr:row>19</xdr:row>
      <xdr:rowOff>106595</xdr:rowOff>
    </xdr:to>
    <xdr:pic>
      <xdr:nvPicPr>
        <xdr:cNvPr id="9" name="Picture 8">
          <a:extLst>
            <a:ext uri="{FF2B5EF4-FFF2-40B4-BE49-F238E27FC236}">
              <a16:creationId xmlns:a16="http://schemas.microsoft.com/office/drawing/2014/main" id="{461EEC33-00A4-18CA-52BD-43FE6DEC05F4}"/>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je00060a020" TargetMode="External"/><Relationship Id="rId13" Type="http://schemas.openxmlformats.org/officeDocument/2006/relationships/hyperlink" Target="https://srd.nist.gov/jpcrdreprint/1.555639.pdf" TargetMode="External"/><Relationship Id="rId3" Type="http://schemas.openxmlformats.org/officeDocument/2006/relationships/hyperlink" Target="https://www.amazon.com/Electrolyte-Solutions-Second-Revised-Chemistry/dp/0486422259" TargetMode="External"/><Relationship Id="rId7" Type="http://schemas.openxmlformats.org/officeDocument/2006/relationships/hyperlink" Target="https://onlinelibrary.wiley.com/doi/10.1002/er.1790" TargetMode="External"/><Relationship Id="rId12" Type="http://schemas.openxmlformats.org/officeDocument/2006/relationships/hyperlink" Target="https://pubs.acs.org/doi/pdf/10.1021/ic50195a058" TargetMode="External"/><Relationship Id="rId2" Type="http://schemas.openxmlformats.org/officeDocument/2006/relationships/hyperlink" Target="https://www.sciencedirect.com/science/article/pii/S1290072903001625?via%3Dihub" TargetMode="External"/><Relationship Id="rId1" Type="http://schemas.openxmlformats.org/officeDocument/2006/relationships/hyperlink" Target="https://comp.chem.umn.edu/mnsol/" TargetMode="External"/><Relationship Id="rId6" Type="http://schemas.openxmlformats.org/officeDocument/2006/relationships/hyperlink" Target="https://pubs.aip.org/aip/jpr/article/1/4/1047/241070/Osmotic-Coefficients-and-Mean-Activity" TargetMode="External"/><Relationship Id="rId11" Type="http://schemas.openxmlformats.org/officeDocument/2006/relationships/hyperlink" Target="https://pubs.rsc.org/en/content/articlelanding/1940/tf/tf9403600733" TargetMode="External"/><Relationship Id="rId5" Type="http://schemas.openxmlformats.org/officeDocument/2006/relationships/hyperlink" Target="https://scispace.com/pdf/thermodynamics-of-electrolytes-ii-activity-and-osmotic-2dsf7obfxf.pdf" TargetMode="External"/><Relationship Id="rId15" Type="http://schemas.openxmlformats.org/officeDocument/2006/relationships/printerSettings" Target="../printerSettings/printerSettings1.bin"/><Relationship Id="rId10" Type="http://schemas.openxmlformats.org/officeDocument/2006/relationships/hyperlink" Target="https://www.sciencedirect.com/science/article/pii/036031998590093X" TargetMode="External"/><Relationship Id="rId4" Type="http://schemas.openxmlformats.org/officeDocument/2006/relationships/hyperlink" Target="https://eprints.whiterose.ac.uk/id/eprint/102328/3/journal_paper_jced_revf.pdf" TargetMode="External"/><Relationship Id="rId9" Type="http://schemas.openxmlformats.org/officeDocument/2006/relationships/hyperlink" Target="https://www.tandfonline.com/doi/abs/10.1080/027868299304219" TargetMode="External"/><Relationship Id="rId14" Type="http://schemas.openxmlformats.org/officeDocument/2006/relationships/hyperlink" Target="https://pubs.acs.org/doi/pdf/10.1021/ie048914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scm.com/doc/COSMO-RS/COSMO-RS_and_COSMO-SAC.html" TargetMode="External"/><Relationship Id="rId13" Type="http://schemas.openxmlformats.org/officeDocument/2006/relationships/hyperlink" Target="https://aiche.onlinelibrary.wiley.com/doi/full/10.1002/aic.15875" TargetMode="External"/><Relationship Id="rId3" Type="http://schemas.openxmlformats.org/officeDocument/2006/relationships/hyperlink" Target="https://pubs.acs.org/doi/10.1021/acs.jpca.3c05892" TargetMode="External"/><Relationship Id="rId7" Type="http://schemas.openxmlformats.org/officeDocument/2006/relationships/hyperlink" Target="https://pubs.acs.org/doi/full/10.1021/acs.jctc.9b01016" TargetMode="External"/><Relationship Id="rId12" Type="http://schemas.openxmlformats.org/officeDocument/2006/relationships/hyperlink" Target="https://github.com/TUHH-TVT" TargetMode="External"/><Relationship Id="rId2" Type="http://schemas.openxmlformats.org/officeDocument/2006/relationships/hyperlink" Target="http://pubs.aip.org/aip/jcp/article/147/14/144108/195509/Activity-coefficients-from-molecular-simulations"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iencedirect.com/science/article/pii/S0378381222000954"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www.3ds.com/products/biovia" TargetMode="External"/><Relationship Id="rId10" Type="http://schemas.openxmlformats.org/officeDocument/2006/relationships/hyperlink" Target="https://www.3ds.com/products/biovia" TargetMode="External"/><Relationship Id="rId4" Type="http://schemas.openxmlformats.org/officeDocument/2006/relationships/hyperlink" Target="https://arxiv.org/html/2412.04993v1" TargetMode="External"/><Relationship Id="rId9" Type="http://schemas.openxmlformats.org/officeDocument/2006/relationships/hyperlink" Target="https://github.com/usnistgov/COSMOSAC" TargetMode="External"/><Relationship Id="rId14" Type="http://schemas.openxmlformats.org/officeDocument/2006/relationships/hyperlink" Target="https://www.sciencedirect.com/science/article/abs/pii/S037838121000320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sciencedirect.com/science/article/pii/S2666386424001784"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ubs.acs.org/doi/10.1021/acs.jced.3c00592" TargetMode="External"/><Relationship Id="rId13" Type="http://schemas.openxmlformats.org/officeDocument/2006/relationships/hyperlink" Target="https://pmc.ncbi.nlm.nih.gov/articles/PMC11197750/" TargetMode="External"/><Relationship Id="rId3" Type="http://schemas.openxmlformats.org/officeDocument/2006/relationships/hyperlink" Target="https://www.sciencedirect.com/science/article/pii/S0021961401908456" TargetMode="External"/><Relationship Id="rId7" Type="http://schemas.openxmlformats.org/officeDocument/2006/relationships/hyperlink" Target="https://pubs.acs.org/doi/pdf/10.1021/ja01154a113" TargetMode="External"/><Relationship Id="rId12" Type="http://schemas.openxmlformats.org/officeDocument/2006/relationships/hyperlink" Target="https://www.sciencedirect.com/science/article/pii/S0167732221026581" TargetMode="External"/><Relationship Id="rId2" Type="http://schemas.openxmlformats.org/officeDocument/2006/relationships/hyperlink" Target="https://www.tandfonline.com/doi/full/10.1080/08827500500339299" TargetMode="External"/><Relationship Id="rId1" Type="http://schemas.openxmlformats.org/officeDocument/2006/relationships/hyperlink" Target="https://pmc.ncbi.nlm.nih.gov/articles/PMC11579935/" TargetMode="External"/><Relationship Id="rId6" Type="http://schemas.openxmlformats.org/officeDocument/2006/relationships/hyperlink" Target="https://www.chemeo.com/mid/10-119-j/potassium-chloride_Water" TargetMode="External"/><Relationship Id="rId11" Type="http://schemas.openxmlformats.org/officeDocument/2006/relationships/hyperlink" Target="https://www.sciencedirect.com/science/article/pii/S0378381225001293" TargetMode="External"/><Relationship Id="rId5" Type="http://schemas.openxmlformats.org/officeDocument/2006/relationships/hyperlink" Target="https://pubs.acs.org/doi/pdf/10.1021/j100811a502" TargetMode="External"/><Relationship Id="rId15" Type="http://schemas.openxmlformats.org/officeDocument/2006/relationships/drawing" Target="../drawings/drawing1.xml"/><Relationship Id="rId10" Type="http://schemas.openxmlformats.org/officeDocument/2006/relationships/hyperlink" Target="https://onlinelibrary.wiley.com/doi/10.1155/2022/9385577" TargetMode="External"/><Relationship Id="rId4" Type="http://schemas.openxmlformats.org/officeDocument/2006/relationships/hyperlink" Target="https://pubs.acs.org/doi/10.1021/ja01286a019" TargetMode="External"/><Relationship Id="rId9" Type="http://schemas.openxmlformats.org/officeDocument/2006/relationships/hyperlink" Target="https://www.sciencedirect.com/science/article/pii/S0167732214000920" TargetMode="External"/><Relationship Id="rId1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422A4-CFD7-4638-AF22-DADFBBEF90F0}">
  <dimension ref="A1:J34"/>
  <sheetViews>
    <sheetView topLeftCell="A7" zoomScale="97" zoomScaleNormal="100" workbookViewId="0">
      <selection activeCell="H24" sqref="H24"/>
    </sheetView>
  </sheetViews>
  <sheetFormatPr defaultColWidth="25.578125" defaultRowHeight="14.4" x14ac:dyDescent="0.55000000000000004"/>
  <cols>
    <col min="1" max="4" width="25.578125" style="2"/>
    <col min="5" max="8" width="13.15625" style="2" customWidth="1"/>
    <col min="9" max="16384" width="25.578125" style="2"/>
  </cols>
  <sheetData>
    <row r="1" spans="1:10" ht="28.8" x14ac:dyDescent="0.55000000000000004">
      <c r="A1" s="1" t="s">
        <v>0</v>
      </c>
      <c r="B1" s="1" t="s">
        <v>2</v>
      </c>
      <c r="C1" s="1" t="s">
        <v>1</v>
      </c>
      <c r="D1" s="1" t="s">
        <v>3</v>
      </c>
      <c r="E1" s="1" t="s">
        <v>12</v>
      </c>
      <c r="F1" s="1" t="s">
        <v>8</v>
      </c>
      <c r="G1" s="1" t="s">
        <v>93</v>
      </c>
      <c r="H1" s="1" t="s">
        <v>25</v>
      </c>
      <c r="I1" s="1" t="s">
        <v>27</v>
      </c>
      <c r="J1" s="1" t="s">
        <v>4</v>
      </c>
    </row>
    <row r="2" spans="1:10" ht="86.4" x14ac:dyDescent="0.55000000000000004">
      <c r="A2" s="4" t="s">
        <v>11</v>
      </c>
      <c r="B2" s="2" t="s">
        <v>32</v>
      </c>
      <c r="C2" s="2" t="s">
        <v>105</v>
      </c>
      <c r="D2" s="2" t="s">
        <v>18</v>
      </c>
      <c r="E2" s="2" t="s">
        <v>89</v>
      </c>
      <c r="F2" s="2" t="s">
        <v>91</v>
      </c>
      <c r="G2" s="2">
        <v>2004</v>
      </c>
      <c r="H2" s="2" t="s">
        <v>92</v>
      </c>
      <c r="I2" s="2" t="s">
        <v>94</v>
      </c>
      <c r="J2" s="2" t="s">
        <v>90</v>
      </c>
    </row>
    <row r="3" spans="1:10" ht="72" x14ac:dyDescent="0.55000000000000004">
      <c r="A3" s="4" t="s">
        <v>21</v>
      </c>
      <c r="B3" s="2" t="s">
        <v>22</v>
      </c>
      <c r="C3" s="2" t="s">
        <v>102</v>
      </c>
      <c r="E3" s="2" t="s">
        <v>98</v>
      </c>
      <c r="F3" s="2" t="s">
        <v>46</v>
      </c>
      <c r="G3" s="2">
        <v>1969</v>
      </c>
      <c r="H3" s="2" t="s">
        <v>97</v>
      </c>
      <c r="I3" s="2" t="s">
        <v>95</v>
      </c>
      <c r="J3" s="2" t="s">
        <v>96</v>
      </c>
    </row>
    <row r="4" spans="1:10" ht="72" x14ac:dyDescent="0.55000000000000004">
      <c r="A4" s="4" t="s">
        <v>28</v>
      </c>
      <c r="B4" s="2" t="s">
        <v>29</v>
      </c>
      <c r="C4" s="2" t="s">
        <v>103</v>
      </c>
      <c r="D4" s="2" t="s">
        <v>31</v>
      </c>
      <c r="F4" s="2" t="s">
        <v>30</v>
      </c>
      <c r="G4" s="2">
        <v>2010</v>
      </c>
    </row>
    <row r="5" spans="1:10" ht="72" x14ac:dyDescent="0.55000000000000004">
      <c r="A5" s="4" t="s">
        <v>33</v>
      </c>
      <c r="B5" s="2" t="s">
        <v>35</v>
      </c>
      <c r="C5" s="2" t="s">
        <v>104</v>
      </c>
      <c r="D5" s="2" t="s">
        <v>34</v>
      </c>
      <c r="F5" s="2" t="s">
        <v>41</v>
      </c>
      <c r="G5" s="2">
        <v>1990</v>
      </c>
      <c r="J5" s="2" t="s">
        <v>36</v>
      </c>
    </row>
    <row r="6" spans="1:10" ht="43.2" x14ac:dyDescent="0.55000000000000004">
      <c r="A6" s="4" t="s">
        <v>37</v>
      </c>
      <c r="B6" s="2" t="s">
        <v>39</v>
      </c>
      <c r="F6" s="2" t="s">
        <v>40</v>
      </c>
      <c r="G6" s="2">
        <v>2010</v>
      </c>
    </row>
    <row r="7" spans="1:10" ht="86.4" x14ac:dyDescent="0.55000000000000004">
      <c r="A7" s="4" t="s">
        <v>42</v>
      </c>
      <c r="B7" s="2" t="s">
        <v>43</v>
      </c>
      <c r="G7" s="2">
        <v>1985</v>
      </c>
    </row>
    <row r="8" spans="1:10" ht="43.2" x14ac:dyDescent="0.55000000000000004">
      <c r="A8" s="4" t="s">
        <v>44</v>
      </c>
      <c r="B8" s="2" t="s">
        <v>45</v>
      </c>
      <c r="F8" s="2" t="s">
        <v>46</v>
      </c>
      <c r="G8" s="2">
        <v>1940</v>
      </c>
      <c r="J8" s="2" t="s">
        <v>111</v>
      </c>
    </row>
    <row r="9" spans="1:10" ht="43.2" x14ac:dyDescent="0.55000000000000004">
      <c r="A9" s="4" t="s">
        <v>99</v>
      </c>
      <c r="B9" s="2" t="s">
        <v>106</v>
      </c>
      <c r="C9" s="2" t="s">
        <v>101</v>
      </c>
      <c r="D9" s="2" t="s">
        <v>109</v>
      </c>
      <c r="E9" s="2" t="s">
        <v>107</v>
      </c>
      <c r="F9" s="2" t="s">
        <v>100</v>
      </c>
      <c r="G9" s="2">
        <v>1979</v>
      </c>
      <c r="H9" s="2" t="s">
        <v>110</v>
      </c>
    </row>
    <row r="10" spans="1:10" ht="144" x14ac:dyDescent="0.55000000000000004">
      <c r="A10" s="4" t="s">
        <v>48</v>
      </c>
      <c r="B10" s="2" t="s">
        <v>49</v>
      </c>
      <c r="C10" s="2" t="s">
        <v>112</v>
      </c>
      <c r="D10" s="2" t="s">
        <v>115</v>
      </c>
      <c r="E10" s="2" t="s">
        <v>114</v>
      </c>
      <c r="F10" s="2" t="s">
        <v>46</v>
      </c>
      <c r="G10" s="2">
        <v>1981</v>
      </c>
      <c r="H10" s="2" t="s">
        <v>113</v>
      </c>
      <c r="I10" s="2" t="s">
        <v>116</v>
      </c>
    </row>
    <row r="11" spans="1:10" ht="72" x14ac:dyDescent="0.55000000000000004">
      <c r="A11" s="4" t="s">
        <v>50</v>
      </c>
      <c r="B11" s="2" t="s">
        <v>51</v>
      </c>
      <c r="C11" s="2" t="s">
        <v>118</v>
      </c>
      <c r="F11" s="2" t="s">
        <v>52</v>
      </c>
      <c r="G11" s="2">
        <v>2005</v>
      </c>
      <c r="H11" s="2" t="s">
        <v>117</v>
      </c>
      <c r="I11" s="2" t="s">
        <v>116</v>
      </c>
    </row>
    <row r="12" spans="1:10" x14ac:dyDescent="0.55000000000000004">
      <c r="A12" s="4"/>
    </row>
    <row r="13" spans="1:10" x14ac:dyDescent="0.55000000000000004">
      <c r="A13" s="2" t="s">
        <v>38</v>
      </c>
      <c r="B13" s="2" t="s">
        <v>14</v>
      </c>
      <c r="E13" s="2">
        <v>130</v>
      </c>
      <c r="F13" s="2" t="s">
        <v>19</v>
      </c>
    </row>
    <row r="14" spans="1:10" ht="43.2" x14ac:dyDescent="0.55000000000000004">
      <c r="A14" s="4" t="s">
        <v>15</v>
      </c>
      <c r="C14" s="2" t="s">
        <v>23</v>
      </c>
      <c r="D14" s="2" t="s">
        <v>20</v>
      </c>
      <c r="E14" s="2" t="s">
        <v>108</v>
      </c>
      <c r="F14" s="2" t="s">
        <v>19</v>
      </c>
      <c r="H14" s="2" t="s">
        <v>24</v>
      </c>
      <c r="I14" s="4"/>
    </row>
    <row r="15" spans="1:10" x14ac:dyDescent="0.55000000000000004">
      <c r="A15" s="4" t="s">
        <v>16</v>
      </c>
      <c r="B15" s="2" t="s">
        <v>15</v>
      </c>
      <c r="I15" s="4"/>
    </row>
    <row r="16" spans="1:10" x14ac:dyDescent="0.55000000000000004">
      <c r="A16" s="4" t="s">
        <v>17</v>
      </c>
      <c r="B16" s="2" t="s">
        <v>16</v>
      </c>
    </row>
    <row r="24" spans="1:10" x14ac:dyDescent="0.55000000000000004">
      <c r="C24" s="2" t="s">
        <v>47</v>
      </c>
    </row>
    <row r="25" spans="1:10" ht="43.2" x14ac:dyDescent="0.55000000000000004">
      <c r="A25" s="4" t="s">
        <v>5</v>
      </c>
      <c r="B25" s="3" t="s">
        <v>6</v>
      </c>
      <c r="C25" s="2" t="s">
        <v>7</v>
      </c>
      <c r="D25" s="3" t="s">
        <v>10</v>
      </c>
      <c r="E25" s="3" t="s">
        <v>13</v>
      </c>
      <c r="F25" s="2" t="s">
        <v>9</v>
      </c>
      <c r="H25" s="3" t="s">
        <v>26</v>
      </c>
    </row>
    <row r="26" spans="1:10" ht="86.4" x14ac:dyDescent="0.55000000000000004">
      <c r="A26" s="2" t="s">
        <v>119</v>
      </c>
      <c r="B26" s="3" t="s">
        <v>6</v>
      </c>
      <c r="C26" s="2" t="s">
        <v>124</v>
      </c>
      <c r="D26" s="2" t="s">
        <v>122</v>
      </c>
      <c r="E26" s="2" t="s">
        <v>120</v>
      </c>
      <c r="F26" s="2" t="s">
        <v>100</v>
      </c>
      <c r="G26" s="2" t="s">
        <v>123</v>
      </c>
      <c r="H26" s="2" t="s">
        <v>121</v>
      </c>
      <c r="J26" s="2" t="s">
        <v>126</v>
      </c>
    </row>
    <row r="32" spans="1:10" x14ac:dyDescent="0.55000000000000004">
      <c r="A32" s="1"/>
    </row>
    <row r="34" spans="1:2" x14ac:dyDescent="0.55000000000000004">
      <c r="A34" s="1"/>
      <c r="B34" s="1"/>
    </row>
  </sheetData>
  <hyperlinks>
    <hyperlink ref="A25" r:id="rId1" xr:uid="{B2F1F161-24EA-4B28-90EB-11D83D98E89A}"/>
    <hyperlink ref="A2" r:id="rId2" xr:uid="{9FD44DA9-2E45-4071-860D-B1EEA5D37C3A}"/>
    <hyperlink ref="A16" r:id="rId3" xr:uid="{20D5575C-177C-400A-AB29-9B72CB8928E0}"/>
    <hyperlink ref="A14" r:id="rId4" xr:uid="{045391DA-8566-430B-871F-CA8A175608BA}"/>
    <hyperlink ref="A15" r:id="rId5" xr:uid="{DBE2A8F6-F4AE-43A0-B33F-343338A23D02}"/>
    <hyperlink ref="A3" r:id="rId6" xr:uid="{CA161F9C-E41B-4AE5-9675-A9AED57F46D1}"/>
    <hyperlink ref="A4" r:id="rId7" xr:uid="{8719F903-831C-43F9-8590-DC93D520E5D0}"/>
    <hyperlink ref="A5" r:id="rId8" xr:uid="{C4180627-7A44-4C07-8DCE-4E73F581E1EA}"/>
    <hyperlink ref="A6" r:id="rId9" xr:uid="{0A220C4F-EABD-4326-8E92-F8EAA5C4321C}"/>
    <hyperlink ref="A7" r:id="rId10" xr:uid="{F95B4CE1-CACB-4064-9C78-CC1FC974227D}"/>
    <hyperlink ref="A8" r:id="rId11" xr:uid="{AC9DA4FF-C7B7-4EA2-95A1-D8586C71FE68}"/>
    <hyperlink ref="A9" r:id="rId12" display="Acidty of Zinc Chloride Solutions" xr:uid="{DDE0F3B7-DF4B-4170-95E9-650E5741980F}"/>
    <hyperlink ref="A10" r:id="rId13" xr:uid="{E65E97B6-0B75-4EAA-9FDF-851D919F1F64}"/>
    <hyperlink ref="A11" r:id="rId14" xr:uid="{5DD9932E-1A9F-4B37-9F76-D319A8D9CB94}"/>
  </hyperlinks>
  <pageMargins left="0.7" right="0.7" top="0.75" bottom="0.75" header="0.3" footer="0.3"/>
  <pageSetup orientation="portrait" r:id="rId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937B1-63C4-41DE-8E84-C4D00E7DEE7E}">
  <dimension ref="A1:I12"/>
  <sheetViews>
    <sheetView topLeftCell="A9" zoomScale="94" workbookViewId="0">
      <selection activeCell="D16" sqref="D16:D17"/>
    </sheetView>
  </sheetViews>
  <sheetFormatPr defaultColWidth="25.578125" defaultRowHeight="14.4" x14ac:dyDescent="0.55000000000000004"/>
  <cols>
    <col min="1" max="3" width="25.578125" style="2"/>
    <col min="4" max="4" width="10.578125" style="2" customWidth="1"/>
    <col min="5" max="5" width="25.578125" style="2"/>
    <col min="6" max="6" width="10.578125" style="2" customWidth="1"/>
    <col min="7" max="9" width="13.15625" style="2" customWidth="1"/>
    <col min="10" max="16384" width="25.578125" style="2"/>
  </cols>
  <sheetData>
    <row r="1" spans="1:9" ht="28.8" x14ac:dyDescent="0.55000000000000004">
      <c r="A1" s="1" t="s">
        <v>53</v>
      </c>
      <c r="B1" s="1" t="s">
        <v>3</v>
      </c>
      <c r="C1" s="1" t="s">
        <v>54</v>
      </c>
      <c r="D1" s="1" t="s">
        <v>55</v>
      </c>
      <c r="E1" s="1" t="s">
        <v>4</v>
      </c>
      <c r="F1" s="1" t="s">
        <v>76</v>
      </c>
      <c r="G1" s="1" t="s">
        <v>70</v>
      </c>
    </row>
    <row r="2" spans="1:9" ht="43.2" x14ac:dyDescent="0.55000000000000004">
      <c r="A2" s="4" t="s">
        <v>56</v>
      </c>
      <c r="B2" s="2" t="s">
        <v>57</v>
      </c>
      <c r="C2" s="2" t="s">
        <v>62</v>
      </c>
      <c r="D2" s="2">
        <v>1</v>
      </c>
      <c r="F2" s="2">
        <v>2019</v>
      </c>
    </row>
    <row r="3" spans="1:9" ht="43.2" x14ac:dyDescent="0.55000000000000004">
      <c r="A3" s="4" t="s">
        <v>58</v>
      </c>
      <c r="B3" s="2" t="s">
        <v>59</v>
      </c>
      <c r="C3" s="2" t="s">
        <v>64</v>
      </c>
      <c r="D3" s="2">
        <v>2</v>
      </c>
      <c r="F3" s="2">
        <v>2017</v>
      </c>
    </row>
    <row r="4" spans="1:9" ht="57.6" x14ac:dyDescent="0.55000000000000004">
      <c r="A4" s="4" t="s">
        <v>65</v>
      </c>
      <c r="B4" s="2" t="s">
        <v>69</v>
      </c>
      <c r="C4" s="2" t="s">
        <v>62</v>
      </c>
      <c r="D4" s="2">
        <v>1</v>
      </c>
      <c r="E4" s="2" t="s">
        <v>125</v>
      </c>
      <c r="F4" s="2">
        <v>2024</v>
      </c>
    </row>
    <row r="5" spans="1:9" ht="57.6" x14ac:dyDescent="0.55000000000000004">
      <c r="A5" s="4" t="s">
        <v>66</v>
      </c>
      <c r="B5" s="2" t="s">
        <v>67</v>
      </c>
      <c r="C5" s="2" t="s">
        <v>68</v>
      </c>
      <c r="D5" s="2">
        <v>1</v>
      </c>
      <c r="F5" s="2">
        <v>2023</v>
      </c>
    </row>
    <row r="6" spans="1:9" ht="302.39999999999998" x14ac:dyDescent="0.55000000000000004">
      <c r="A6" s="4" t="s">
        <v>83</v>
      </c>
      <c r="B6" s="2" t="s">
        <v>59</v>
      </c>
      <c r="C6" s="2" t="s">
        <v>84</v>
      </c>
      <c r="D6" s="2">
        <v>3</v>
      </c>
      <c r="E6" s="2" t="s">
        <v>85</v>
      </c>
      <c r="F6" s="2">
        <v>2023</v>
      </c>
    </row>
    <row r="7" spans="1:9" ht="72" x14ac:dyDescent="0.55000000000000004">
      <c r="A7" s="4" t="s">
        <v>88</v>
      </c>
      <c r="B7" s="2" t="s">
        <v>86</v>
      </c>
      <c r="C7" s="2" t="s">
        <v>87</v>
      </c>
      <c r="D7" s="2">
        <v>3</v>
      </c>
      <c r="F7" s="2">
        <v>2023</v>
      </c>
    </row>
    <row r="8" spans="1:9" x14ac:dyDescent="0.55000000000000004">
      <c r="A8" s="4"/>
    </row>
    <row r="9" spans="1:9" ht="57.6" x14ac:dyDescent="0.55000000000000004">
      <c r="A9" s="4" t="s">
        <v>73</v>
      </c>
      <c r="B9" s="2" t="s">
        <v>60</v>
      </c>
      <c r="C9" s="3" t="s">
        <v>130</v>
      </c>
      <c r="D9" s="2">
        <v>3</v>
      </c>
      <c r="F9" s="2">
        <v>2010</v>
      </c>
    </row>
    <row r="10" spans="1:9" ht="57.6" x14ac:dyDescent="0.55000000000000004">
      <c r="A10" s="4" t="s">
        <v>133</v>
      </c>
      <c r="B10" s="2" t="s">
        <v>129</v>
      </c>
      <c r="C10" s="2" t="s">
        <v>63</v>
      </c>
      <c r="D10" s="2">
        <v>3</v>
      </c>
      <c r="E10" s="2" t="s">
        <v>134</v>
      </c>
      <c r="F10" s="2">
        <v>2017</v>
      </c>
      <c r="G10" s="4" t="s">
        <v>135</v>
      </c>
    </row>
    <row r="11" spans="1:9" ht="72" x14ac:dyDescent="0.55000000000000004">
      <c r="A11" s="4" t="s">
        <v>61</v>
      </c>
      <c r="B11" s="2" t="s">
        <v>60</v>
      </c>
      <c r="C11" s="3" t="s">
        <v>130</v>
      </c>
      <c r="D11" s="2">
        <v>3</v>
      </c>
      <c r="E11" s="2" t="s">
        <v>127</v>
      </c>
      <c r="F11" s="2">
        <v>2020</v>
      </c>
      <c r="G11" s="4" t="s">
        <v>71</v>
      </c>
      <c r="H11" s="4" t="s">
        <v>72</v>
      </c>
      <c r="I11" s="4" t="s">
        <v>74</v>
      </c>
    </row>
    <row r="12" spans="1:9" ht="72" x14ac:dyDescent="0.55000000000000004">
      <c r="A12" s="4" t="s">
        <v>128</v>
      </c>
      <c r="B12" s="2" t="s">
        <v>129</v>
      </c>
      <c r="C12" s="3" t="s">
        <v>130</v>
      </c>
      <c r="D12" s="2">
        <v>3</v>
      </c>
      <c r="E12" s="2" t="s">
        <v>131</v>
      </c>
      <c r="F12" s="2">
        <v>2022</v>
      </c>
      <c r="G12" s="4" t="s">
        <v>132</v>
      </c>
    </row>
  </sheetData>
  <hyperlinks>
    <hyperlink ref="A2" r:id="rId1" xr:uid="{EF6C9DBA-9194-4042-AF3F-705934F1A8F9}"/>
    <hyperlink ref="A3" r:id="rId2" xr:uid="{CB920218-3C83-4DCE-AA7D-929A1A085041}"/>
    <hyperlink ref="A5" r:id="rId3" xr:uid="{62D2F253-CD4D-49DC-8300-BDF58E787EE1}"/>
    <hyperlink ref="A4" r:id="rId4" xr:uid="{A2292DD3-EFB6-404B-88C9-48F29E788CD9}"/>
    <hyperlink ref="A6" r:id="rId5" xr:uid="{F0170C9A-072A-43D6-9B8C-B19A953E0B86}"/>
    <hyperlink ref="A7" r:id="rId6" location="sec0010" display="Machine learning for determination of activity of water and activity coefficients of electrolytes in binary solutions" xr:uid="{B682F356-1B4D-4681-BB16-8C6990F6BDAA}"/>
    <hyperlink ref="A11" r:id="rId7" xr:uid="{D2CD7328-F0CB-4ECF-A7E7-3AE71296DC10}"/>
    <hyperlink ref="G11" r:id="rId8" xr:uid="{D49B5132-11D0-4964-887E-7F4B5D9C4CD7}"/>
    <hyperlink ref="H11" r:id="rId9" xr:uid="{13FB55BA-DBB0-4DD5-9C58-6317D5C54C64}"/>
    <hyperlink ref="I11" r:id="rId10" xr:uid="{E054E7DB-9375-46DE-8F42-AECC0854AC53}"/>
    <hyperlink ref="A12" r:id="rId11" xr:uid="{A77A201E-B027-4B85-B4B6-EE31DD1FAB8E}"/>
    <hyperlink ref="G12" r:id="rId12" xr:uid="{D9234D6B-5D58-44E7-A71E-6AF54A7BCD68}"/>
    <hyperlink ref="A10" r:id="rId13" xr:uid="{678CE584-512F-4663-9D54-B33E2C5683E4}"/>
    <hyperlink ref="A9" r:id="rId14" display="Improvements of COSMO-SAC for vapor–liquid and liquid–liquid equilibrium predictions" xr:uid="{9570218E-8121-4C6E-8832-94ABBA2408C2}"/>
    <hyperlink ref="G10" r:id="rId15" xr:uid="{02839FFB-C95F-44BE-AE44-56DBAFAB362A}"/>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D246-3216-44BB-A19F-88D9BB7F60CD}">
  <dimension ref="A1:C4"/>
  <sheetViews>
    <sheetView zoomScale="94" workbookViewId="0">
      <selection activeCell="D3" sqref="D3"/>
    </sheetView>
  </sheetViews>
  <sheetFormatPr defaultColWidth="25.578125" defaultRowHeight="14.4" x14ac:dyDescent="0.55000000000000004"/>
  <cols>
    <col min="1" max="1" width="25.578125" style="2" customWidth="1"/>
    <col min="2" max="2" width="25.578125" style="2"/>
    <col min="3" max="3" width="13.15625" style="2" customWidth="1"/>
    <col min="4" max="16384" width="25.578125" style="2"/>
  </cols>
  <sheetData>
    <row r="1" spans="1:3" s="1" customFormat="1" x14ac:dyDescent="0.55000000000000004">
      <c r="A1" s="1" t="s">
        <v>53</v>
      </c>
      <c r="B1" s="1" t="s">
        <v>77</v>
      </c>
      <c r="C1" s="1" t="s">
        <v>76</v>
      </c>
    </row>
    <row r="2" spans="1:3" ht="28.8" x14ac:dyDescent="0.55000000000000004">
      <c r="A2" s="4" t="s">
        <v>75</v>
      </c>
      <c r="B2" s="2" t="s">
        <v>78</v>
      </c>
      <c r="C2" s="2">
        <v>1972</v>
      </c>
    </row>
    <row r="3" spans="1:3" ht="115.2" x14ac:dyDescent="0.55000000000000004">
      <c r="A3" s="4" t="s">
        <v>79</v>
      </c>
      <c r="B3" s="2" t="s">
        <v>80</v>
      </c>
      <c r="C3" s="2">
        <v>1992</v>
      </c>
    </row>
    <row r="4" spans="1:3" ht="43.2" x14ac:dyDescent="0.55000000000000004">
      <c r="A4" s="4" t="s">
        <v>81</v>
      </c>
      <c r="B4" s="2" t="s">
        <v>82</v>
      </c>
      <c r="C4" s="2">
        <v>2024</v>
      </c>
    </row>
  </sheetData>
  <hyperlinks>
    <hyperlink ref="A2" r:id="rId1" xr:uid="{D6BFC5DC-4A2C-49AB-8939-4187FF7B669F}"/>
    <hyperlink ref="A3" r:id="rId2" xr:uid="{6839E0EF-0785-4C94-AF6F-A708D4C01EC3}"/>
    <hyperlink ref="A4" r:id="rId3" location="mmc1" xr:uid="{916B4F66-859B-45BF-85EA-DEA1A734515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B32D0-53C4-465C-8106-B93762800774}">
  <dimension ref="A1:BT32"/>
  <sheetViews>
    <sheetView tabSelected="1" topLeftCell="V1" zoomScale="75" workbookViewId="0">
      <selection activeCell="AD3" sqref="AD3"/>
    </sheetView>
  </sheetViews>
  <sheetFormatPr defaultColWidth="20.578125" defaultRowHeight="49" customHeight="1" x14ac:dyDescent="0.55000000000000004"/>
  <cols>
    <col min="1" max="1" width="20.578125" style="2"/>
    <col min="2" max="3" width="7.578125" style="2" customWidth="1"/>
    <col min="4" max="4" width="10.578125" style="2" customWidth="1"/>
    <col min="5" max="6" width="20.578125" style="2"/>
    <col min="7" max="7" width="7.578125" style="2" customWidth="1"/>
    <col min="8" max="13" width="8.578125" style="2" customWidth="1"/>
    <col min="14" max="14" width="8.578125" style="6" customWidth="1"/>
    <col min="15" max="73" width="8.578125" style="2" customWidth="1"/>
    <col min="74" max="16384" width="20.578125" style="2"/>
  </cols>
  <sheetData>
    <row r="1" spans="1:72" s="1" customFormat="1" ht="49" customHeight="1" x14ac:dyDescent="0.55000000000000004">
      <c r="A1" t="s">
        <v>227</v>
      </c>
      <c r="N1" s="5"/>
      <c r="O1" s="1" t="s">
        <v>162</v>
      </c>
      <c r="P1" s="2" t="s">
        <v>161</v>
      </c>
      <c r="Q1" s="2" t="s">
        <v>140</v>
      </c>
      <c r="R1" s="2" t="s">
        <v>163</v>
      </c>
      <c r="S1" s="2" t="s">
        <v>164</v>
      </c>
      <c r="T1" s="2" t="s">
        <v>174</v>
      </c>
      <c r="U1" s="2" t="s">
        <v>228</v>
      </c>
      <c r="V1" s="2" t="s">
        <v>253</v>
      </c>
      <c r="W1" s="2" t="s">
        <v>264</v>
      </c>
      <c r="X1" s="2"/>
      <c r="Y1" s="4" t="s">
        <v>305</v>
      </c>
      <c r="Z1" s="2" t="s">
        <v>140</v>
      </c>
      <c r="AA1" s="2" t="s">
        <v>163</v>
      </c>
      <c r="AB1" s="2" t="s">
        <v>164</v>
      </c>
      <c r="AC1" s="2" t="s">
        <v>174</v>
      </c>
      <c r="AD1" s="2" t="s">
        <v>228</v>
      </c>
      <c r="AE1" s="2" t="s">
        <v>253</v>
      </c>
      <c r="AF1" s="2" t="s">
        <v>264</v>
      </c>
    </row>
    <row r="2" spans="1:72" ht="49" customHeight="1" x14ac:dyDescent="0.55000000000000004">
      <c r="A2" s="1" t="s">
        <v>53</v>
      </c>
      <c r="B2" s="1" t="s">
        <v>136</v>
      </c>
      <c r="C2" s="1" t="s">
        <v>76</v>
      </c>
      <c r="D2" s="1" t="s">
        <v>141</v>
      </c>
      <c r="E2" s="1" t="s">
        <v>3</v>
      </c>
      <c r="F2" s="1" t="s">
        <v>137</v>
      </c>
      <c r="G2" s="1" t="s">
        <v>138</v>
      </c>
      <c r="H2" s="1"/>
      <c r="I2" s="1"/>
      <c r="J2" s="1"/>
      <c r="K2" s="1"/>
      <c r="L2" s="1"/>
      <c r="M2" s="1"/>
      <c r="P2" s="2">
        <v>18.015000000000001</v>
      </c>
      <c r="Q2" s="2">
        <v>58.442999999999998</v>
      </c>
      <c r="R2" s="2">
        <v>74.551000000000002</v>
      </c>
      <c r="S2" s="2">
        <v>53.491</v>
      </c>
      <c r="T2" s="2">
        <v>168.363</v>
      </c>
      <c r="U2" s="2">
        <v>84.994</v>
      </c>
      <c r="V2" s="2">
        <v>169.87</v>
      </c>
      <c r="W2" s="2">
        <v>165.99799999999999</v>
      </c>
      <c r="Z2" s="2" t="s">
        <v>309</v>
      </c>
      <c r="AA2" s="2" t="s">
        <v>307</v>
      </c>
      <c r="AB2" s="2" t="s">
        <v>308</v>
      </c>
      <c r="AC2" s="2" t="s">
        <v>306</v>
      </c>
      <c r="AD2" s="2" t="s">
        <v>310</v>
      </c>
      <c r="AE2" s="2" t="s">
        <v>312</v>
      </c>
      <c r="AF2" s="2" t="s">
        <v>311</v>
      </c>
    </row>
    <row r="3" spans="1:72" ht="49" customHeight="1" x14ac:dyDescent="0.55000000000000004">
      <c r="A3" s="4" t="s">
        <v>139</v>
      </c>
      <c r="B3" s="2" t="s">
        <v>140</v>
      </c>
      <c r="C3" s="2">
        <v>2024</v>
      </c>
      <c r="D3" s="2" t="s">
        <v>142</v>
      </c>
      <c r="E3" s="2" t="s">
        <v>143</v>
      </c>
      <c r="F3" s="2" t="s">
        <v>165</v>
      </c>
      <c r="G3" s="2" t="s">
        <v>172</v>
      </c>
      <c r="I3"/>
      <c r="J3" s="1"/>
      <c r="K3" s="1"/>
      <c r="P3" s="2">
        <f t="shared" ref="P3:V3" si="0">P2/1000</f>
        <v>1.8015E-2</v>
      </c>
      <c r="Q3" s="2">
        <f t="shared" si="0"/>
        <v>5.8442999999999995E-2</v>
      </c>
      <c r="R3" s="2">
        <f t="shared" si="0"/>
        <v>7.4551000000000006E-2</v>
      </c>
      <c r="S3" s="2">
        <f t="shared" si="0"/>
        <v>5.3490999999999997E-2</v>
      </c>
      <c r="T3" s="2">
        <f t="shared" si="0"/>
        <v>0.16836300000000001</v>
      </c>
      <c r="U3" s="2">
        <f t="shared" si="0"/>
        <v>8.4994E-2</v>
      </c>
      <c r="V3" s="2">
        <f t="shared" si="0"/>
        <v>0.16986999999999999</v>
      </c>
      <c r="W3" s="2">
        <f>W2/1000</f>
        <v>0.16599799999999998</v>
      </c>
    </row>
    <row r="4" spans="1:72" ht="49" customHeight="1" x14ac:dyDescent="0.55000000000000004">
      <c r="A4" s="4" t="s">
        <v>144</v>
      </c>
      <c r="B4" s="2" t="s">
        <v>140</v>
      </c>
      <c r="C4" s="2">
        <v>2007</v>
      </c>
      <c r="D4" s="2" t="s">
        <v>145</v>
      </c>
      <c r="F4" s="2" t="s">
        <v>146</v>
      </c>
      <c r="G4" s="2" t="s">
        <v>173</v>
      </c>
      <c r="O4" s="1" t="s">
        <v>155</v>
      </c>
      <c r="P4" s="1"/>
      <c r="V4" s="1" t="s">
        <v>170</v>
      </c>
      <c r="AA4" s="1" t="s">
        <v>175</v>
      </c>
      <c r="AF4" s="1" t="s">
        <v>179</v>
      </c>
      <c r="AK4" s="1" t="s">
        <v>183</v>
      </c>
      <c r="AP4" s="1" t="s">
        <v>188</v>
      </c>
      <c r="AT4" s="1" t="s">
        <v>255</v>
      </c>
      <c r="AZ4"/>
      <c r="BA4" s="7"/>
      <c r="BB4" s="1" t="s">
        <v>254</v>
      </c>
      <c r="BL4" s="1" t="s">
        <v>268</v>
      </c>
    </row>
    <row r="5" spans="1:72" ht="49" customHeight="1" x14ac:dyDescent="0.55000000000000004">
      <c r="S5" s="2" t="s">
        <v>156</v>
      </c>
      <c r="T5" s="2" t="s">
        <v>157</v>
      </c>
      <c r="Y5" s="2" t="s">
        <v>156</v>
      </c>
      <c r="AD5" s="2" t="s">
        <v>156</v>
      </c>
      <c r="AI5" s="2" t="s">
        <v>156</v>
      </c>
      <c r="AN5" s="2" t="s">
        <v>156</v>
      </c>
    </row>
    <row r="6" spans="1:72" ht="49" customHeight="1" x14ac:dyDescent="0.55000000000000004">
      <c r="A6" s="2" t="s">
        <v>166</v>
      </c>
      <c r="B6" s="2" t="s">
        <v>167</v>
      </c>
      <c r="C6" s="2">
        <v>2001</v>
      </c>
      <c r="D6" s="2" t="s">
        <v>168</v>
      </c>
      <c r="E6" s="2" t="s">
        <v>169</v>
      </c>
      <c r="F6" s="2" t="s">
        <v>220</v>
      </c>
      <c r="O6" s="2" t="s">
        <v>153</v>
      </c>
      <c r="P6" s="2" t="s">
        <v>160</v>
      </c>
      <c r="Q6" s="2" t="s">
        <v>158</v>
      </c>
      <c r="R6" s="2" t="s">
        <v>159</v>
      </c>
      <c r="S6" s="2" t="s">
        <v>154</v>
      </c>
      <c r="T6" s="2" t="s">
        <v>154</v>
      </c>
      <c r="V6" s="2" t="s">
        <v>153</v>
      </c>
      <c r="W6" s="2" t="s">
        <v>160</v>
      </c>
      <c r="X6" s="2" t="s">
        <v>158</v>
      </c>
      <c r="Y6" s="2" t="s">
        <v>171</v>
      </c>
      <c r="AA6" s="2" t="s">
        <v>176</v>
      </c>
      <c r="AB6" s="2" t="s">
        <v>177</v>
      </c>
      <c r="AC6" s="2" t="s">
        <v>178</v>
      </c>
      <c r="AD6" s="2" t="s">
        <v>171</v>
      </c>
      <c r="AF6" s="2" t="s">
        <v>180</v>
      </c>
      <c r="AG6" s="2" t="s">
        <v>181</v>
      </c>
      <c r="AH6" s="2" t="s">
        <v>182</v>
      </c>
      <c r="AI6" s="2" t="s">
        <v>171</v>
      </c>
      <c r="AK6" s="2" t="s">
        <v>184</v>
      </c>
      <c r="AL6" s="2" t="s">
        <v>185</v>
      </c>
      <c r="AM6" s="2" t="s">
        <v>186</v>
      </c>
      <c r="AN6" s="2" t="s">
        <v>171</v>
      </c>
      <c r="AP6" s="2" t="s">
        <v>187</v>
      </c>
      <c r="AQ6" s="2" t="s">
        <v>189</v>
      </c>
      <c r="AR6" s="2" t="s">
        <v>216</v>
      </c>
      <c r="AW6" s="2" t="s">
        <v>246</v>
      </c>
      <c r="BC6" s="2" t="s">
        <v>246</v>
      </c>
      <c r="BF6" s="2" t="s">
        <v>246</v>
      </c>
      <c r="BG6" s="2" t="s">
        <v>246</v>
      </c>
      <c r="BH6" s="2" t="s">
        <v>256</v>
      </c>
      <c r="BI6" s="2" t="s">
        <v>256</v>
      </c>
      <c r="BJ6" s="2" t="s">
        <v>256</v>
      </c>
      <c r="BO6" s="2" t="s">
        <v>156</v>
      </c>
    </row>
    <row r="7" spans="1:72" ht="49" customHeight="1" x14ac:dyDescent="0.55000000000000004">
      <c r="O7" s="2">
        <v>0.1</v>
      </c>
      <c r="P7" s="2">
        <f>$P$3*O7/(1+$P$3*O7)</f>
        <v>1.7982604338284581E-3</v>
      </c>
      <c r="Q7" s="2">
        <f>P7*$Q$3/(P7*$Q$3+(1-P7)*$P$3)</f>
        <v>5.810342614657159E-3</v>
      </c>
      <c r="R7" s="2">
        <f>1-P7</f>
        <v>0.99820173956617153</v>
      </c>
      <c r="S7" s="2">
        <v>0.77749999999999997</v>
      </c>
      <c r="T7" s="2">
        <v>0.82850000000000001</v>
      </c>
      <c r="V7" s="2">
        <v>0.2</v>
      </c>
      <c r="W7" s="2">
        <f>$P$3*V7/(1+$P$3*V7)</f>
        <v>3.5900649958200605E-3</v>
      </c>
      <c r="X7" s="2">
        <f>W7*$Q$3/(W7*$Q$3+(1-W7)*$P$3)</f>
        <v>1.1553555115674923E-2</v>
      </c>
      <c r="Y7" s="2">
        <v>0.99339999999999995</v>
      </c>
      <c r="Z7"/>
      <c r="AA7" s="2">
        <v>0.2</v>
      </c>
      <c r="AB7" s="2">
        <f>$T$3*AA7/(1+$T$3*AA7)</f>
        <v>3.2575691761588726E-2</v>
      </c>
      <c r="AC7" s="2">
        <f>AB7*$T$3/(AB7*$T$3+(1-AB7)*$P$3)</f>
        <v>0.23936696943613739</v>
      </c>
      <c r="AD7" s="2">
        <v>0.99299999999999999</v>
      </c>
      <c r="AF7" s="2">
        <v>0.2</v>
      </c>
      <c r="AG7" s="2">
        <f>$S$3*AF7/(1+$S$3*AF7)</f>
        <v>1.0584959981129877E-2</v>
      </c>
      <c r="AH7" s="2">
        <f>AG7*$S$3/(AG7*$S$3+(1-AG7)*$P$3)</f>
        <v>3.0787619893897878E-2</v>
      </c>
      <c r="AI7" s="2">
        <v>0.99299999999999999</v>
      </c>
      <c r="AK7" s="2">
        <v>0.2</v>
      </c>
      <c r="AL7" s="2">
        <f>$R$3*AK7/(1+$R$3*AK7)</f>
        <v>1.4691151985663363E-2</v>
      </c>
      <c r="AM7" s="2">
        <f>AL7*$R$3/(AL7*$R$3+(1-AL7)*$P$3)</f>
        <v>5.8116552083885414E-2</v>
      </c>
      <c r="AN7" s="2">
        <v>0.99350000000000005</v>
      </c>
      <c r="AP7" s="2">
        <v>0.99329999999999996</v>
      </c>
      <c r="AQ7" s="2" t="s">
        <v>190</v>
      </c>
      <c r="AR7" s="2" t="s">
        <v>202</v>
      </c>
      <c r="AT7" s="2" t="s">
        <v>242</v>
      </c>
      <c r="AU7" s="2" t="s">
        <v>260</v>
      </c>
      <c r="AV7" s="2" t="s">
        <v>261</v>
      </c>
      <c r="AW7" s="2" t="s">
        <v>171</v>
      </c>
      <c r="AX7" s="2" t="s">
        <v>243</v>
      </c>
      <c r="AY7" s="2" t="s">
        <v>245</v>
      </c>
      <c r="AZ7" s="2" t="s">
        <v>244</v>
      </c>
      <c r="BC7" s="2" t="s">
        <v>258</v>
      </c>
      <c r="BD7" s="2" t="s">
        <v>262</v>
      </c>
      <c r="BE7" s="2" t="s">
        <v>263</v>
      </c>
      <c r="BF7" s="2" t="s">
        <v>259</v>
      </c>
      <c r="BG7" s="2" t="s">
        <v>257</v>
      </c>
      <c r="BH7" s="2" t="s">
        <v>258</v>
      </c>
      <c r="BI7" s="2" t="s">
        <v>259</v>
      </c>
      <c r="BJ7" s="2" t="s">
        <v>257</v>
      </c>
      <c r="BL7" s="2" t="s">
        <v>296</v>
      </c>
      <c r="BM7" s="2" t="s">
        <v>302</v>
      </c>
      <c r="BN7" s="2" t="s">
        <v>303</v>
      </c>
      <c r="BO7" s="2" t="s">
        <v>259</v>
      </c>
      <c r="BP7" s="2" t="s">
        <v>299</v>
      </c>
      <c r="BQ7" s="2" t="s">
        <v>297</v>
      </c>
      <c r="BR7" s="2" t="s">
        <v>300</v>
      </c>
      <c r="BS7" s="2" t="s">
        <v>298</v>
      </c>
      <c r="BT7" s="2" t="s">
        <v>301</v>
      </c>
    </row>
    <row r="8" spans="1:72" ht="49" customHeight="1" x14ac:dyDescent="0.55000000000000004">
      <c r="A8" s="4" t="s">
        <v>148</v>
      </c>
      <c r="B8" s="2" t="s">
        <v>147</v>
      </c>
      <c r="C8" s="2">
        <v>2002</v>
      </c>
      <c r="D8" s="2" t="s">
        <v>150</v>
      </c>
      <c r="F8" s="2" t="s">
        <v>149</v>
      </c>
      <c r="O8" s="2">
        <v>1</v>
      </c>
      <c r="P8" s="2">
        <f t="shared" ref="P8:P13" si="1">$P$3*O8/(1+$P$3*O8)</f>
        <v>1.7696202904672331E-2</v>
      </c>
      <c r="Q8" s="2">
        <f t="shared" ref="Q8:Q13" si="2">P8*$Q$3/(P8*$Q$3+(1-P8)*$P$3)</f>
        <v>5.5216010687396497E-2</v>
      </c>
      <c r="R8" s="2">
        <f t="shared" ref="R8:R13" si="3">1-P8</f>
        <v>0.98230379709532767</v>
      </c>
      <c r="S8" s="2">
        <v>0.65810000000000002</v>
      </c>
      <c r="T8" s="2">
        <v>0.71199999999999997</v>
      </c>
      <c r="V8" s="2">
        <v>0.3</v>
      </c>
      <c r="W8" s="2">
        <f t="shared" ref="W8:W20" si="4">$P$3*V8/(1+$P$3*V8)</f>
        <v>5.3754483891806726E-3</v>
      </c>
      <c r="X8" s="2">
        <f t="shared" ref="X8:X20" si="5">W8*$Q$3/(W8*$Q$3+(1-W8)*$P$3)</f>
        <v>1.7230794208226582E-2</v>
      </c>
      <c r="Y8" s="2">
        <v>0.99</v>
      </c>
      <c r="AA8" s="2">
        <v>0.3</v>
      </c>
      <c r="AB8" s="2">
        <f t="shared" ref="AB8:AB20" si="6">$T$3*AA8/(1+$T$3*AA8)</f>
        <v>4.8080411313031236E-2</v>
      </c>
      <c r="AC8" s="2">
        <f t="shared" ref="AC8:AC20" si="7">AB8*$T$3/(AB8*$T$3+(1-AB8)*$P$3)</f>
        <v>0.32067138531083489</v>
      </c>
      <c r="AD8" s="2">
        <v>0.99</v>
      </c>
      <c r="AF8" s="2">
        <v>0.3</v>
      </c>
      <c r="AG8" s="2">
        <f t="shared" ref="AG8:AG19" si="8">$S$3*AF8/(1+$S$3*AF8)</f>
        <v>1.5793851329559162E-2</v>
      </c>
      <c r="AH8" s="2">
        <f t="shared" ref="AH8:AH19" si="9">AG8*$S$3/(AG8*$S$3+(1-AG8)*$P$3)</f>
        <v>4.5481299362322918E-2</v>
      </c>
      <c r="AI8" s="2">
        <v>0.99</v>
      </c>
      <c r="AK8" s="2">
        <v>0.3</v>
      </c>
      <c r="AL8" s="2">
        <f t="shared" ref="AL8:AL17" si="10">$R$3*AK8/(1+$R$3*AK8)</f>
        <v>2.1876035894410738E-2</v>
      </c>
      <c r="AM8" s="2">
        <f t="shared" ref="AM8:AM17" si="11">AL8*$R$3/(AL8*$R$3+(1-AL8)*$P$3)</f>
        <v>8.4713208333669743E-2</v>
      </c>
      <c r="AN8" s="2">
        <v>0.99029999999999996</v>
      </c>
      <c r="AP8" s="2">
        <v>0.98980000000000001</v>
      </c>
      <c r="AQ8" s="2" t="s">
        <v>191</v>
      </c>
      <c r="AR8" s="2" t="s">
        <v>203</v>
      </c>
      <c r="AT8" s="2">
        <v>1.0200000000000001E-2</v>
      </c>
      <c r="AU8" s="2">
        <f>$U$3*AT8/(1+$U$3*AT8)</f>
        <v>8.6618786812902974E-4</v>
      </c>
      <c r="AV8" s="2">
        <f>AU8*$U$3/(AU8*$U$3+(1-AU8)*$P$3)</f>
        <v>4.0735187777003025E-3</v>
      </c>
      <c r="AW8" s="2">
        <v>0.99960000000000004</v>
      </c>
      <c r="AX8" s="2">
        <v>0.79800000000000004</v>
      </c>
      <c r="AY8" s="2">
        <v>0.96589999999999998</v>
      </c>
      <c r="AZ8" s="2" t="s">
        <v>230</v>
      </c>
      <c r="BC8" s="2">
        <v>0.499</v>
      </c>
      <c r="BD8" s="2">
        <f>$V$3*BC8/(1+$V$3*BC8)</f>
        <v>7.8141459064046417E-2</v>
      </c>
      <c r="BE8" s="2">
        <f>BD8*$V$3/(BD8*$V$3+(1-BD8)*$P$3)</f>
        <v>0.44422253508640985</v>
      </c>
      <c r="BF8" s="2">
        <v>0.98599999999999999</v>
      </c>
      <c r="BG8" s="2">
        <v>0.78200000000000003</v>
      </c>
      <c r="BH8" s="2">
        <v>0.5</v>
      </c>
      <c r="BI8" s="2">
        <v>0.98299999999999998</v>
      </c>
      <c r="BJ8" s="2">
        <v>0.95099999999999996</v>
      </c>
      <c r="BL8" s="2">
        <v>1E-3</v>
      </c>
      <c r="BM8" s="2">
        <f>$W$3*BL8/(1+$W$3*BL8)</f>
        <v>1.6597044923736751E-4</v>
      </c>
      <c r="BN8" s="2">
        <f>BM8*$W$3/(BM8*$W$3+(1-BM8)*$P$3)</f>
        <v>1.5272413186957615E-3</v>
      </c>
      <c r="BO8" s="2">
        <v>1</v>
      </c>
      <c r="BP8" s="2">
        <v>1</v>
      </c>
      <c r="BQ8" s="2">
        <v>0.98799999999999999</v>
      </c>
      <c r="BR8" s="2">
        <v>0.98799999999999999</v>
      </c>
      <c r="BS8" s="2">
        <v>0</v>
      </c>
      <c r="BT8" s="2">
        <v>0</v>
      </c>
    </row>
    <row r="9" spans="1:72" ht="49" customHeight="1" x14ac:dyDescent="0.55000000000000004">
      <c r="A9" s="4" t="s">
        <v>151</v>
      </c>
      <c r="B9" s="2" t="s">
        <v>152</v>
      </c>
      <c r="C9" s="2">
        <v>1937</v>
      </c>
      <c r="O9" s="2">
        <v>2</v>
      </c>
      <c r="P9" s="2">
        <f t="shared" si="1"/>
        <v>3.4776985222435643E-2</v>
      </c>
      <c r="Q9" s="2">
        <f t="shared" si="2"/>
        <v>0.10465347403405539</v>
      </c>
      <c r="R9" s="2">
        <f t="shared" si="3"/>
        <v>0.96522301477756434</v>
      </c>
      <c r="S9" s="2">
        <v>0.66839999999999999</v>
      </c>
      <c r="T9" s="2">
        <v>0.72199999999999998</v>
      </c>
      <c r="V9" s="2">
        <v>0.5</v>
      </c>
      <c r="W9" s="2">
        <f t="shared" si="4"/>
        <v>8.9270892436379302E-3</v>
      </c>
      <c r="X9" s="2">
        <f t="shared" si="5"/>
        <v>2.839184762463667E-2</v>
      </c>
      <c r="Y9" s="2">
        <v>0.98350000000000004</v>
      </c>
      <c r="AA9" s="2">
        <v>0.5</v>
      </c>
      <c r="AB9" s="2">
        <f t="shared" si="6"/>
        <v>7.7645209773455834E-2</v>
      </c>
      <c r="AC9" s="2">
        <f t="shared" si="7"/>
        <v>0.44032024106328244</v>
      </c>
      <c r="AD9" s="2">
        <v>0.98399999999999999</v>
      </c>
      <c r="AF9" s="2">
        <v>0.5</v>
      </c>
      <c r="AG9" s="2">
        <f t="shared" si="8"/>
        <v>2.6048811511713465E-2</v>
      </c>
      <c r="AH9" s="2">
        <f t="shared" si="9"/>
        <v>7.3571416524238833E-2</v>
      </c>
      <c r="AI9" s="2">
        <v>0.98399999999999999</v>
      </c>
      <c r="AK9" s="2">
        <v>0.5</v>
      </c>
      <c r="AL9" s="2">
        <f t="shared" si="10"/>
        <v>3.5935968795175438E-2</v>
      </c>
      <c r="AM9" s="2">
        <f t="shared" si="11"/>
        <v>0.13364122903781739</v>
      </c>
      <c r="AN9" s="2">
        <v>0.9839</v>
      </c>
      <c r="AP9" s="2">
        <v>0.98270000000000002</v>
      </c>
      <c r="AQ9" s="2" t="s">
        <v>192</v>
      </c>
      <c r="AR9" s="2" t="s">
        <v>204</v>
      </c>
      <c r="AT9" s="2">
        <v>5.0099999999999999E-2</v>
      </c>
      <c r="AU9" s="2">
        <f t="shared" ref="AU9:AU19" si="12">$U$3*AT9/(1+$U$3*AT9)</f>
        <v>4.2401440212727036E-3</v>
      </c>
      <c r="AV9" s="2">
        <f t="shared" ref="AV9:AV19" si="13">AU9*$U$3/(AU9*$U$3+(1-AU9)*$P$3)</f>
        <v>1.9694343352171489E-2</v>
      </c>
      <c r="AW9" s="2">
        <v>0.99829999999999997</v>
      </c>
      <c r="AX9" s="2">
        <v>0.62919999999999998</v>
      </c>
      <c r="AY9" s="2">
        <v>0.9355</v>
      </c>
      <c r="AZ9" s="2" t="s">
        <v>231</v>
      </c>
      <c r="BC9" s="2">
        <v>0.999</v>
      </c>
      <c r="BD9" s="2">
        <f t="shared" ref="BD9:BD32" si="14">$V$3*BC9/(1+$V$3*BC9)</f>
        <v>0.14508003004154577</v>
      </c>
      <c r="BE9" s="2">
        <f t="shared" ref="BE9:BE32" si="15">BD9*$V$3/(BD9*$V$3+(1-BD9)*$P$3)</f>
        <v>0.61540892858775742</v>
      </c>
      <c r="BF9" s="2">
        <v>0.97399999999999998</v>
      </c>
      <c r="BG9" s="2">
        <v>0.73099999999999998</v>
      </c>
      <c r="BH9" s="2">
        <v>0.998</v>
      </c>
      <c r="BI9" s="2">
        <v>0.97299999999999998</v>
      </c>
      <c r="BJ9" s="2">
        <v>0.76</v>
      </c>
      <c r="BL9" s="2">
        <v>2E-3</v>
      </c>
      <c r="BM9" s="2">
        <f t="shared" ref="BM9:BM23" si="16">$W$3*BL9/(1+$W$3*BL9)</f>
        <v>3.3188581523688464E-4</v>
      </c>
      <c r="BN9" s="2">
        <f t="shared" ref="BN9:BN23" si="17">BM9*$W$3/(BM9*$W$3+(1-BM9)*$P$3)</f>
        <v>3.0498248189132953E-3</v>
      </c>
      <c r="BO9" s="2">
        <v>0.99990000000000001</v>
      </c>
      <c r="BP9" s="2">
        <v>0.99990000000000001</v>
      </c>
      <c r="BQ9" s="2">
        <v>0.98399999999999999</v>
      </c>
      <c r="BR9" s="2">
        <v>0.98299999999999998</v>
      </c>
      <c r="BS9" s="2">
        <v>0</v>
      </c>
      <c r="BT9" s="2">
        <v>0</v>
      </c>
    </row>
    <row r="10" spans="1:72" ht="49" customHeight="1" x14ac:dyDescent="0.55000000000000004">
      <c r="O10" s="2">
        <v>3</v>
      </c>
      <c r="P10" s="2">
        <f t="shared" si="1"/>
        <v>5.1273901968132293E-2</v>
      </c>
      <c r="Q10" s="2">
        <f t="shared" si="2"/>
        <v>0.14917440138037943</v>
      </c>
      <c r="R10" s="2">
        <f t="shared" si="3"/>
        <v>0.94872609803186769</v>
      </c>
      <c r="S10" s="2">
        <v>0.7147</v>
      </c>
      <c r="T10" s="2">
        <v>0.75900000000000001</v>
      </c>
      <c r="V10" s="2">
        <v>1</v>
      </c>
      <c r="W10" s="2">
        <f t="shared" si="4"/>
        <v>1.7696202904672331E-2</v>
      </c>
      <c r="X10" s="2">
        <f t="shared" si="5"/>
        <v>5.5216010687396497E-2</v>
      </c>
      <c r="Y10" s="2">
        <v>0.96699999999999997</v>
      </c>
      <c r="AA10" s="2">
        <v>1</v>
      </c>
      <c r="AB10" s="2">
        <f t="shared" si="6"/>
        <v>0.14410161910296715</v>
      </c>
      <c r="AC10" s="2">
        <f t="shared" si="7"/>
        <v>0.61141991691823538</v>
      </c>
      <c r="AD10" s="2">
        <v>0.97</v>
      </c>
      <c r="AF10" s="2">
        <v>1</v>
      </c>
      <c r="AG10" s="2">
        <f t="shared" si="8"/>
        <v>5.0774994755531842E-2</v>
      </c>
      <c r="AH10" s="2">
        <f t="shared" si="9"/>
        <v>0.13705919399834871</v>
      </c>
      <c r="AI10" s="2">
        <v>0.96799999999999997</v>
      </c>
      <c r="AK10" s="2">
        <v>1</v>
      </c>
      <c r="AL10" s="2">
        <f t="shared" si="10"/>
        <v>6.9378745168912417E-2</v>
      </c>
      <c r="AM10" s="2">
        <f t="shared" si="11"/>
        <v>0.23577340981369546</v>
      </c>
      <c r="AN10" s="2">
        <v>0.96819999999999995</v>
      </c>
      <c r="AP10" s="2">
        <v>0.96399999999999997</v>
      </c>
      <c r="AQ10" s="2" t="s">
        <v>193</v>
      </c>
      <c r="AR10" s="2" t="s">
        <v>205</v>
      </c>
      <c r="AT10" s="2">
        <v>0.1003</v>
      </c>
      <c r="AU10" s="2">
        <f t="shared" si="12"/>
        <v>8.4528386113373218E-3</v>
      </c>
      <c r="AV10" s="2">
        <f t="shared" si="13"/>
        <v>3.8664995157047646E-2</v>
      </c>
      <c r="AW10" s="2">
        <v>0.99670000000000003</v>
      </c>
      <c r="AX10" s="2">
        <v>0.53680000000000005</v>
      </c>
      <c r="AY10" s="2">
        <v>0.91769999999999996</v>
      </c>
      <c r="AZ10" s="2" t="s">
        <v>232</v>
      </c>
      <c r="BC10" s="2">
        <v>1.4990000000000001</v>
      </c>
      <c r="BD10" s="2">
        <f t="shared" si="14"/>
        <v>0.20295552381033677</v>
      </c>
      <c r="BE10" s="2">
        <f t="shared" si="15"/>
        <v>0.70597293355965607</v>
      </c>
      <c r="BF10" s="2">
        <v>0.96499999999999997</v>
      </c>
      <c r="BG10" s="2">
        <v>0.65900000000000003</v>
      </c>
      <c r="BH10" s="2">
        <v>1.5</v>
      </c>
      <c r="BI10" s="2">
        <v>0.96199999999999997</v>
      </c>
      <c r="BJ10" s="2">
        <v>0.71599999999999997</v>
      </c>
      <c r="BL10" s="2">
        <v>5.0000000000000001E-3</v>
      </c>
      <c r="BM10" s="2">
        <f t="shared" si="16"/>
        <v>8.293016878920665E-4</v>
      </c>
      <c r="BN10" s="2">
        <f t="shared" si="17"/>
        <v>7.5898405212930873E-3</v>
      </c>
      <c r="BO10" s="2">
        <v>0.99980000000000002</v>
      </c>
      <c r="BP10" s="2">
        <v>0.99980000000000002</v>
      </c>
      <c r="BQ10" s="2">
        <v>0.97599999999999998</v>
      </c>
      <c r="BR10" s="2">
        <v>0.97499999999999998</v>
      </c>
      <c r="BS10" s="2" t="s">
        <v>269</v>
      </c>
      <c r="BT10" s="2" t="s">
        <v>269</v>
      </c>
    </row>
    <row r="11" spans="1:72" ht="49" customHeight="1" x14ac:dyDescent="0.55000000000000004">
      <c r="A11" s="4" t="s">
        <v>217</v>
      </c>
      <c r="B11" s="2" t="s">
        <v>218</v>
      </c>
      <c r="C11" s="2">
        <v>1962</v>
      </c>
      <c r="F11" s="2" t="s">
        <v>219</v>
      </c>
      <c r="O11" s="2">
        <v>4</v>
      </c>
      <c r="P11" s="2">
        <f t="shared" si="1"/>
        <v>6.7216387142510672E-2</v>
      </c>
      <c r="Q11" s="2">
        <f t="shared" si="2"/>
        <v>0.1894774723368661</v>
      </c>
      <c r="R11" s="2">
        <f t="shared" si="3"/>
        <v>0.93278361285748934</v>
      </c>
      <c r="S11" s="2">
        <v>0.78320000000000001</v>
      </c>
      <c r="T11" s="2">
        <v>0.84</v>
      </c>
      <c r="V11" s="2">
        <v>1.5</v>
      </c>
      <c r="W11" s="2">
        <f t="shared" si="4"/>
        <v>2.6311497557258968E-2</v>
      </c>
      <c r="X11" s="2">
        <f t="shared" si="5"/>
        <v>8.0598842749763352E-2</v>
      </c>
      <c r="Y11" s="2">
        <v>0.95</v>
      </c>
      <c r="AA11" s="2">
        <v>1.5</v>
      </c>
      <c r="AB11" s="2">
        <f t="shared" si="6"/>
        <v>0.20162517180028336</v>
      </c>
      <c r="AC11" s="2">
        <f t="shared" si="7"/>
        <v>0.70239938773207178</v>
      </c>
      <c r="AD11" s="2">
        <v>0.95499999999999996</v>
      </c>
      <c r="AF11" s="2">
        <v>1.5</v>
      </c>
      <c r="AG11" s="2">
        <f t="shared" si="8"/>
        <v>7.4276790313972899E-2</v>
      </c>
      <c r="AH11" s="2">
        <f t="shared" si="9"/>
        <v>0.19240345945951545</v>
      </c>
      <c r="AI11" s="2">
        <v>0.95199999999999996</v>
      </c>
      <c r="AK11" s="2">
        <v>1.5</v>
      </c>
      <c r="AL11" s="2">
        <f t="shared" si="10"/>
        <v>0.10057909215151825</v>
      </c>
      <c r="AM11" s="2">
        <f t="shared" si="11"/>
        <v>0.31636489920507044</v>
      </c>
      <c r="AN11" s="2">
        <v>0.95250000000000001</v>
      </c>
      <c r="AP11" s="2">
        <v>0.94399999999999995</v>
      </c>
      <c r="AQ11" s="2" t="s">
        <v>194</v>
      </c>
      <c r="AR11" s="2" t="s">
        <v>206</v>
      </c>
      <c r="AT11" s="2">
        <v>0.2001</v>
      </c>
      <c r="AU11" s="2">
        <f t="shared" si="12"/>
        <v>1.6722888232988821E-2</v>
      </c>
      <c r="AV11" s="2">
        <f t="shared" si="13"/>
        <v>7.4279542564348072E-2</v>
      </c>
      <c r="AW11" s="2">
        <v>0.99350000000000005</v>
      </c>
      <c r="AX11" s="2">
        <v>0.43940000000000001</v>
      </c>
      <c r="AY11" s="2">
        <v>0.89759999999999995</v>
      </c>
      <c r="AZ11" s="2" t="s">
        <v>233</v>
      </c>
      <c r="BC11" s="2">
        <v>1.9970000000000001</v>
      </c>
      <c r="BD11" s="2">
        <f t="shared" si="14"/>
        <v>0.25330248815515605</v>
      </c>
      <c r="BE11" s="2">
        <f t="shared" si="15"/>
        <v>0.76183257274249183</v>
      </c>
      <c r="BF11" s="2">
        <v>0.95499999999999996</v>
      </c>
      <c r="BG11" s="2">
        <v>0.63900000000000001</v>
      </c>
      <c r="BH11" s="2">
        <v>2.0009999999999999</v>
      </c>
      <c r="BI11" s="2">
        <v>0.95299999999999996</v>
      </c>
      <c r="BJ11" s="2">
        <v>0.66700000000000004</v>
      </c>
      <c r="BL11" s="2">
        <v>0.01</v>
      </c>
      <c r="BM11" s="2">
        <f t="shared" si="16"/>
        <v>1.657229032949884E-3</v>
      </c>
      <c r="BN11" s="2">
        <f t="shared" si="17"/>
        <v>1.5065337533308909E-2</v>
      </c>
      <c r="BO11" s="2">
        <v>0.99970000000000003</v>
      </c>
      <c r="BP11" s="2">
        <v>0.99970000000000003</v>
      </c>
      <c r="BQ11" s="2">
        <v>0.96799999999999997</v>
      </c>
      <c r="BR11" s="2">
        <v>0.96599999999999997</v>
      </c>
      <c r="BS11" s="2" t="s">
        <v>270</v>
      </c>
      <c r="BT11" s="2" t="s">
        <v>271</v>
      </c>
    </row>
    <row r="12" spans="1:72" ht="49" customHeight="1" x14ac:dyDescent="0.55000000000000004">
      <c r="A12" s="4" t="s">
        <v>221</v>
      </c>
      <c r="B12" s="2" t="s">
        <v>222</v>
      </c>
      <c r="E12" s="2" t="s">
        <v>224</v>
      </c>
      <c r="F12" s="2" t="s">
        <v>223</v>
      </c>
      <c r="O12" s="2">
        <v>5</v>
      </c>
      <c r="P12" s="2">
        <f t="shared" si="1"/>
        <v>8.2631928995711312E-2</v>
      </c>
      <c r="Q12" s="2">
        <f t="shared" si="2"/>
        <v>0.22613496979991718</v>
      </c>
      <c r="R12" s="2">
        <f t="shared" si="3"/>
        <v>0.91736807100428863</v>
      </c>
      <c r="S12" s="2">
        <v>0.87470000000000003</v>
      </c>
      <c r="T12" s="2">
        <v>0.93799999999999994</v>
      </c>
      <c r="V12" s="2">
        <v>2</v>
      </c>
      <c r="W12" s="2">
        <f t="shared" si="4"/>
        <v>3.4776985222435643E-2</v>
      </c>
      <c r="X12" s="2">
        <f t="shared" si="5"/>
        <v>0.10465347403405539</v>
      </c>
      <c r="Y12" s="2">
        <v>0.93200000000000005</v>
      </c>
      <c r="AA12" s="2">
        <v>2</v>
      </c>
      <c r="AB12" s="2">
        <f t="shared" si="6"/>
        <v>0.25190353146418937</v>
      </c>
      <c r="AC12" s="2">
        <f t="shared" si="7"/>
        <v>0.75885858242033788</v>
      </c>
      <c r="AD12" s="2">
        <v>0.94</v>
      </c>
      <c r="AF12" s="2">
        <v>2</v>
      </c>
      <c r="AG12" s="2">
        <f t="shared" si="8"/>
        <v>9.6642944510389517E-2</v>
      </c>
      <c r="AH12" s="2">
        <f t="shared" si="9"/>
        <v>0.24107662067511987</v>
      </c>
      <c r="AI12" s="2">
        <v>0.93700000000000006</v>
      </c>
      <c r="AK12" s="2">
        <v>2</v>
      </c>
      <c r="AL12" s="2">
        <f t="shared" si="10"/>
        <v>0.12975523495738411</v>
      </c>
      <c r="AM12" s="2">
        <f t="shared" si="11"/>
        <v>0.38158032523007684</v>
      </c>
      <c r="AN12" s="2">
        <v>0.93630000000000002</v>
      </c>
      <c r="AP12" s="2">
        <v>0.92100000000000004</v>
      </c>
      <c r="AQ12" s="2" t="s">
        <v>195</v>
      </c>
      <c r="AR12" s="2" t="s">
        <v>207</v>
      </c>
      <c r="AT12" s="2">
        <v>0.29980000000000001</v>
      </c>
      <c r="AU12" s="2">
        <f t="shared" si="12"/>
        <v>2.4848043211501438E-2</v>
      </c>
      <c r="AV12" s="2">
        <f t="shared" si="13"/>
        <v>0.10731758230290443</v>
      </c>
      <c r="AW12" s="2">
        <v>0.99050000000000005</v>
      </c>
      <c r="AX12" s="2">
        <v>0.38250000000000001</v>
      </c>
      <c r="AY12" s="2">
        <v>0.88480000000000003</v>
      </c>
      <c r="AZ12" s="2" t="s">
        <v>234</v>
      </c>
      <c r="BC12" s="2">
        <v>2</v>
      </c>
      <c r="BD12" s="2">
        <f t="shared" si="14"/>
        <v>0.25358651678683924</v>
      </c>
      <c r="BE12" s="2">
        <f t="shared" si="15"/>
        <v>0.76210483556447217</v>
      </c>
      <c r="BF12" s="2">
        <v>0.95599999999999996</v>
      </c>
      <c r="BG12" s="2">
        <v>0.624</v>
      </c>
      <c r="BH12"/>
      <c r="BI12" s="2">
        <v>0.94399999999999995</v>
      </c>
      <c r="BJ12" s="2">
        <v>0.64</v>
      </c>
      <c r="BL12" s="2">
        <v>0.02</v>
      </c>
      <c r="BM12" s="2">
        <f t="shared" si="16"/>
        <v>3.3089743375582796E-3</v>
      </c>
      <c r="BN12" s="2">
        <f t="shared" si="17"/>
        <v>2.9683483370477211E-2</v>
      </c>
      <c r="BO12" s="2">
        <v>0.99929999999999997</v>
      </c>
      <c r="BP12" s="2">
        <v>0.99929999999999997</v>
      </c>
      <c r="BQ12" s="2">
        <v>0.95799999999999996</v>
      </c>
      <c r="BR12" s="2">
        <v>0.95399999999999996</v>
      </c>
      <c r="BS12" s="2" t="s">
        <v>272</v>
      </c>
      <c r="BT12" s="2" t="s">
        <v>273</v>
      </c>
    </row>
    <row r="13" spans="1:72" ht="49" customHeight="1" x14ac:dyDescent="0.55000000000000004">
      <c r="A13" s="4" t="s">
        <v>225</v>
      </c>
      <c r="C13" s="2">
        <v>1951</v>
      </c>
      <c r="F13" s="2" t="s">
        <v>219</v>
      </c>
      <c r="O13" s="2">
        <v>6</v>
      </c>
      <c r="P13" s="2">
        <f t="shared" si="1"/>
        <v>9.7546228194460724E-2</v>
      </c>
      <c r="Q13" s="2">
        <f t="shared" si="2"/>
        <v>0.25962012589419375</v>
      </c>
      <c r="R13" s="2">
        <f t="shared" si="3"/>
        <v>0.90245377180553932</v>
      </c>
      <c r="S13" s="2">
        <v>0.98529999999999995</v>
      </c>
      <c r="T13" s="2">
        <v>1.04</v>
      </c>
      <c r="V13" s="2">
        <v>2.5</v>
      </c>
      <c r="W13" s="2">
        <f t="shared" si="4"/>
        <v>4.3096539597861319E-2</v>
      </c>
      <c r="X13" s="2">
        <f t="shared" si="5"/>
        <v>0.12748149715449902</v>
      </c>
      <c r="Y13" s="2">
        <v>0.91300000000000003</v>
      </c>
      <c r="AA13" s="2">
        <v>2.5</v>
      </c>
      <c r="AB13" s="2">
        <f t="shared" si="6"/>
        <v>0.29622441995696414</v>
      </c>
      <c r="AC13" s="2">
        <f t="shared" si="7"/>
        <v>0.79731154989941444</v>
      </c>
      <c r="AD13" s="2">
        <v>0.92400000000000004</v>
      </c>
      <c r="AF13" s="2">
        <v>2.5</v>
      </c>
      <c r="AG13" s="2">
        <f t="shared" si="8"/>
        <v>0.11795382929319435</v>
      </c>
      <c r="AH13" s="2">
        <f t="shared" si="9"/>
        <v>0.28421629958284483</v>
      </c>
      <c r="AI13" s="2">
        <v>0.92</v>
      </c>
      <c r="AK13" s="2">
        <v>2.5</v>
      </c>
      <c r="AL13" s="2">
        <f t="shared" si="10"/>
        <v>0.15709797260989863</v>
      </c>
      <c r="AM13" s="2">
        <f t="shared" si="11"/>
        <v>0.43543687083956412</v>
      </c>
      <c r="AN13" s="2">
        <v>0.92010000000000003</v>
      </c>
      <c r="AP13" s="2">
        <v>0.89700000000000002</v>
      </c>
      <c r="AQ13" s="2" t="s">
        <v>196</v>
      </c>
      <c r="AR13" s="2" t="s">
        <v>208</v>
      </c>
      <c r="AT13" s="2">
        <v>0.4002</v>
      </c>
      <c r="AU13" s="2">
        <f t="shared" si="12"/>
        <v>3.2895665921423928E-2</v>
      </c>
      <c r="AV13" s="2">
        <f t="shared" si="13"/>
        <v>0.13828717688701364</v>
      </c>
      <c r="AW13" s="2">
        <v>0.98750000000000004</v>
      </c>
      <c r="AX13" s="2">
        <v>0.34320000000000001</v>
      </c>
      <c r="AY13" s="2">
        <v>0.875</v>
      </c>
      <c r="AZ13" s="2" t="s">
        <v>235</v>
      </c>
      <c r="BC13" s="2">
        <v>2.4969999999999999</v>
      </c>
      <c r="BD13" s="2">
        <f t="shared" si="14"/>
        <v>0.29783436178013001</v>
      </c>
      <c r="BE13" s="2">
        <f t="shared" si="15"/>
        <v>0.79998440022501749</v>
      </c>
      <c r="BF13" s="2">
        <v>0.94599999999999995</v>
      </c>
      <c r="BG13" s="2">
        <v>0.61699999999999999</v>
      </c>
      <c r="BH13" s="2">
        <v>2.9980000000000002</v>
      </c>
      <c r="BI13" s="2">
        <v>0.93700000000000006</v>
      </c>
      <c r="BJ13" s="2">
        <v>0.60199999999999998</v>
      </c>
      <c r="BL13" s="2">
        <v>0.05</v>
      </c>
      <c r="BM13" s="2">
        <f t="shared" si="16"/>
        <v>8.2315787197836665E-3</v>
      </c>
      <c r="BN13" s="2">
        <f t="shared" si="17"/>
        <v>7.1045396172442529E-2</v>
      </c>
      <c r="BO13" s="2">
        <v>0.99829999999999997</v>
      </c>
      <c r="BP13" s="2">
        <v>0.99829999999999997</v>
      </c>
      <c r="BQ13" s="2">
        <v>0.94299999999999995</v>
      </c>
      <c r="BR13" s="2">
        <v>0.93500000000000005</v>
      </c>
      <c r="BS13" s="2" t="s">
        <v>274</v>
      </c>
      <c r="BT13" s="2" t="s">
        <v>275</v>
      </c>
    </row>
    <row r="14" spans="1:72" ht="49" customHeight="1" x14ac:dyDescent="0.55000000000000004">
      <c r="A14" s="4" t="s">
        <v>226</v>
      </c>
      <c r="B14" s="2" t="s">
        <v>228</v>
      </c>
      <c r="C14" s="2">
        <v>2024</v>
      </c>
      <c r="D14" s="2" t="s">
        <v>229</v>
      </c>
      <c r="F14" s="2" t="s">
        <v>246</v>
      </c>
      <c r="V14" s="2">
        <v>3</v>
      </c>
      <c r="W14" s="2">
        <f t="shared" si="4"/>
        <v>5.1273901968132293E-2</v>
      </c>
      <c r="X14" s="2">
        <f t="shared" si="5"/>
        <v>0.14917440138037943</v>
      </c>
      <c r="Y14" s="2">
        <v>0.89400000000000002</v>
      </c>
      <c r="AA14" s="2">
        <v>3</v>
      </c>
      <c r="AB14" s="2">
        <f t="shared" si="6"/>
        <v>0.33558746359849817</v>
      </c>
      <c r="AC14" s="2">
        <f t="shared" si="7"/>
        <v>0.82518754740367339</v>
      </c>
      <c r="AD14" s="2">
        <v>0.91</v>
      </c>
      <c r="AF14" s="2">
        <v>3</v>
      </c>
      <c r="AG14" s="2">
        <f t="shared" si="8"/>
        <v>0.13828240725979835</v>
      </c>
      <c r="AH14" s="2">
        <f t="shared" si="9"/>
        <v>0.3227153660669968</v>
      </c>
      <c r="AI14" s="2">
        <v>0.90500000000000003</v>
      </c>
      <c r="AK14" s="2">
        <v>3</v>
      </c>
      <c r="AL14" s="2">
        <f t="shared" si="10"/>
        <v>0.18277485528985751</v>
      </c>
      <c r="AM14" s="2">
        <f t="shared" si="11"/>
        <v>0.480664440986109</v>
      </c>
      <c r="AN14" s="2">
        <v>0.90400000000000003</v>
      </c>
      <c r="AP14" s="2">
        <v>0.871</v>
      </c>
      <c r="AQ14" s="2" t="s">
        <v>197</v>
      </c>
      <c r="AR14" s="2" t="s">
        <v>209</v>
      </c>
      <c r="AT14" s="2">
        <v>0.50019999999999998</v>
      </c>
      <c r="AU14" s="2">
        <f t="shared" si="12"/>
        <v>4.0780266594919894E-2</v>
      </c>
      <c r="AV14" s="2">
        <f t="shared" si="13"/>
        <v>0.16706871510031945</v>
      </c>
      <c r="AW14" s="2">
        <v>0.98450000000000004</v>
      </c>
      <c r="AX14" s="2">
        <v>0.31409999999999999</v>
      </c>
      <c r="AY14" s="2">
        <v>0.86719999999999997</v>
      </c>
      <c r="AZ14" s="2" t="s">
        <v>236</v>
      </c>
      <c r="BC14" s="2">
        <v>2.5009999999999999</v>
      </c>
      <c r="BD14" s="2">
        <f t="shared" si="14"/>
        <v>0.29816921051903705</v>
      </c>
      <c r="BE14" s="2">
        <f t="shared" si="15"/>
        <v>0.8002403947272414</v>
      </c>
      <c r="BF14" s="2">
        <v>0.94699999999999995</v>
      </c>
      <c r="BG14" s="2">
        <v>0.60399999999999998</v>
      </c>
      <c r="BH14" s="2">
        <v>3</v>
      </c>
      <c r="BI14" s="2">
        <v>0.93700000000000006</v>
      </c>
      <c r="BJ14" s="2">
        <v>0.60099999999999998</v>
      </c>
      <c r="BL14" s="2">
        <v>0.1</v>
      </c>
      <c r="BM14" s="2">
        <f t="shared" si="16"/>
        <v>1.6328746080807803E-2</v>
      </c>
      <c r="BN14" s="2">
        <f t="shared" si="17"/>
        <v>0.13266551805616264</v>
      </c>
      <c r="BO14" s="2">
        <v>0.99660000000000004</v>
      </c>
      <c r="BP14" s="2">
        <v>0.99670000000000003</v>
      </c>
      <c r="BQ14" s="2">
        <v>0.93200000000000005</v>
      </c>
      <c r="BR14" s="2">
        <v>0.91900000000000004</v>
      </c>
      <c r="BS14" s="2" t="s">
        <v>276</v>
      </c>
      <c r="BT14" s="2" t="s">
        <v>277</v>
      </c>
    </row>
    <row r="15" spans="1:72" ht="49" customHeight="1" x14ac:dyDescent="0.55000000000000004">
      <c r="A15" s="4" t="s">
        <v>247</v>
      </c>
      <c r="B15" s="2" t="s">
        <v>248</v>
      </c>
      <c r="C15" s="2">
        <v>2014</v>
      </c>
      <c r="F15" s="2" t="s">
        <v>219</v>
      </c>
      <c r="V15" s="2">
        <v>3.5</v>
      </c>
      <c r="W15" s="2">
        <f t="shared" si="4"/>
        <v>5.9312686814621103E-2</v>
      </c>
      <c r="X15" s="2">
        <f t="shared" si="5"/>
        <v>0.16981479813424177</v>
      </c>
      <c r="Y15" s="2">
        <v>0.872</v>
      </c>
      <c r="AA15" s="2">
        <v>3.5</v>
      </c>
      <c r="AB15" s="2">
        <f>$T$3*AA15/(1+$T$3*AA15)</f>
        <v>0.37078049331438545</v>
      </c>
      <c r="AC15" s="2">
        <f t="shared" si="7"/>
        <v>0.84632294595670765</v>
      </c>
      <c r="AD15" s="2">
        <v>0.89400000000000002</v>
      </c>
      <c r="AF15" s="2">
        <v>3.5</v>
      </c>
      <c r="AG15" s="2">
        <f t="shared" si="8"/>
        <v>0.15769506624096574</v>
      </c>
      <c r="AH15" s="2">
        <f t="shared" si="9"/>
        <v>0.3572843994516518</v>
      </c>
      <c r="AI15" s="2">
        <v>0.88900000000000001</v>
      </c>
      <c r="AK15" s="2">
        <v>3.5</v>
      </c>
      <c r="AL15" s="2">
        <f t="shared" si="10"/>
        <v>0.20693362074058921</v>
      </c>
      <c r="AM15" s="2">
        <f t="shared" si="11"/>
        <v>0.51918304327307407</v>
      </c>
      <c r="AN15" s="2">
        <v>0.88700000000000001</v>
      </c>
      <c r="AP15" s="2">
        <v>0.84199999999999997</v>
      </c>
      <c r="AQ15" s="2" t="s">
        <v>198</v>
      </c>
      <c r="AR15" s="2" t="s">
        <v>210</v>
      </c>
      <c r="AT15" s="2">
        <v>0.59989999999999999</v>
      </c>
      <c r="AU15" s="2">
        <f t="shared" si="12"/>
        <v>4.8514260317260971E-2</v>
      </c>
      <c r="AV15" s="2">
        <f t="shared" si="13"/>
        <v>0.19391160513049979</v>
      </c>
      <c r="AW15" s="2">
        <v>0.98160000000000003</v>
      </c>
      <c r="AX15" s="2">
        <v>0.29160000000000003</v>
      </c>
      <c r="AY15" s="2">
        <v>0.86050000000000004</v>
      </c>
      <c r="AZ15" s="2" t="s">
        <v>237</v>
      </c>
      <c r="BC15" s="2">
        <v>2.9940000000000002</v>
      </c>
      <c r="BD15" s="2">
        <f t="shared" si="14"/>
        <v>0.33712971519022544</v>
      </c>
      <c r="BE15" s="2">
        <f t="shared" si="15"/>
        <v>0.827457924973381</v>
      </c>
      <c r="BF15" s="2">
        <v>0.94099999999999995</v>
      </c>
      <c r="BG15" s="2">
        <v>0.56299999999999994</v>
      </c>
      <c r="BH15" s="2">
        <v>3.4990000000000001</v>
      </c>
      <c r="BI15" s="2">
        <v>0.93</v>
      </c>
      <c r="BJ15" s="2">
        <v>0.57499999999999996</v>
      </c>
      <c r="BL15" s="2">
        <v>0.2</v>
      </c>
      <c r="BM15" s="2">
        <f t="shared" si="16"/>
        <v>3.2132803768023133E-2</v>
      </c>
      <c r="BN15" s="2">
        <f t="shared" si="17"/>
        <v>0.23425365377739787</v>
      </c>
      <c r="BO15" s="2">
        <v>0.99339999999999995</v>
      </c>
      <c r="BP15" s="2">
        <v>0.99350000000000005</v>
      </c>
      <c r="BQ15" s="2">
        <v>0.92200000000000004</v>
      </c>
      <c r="BR15" s="2">
        <v>0.90400000000000003</v>
      </c>
      <c r="BS15" s="2" t="s">
        <v>278</v>
      </c>
      <c r="BT15" s="2" t="s">
        <v>279</v>
      </c>
    </row>
    <row r="16" spans="1:72" ht="49" customHeight="1" x14ac:dyDescent="0.55000000000000004">
      <c r="A16" s="4" t="s">
        <v>249</v>
      </c>
      <c r="B16" s="2" t="s">
        <v>250</v>
      </c>
      <c r="F16" s="2" t="s">
        <v>251</v>
      </c>
      <c r="V16" s="2">
        <v>4</v>
      </c>
      <c r="W16" s="2">
        <f t="shared" si="4"/>
        <v>6.7216387142510672E-2</v>
      </c>
      <c r="X16" s="2">
        <f t="shared" si="5"/>
        <v>0.1894774723368661</v>
      </c>
      <c r="Y16" s="2">
        <v>0.85199999999999998</v>
      </c>
      <c r="AA16" s="2">
        <v>4</v>
      </c>
      <c r="AB16" s="2">
        <f t="shared" si="6"/>
        <v>0.40243281552144905</v>
      </c>
      <c r="AC16" s="2">
        <f t="shared" si="7"/>
        <v>0.86289891638256044</v>
      </c>
      <c r="AD16" s="2">
        <v>0.879</v>
      </c>
      <c r="AF16" s="2">
        <v>4</v>
      </c>
      <c r="AG16" s="2">
        <f t="shared" si="8"/>
        <v>0.17625234356208255</v>
      </c>
      <c r="AH16" s="2">
        <f t="shared" si="9"/>
        <v>0.38849595046594171</v>
      </c>
      <c r="AI16" s="2">
        <v>0.873</v>
      </c>
      <c r="AK16" s="2">
        <v>4</v>
      </c>
      <c r="AL16" s="2">
        <f t="shared" si="10"/>
        <v>0.22970503865340117</v>
      </c>
      <c r="AM16" s="2">
        <f t="shared" si="11"/>
        <v>0.55238239610358042</v>
      </c>
      <c r="AN16" s="2">
        <v>0.86899999999999999</v>
      </c>
      <c r="AP16" s="2">
        <v>0.81100000000000005</v>
      </c>
      <c r="AQ16" s="2" t="s">
        <v>199</v>
      </c>
      <c r="AR16" s="2" t="s">
        <v>211</v>
      </c>
      <c r="AT16" s="2">
        <v>0.70020000000000004</v>
      </c>
      <c r="AU16" s="2">
        <f t="shared" si="12"/>
        <v>5.6169966863452679E-2</v>
      </c>
      <c r="AV16" s="2">
        <f t="shared" si="13"/>
        <v>0.21922507777099209</v>
      </c>
      <c r="AW16" s="2">
        <v>0.97870000000000001</v>
      </c>
      <c r="AX16" s="2">
        <v>0.27350000000000002</v>
      </c>
      <c r="AY16" s="2">
        <v>0.85470000000000002</v>
      </c>
      <c r="AZ16" s="2" t="s">
        <v>238</v>
      </c>
      <c r="BC16" s="2">
        <v>2.9990000000000001</v>
      </c>
      <c r="BD16" s="2">
        <f t="shared" si="14"/>
        <v>0.33750270704675117</v>
      </c>
      <c r="BE16" s="2">
        <f t="shared" si="15"/>
        <v>0.82769602498945793</v>
      </c>
      <c r="BF16" s="2">
        <v>0.94</v>
      </c>
      <c r="BG16" s="2">
        <v>0.57199999999999995</v>
      </c>
      <c r="BH16" s="2">
        <v>4.0060000000000002</v>
      </c>
      <c r="BI16" s="2">
        <v>0.92300000000000004</v>
      </c>
      <c r="BJ16" s="2">
        <v>0.55500000000000005</v>
      </c>
      <c r="BL16" s="2">
        <v>0.3</v>
      </c>
      <c r="BM16" s="2">
        <f t="shared" si="16"/>
        <v>4.7437062737890681E-2</v>
      </c>
      <c r="BN16" s="2">
        <f t="shared" si="17"/>
        <v>0.31453947054939485</v>
      </c>
      <c r="BO16" s="2">
        <v>0.99009999999999998</v>
      </c>
      <c r="BP16" s="2">
        <v>0.99029999999999996</v>
      </c>
      <c r="BQ16" s="2">
        <v>0.91900000000000004</v>
      </c>
      <c r="BR16" s="2">
        <v>0.89800000000000002</v>
      </c>
      <c r="BS16" s="2" t="s">
        <v>280</v>
      </c>
      <c r="BT16" s="2" t="s">
        <v>281</v>
      </c>
    </row>
    <row r="17" spans="1:72" ht="49" customHeight="1" x14ac:dyDescent="0.55000000000000004">
      <c r="A17" s="4" t="s">
        <v>252</v>
      </c>
      <c r="B17" s="2" t="s">
        <v>253</v>
      </c>
      <c r="C17" s="2">
        <v>2025</v>
      </c>
      <c r="E17" s="2" t="s">
        <v>304</v>
      </c>
      <c r="V17" s="2">
        <v>4.5</v>
      </c>
      <c r="W17" s="2">
        <f t="shared" si="4"/>
        <v>7.4988379541517991E-2</v>
      </c>
      <c r="X17" s="2">
        <f t="shared" si="5"/>
        <v>0.20823028780433153</v>
      </c>
      <c r="Y17" s="2">
        <v>0.83</v>
      </c>
      <c r="AA17" s="2">
        <v>4.5</v>
      </c>
      <c r="AB17" s="2">
        <f t="shared" si="6"/>
        <v>0.43105317462371995</v>
      </c>
      <c r="AC17" s="2">
        <f t="shared" si="7"/>
        <v>0.87624718737205387</v>
      </c>
      <c r="AD17" s="2">
        <v>0.86299999999999999</v>
      </c>
      <c r="AF17" s="2">
        <v>4.5</v>
      </c>
      <c r="AG17" s="2">
        <f t="shared" si="8"/>
        <v>0.19400955662868707</v>
      </c>
      <c r="AH17" s="2">
        <f t="shared" si="9"/>
        <v>0.41681650379759239</v>
      </c>
      <c r="AI17" s="2">
        <v>0.85499999999999998</v>
      </c>
      <c r="AK17" s="2">
        <v>4.5</v>
      </c>
      <c r="AL17" s="2">
        <f t="shared" si="10"/>
        <v>0.25120527870326731</v>
      </c>
      <c r="AM17" s="2">
        <f t="shared" si="11"/>
        <v>0.58129318062265156</v>
      </c>
      <c r="AN17" s="2">
        <v>0.85199999999999998</v>
      </c>
      <c r="AP17" s="2">
        <v>0.78</v>
      </c>
      <c r="AQ17" s="2" t="s">
        <v>200</v>
      </c>
      <c r="AR17" s="2" t="s">
        <v>212</v>
      </c>
      <c r="AT17" s="2">
        <v>0.80020000000000002</v>
      </c>
      <c r="AU17" s="2">
        <f t="shared" si="12"/>
        <v>6.3681106710595001E-2</v>
      </c>
      <c r="AV17" s="2">
        <f t="shared" si="13"/>
        <v>0.2429281809430828</v>
      </c>
      <c r="AW17" s="2">
        <v>0.9758</v>
      </c>
      <c r="AX17" s="2">
        <v>0.25890000000000002</v>
      </c>
      <c r="AY17" s="2">
        <v>0.84950000000000003</v>
      </c>
      <c r="AZ17" s="2" t="s">
        <v>239</v>
      </c>
      <c r="BC17" s="2">
        <v>3.496</v>
      </c>
      <c r="BD17" s="2">
        <f t="shared" si="14"/>
        <v>0.3725944959271093</v>
      </c>
      <c r="BE17" s="2">
        <f t="shared" si="15"/>
        <v>0.84847966932907226</v>
      </c>
      <c r="BF17" s="2">
        <v>0.93300000000000005</v>
      </c>
      <c r="BG17" s="2">
        <v>0.55000000000000004</v>
      </c>
      <c r="BH17" s="2">
        <v>4.492</v>
      </c>
      <c r="BI17" s="2">
        <v>0.91700000000000004</v>
      </c>
      <c r="BJ17" s="2">
        <v>0.53500000000000003</v>
      </c>
      <c r="BL17" s="2">
        <v>0.4</v>
      </c>
      <c r="BM17" s="2">
        <f t="shared" si="16"/>
        <v>6.2264862914375774E-2</v>
      </c>
      <c r="BN17" s="2">
        <f t="shared" si="17"/>
        <v>0.3795875394988239</v>
      </c>
      <c r="BO17" s="2">
        <v>0.98680000000000001</v>
      </c>
      <c r="BP17" s="2">
        <v>0.98709999999999998</v>
      </c>
      <c r="BQ17" s="2">
        <v>0.91800000000000004</v>
      </c>
      <c r="BR17" s="2">
        <v>0.89700000000000002</v>
      </c>
      <c r="BS17" s="2" t="s">
        <v>282</v>
      </c>
      <c r="BT17" s="2" t="s">
        <v>283</v>
      </c>
    </row>
    <row r="18" spans="1:72" ht="49" customHeight="1" x14ac:dyDescent="0.55000000000000004">
      <c r="V18" s="2">
        <v>5</v>
      </c>
      <c r="W18" s="2">
        <f t="shared" si="4"/>
        <v>8.2631928995711312E-2</v>
      </c>
      <c r="X18" s="2">
        <f t="shared" si="5"/>
        <v>0.22613496979991718</v>
      </c>
      <c r="Y18" s="2">
        <v>0.80800000000000005</v>
      </c>
      <c r="AA18" s="2">
        <v>5</v>
      </c>
      <c r="AB18" s="2">
        <f t="shared" si="6"/>
        <v>0.45705730488675578</v>
      </c>
      <c r="AC18" s="2">
        <f t="shared" si="7"/>
        <v>0.88722686942509832</v>
      </c>
      <c r="AD18" s="2">
        <v>0.84699999999999998</v>
      </c>
      <c r="AF18" s="2">
        <v>5</v>
      </c>
      <c r="AG18" s="2">
        <f t="shared" si="8"/>
        <v>0.21101735367330596</v>
      </c>
      <c r="AH18" s="2">
        <f t="shared" si="9"/>
        <v>0.44262995209633699</v>
      </c>
      <c r="AI18" s="2">
        <v>0.84199999999999997</v>
      </c>
      <c r="AP18" s="2">
        <v>0.748</v>
      </c>
      <c r="AQ18" s="2" t="s">
        <v>201</v>
      </c>
      <c r="AR18" s="2" t="s">
        <v>213</v>
      </c>
      <c r="AT18" s="2">
        <v>0.90010000000000001</v>
      </c>
      <c r="AU18" s="2">
        <f t="shared" si="12"/>
        <v>7.1066306676348431E-2</v>
      </c>
      <c r="AV18" s="2">
        <f t="shared" si="13"/>
        <v>0.26521286011932754</v>
      </c>
      <c r="AW18" s="2">
        <v>0.97299999999999998</v>
      </c>
      <c r="AX18" s="2">
        <v>0.24679999999999999</v>
      </c>
      <c r="AY18" s="2">
        <v>0.8448</v>
      </c>
      <c r="AZ18" s="2" t="s">
        <v>240</v>
      </c>
      <c r="BC18" s="2">
        <v>3.9950000000000001</v>
      </c>
      <c r="BD18" s="2">
        <f t="shared" si="14"/>
        <v>0.40427633678677316</v>
      </c>
      <c r="BE18" s="2">
        <f t="shared" si="15"/>
        <v>0.86484761840624835</v>
      </c>
      <c r="BF18" s="2">
        <v>0.92800000000000005</v>
      </c>
      <c r="BG18" s="2">
        <v>0.51900000000000002</v>
      </c>
      <c r="BH18" s="2">
        <v>5</v>
      </c>
      <c r="BI18" s="2">
        <v>0.91200000000000003</v>
      </c>
      <c r="BJ18" s="2">
        <v>0.51100000000000001</v>
      </c>
      <c r="BL18" s="2">
        <v>0.5</v>
      </c>
      <c r="BM18" s="2">
        <f t="shared" si="16"/>
        <v>7.6638113239255054E-2</v>
      </c>
      <c r="BN18" s="2">
        <f t="shared" si="17"/>
        <v>0.43335991811487096</v>
      </c>
      <c r="BO18" s="2">
        <v>0.98360000000000003</v>
      </c>
      <c r="BP18" s="2">
        <v>0.9839</v>
      </c>
      <c r="BQ18" s="2">
        <v>0.91800000000000004</v>
      </c>
      <c r="BR18" s="2">
        <v>0.89900000000000002</v>
      </c>
      <c r="BS18" s="2" t="s">
        <v>284</v>
      </c>
      <c r="BT18" s="2" t="s">
        <v>285</v>
      </c>
    </row>
    <row r="19" spans="1:72" ht="49" customHeight="1" x14ac:dyDescent="0.55000000000000004">
      <c r="A19" s="4" t="s">
        <v>265</v>
      </c>
      <c r="B19" s="2" t="s">
        <v>264</v>
      </c>
      <c r="C19" s="2">
        <v>2022</v>
      </c>
      <c r="E19" s="2" t="s">
        <v>266</v>
      </c>
      <c r="F19" s="2" t="s">
        <v>267</v>
      </c>
      <c r="V19" s="2">
        <v>5.5</v>
      </c>
      <c r="W19" s="2">
        <f t="shared" si="4"/>
        <v>9.0150193456815117E-2</v>
      </c>
      <c r="X19" s="2">
        <f t="shared" si="5"/>
        <v>0.24324778375654069</v>
      </c>
      <c r="Y19" s="2">
        <v>0.78400000000000003</v>
      </c>
      <c r="AA19" s="2">
        <v>5.5</v>
      </c>
      <c r="AB19" s="2">
        <f t="shared" si="6"/>
        <v>0.48078825688416366</v>
      </c>
      <c r="AC19" s="2">
        <f t="shared" si="7"/>
        <v>0.8964170289391088</v>
      </c>
      <c r="AD19" s="2">
        <v>0.83299999999999996</v>
      </c>
      <c r="AF19" s="2">
        <v>5.5</v>
      </c>
      <c r="AG19" s="2">
        <f t="shared" si="8"/>
        <v>0.22732219621302879</v>
      </c>
      <c r="AH19" s="2">
        <f t="shared" si="9"/>
        <v>0.46625510004616011</v>
      </c>
      <c r="AI19" s="2">
        <v>0.82399999999999995</v>
      </c>
      <c r="AP19" s="2">
        <v>0.71399999999999997</v>
      </c>
      <c r="AR19" s="2" t="s">
        <v>214</v>
      </c>
      <c r="AT19" s="2">
        <v>1.002</v>
      </c>
      <c r="AU19" s="2">
        <f t="shared" si="12"/>
        <v>7.8480293247622956E-2</v>
      </c>
      <c r="AV19" s="2">
        <f t="shared" si="13"/>
        <v>0.28663150195679926</v>
      </c>
      <c r="AW19" s="2">
        <v>0.97009999999999996</v>
      </c>
      <c r="AX19" s="2">
        <v>0.2366</v>
      </c>
      <c r="AY19" s="2">
        <v>0.84040000000000004</v>
      </c>
      <c r="AZ19" s="2" t="s">
        <v>241</v>
      </c>
      <c r="BC19" s="2">
        <v>4.4969999999999999</v>
      </c>
      <c r="BD19" s="2">
        <f t="shared" si="14"/>
        <v>0.43307616969184493</v>
      </c>
      <c r="BE19" s="2">
        <f t="shared" si="15"/>
        <v>0.87809549523948771</v>
      </c>
      <c r="BF19" s="2">
        <v>0.92200000000000004</v>
      </c>
      <c r="BG19" s="2">
        <v>0.501</v>
      </c>
      <c r="BH19" s="2">
        <v>5.4989999999999997</v>
      </c>
      <c r="BI19" s="2">
        <v>0.90700000000000003</v>
      </c>
      <c r="BJ19" s="2">
        <v>0.49199999999999999</v>
      </c>
      <c r="BL19" s="2">
        <v>0.6</v>
      </c>
      <c r="BM19" s="2">
        <f t="shared" si="16"/>
        <v>9.0577399684321228E-2</v>
      </c>
      <c r="BN19" s="2">
        <f t="shared" si="17"/>
        <v>0.47855462326732134</v>
      </c>
      <c r="BO19" s="2">
        <v>0.98029999999999995</v>
      </c>
      <c r="BP19" s="2">
        <v>0.98060000000000003</v>
      </c>
      <c r="BQ19" s="2">
        <v>0.91900000000000004</v>
      </c>
      <c r="BR19" s="2">
        <v>0.90200000000000002</v>
      </c>
      <c r="BS19" s="2" t="s">
        <v>286</v>
      </c>
      <c r="BT19" s="2" t="s">
        <v>287</v>
      </c>
    </row>
    <row r="20" spans="1:72" ht="49" customHeight="1" x14ac:dyDescent="0.55000000000000004">
      <c r="V20" s="2">
        <v>6</v>
      </c>
      <c r="W20" s="2">
        <f t="shared" si="4"/>
        <v>9.7546228194460724E-2</v>
      </c>
      <c r="X20" s="2">
        <f t="shared" si="5"/>
        <v>0.25962012589419375</v>
      </c>
      <c r="Y20" s="2">
        <v>0.76200000000000001</v>
      </c>
      <c r="AA20" s="2">
        <v>6</v>
      </c>
      <c r="AB20" s="2">
        <f t="shared" si="6"/>
        <v>0.50253161660310686</v>
      </c>
      <c r="AC20" s="2">
        <f t="shared" si="7"/>
        <v>0.90422219741472754</v>
      </c>
      <c r="AD20" s="2">
        <v>0.81699999999999995</v>
      </c>
      <c r="AF20" s="2">
        <v>6</v>
      </c>
      <c r="AG20" s="2">
        <f>$S$3*AF20/(1+$S$3*AF20)</f>
        <v>0.24296678289649989</v>
      </c>
      <c r="AH20" s="2">
        <f>AG20*$S$3/(AG20*$S$3+(1-AG20)*$P$3)</f>
        <v>0.48795889780364277</v>
      </c>
      <c r="AI20" s="2">
        <v>0.81200000000000006</v>
      </c>
      <c r="AP20" s="2">
        <v>0.68</v>
      </c>
      <c r="AR20" s="2" t="s">
        <v>215</v>
      </c>
      <c r="BC20" s="2">
        <v>4.9859999999999998</v>
      </c>
      <c r="BD20" s="2">
        <f t="shared" si="14"/>
        <v>0.45857322284429874</v>
      </c>
      <c r="BE20" s="2">
        <f t="shared" si="15"/>
        <v>0.88872080714566659</v>
      </c>
      <c r="BF20" s="2">
        <v>0.91600000000000004</v>
      </c>
      <c r="BG20" s="2">
        <v>0.48799999999999999</v>
      </c>
      <c r="BH20" s="2">
        <v>6</v>
      </c>
      <c r="BI20" s="2">
        <v>0.90100000000000002</v>
      </c>
      <c r="BJ20" s="2">
        <v>0.48199999999999998</v>
      </c>
      <c r="BL20" s="2">
        <v>0.7</v>
      </c>
      <c r="BM20" s="2">
        <f t="shared" si="16"/>
        <v>0.10410208362562001</v>
      </c>
      <c r="BN20" s="2">
        <f t="shared" si="17"/>
        <v>0.51707248879871404</v>
      </c>
      <c r="BO20" s="2">
        <v>0.97699999999999998</v>
      </c>
      <c r="BP20" s="2">
        <v>0.97729999999999995</v>
      </c>
      <c r="BQ20" s="2">
        <v>0.92100000000000004</v>
      </c>
      <c r="BR20" s="2">
        <v>0.90700000000000003</v>
      </c>
      <c r="BS20" s="2" t="s">
        <v>288</v>
      </c>
      <c r="BT20" s="2" t="s">
        <v>289</v>
      </c>
    </row>
    <row r="21" spans="1:72" ht="49" customHeight="1" x14ac:dyDescent="0.55000000000000004">
      <c r="BC21" s="2">
        <v>4.9909999999999997</v>
      </c>
      <c r="BD21" s="2">
        <f t="shared" si="14"/>
        <v>0.45882208936917845</v>
      </c>
      <c r="BE21" s="2">
        <f t="shared" si="15"/>
        <v>0.88881989265984018</v>
      </c>
      <c r="BF21" s="2">
        <v>0.91700000000000004</v>
      </c>
      <c r="BG21" s="2">
        <v>0.48099999999999998</v>
      </c>
      <c r="BH21" s="2">
        <v>6.4950000000000001</v>
      </c>
      <c r="BI21" s="2">
        <v>0.89600000000000002</v>
      </c>
      <c r="BJ21" s="2">
        <v>0.46899999999999997</v>
      </c>
      <c r="BL21" s="2">
        <v>0.8</v>
      </c>
      <c r="BM21" s="2">
        <f t="shared" si="16"/>
        <v>0.11723039156834966</v>
      </c>
      <c r="BN21" s="2">
        <f t="shared" si="17"/>
        <v>0.55029134234819244</v>
      </c>
      <c r="BO21" s="2">
        <v>0.97370000000000001</v>
      </c>
      <c r="BP21" s="2">
        <v>0.97399999999999998</v>
      </c>
      <c r="BQ21" s="2">
        <v>0.92300000000000004</v>
      </c>
      <c r="BR21" s="2">
        <v>0.91400000000000003</v>
      </c>
      <c r="BS21" s="2" t="s">
        <v>290</v>
      </c>
      <c r="BT21" s="2" t="s">
        <v>291</v>
      </c>
    </row>
    <row r="22" spans="1:72" ht="49" customHeight="1" x14ac:dyDescent="0.55000000000000004">
      <c r="BC22" s="2">
        <v>5.4969999999999999</v>
      </c>
      <c r="BD22" s="2">
        <f t="shared" si="14"/>
        <v>0.48287686089541143</v>
      </c>
      <c r="BE22" s="2">
        <f t="shared" si="15"/>
        <v>0.89801026634902636</v>
      </c>
      <c r="BF22" s="2">
        <v>0.91100000000000003</v>
      </c>
      <c r="BG22" s="2">
        <v>0.47</v>
      </c>
      <c r="BH22" s="2">
        <v>7</v>
      </c>
      <c r="BI22" s="2">
        <v>0.89100000000000001</v>
      </c>
      <c r="BJ22" s="2">
        <v>0.45700000000000002</v>
      </c>
      <c r="BL22" s="2">
        <v>0.9</v>
      </c>
      <c r="BM22" s="2">
        <f t="shared" si="16"/>
        <v>0.12997949709682857</v>
      </c>
      <c r="BN22" s="2">
        <f t="shared" si="17"/>
        <v>0.57923430709363155</v>
      </c>
      <c r="BO22" s="2">
        <v>0.97040000000000004</v>
      </c>
      <c r="BP22" s="2">
        <v>0.97050000000000003</v>
      </c>
      <c r="BQ22" s="2">
        <v>0.92500000000000004</v>
      </c>
      <c r="BR22" s="2">
        <v>0.92100000000000004</v>
      </c>
      <c r="BS22" s="2" t="s">
        <v>292</v>
      </c>
      <c r="BT22" s="2" t="s">
        <v>293</v>
      </c>
    </row>
    <row r="23" spans="1:72" ht="49" customHeight="1" x14ac:dyDescent="0.55000000000000004">
      <c r="BC23" s="2">
        <v>6.0090000000000003</v>
      </c>
      <c r="BD23" s="2">
        <f t="shared" si="14"/>
        <v>0.50513394581552229</v>
      </c>
      <c r="BE23" s="2">
        <f t="shared" si="15"/>
        <v>0.90588246542043027</v>
      </c>
      <c r="BF23" s="2">
        <v>0.90700000000000003</v>
      </c>
      <c r="BG23" s="2">
        <v>0.45</v>
      </c>
      <c r="BH23" s="2">
        <v>7.4980000000000002</v>
      </c>
      <c r="BI23" s="2">
        <v>0.88600000000000001</v>
      </c>
      <c r="BJ23" s="2">
        <v>0.44800000000000001</v>
      </c>
      <c r="BL23" s="2">
        <v>1</v>
      </c>
      <c r="BM23" s="2">
        <f t="shared" si="16"/>
        <v>0.14236559582434957</v>
      </c>
      <c r="BN23" s="2">
        <f t="shared" si="17"/>
        <v>0.60467704257395172</v>
      </c>
      <c r="BO23" s="2">
        <v>0.96709999999999996</v>
      </c>
      <c r="BP23" s="2">
        <v>0.96699999999999997</v>
      </c>
      <c r="BQ23" s="2">
        <v>0.92800000000000005</v>
      </c>
      <c r="BR23" s="2">
        <v>0.92800000000000005</v>
      </c>
      <c r="BS23" s="2" t="s">
        <v>294</v>
      </c>
      <c r="BT23" s="2" t="s">
        <v>295</v>
      </c>
    </row>
    <row r="24" spans="1:72" ht="49" customHeight="1" x14ac:dyDescent="0.55000000000000004">
      <c r="BC24" s="2">
        <v>6.5</v>
      </c>
      <c r="BD24" s="2">
        <f t="shared" si="14"/>
        <v>0.52474984019713378</v>
      </c>
      <c r="BE24" s="2">
        <f t="shared" si="15"/>
        <v>0.91236894675964941</v>
      </c>
      <c r="BF24" s="2">
        <v>0.90200000000000002</v>
      </c>
      <c r="BG24" s="2">
        <v>0.44</v>
      </c>
      <c r="BH24" s="2">
        <v>8.1010000000000009</v>
      </c>
      <c r="BI24" s="2">
        <v>0.88100000000000001</v>
      </c>
      <c r="BJ24" s="2">
        <v>0.434</v>
      </c>
    </row>
    <row r="25" spans="1:72" ht="49" customHeight="1" x14ac:dyDescent="0.55000000000000004">
      <c r="BC25" s="2">
        <v>6.9850000000000003</v>
      </c>
      <c r="BD25" s="2">
        <f t="shared" si="14"/>
        <v>0.54265684223437838</v>
      </c>
      <c r="BE25" s="2">
        <f t="shared" si="15"/>
        <v>0.91795434885155569</v>
      </c>
      <c r="BF25" s="2">
        <v>0.89600000000000002</v>
      </c>
      <c r="BG25" s="2">
        <v>0.436</v>
      </c>
      <c r="BH25" s="2">
        <v>9.016</v>
      </c>
      <c r="BI25" s="2">
        <v>0.872</v>
      </c>
      <c r="BJ25" s="2">
        <v>0.42099999999999999</v>
      </c>
    </row>
    <row r="26" spans="1:72" ht="49" customHeight="1" x14ac:dyDescent="0.55000000000000004">
      <c r="BC26" s="2">
        <v>7.4950000000000001</v>
      </c>
      <c r="BD26" s="2">
        <f t="shared" si="14"/>
        <v>0.56008678871780104</v>
      </c>
      <c r="BE26" s="2">
        <f t="shared" si="15"/>
        <v>0.92310789978501107</v>
      </c>
      <c r="BF26" s="2">
        <v>0.89200000000000002</v>
      </c>
      <c r="BG26" s="2">
        <v>0.42299999999999999</v>
      </c>
      <c r="BH26" s="2">
        <v>9.9990000000000006</v>
      </c>
      <c r="BI26" s="2">
        <v>0.86199999999999999</v>
      </c>
      <c r="BJ26" s="2">
        <v>0.41199999999999998</v>
      </c>
    </row>
    <row r="27" spans="1:72" ht="49" customHeight="1" x14ac:dyDescent="0.55000000000000004">
      <c r="BC27" s="2">
        <v>7.9480000000000004</v>
      </c>
      <c r="BD27" s="2">
        <f t="shared" si="14"/>
        <v>0.57449103724090178</v>
      </c>
      <c r="BE27" s="2">
        <f t="shared" si="15"/>
        <v>0.9271712290257752</v>
      </c>
      <c r="BF27" s="2">
        <v>0.88800000000000001</v>
      </c>
      <c r="BG27" s="2">
        <v>0.41399999999999998</v>
      </c>
      <c r="BH27" s="2">
        <v>11.02</v>
      </c>
      <c r="BI27" s="2">
        <v>0.85399999999999998</v>
      </c>
      <c r="BJ27" s="2">
        <v>0.39700000000000002</v>
      </c>
    </row>
    <row r="28" spans="1:72" ht="49" customHeight="1" x14ac:dyDescent="0.55000000000000004">
      <c r="BC28" s="2">
        <v>7.9969999999999999</v>
      </c>
      <c r="BD28" s="2">
        <f t="shared" si="14"/>
        <v>0.57599277718960207</v>
      </c>
      <c r="BE28" s="2">
        <f t="shared" si="15"/>
        <v>0.92758515793215013</v>
      </c>
      <c r="BF28" s="2">
        <v>0.88600000000000001</v>
      </c>
      <c r="BG28" s="2">
        <v>0.42</v>
      </c>
      <c r="BH28" s="2">
        <v>11.992000000000001</v>
      </c>
      <c r="BI28" s="2">
        <v>0.84499999999999997</v>
      </c>
      <c r="BJ28" s="2">
        <v>0.38900000000000001</v>
      </c>
    </row>
    <row r="29" spans="1:72" ht="49" customHeight="1" x14ac:dyDescent="0.55000000000000004">
      <c r="BC29" s="2">
        <v>8.9870000000000001</v>
      </c>
      <c r="BD29" s="2">
        <f t="shared" si="14"/>
        <v>0.604214590590331</v>
      </c>
      <c r="BE29" s="2">
        <f t="shared" si="15"/>
        <v>0.93504415022326359</v>
      </c>
      <c r="BF29" s="2">
        <v>0.879</v>
      </c>
      <c r="BG29" s="2">
        <v>0.39800000000000002</v>
      </c>
      <c r="BH29" s="2">
        <v>12.997999999999999</v>
      </c>
      <c r="BI29" s="2">
        <v>0.83699999999999997</v>
      </c>
      <c r="BJ29" s="2">
        <v>0.379</v>
      </c>
    </row>
    <row r="30" spans="1:72" ht="49" customHeight="1" x14ac:dyDescent="0.55000000000000004">
      <c r="BC30" s="2">
        <v>9.9670000000000005</v>
      </c>
      <c r="BD30" s="2">
        <f t="shared" si="14"/>
        <v>0.62867991525094347</v>
      </c>
      <c r="BE30" s="2">
        <f t="shared" si="15"/>
        <v>0.94105442917687832</v>
      </c>
      <c r="BF30" s="2">
        <v>0.87</v>
      </c>
      <c r="BG30" s="2">
        <v>0.38700000000000001</v>
      </c>
      <c r="BH30" s="2">
        <v>13.972</v>
      </c>
      <c r="BI30" s="2">
        <v>0.82699999999999996</v>
      </c>
      <c r="BJ30" s="2">
        <v>0.377</v>
      </c>
    </row>
    <row r="31" spans="1:72" ht="49" customHeight="1" x14ac:dyDescent="0.55000000000000004">
      <c r="BC31" s="2">
        <v>11.013</v>
      </c>
      <c r="BD31" s="2">
        <f t="shared" si="14"/>
        <v>0.65166240927882724</v>
      </c>
      <c r="BE31" s="2">
        <f t="shared" si="15"/>
        <v>0.94635265209091057</v>
      </c>
      <c r="BF31" s="2">
        <v>0.86199999999999999</v>
      </c>
      <c r="BG31" s="2">
        <v>0.374</v>
      </c>
      <c r="BH31" s="2">
        <v>15.007999999999999</v>
      </c>
      <c r="BI31" s="2">
        <v>0.81699999999999995</v>
      </c>
      <c r="BJ31" s="2">
        <v>0.373</v>
      </c>
    </row>
    <row r="32" spans="1:72" ht="49" customHeight="1" x14ac:dyDescent="0.55000000000000004">
      <c r="BC32" s="2">
        <v>11.999000000000001</v>
      </c>
      <c r="BD32" s="2">
        <f t="shared" si="14"/>
        <v>0.67086534204909554</v>
      </c>
      <c r="BE32" s="2">
        <f t="shared" si="15"/>
        <v>0.95054301748754755</v>
      </c>
      <c r="BF32" s="2">
        <v>0.85499999999999998</v>
      </c>
      <c r="BG32" s="2">
        <v>0.36199999999999999</v>
      </c>
      <c r="BH32" s="2">
        <v>15.779</v>
      </c>
      <c r="BI32" s="2">
        <v>0.81100000000000005</v>
      </c>
      <c r="BJ32" s="2">
        <v>0.36799999999999999</v>
      </c>
    </row>
  </sheetData>
  <hyperlinks>
    <hyperlink ref="A3" r:id="rId1" xr:uid="{9D68AF26-BC88-48F3-AD15-D7063E47E647}"/>
    <hyperlink ref="A4" r:id="rId2" location="abstract" xr:uid="{8642617F-EDF7-4B17-AEF5-18DF92DCFE33}"/>
    <hyperlink ref="A8" r:id="rId3" xr:uid="{67E4DD68-33A8-493F-B9CE-7F0B03DD45AB}"/>
    <hyperlink ref="A9" r:id="rId4" xr:uid="{B172C2B9-22E2-400D-9AE6-B101DAE0D864}"/>
    <hyperlink ref="A11" r:id="rId5" xr:uid="{276B5A75-A52A-4EEB-BACC-259839441474}"/>
    <hyperlink ref="A12" r:id="rId6" location="ref-doi_10.1016_j.jct.2016.12.003" xr:uid="{88A570D8-A2F5-43BF-B85C-874CAD57A655}"/>
    <hyperlink ref="A13" r:id="rId7" xr:uid="{5D323EA8-16CA-417C-A5AC-E33822B23DBC}"/>
    <hyperlink ref="A14" r:id="rId8" xr:uid="{D36FC1AF-9F08-446F-B52C-4002C8B7962B}"/>
    <hyperlink ref="A15" r:id="rId9" xr:uid="{5BC2FFA3-BDD4-4796-90FC-33F2E8AC5983}"/>
    <hyperlink ref="A16" r:id="rId10" xr:uid="{BD0A540B-8EC4-4001-BE15-3CBF3CEF38EB}"/>
    <hyperlink ref="A17" r:id="rId11" location="fig0003" xr:uid="{A08C39A0-20C1-4E98-A85A-A81E8F1031B0}"/>
    <hyperlink ref="A19" r:id="rId12" xr:uid="{42B52C3E-043A-4627-B085-78F4B980BB88}"/>
    <hyperlink ref="Y1" r:id="rId13" location=":~:text=Table_title:%20Table%201.%20Table_content:%20header:%20%7C%20Compounds,KClO3%20%7C%20DRH:%2097%E2%80%9398%20%7C%20ERH:%20%7C" xr:uid="{87BD47B9-1CBE-4740-B03B-E88ABF9C4763}"/>
  </hyperlinks>
  <pageMargins left="0.7" right="0.7" top="0.75" bottom="0.75" header="0.3" footer="0.3"/>
  <pageSetup orientation="portrait" r:id="rId14"/>
  <drawing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Peter Peri Bazianos</cp:lastModifiedBy>
  <dcterms:created xsi:type="dcterms:W3CDTF">2026-01-11T09:05:22Z</dcterms:created>
  <dcterms:modified xsi:type="dcterms:W3CDTF">2026-01-18T02:14:11Z</dcterms:modified>
</cp:coreProperties>
</file>