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clara/Downloads/RE_ ML for AWH Discussion/data/"/>
    </mc:Choice>
  </mc:AlternateContent>
  <xr:revisionPtr revIDLastSave="0" documentId="13_ncr:1_{A02B7F5B-3BF7-574C-82A2-E6AF1C69B4CA}" xr6:coauthVersionLast="47" xr6:coauthVersionMax="47" xr10:uidLastSave="{00000000-0000-0000-0000-000000000000}"/>
  <bookViews>
    <workbookView xWindow="13600" yWindow="760" windowWidth="16640" windowHeight="17760" firstSheet="2" activeTab="3" xr2:uid="{00000000-000D-0000-FFFF-FFFF00000000}"/>
  </bookViews>
  <sheets>
    <sheet name="Data Sources" sheetId="1" r:id="rId1"/>
    <sheet name="Simulation Approaches" sheetId="2" r:id="rId2"/>
    <sheet name="Other Papers" sheetId="3" r:id="rId3"/>
    <sheet name="Endothermic"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B9" i="4" l="1"/>
  <c r="PB10" i="4"/>
  <c r="PB11" i="4"/>
  <c r="PB12" i="4"/>
  <c r="PB13" i="4"/>
  <c r="PB14" i="4"/>
  <c r="PB15" i="4"/>
  <c r="PB16" i="4"/>
  <c r="PB17" i="4"/>
  <c r="PB18" i="4"/>
  <c r="PB19" i="4"/>
  <c r="PB20" i="4"/>
  <c r="PB21" i="4"/>
  <c r="PB22" i="4"/>
  <c r="PB23" i="4"/>
  <c r="PB24" i="4"/>
  <c r="PB25" i="4"/>
  <c r="PB26" i="4"/>
  <c r="PB27" i="4"/>
  <c r="PB28" i="4"/>
  <c r="PB29" i="4"/>
  <c r="PB30" i="4"/>
  <c r="PB31" i="4"/>
  <c r="PB32" i="4"/>
  <c r="PB8" i="4"/>
  <c r="PA2" i="4"/>
  <c r="OX9" i="4"/>
  <c r="OX10" i="4"/>
  <c r="OX11" i="4"/>
  <c r="OX12" i="4"/>
  <c r="OX13" i="4"/>
  <c r="OX14" i="4"/>
  <c r="OX15" i="4"/>
  <c r="OX16" i="4"/>
  <c r="OX17" i="4"/>
  <c r="OX18" i="4"/>
  <c r="OX19" i="4"/>
  <c r="OX20" i="4"/>
  <c r="OX21" i="4"/>
  <c r="OX22" i="4"/>
  <c r="OX23" i="4"/>
  <c r="OX24" i="4"/>
  <c r="OX25" i="4"/>
  <c r="OX26" i="4"/>
  <c r="OX27" i="4"/>
  <c r="OW2" i="4"/>
  <c r="OX8" i="4" s="1"/>
  <c r="OT9" i="4"/>
  <c r="OT10" i="4"/>
  <c r="OT11" i="4"/>
  <c r="OT12" i="4"/>
  <c r="OT13" i="4"/>
  <c r="OT14" i="4"/>
  <c r="OT15" i="4"/>
  <c r="OT16" i="4"/>
  <c r="OT17" i="4"/>
  <c r="OT18" i="4"/>
  <c r="OT19" i="4"/>
  <c r="OT20" i="4"/>
  <c r="OT21" i="4"/>
  <c r="OT22" i="4"/>
  <c r="OT23" i="4"/>
  <c r="OT24" i="4"/>
  <c r="OT25" i="4"/>
  <c r="OT8" i="4"/>
  <c r="OS2" i="4"/>
  <c r="OP9" i="4"/>
  <c r="OP10" i="4"/>
  <c r="OP11" i="4"/>
  <c r="OP12" i="4"/>
  <c r="OP13" i="4"/>
  <c r="OP14" i="4"/>
  <c r="OP15" i="4"/>
  <c r="OP16" i="4"/>
  <c r="OP17" i="4"/>
  <c r="OP18" i="4"/>
  <c r="OP19" i="4"/>
  <c r="OP20" i="4"/>
  <c r="OP21" i="4"/>
  <c r="OP22" i="4"/>
  <c r="OP23" i="4"/>
  <c r="OP24" i="4"/>
  <c r="OP25" i="4"/>
  <c r="OP26" i="4"/>
  <c r="OP27" i="4"/>
  <c r="OO2" i="4"/>
  <c r="OP8" i="4" s="1"/>
  <c r="OL9" i="4"/>
  <c r="OL10" i="4"/>
  <c r="OL11" i="4"/>
  <c r="OL12" i="4"/>
  <c r="OL13" i="4"/>
  <c r="OL14" i="4"/>
  <c r="OL15" i="4"/>
  <c r="OL16" i="4"/>
  <c r="OL17" i="4"/>
  <c r="OL18" i="4"/>
  <c r="OL19" i="4"/>
  <c r="OL20" i="4"/>
  <c r="OL21" i="4"/>
  <c r="OL22" i="4"/>
  <c r="OL23" i="4"/>
  <c r="OL24" i="4"/>
  <c r="OL25" i="4"/>
  <c r="OL26" i="4"/>
  <c r="OL27" i="4"/>
  <c r="OL28" i="4"/>
  <c r="OL29" i="4"/>
  <c r="OL30" i="4"/>
  <c r="OL31" i="4"/>
  <c r="OL32" i="4"/>
  <c r="OL33" i="4"/>
  <c r="OL8" i="4"/>
  <c r="OK2" i="4"/>
  <c r="OH9" i="4"/>
  <c r="OH10" i="4"/>
  <c r="OH11" i="4"/>
  <c r="OH12" i="4"/>
  <c r="OH13" i="4"/>
  <c r="OH14" i="4"/>
  <c r="OH15" i="4"/>
  <c r="OH16" i="4"/>
  <c r="OH17" i="4"/>
  <c r="OH18" i="4"/>
  <c r="OH19" i="4"/>
  <c r="OH20" i="4"/>
  <c r="OH21" i="4"/>
  <c r="OH22" i="4"/>
  <c r="OH23" i="4"/>
  <c r="OH24" i="4"/>
  <c r="OH25" i="4"/>
  <c r="OH26" i="4"/>
  <c r="OH27" i="4"/>
  <c r="OH28" i="4"/>
  <c r="OH29" i="4"/>
  <c r="OH30" i="4"/>
  <c r="OH31" i="4"/>
  <c r="OH32" i="4"/>
  <c r="OH33" i="4"/>
  <c r="OH34" i="4"/>
  <c r="OH35" i="4"/>
  <c r="OH8" i="4"/>
  <c r="OG2" i="4"/>
  <c r="OD9" i="4"/>
  <c r="OD10" i="4"/>
  <c r="OD11" i="4"/>
  <c r="OD12" i="4"/>
  <c r="OD13" i="4"/>
  <c r="OD14" i="4"/>
  <c r="OD15" i="4"/>
  <c r="OD16" i="4"/>
  <c r="OD17" i="4"/>
  <c r="OD18" i="4"/>
  <c r="OD19" i="4"/>
  <c r="OD20" i="4"/>
  <c r="OD21" i="4"/>
  <c r="OD22" i="4"/>
  <c r="OD23" i="4"/>
  <c r="OD24" i="4"/>
  <c r="OD25" i="4"/>
  <c r="OD8" i="4"/>
  <c r="OC2" i="4"/>
  <c r="NZ9" i="4"/>
  <c r="NZ10" i="4"/>
  <c r="NZ11" i="4"/>
  <c r="NZ12" i="4"/>
  <c r="NZ13" i="4"/>
  <c r="NZ14" i="4"/>
  <c r="NZ15" i="4"/>
  <c r="NZ16" i="4"/>
  <c r="NZ17" i="4"/>
  <c r="NZ18" i="4"/>
  <c r="NZ19" i="4"/>
  <c r="NZ20" i="4"/>
  <c r="NZ21" i="4"/>
  <c r="NZ22" i="4"/>
  <c r="NZ23" i="4"/>
  <c r="NZ24" i="4"/>
  <c r="NZ25" i="4"/>
  <c r="NZ26" i="4"/>
  <c r="NZ27" i="4"/>
  <c r="NZ28" i="4"/>
  <c r="NZ8" i="4"/>
  <c r="NY2" i="4"/>
  <c r="NV9" i="4"/>
  <c r="NV10" i="4"/>
  <c r="NV11" i="4"/>
  <c r="NV12" i="4"/>
  <c r="NV13" i="4"/>
  <c r="NV14" i="4"/>
  <c r="NV15" i="4"/>
  <c r="NV16" i="4"/>
  <c r="NV17" i="4"/>
  <c r="NV18" i="4"/>
  <c r="NV19" i="4"/>
  <c r="NV20" i="4"/>
  <c r="NV21" i="4"/>
  <c r="NV22" i="4"/>
  <c r="NV23" i="4"/>
  <c r="NV24" i="4"/>
  <c r="NV25" i="4"/>
  <c r="NV26" i="4"/>
  <c r="NV27" i="4"/>
  <c r="NV28" i="4"/>
  <c r="NV8" i="4"/>
  <c r="NU2" i="4"/>
  <c r="NR9" i="4"/>
  <c r="NR10" i="4"/>
  <c r="NR11" i="4"/>
  <c r="NR12" i="4"/>
  <c r="NR13" i="4"/>
  <c r="NR14" i="4"/>
  <c r="NQ2" i="4"/>
  <c r="NR8" i="4" s="1"/>
  <c r="NO9" i="4"/>
  <c r="NO10" i="4"/>
  <c r="NO11" i="4"/>
  <c r="NO12" i="4"/>
  <c r="NO13" i="4"/>
  <c r="NO14" i="4"/>
  <c r="NO15" i="4"/>
  <c r="NO16" i="4"/>
  <c r="NO17" i="4"/>
  <c r="NO18" i="4"/>
  <c r="NO19" i="4"/>
  <c r="NO20" i="4"/>
  <c r="NO21" i="4"/>
  <c r="NO22" i="4"/>
  <c r="NO23" i="4"/>
  <c r="NO8" i="4"/>
  <c r="NJ9" i="4"/>
  <c r="NJ10" i="4"/>
  <c r="NJ11" i="4"/>
  <c r="NJ12" i="4"/>
  <c r="NJ13" i="4"/>
  <c r="NJ14" i="4"/>
  <c r="NJ15" i="4"/>
  <c r="NJ16" i="4"/>
  <c r="NJ17" i="4"/>
  <c r="NJ18" i="4"/>
  <c r="NJ19" i="4"/>
  <c r="NJ20" i="4"/>
  <c r="NJ21" i="4"/>
  <c r="NJ22" i="4"/>
  <c r="NJ23" i="4"/>
  <c r="NJ24" i="4"/>
  <c r="NJ25" i="4"/>
  <c r="NJ8" i="4"/>
  <c r="NE9" i="4"/>
  <c r="NE10" i="4"/>
  <c r="NE11" i="4"/>
  <c r="NE12" i="4"/>
  <c r="NE13" i="4"/>
  <c r="NE14" i="4"/>
  <c r="NE15" i="4"/>
  <c r="NE16" i="4"/>
  <c r="NE17" i="4"/>
  <c r="NE8" i="4"/>
  <c r="MZ9" i="4"/>
  <c r="MZ10" i="4"/>
  <c r="MZ11" i="4"/>
  <c r="MZ12" i="4"/>
  <c r="MZ13" i="4"/>
  <c r="MZ14" i="4"/>
  <c r="MZ15" i="4"/>
  <c r="MZ16" i="4"/>
  <c r="MZ17" i="4"/>
  <c r="MZ18" i="4"/>
  <c r="MZ19" i="4"/>
  <c r="MZ20" i="4"/>
  <c r="MZ21" i="4"/>
  <c r="MZ22" i="4"/>
  <c r="MZ23" i="4"/>
  <c r="MZ24" i="4"/>
  <c r="MZ8" i="4"/>
  <c r="MU9" i="4"/>
  <c r="MU10" i="4"/>
  <c r="MU11" i="4"/>
  <c r="MU12" i="4"/>
  <c r="MU13" i="4"/>
  <c r="MU14" i="4"/>
  <c r="MU15" i="4"/>
  <c r="MU16" i="4"/>
  <c r="MU17" i="4"/>
  <c r="MU18" i="4"/>
  <c r="MU19" i="4"/>
  <c r="MU20" i="4"/>
  <c r="MU21" i="4"/>
  <c r="MU22" i="4"/>
  <c r="MU23" i="4"/>
  <c r="MU24" i="4"/>
  <c r="MU25" i="4"/>
  <c r="MU26" i="4"/>
  <c r="MU27" i="4"/>
  <c r="MU28" i="4"/>
  <c r="MU29" i="4"/>
  <c r="MU30" i="4"/>
  <c r="MU8" i="4"/>
  <c r="MP9" i="4"/>
  <c r="MP10" i="4"/>
  <c r="MP11" i="4"/>
  <c r="MP12" i="4"/>
  <c r="MP13" i="4"/>
  <c r="MP14" i="4"/>
  <c r="MP15" i="4"/>
  <c r="MP16" i="4"/>
  <c r="MP17" i="4"/>
  <c r="MP18" i="4"/>
  <c r="MP19" i="4"/>
  <c r="MP20" i="4"/>
  <c r="MP21" i="4"/>
  <c r="MP22" i="4"/>
  <c r="MP23" i="4"/>
  <c r="MP24" i="4"/>
  <c r="MP8" i="4"/>
  <c r="MK9" i="4"/>
  <c r="MK10" i="4"/>
  <c r="MK11" i="4"/>
  <c r="MK12" i="4"/>
  <c r="MK13" i="4"/>
  <c r="MK14" i="4"/>
  <c r="MK15" i="4"/>
  <c r="MK16" i="4"/>
  <c r="MK17" i="4"/>
  <c r="MK8" i="4"/>
  <c r="MF9" i="4"/>
  <c r="MF10" i="4"/>
  <c r="MF11" i="4"/>
  <c r="MF12" i="4"/>
  <c r="MF13" i="4"/>
  <c r="MF8" i="4"/>
  <c r="MA9" i="4"/>
  <c r="MA10" i="4"/>
  <c r="MA11" i="4"/>
  <c r="MA12" i="4"/>
  <c r="MA13" i="4"/>
  <c r="MA14" i="4"/>
  <c r="MA8" i="4"/>
  <c r="LV9" i="4"/>
  <c r="LV10" i="4"/>
  <c r="LV11" i="4"/>
  <c r="LV12" i="4"/>
  <c r="LV13" i="4"/>
  <c r="LV14" i="4"/>
  <c r="LV15" i="4"/>
  <c r="LV16" i="4"/>
  <c r="LV17" i="4"/>
  <c r="LV8" i="4"/>
  <c r="LQ9" i="4"/>
  <c r="LQ10" i="4"/>
  <c r="LQ11" i="4"/>
  <c r="LQ12" i="4"/>
  <c r="LQ13" i="4"/>
  <c r="LQ14" i="4"/>
  <c r="LQ15" i="4"/>
  <c r="LQ16" i="4"/>
  <c r="LQ8" i="4"/>
  <c r="LL9" i="4"/>
  <c r="LL10" i="4"/>
  <c r="LL11" i="4"/>
  <c r="LL12" i="4"/>
  <c r="LL13" i="4"/>
  <c r="LL14" i="4"/>
  <c r="LL15" i="4"/>
  <c r="LL16" i="4"/>
  <c r="LL8" i="4"/>
  <c r="NM9" i="4"/>
  <c r="NM14" i="4"/>
  <c r="NM15" i="4"/>
  <c r="NM16" i="4"/>
  <c r="NM17" i="4"/>
  <c r="NM18" i="4"/>
  <c r="NM19" i="4"/>
  <c r="NM20" i="4"/>
  <c r="NM21" i="4"/>
  <c r="NL2" i="4"/>
  <c r="NM10" i="4" s="1"/>
  <c r="NH18" i="4"/>
  <c r="NG2" i="4"/>
  <c r="NH9" i="4" s="1"/>
  <c r="NC9" i="4"/>
  <c r="NB2" i="4"/>
  <c r="NC10" i="4" s="1"/>
  <c r="MX9" i="4"/>
  <c r="MX10" i="4"/>
  <c r="MX15" i="4"/>
  <c r="MX16" i="4"/>
  <c r="MX17" i="4"/>
  <c r="MX18" i="4"/>
  <c r="MX19" i="4"/>
  <c r="MX20" i="4"/>
  <c r="MX21" i="4"/>
  <c r="MX22" i="4"/>
  <c r="MW2" i="4"/>
  <c r="MX11" i="4" s="1"/>
  <c r="MS19" i="4"/>
  <c r="MR2" i="4"/>
  <c r="MS9" i="4" s="1"/>
  <c r="MN9" i="4"/>
  <c r="MN17" i="4"/>
  <c r="MN18" i="4"/>
  <c r="MN19" i="4"/>
  <c r="MN20" i="4"/>
  <c r="MN21" i="4"/>
  <c r="MM2" i="4"/>
  <c r="MN10" i="4" s="1"/>
  <c r="MI9" i="4"/>
  <c r="MI10" i="4"/>
  <c r="MI11" i="4"/>
  <c r="MI12" i="4"/>
  <c r="MI13" i="4"/>
  <c r="MI14" i="4"/>
  <c r="MI15" i="4"/>
  <c r="MH2" i="4"/>
  <c r="MI8" i="4" s="1"/>
  <c r="LY11" i="4"/>
  <c r="LN2" i="4"/>
  <c r="LO9" i="4" s="1"/>
  <c r="LO11" i="4"/>
  <c r="LO12" i="4"/>
  <c r="LO13" i="4"/>
  <c r="LO14" i="4"/>
  <c r="LO15" i="4"/>
  <c r="LO16" i="4"/>
  <c r="LO8" i="4"/>
  <c r="KQ8" i="4"/>
  <c r="KU8" i="4"/>
  <c r="LE8" i="4"/>
  <c r="LJ9" i="4"/>
  <c r="LJ10" i="4"/>
  <c r="LJ11" i="4"/>
  <c r="LJ12" i="4"/>
  <c r="LJ13" i="4"/>
  <c r="LJ14" i="4"/>
  <c r="LJ15" i="4"/>
  <c r="LJ16" i="4"/>
  <c r="LJ8" i="4"/>
  <c r="LG8" i="4"/>
  <c r="LE10" i="4"/>
  <c r="LE11" i="4"/>
  <c r="LE12" i="4"/>
  <c r="LE13" i="4"/>
  <c r="LE14" i="4"/>
  <c r="LE15" i="4"/>
  <c r="LE16" i="4"/>
  <c r="LE17" i="4"/>
  <c r="LE18" i="4"/>
  <c r="LE19" i="4"/>
  <c r="LE20" i="4"/>
  <c r="LE22" i="4"/>
  <c r="LE23" i="4"/>
  <c r="LE24" i="4"/>
  <c r="LE25" i="4"/>
  <c r="LE26" i="4"/>
  <c r="LE27" i="4"/>
  <c r="LE28" i="4"/>
  <c r="LE29" i="4"/>
  <c r="MC2" i="4"/>
  <c r="MD9" i="4" s="1"/>
  <c r="LX2" i="4"/>
  <c r="LY12" i="4" s="1"/>
  <c r="LS2" i="4"/>
  <c r="LT16" i="4" s="1"/>
  <c r="LI2" i="4"/>
  <c r="LB27" i="4"/>
  <c r="LG26" i="4"/>
  <c r="LG24" i="4"/>
  <c r="LG9" i="4"/>
  <c r="LG10" i="4"/>
  <c r="LG11" i="4"/>
  <c r="LG12" i="4"/>
  <c r="LG13" i="4"/>
  <c r="LG14" i="4"/>
  <c r="LG15" i="4"/>
  <c r="LG16" i="4"/>
  <c r="LG17" i="4"/>
  <c r="LG18" i="4"/>
  <c r="LG19" i="4"/>
  <c r="LG20" i="4"/>
  <c r="LG21" i="4"/>
  <c r="LG22" i="4"/>
  <c r="LG23" i="4"/>
  <c r="LG25" i="4"/>
  <c r="LG27" i="4"/>
  <c r="LG28" i="4"/>
  <c r="LG29" i="4"/>
  <c r="LB8" i="4"/>
  <c r="LD2" i="4"/>
  <c r="LE9" i="4" s="1"/>
  <c r="LB22" i="4"/>
  <c r="LB23" i="4"/>
  <c r="LB24" i="4"/>
  <c r="LB25" i="4"/>
  <c r="LB26" i="4"/>
  <c r="LB28" i="4"/>
  <c r="LB29" i="4"/>
  <c r="LB30" i="4"/>
  <c r="LB31" i="4"/>
  <c r="LB32" i="4"/>
  <c r="LB33" i="4"/>
  <c r="LB34" i="4"/>
  <c r="LB9" i="4"/>
  <c r="LB10" i="4"/>
  <c r="LB11" i="4"/>
  <c r="LB12" i="4"/>
  <c r="LB13" i="4"/>
  <c r="LB14" i="4"/>
  <c r="LB15" i="4"/>
  <c r="LB16" i="4"/>
  <c r="LB17" i="4"/>
  <c r="LB18" i="4"/>
  <c r="LB19" i="4"/>
  <c r="LB20" i="4"/>
  <c r="LB21" i="4"/>
  <c r="KZ14" i="4"/>
  <c r="KZ15" i="4"/>
  <c r="KZ16" i="4"/>
  <c r="KZ17" i="4"/>
  <c r="KZ18" i="4"/>
  <c r="KZ26" i="4"/>
  <c r="KZ27" i="4"/>
  <c r="KZ28" i="4"/>
  <c r="KZ29" i="4"/>
  <c r="KZ30" i="4"/>
  <c r="KU9" i="4"/>
  <c r="KU11" i="4"/>
  <c r="KU12" i="4"/>
  <c r="KU13" i="4"/>
  <c r="KU14" i="4"/>
  <c r="KU15" i="4"/>
  <c r="KU16" i="4"/>
  <c r="KU21" i="4"/>
  <c r="KU23" i="4"/>
  <c r="KU24" i="4"/>
  <c r="KU25" i="4"/>
  <c r="KU26" i="4"/>
  <c r="KU27" i="4"/>
  <c r="KU28" i="4"/>
  <c r="KY2" i="4"/>
  <c r="KZ8" i="4" s="1"/>
  <c r="KW9" i="4"/>
  <c r="KW10" i="4"/>
  <c r="KW11" i="4"/>
  <c r="KW12" i="4"/>
  <c r="KW13" i="4"/>
  <c r="KW14" i="4"/>
  <c r="KW15" i="4"/>
  <c r="KW16" i="4"/>
  <c r="KW17" i="4"/>
  <c r="KW18" i="4"/>
  <c r="KW19" i="4"/>
  <c r="KW20" i="4"/>
  <c r="KW21" i="4"/>
  <c r="KW22" i="4"/>
  <c r="KW23" i="4"/>
  <c r="KW24" i="4"/>
  <c r="KW25" i="4"/>
  <c r="KW26" i="4"/>
  <c r="KW27" i="4"/>
  <c r="KW28" i="4"/>
  <c r="KW29" i="4"/>
  <c r="KW30" i="4"/>
  <c r="KW31" i="4"/>
  <c r="KW32" i="4"/>
  <c r="KT2" i="4"/>
  <c r="KU17" i="4" s="1"/>
  <c r="KW8" i="4"/>
  <c r="GY2" i="4"/>
  <c r="HA9" i="4" s="1"/>
  <c r="HK2" i="4"/>
  <c r="HN14" i="4" s="1"/>
  <c r="HR2" i="4"/>
  <c r="HU18" i="4" s="1"/>
  <c r="HY2" i="4"/>
  <c r="IB16" i="4" s="1"/>
  <c r="IF2" i="4"/>
  <c r="II14" i="4" s="1"/>
  <c r="IM2" i="4"/>
  <c r="IP10" i="4" s="1"/>
  <c r="IT2" i="4"/>
  <c r="IW15" i="4" s="1"/>
  <c r="JA2" i="4"/>
  <c r="JD15" i="4" s="1"/>
  <c r="JH2" i="4"/>
  <c r="JK15" i="4" s="1"/>
  <c r="JO2" i="4"/>
  <c r="JR10" i="4" s="1"/>
  <c r="JV2" i="4"/>
  <c r="JY20" i="4" s="1"/>
  <c r="KC2" i="4"/>
  <c r="KF11" i="4" s="1"/>
  <c r="KJ2" i="4"/>
  <c r="KM10" i="4" s="1"/>
  <c r="KP2" i="4"/>
  <c r="KQ9" i="4" s="1"/>
  <c r="HD2" i="4"/>
  <c r="HG15" i="4" s="1"/>
  <c r="KN9" i="4"/>
  <c r="KN10" i="4"/>
  <c r="KN11" i="4"/>
  <c r="KN12" i="4"/>
  <c r="KN13" i="4"/>
  <c r="KN14" i="4"/>
  <c r="KN15" i="4"/>
  <c r="KN16" i="4"/>
  <c r="KN17" i="4"/>
  <c r="KN18" i="4"/>
  <c r="KN19" i="4"/>
  <c r="KN20" i="4"/>
  <c r="KN21" i="4"/>
  <c r="KN22" i="4"/>
  <c r="KN23" i="4"/>
  <c r="KN24" i="4"/>
  <c r="KN25" i="4"/>
  <c r="KN26" i="4"/>
  <c r="KN28" i="4"/>
  <c r="KN29" i="4"/>
  <c r="KN30" i="4"/>
  <c r="KN31" i="4"/>
  <c r="KN8" i="4"/>
  <c r="GP8" i="4"/>
  <c r="FV8" i="4"/>
  <c r="HB9" i="4"/>
  <c r="HB10" i="4"/>
  <c r="HB11" i="4"/>
  <c r="HB12" i="4"/>
  <c r="HB13" i="4"/>
  <c r="HB14" i="4"/>
  <c r="HB15" i="4"/>
  <c r="HB16" i="4"/>
  <c r="HB17" i="4"/>
  <c r="HB18" i="4"/>
  <c r="HB19" i="4"/>
  <c r="HB20" i="4"/>
  <c r="HB21" i="4"/>
  <c r="HB22" i="4"/>
  <c r="HB23" i="4"/>
  <c r="HB8" i="4"/>
  <c r="GP9" i="4"/>
  <c r="GP10" i="4"/>
  <c r="GP11" i="4"/>
  <c r="GP12" i="4"/>
  <c r="GP13" i="4"/>
  <c r="GP14" i="4"/>
  <c r="GP15" i="4"/>
  <c r="GK9" i="4"/>
  <c r="GK10" i="4"/>
  <c r="GK11" i="4"/>
  <c r="GK12" i="4"/>
  <c r="GK8" i="4"/>
  <c r="GF9" i="4"/>
  <c r="GF10" i="4"/>
  <c r="GF11" i="4"/>
  <c r="GF12" i="4"/>
  <c r="GF13" i="4"/>
  <c r="GF14" i="4"/>
  <c r="GF15" i="4"/>
  <c r="GF8" i="4"/>
  <c r="GA9" i="4"/>
  <c r="GA10" i="4"/>
  <c r="GA11" i="4"/>
  <c r="GA12" i="4"/>
  <c r="GA13" i="4"/>
  <c r="GA14" i="4"/>
  <c r="GA15" i="4"/>
  <c r="GA8" i="4"/>
  <c r="FV9" i="4"/>
  <c r="FV10" i="4"/>
  <c r="FV11" i="4"/>
  <c r="FV12" i="4"/>
  <c r="FV13" i="4"/>
  <c r="FV14" i="4"/>
  <c r="FV15" i="4"/>
  <c r="FQ9" i="4"/>
  <c r="FQ10" i="4"/>
  <c r="FQ11" i="4"/>
  <c r="FQ12" i="4"/>
  <c r="FQ8" i="4"/>
  <c r="FL9" i="4"/>
  <c r="FL10" i="4"/>
  <c r="FL11" i="4"/>
  <c r="FL12" i="4"/>
  <c r="FL13" i="4"/>
  <c r="FL14" i="4"/>
  <c r="FL15" i="4"/>
  <c r="FL8" i="4"/>
  <c r="CT3" i="4"/>
  <c r="FG12" i="4"/>
  <c r="FG11" i="4"/>
  <c r="FG10" i="4"/>
  <c r="FG9" i="4"/>
  <c r="FG8" i="4"/>
  <c r="FB13" i="4"/>
  <c r="FB12" i="4"/>
  <c r="FB11" i="4"/>
  <c r="FB10" i="4"/>
  <c r="FB9" i="4"/>
  <c r="FB8" i="4"/>
  <c r="EW13" i="4"/>
  <c r="EW12" i="4"/>
  <c r="EW11" i="4"/>
  <c r="EW10" i="4"/>
  <c r="EW9" i="4"/>
  <c r="EW8" i="4"/>
  <c r="ER13" i="4"/>
  <c r="ER12" i="4"/>
  <c r="ER11" i="4"/>
  <c r="ER10" i="4"/>
  <c r="ER9" i="4"/>
  <c r="ER8" i="4"/>
  <c r="EM15" i="4"/>
  <c r="EM14" i="4"/>
  <c r="EM13" i="4"/>
  <c r="EM12" i="4"/>
  <c r="EM11" i="4"/>
  <c r="EM10" i="4"/>
  <c r="EM9" i="4"/>
  <c r="EM8" i="4"/>
  <c r="EH13" i="4"/>
  <c r="EH12" i="4"/>
  <c r="EH11" i="4"/>
  <c r="EH10" i="4"/>
  <c r="EH9" i="4"/>
  <c r="EH8" i="4"/>
  <c r="CG3" i="4"/>
  <c r="EF8" i="4" s="1"/>
  <c r="CH3" i="4"/>
  <c r="EK9" i="4" s="1"/>
  <c r="CI3" i="4"/>
  <c r="EP9" i="4" s="1"/>
  <c r="CJ3" i="4"/>
  <c r="EU9" i="4" s="1"/>
  <c r="CK3" i="4"/>
  <c r="EZ9" i="4" s="1"/>
  <c r="CL3" i="4"/>
  <c r="FE9" i="4" s="1"/>
  <c r="CM3" i="4"/>
  <c r="FJ14" i="4" s="1"/>
  <c r="CN3" i="4"/>
  <c r="FO12" i="4" s="1"/>
  <c r="CO3" i="4"/>
  <c r="FT11" i="4" s="1"/>
  <c r="CP3" i="4"/>
  <c r="FY11" i="4" s="1"/>
  <c r="CQ3" i="4"/>
  <c r="GD8" i="4" s="1"/>
  <c r="CR3" i="4"/>
  <c r="GI12" i="4" s="1"/>
  <c r="CS3" i="4"/>
  <c r="GN8" i="4" s="1"/>
  <c r="CF3" i="4"/>
  <c r="EC13" i="4"/>
  <c r="EC12" i="4"/>
  <c r="EC11" i="4"/>
  <c r="EC10" i="4"/>
  <c r="EC9" i="4"/>
  <c r="EC8" i="4"/>
  <c r="DX9" i="4"/>
  <c r="DX10" i="4"/>
  <c r="DX11" i="4"/>
  <c r="DX12" i="4"/>
  <c r="DX13" i="4"/>
  <c r="DX14" i="4"/>
  <c r="DX15" i="4"/>
  <c r="DX16" i="4"/>
  <c r="DX17" i="4"/>
  <c r="DX18" i="4"/>
  <c r="DX19" i="4"/>
  <c r="DX20" i="4"/>
  <c r="DX21" i="4"/>
  <c r="DX22" i="4"/>
  <c r="DX23" i="4"/>
  <c r="DX24" i="4"/>
  <c r="DX25" i="4"/>
  <c r="DX26" i="4"/>
  <c r="DX28" i="4"/>
  <c r="DX29" i="4"/>
  <c r="DX30" i="4"/>
  <c r="DX31" i="4"/>
  <c r="DX32" i="4"/>
  <c r="DX33" i="4"/>
  <c r="DX8" i="4"/>
  <c r="DS9" i="4"/>
  <c r="DS10" i="4"/>
  <c r="DS11" i="4"/>
  <c r="DS12" i="4"/>
  <c r="DS13" i="4"/>
  <c r="DS14" i="4"/>
  <c r="DS15" i="4"/>
  <c r="DS16" i="4"/>
  <c r="DS17" i="4"/>
  <c r="DS18" i="4"/>
  <c r="DS19" i="4"/>
  <c r="DS20" i="4"/>
  <c r="DS21" i="4"/>
  <c r="DS22" i="4"/>
  <c r="DS23" i="4"/>
  <c r="DS24" i="4"/>
  <c r="DS25" i="4"/>
  <c r="DS26" i="4"/>
  <c r="DS28" i="4"/>
  <c r="DS29" i="4"/>
  <c r="DS30" i="4"/>
  <c r="DS31" i="4"/>
  <c r="DS32" i="4"/>
  <c r="DS33" i="4"/>
  <c r="DS8" i="4"/>
  <c r="CE3" i="4"/>
  <c r="DV16" i="4" s="1"/>
  <c r="CD3" i="4"/>
  <c r="DQ8" i="4" s="1"/>
  <c r="CC3" i="4"/>
  <c r="DM19" i="4" s="1"/>
  <c r="CB3" i="4"/>
  <c r="DI11" i="4" s="1"/>
  <c r="CA3" i="4"/>
  <c r="DE10" i="4" s="1"/>
  <c r="BZ3" i="4"/>
  <c r="BY3" i="4"/>
  <c r="CW23" i="4" s="1"/>
  <c r="BX3" i="4"/>
  <c r="CS12" i="4" s="1"/>
  <c r="BW3" i="4"/>
  <c r="CO20" i="4" s="1"/>
  <c r="BV3" i="4"/>
  <c r="CK15" i="4" s="1"/>
  <c r="BU3" i="4"/>
  <c r="CG10" i="4" s="1"/>
  <c r="BT3" i="4"/>
  <c r="CC22" i="4" s="1"/>
  <c r="BS3" i="4"/>
  <c r="BY9" i="4" s="1"/>
  <c r="BR3" i="4"/>
  <c r="BU12" i="4" s="1"/>
  <c r="BQ3" i="4"/>
  <c r="BQ8" i="4" s="1"/>
  <c r="BP3" i="4"/>
  <c r="BH21" i="4" s="1"/>
  <c r="BO3" i="4"/>
  <c r="AZ10" i="4" s="1"/>
  <c r="BN3" i="4"/>
  <c r="AR16" i="4" s="1"/>
  <c r="BM3" i="4"/>
  <c r="AB13" i="4" s="1"/>
  <c r="BL3" i="4"/>
  <c r="AF12" i="4" s="1"/>
  <c r="BK3" i="4"/>
  <c r="AJ16" i="4" s="1"/>
  <c r="BJ3" i="4"/>
  <c r="X15" i="4" s="1"/>
  <c r="BI3" i="4"/>
  <c r="Q13" i="4" s="1"/>
  <c r="NH19" i="4" l="1"/>
  <c r="MS17" i="4"/>
  <c r="NH8" i="4"/>
  <c r="MD13" i="4"/>
  <c r="KZ25" i="4"/>
  <c r="KZ13" i="4"/>
  <c r="LT10" i="4"/>
  <c r="MD12" i="4"/>
  <c r="MN16" i="4"/>
  <c r="MS28" i="4"/>
  <c r="MS14" i="4"/>
  <c r="NC16" i="4"/>
  <c r="NH15" i="4"/>
  <c r="NH25" i="4"/>
  <c r="LT14" i="4"/>
  <c r="LT13" i="4"/>
  <c r="LT12" i="4"/>
  <c r="NC8" i="4"/>
  <c r="NC17" i="4"/>
  <c r="KU22" i="4"/>
  <c r="KU10" i="4"/>
  <c r="KZ24" i="4"/>
  <c r="KZ12" i="4"/>
  <c r="LT9" i="4"/>
  <c r="MD11" i="4"/>
  <c r="MN15" i="4"/>
  <c r="MS27" i="4"/>
  <c r="MS13" i="4"/>
  <c r="NC15" i="4"/>
  <c r="NH14" i="4"/>
  <c r="NH24" i="4"/>
  <c r="MS18" i="4"/>
  <c r="MD8" i="4"/>
  <c r="NH21" i="4"/>
  <c r="MS29" i="4"/>
  <c r="NH22" i="4"/>
  <c r="MD10" i="4"/>
  <c r="MS12" i="4"/>
  <c r="KU20" i="4"/>
  <c r="KZ34" i="4"/>
  <c r="KZ22" i="4"/>
  <c r="LY8" i="4"/>
  <c r="MN8" i="4"/>
  <c r="MN13" i="4"/>
  <c r="MS25" i="4"/>
  <c r="MX14" i="4"/>
  <c r="NC13" i="4"/>
  <c r="NH12" i="4"/>
  <c r="NM13" i="4"/>
  <c r="LT15" i="4"/>
  <c r="LY10" i="4"/>
  <c r="MS8" i="4"/>
  <c r="MS16" i="4"/>
  <c r="NH16" i="4"/>
  <c r="KZ23" i="4"/>
  <c r="MS26" i="4"/>
  <c r="NH13" i="4"/>
  <c r="KU31" i="4"/>
  <c r="KU19" i="4"/>
  <c r="KZ33" i="4"/>
  <c r="KZ21" i="4"/>
  <c r="KZ9" i="4"/>
  <c r="LY14" i="4"/>
  <c r="MN24" i="4"/>
  <c r="MN12" i="4"/>
  <c r="MS24" i="4"/>
  <c r="MX8" i="4"/>
  <c r="MX13" i="4"/>
  <c r="NC12" i="4"/>
  <c r="NH11" i="4"/>
  <c r="NM8" i="4"/>
  <c r="NM12" i="4"/>
  <c r="NH20" i="4"/>
  <c r="NH17" i="4"/>
  <c r="LT11" i="4"/>
  <c r="LT17" i="4"/>
  <c r="NH23" i="4"/>
  <c r="KU32" i="4"/>
  <c r="KZ10" i="4"/>
  <c r="KU30" i="4"/>
  <c r="KU18" i="4"/>
  <c r="KZ32" i="4"/>
  <c r="KZ20" i="4"/>
  <c r="LT8" i="4"/>
  <c r="LY13" i="4"/>
  <c r="MI17" i="4"/>
  <c r="MN23" i="4"/>
  <c r="MN11" i="4"/>
  <c r="MS22" i="4"/>
  <c r="MX24" i="4"/>
  <c r="MX12" i="4"/>
  <c r="NC11" i="4"/>
  <c r="NH10" i="4"/>
  <c r="NM23" i="4"/>
  <c r="NM11" i="4"/>
  <c r="LY9" i="4"/>
  <c r="MS30" i="4"/>
  <c r="MS15" i="4"/>
  <c r="KZ11" i="4"/>
  <c r="MN14" i="4"/>
  <c r="NC14" i="4"/>
  <c r="KU29" i="4"/>
  <c r="KZ31" i="4"/>
  <c r="KZ19" i="4"/>
  <c r="LE21" i="4"/>
  <c r="MI16" i="4"/>
  <c r="MN22" i="4"/>
  <c r="MS20" i="4"/>
  <c r="MX23" i="4"/>
  <c r="NM22" i="4"/>
  <c r="MS23" i="4"/>
  <c r="MS11" i="4"/>
  <c r="MS10" i="4"/>
  <c r="MS21" i="4"/>
  <c r="LO10" i="4"/>
  <c r="HU17" i="4"/>
  <c r="HN38" i="4"/>
  <c r="HU15" i="4"/>
  <c r="HG10" i="4"/>
  <c r="HU13" i="4"/>
  <c r="KF35" i="4"/>
  <c r="KF9" i="4"/>
  <c r="KM8" i="4"/>
  <c r="KF33" i="4"/>
  <c r="KF30" i="4"/>
  <c r="JK35" i="4"/>
  <c r="KF22" i="4"/>
  <c r="KM17" i="4"/>
  <c r="KF31" i="4"/>
  <c r="KM19" i="4"/>
  <c r="KM18" i="4"/>
  <c r="KF8" i="4"/>
  <c r="KF18" i="4"/>
  <c r="KM16" i="4"/>
  <c r="KF32" i="4"/>
  <c r="KF29" i="4"/>
  <c r="KF46" i="4"/>
  <c r="KF17" i="4"/>
  <c r="KM15" i="4"/>
  <c r="KM31" i="4"/>
  <c r="KM30" i="4"/>
  <c r="KM29" i="4"/>
  <c r="JD26" i="4"/>
  <c r="KF45" i="4"/>
  <c r="KF16" i="4"/>
  <c r="KM9" i="4"/>
  <c r="KF34" i="4"/>
  <c r="KF41" i="4"/>
  <c r="KF10" i="4"/>
  <c r="JK14" i="4"/>
  <c r="IW38" i="4"/>
  <c r="KQ14" i="4"/>
  <c r="IP28" i="4"/>
  <c r="IP25" i="4"/>
  <c r="IW37" i="4"/>
  <c r="KQ13" i="4"/>
  <c r="JK26" i="4"/>
  <c r="JD39" i="4"/>
  <c r="KF44" i="4"/>
  <c r="KF21" i="4"/>
  <c r="KM28" i="4"/>
  <c r="KQ12" i="4"/>
  <c r="JK24" i="4"/>
  <c r="JK22" i="4"/>
  <c r="HG14" i="4"/>
  <c r="JD37" i="4"/>
  <c r="KF43" i="4"/>
  <c r="KF20" i="4"/>
  <c r="KM21" i="4"/>
  <c r="KQ11" i="4"/>
  <c r="HG12" i="4"/>
  <c r="JD35" i="4"/>
  <c r="KF42" i="4"/>
  <c r="KF19" i="4"/>
  <c r="KM20" i="4"/>
  <c r="KQ10" i="4"/>
  <c r="HG26" i="4"/>
  <c r="HU30" i="4"/>
  <c r="II44" i="4"/>
  <c r="II22" i="4"/>
  <c r="IP33" i="4"/>
  <c r="IW8" i="4"/>
  <c r="IW13" i="4"/>
  <c r="JK39" i="4"/>
  <c r="JR21" i="4"/>
  <c r="HG24" i="4"/>
  <c r="HU28" i="4"/>
  <c r="II42" i="4"/>
  <c r="II21" i="4"/>
  <c r="IP32" i="4"/>
  <c r="IW49" i="4"/>
  <c r="IW12" i="4"/>
  <c r="JK37" i="4"/>
  <c r="JR19" i="4"/>
  <c r="HG22" i="4"/>
  <c r="HU25" i="4"/>
  <c r="II38" i="4"/>
  <c r="II19" i="4"/>
  <c r="IP31" i="4"/>
  <c r="IW47" i="4"/>
  <c r="IW10" i="4"/>
  <c r="JR17" i="4"/>
  <c r="II37" i="4"/>
  <c r="II17" i="4"/>
  <c r="IP30" i="4"/>
  <c r="IW39" i="4"/>
  <c r="JR9" i="4"/>
  <c r="II36" i="4"/>
  <c r="II13" i="4"/>
  <c r="JY42" i="4"/>
  <c r="II35" i="4"/>
  <c r="II12" i="4"/>
  <c r="JY40" i="4"/>
  <c r="II54" i="4"/>
  <c r="II34" i="4"/>
  <c r="II11" i="4"/>
  <c r="IP21" i="4"/>
  <c r="IW35" i="4"/>
  <c r="JY32" i="4"/>
  <c r="HN25" i="4"/>
  <c r="II50" i="4"/>
  <c r="II32" i="4"/>
  <c r="II10" i="4"/>
  <c r="IP20" i="4"/>
  <c r="IW26" i="4"/>
  <c r="JD24" i="4"/>
  <c r="JK12" i="4"/>
  <c r="JY30" i="4"/>
  <c r="KF40" i="4"/>
  <c r="KF28" i="4"/>
  <c r="KF15" i="4"/>
  <c r="KM26" i="4"/>
  <c r="KM14" i="4"/>
  <c r="HN13" i="4"/>
  <c r="II49" i="4"/>
  <c r="II30" i="4"/>
  <c r="II9" i="4"/>
  <c r="IP19" i="4"/>
  <c r="IW25" i="4"/>
  <c r="JD22" i="4"/>
  <c r="JK10" i="4"/>
  <c r="JY28" i="4"/>
  <c r="KF39" i="4"/>
  <c r="KF26" i="4"/>
  <c r="KF14" i="4"/>
  <c r="KM25" i="4"/>
  <c r="KM13" i="4"/>
  <c r="HG42" i="4"/>
  <c r="HG39" i="4"/>
  <c r="HU42" i="4"/>
  <c r="II48" i="4"/>
  <c r="II25" i="4"/>
  <c r="IP40" i="4"/>
  <c r="IP17" i="4"/>
  <c r="IW24" i="4"/>
  <c r="JD14" i="4"/>
  <c r="JR34" i="4"/>
  <c r="JY19" i="4"/>
  <c r="KF38" i="4"/>
  <c r="KF25" i="4"/>
  <c r="KF13" i="4"/>
  <c r="KM24" i="4"/>
  <c r="KM12" i="4"/>
  <c r="HG45" i="4"/>
  <c r="HG37" i="4"/>
  <c r="HU40" i="4"/>
  <c r="II47" i="4"/>
  <c r="II24" i="4"/>
  <c r="IP38" i="4"/>
  <c r="IP15" i="4"/>
  <c r="IW22" i="4"/>
  <c r="JD12" i="4"/>
  <c r="JR32" i="4"/>
  <c r="JY17" i="4"/>
  <c r="KF37" i="4"/>
  <c r="KF24" i="4"/>
  <c r="KF12" i="4"/>
  <c r="KM23" i="4"/>
  <c r="KM11" i="4"/>
  <c r="HG44" i="4"/>
  <c r="HG35" i="4"/>
  <c r="HU38" i="4"/>
  <c r="II46" i="4"/>
  <c r="II23" i="4"/>
  <c r="IP34" i="4"/>
  <c r="IP9" i="4"/>
  <c r="IW14" i="4"/>
  <c r="JD10" i="4"/>
  <c r="JR30" i="4"/>
  <c r="JY15" i="4"/>
  <c r="KF36" i="4"/>
  <c r="KF23" i="4"/>
  <c r="KM22" i="4"/>
  <c r="HG43" i="4"/>
  <c r="IB40" i="4"/>
  <c r="IB28" i="4"/>
  <c r="IB15" i="4"/>
  <c r="HG38" i="4"/>
  <c r="HG25" i="4"/>
  <c r="HG13" i="4"/>
  <c r="HN37" i="4"/>
  <c r="HN24" i="4"/>
  <c r="HN12" i="4"/>
  <c r="HU41" i="4"/>
  <c r="HU29" i="4"/>
  <c r="HU16" i="4"/>
  <c r="IB39" i="4"/>
  <c r="IB26" i="4"/>
  <c r="IB14" i="4"/>
  <c r="JD38" i="4"/>
  <c r="JD25" i="4"/>
  <c r="JD13" i="4"/>
  <c r="JK38" i="4"/>
  <c r="JK25" i="4"/>
  <c r="JK13" i="4"/>
  <c r="JR33" i="4"/>
  <c r="JR20" i="4"/>
  <c r="JY8" i="4"/>
  <c r="JY31" i="4"/>
  <c r="JY18" i="4"/>
  <c r="HN23" i="4"/>
  <c r="HG36" i="4"/>
  <c r="HG23" i="4"/>
  <c r="HG11" i="4"/>
  <c r="HN35" i="4"/>
  <c r="HN22" i="4"/>
  <c r="HN10" i="4"/>
  <c r="HU39" i="4"/>
  <c r="HU26" i="4"/>
  <c r="HU14" i="4"/>
  <c r="IB37" i="4"/>
  <c r="IB24" i="4"/>
  <c r="IB12" i="4"/>
  <c r="IP18" i="4"/>
  <c r="IW48" i="4"/>
  <c r="IW36" i="4"/>
  <c r="IW23" i="4"/>
  <c r="IW11" i="4"/>
  <c r="JD36" i="4"/>
  <c r="JD23" i="4"/>
  <c r="JD11" i="4"/>
  <c r="JK36" i="4"/>
  <c r="JK23" i="4"/>
  <c r="JK11" i="4"/>
  <c r="JR31" i="4"/>
  <c r="JR18" i="4"/>
  <c r="JY41" i="4"/>
  <c r="JY29" i="4"/>
  <c r="JY16" i="4"/>
  <c r="HN11" i="4"/>
  <c r="IB13" i="4"/>
  <c r="HN9" i="4"/>
  <c r="IB36" i="4"/>
  <c r="IB23" i="4"/>
  <c r="HG34" i="4"/>
  <c r="HG21" i="4"/>
  <c r="HG9" i="4"/>
  <c r="HN33" i="4"/>
  <c r="HN20" i="4"/>
  <c r="HU8" i="4"/>
  <c r="HU37" i="4"/>
  <c r="HU24" i="4"/>
  <c r="HU12" i="4"/>
  <c r="IB35" i="4"/>
  <c r="IB22" i="4"/>
  <c r="IB10" i="4"/>
  <c r="II45" i="4"/>
  <c r="II33" i="4"/>
  <c r="II20" i="4"/>
  <c r="IP8" i="4"/>
  <c r="IP29" i="4"/>
  <c r="IP16" i="4"/>
  <c r="IW46" i="4"/>
  <c r="IW34" i="4"/>
  <c r="IW21" i="4"/>
  <c r="IW9" i="4"/>
  <c r="JD34" i="4"/>
  <c r="JD21" i="4"/>
  <c r="JD9" i="4"/>
  <c r="JK34" i="4"/>
  <c r="JK21" i="4"/>
  <c r="JK9" i="4"/>
  <c r="JR29" i="4"/>
  <c r="JR16" i="4"/>
  <c r="JY39" i="4"/>
  <c r="JY26" i="4"/>
  <c r="JY14" i="4"/>
  <c r="IB25" i="4"/>
  <c r="HN34" i="4"/>
  <c r="IB11" i="4"/>
  <c r="HG33" i="4"/>
  <c r="HG20" i="4"/>
  <c r="HN8" i="4"/>
  <c r="HN32" i="4"/>
  <c r="HN19" i="4"/>
  <c r="HU48" i="4"/>
  <c r="HU36" i="4"/>
  <c r="HU23" i="4"/>
  <c r="HU11" i="4"/>
  <c r="IB34" i="4"/>
  <c r="IB21" i="4"/>
  <c r="IB9" i="4"/>
  <c r="IW45" i="4"/>
  <c r="IW33" i="4"/>
  <c r="IW20" i="4"/>
  <c r="JD8" i="4"/>
  <c r="JD33" i="4"/>
  <c r="JD20" i="4"/>
  <c r="JK8" i="4"/>
  <c r="JK33" i="4"/>
  <c r="JK20" i="4"/>
  <c r="JR8" i="4"/>
  <c r="JR28" i="4"/>
  <c r="JR15" i="4"/>
  <c r="JY38" i="4"/>
  <c r="JY25" i="4"/>
  <c r="JY13" i="4"/>
  <c r="HG8" i="4"/>
  <c r="HG32" i="4"/>
  <c r="HG19" i="4"/>
  <c r="HN43" i="4"/>
  <c r="HN31" i="4"/>
  <c r="HN18" i="4"/>
  <c r="HU47" i="4"/>
  <c r="HU35" i="4"/>
  <c r="HU22" i="4"/>
  <c r="HU10" i="4"/>
  <c r="IB33" i="4"/>
  <c r="IB20" i="4"/>
  <c r="II8" i="4"/>
  <c r="II43" i="4"/>
  <c r="II31" i="4"/>
  <c r="II18" i="4"/>
  <c r="IP39" i="4"/>
  <c r="IP26" i="4"/>
  <c r="IP14" i="4"/>
  <c r="IW44" i="4"/>
  <c r="IW32" i="4"/>
  <c r="IW19" i="4"/>
  <c r="JD44" i="4"/>
  <c r="JD32" i="4"/>
  <c r="JD19" i="4"/>
  <c r="JK44" i="4"/>
  <c r="JK32" i="4"/>
  <c r="JK19" i="4"/>
  <c r="JR39" i="4"/>
  <c r="JR26" i="4"/>
  <c r="JR14" i="4"/>
  <c r="JY37" i="4"/>
  <c r="JY24" i="4"/>
  <c r="JY12" i="4"/>
  <c r="HA8" i="4"/>
  <c r="HG31" i="4"/>
  <c r="HG18" i="4"/>
  <c r="HN42" i="4"/>
  <c r="HN30" i="4"/>
  <c r="HN17" i="4"/>
  <c r="HU46" i="4"/>
  <c r="HU34" i="4"/>
  <c r="HU21" i="4"/>
  <c r="HU9" i="4"/>
  <c r="IB32" i="4"/>
  <c r="IB19" i="4"/>
  <c r="IP13" i="4"/>
  <c r="IW43" i="4"/>
  <c r="IW31" i="4"/>
  <c r="IW18" i="4"/>
  <c r="JD43" i="4"/>
  <c r="JD31" i="4"/>
  <c r="JD18" i="4"/>
  <c r="JK43" i="4"/>
  <c r="JK31" i="4"/>
  <c r="JK18" i="4"/>
  <c r="JR38" i="4"/>
  <c r="JR25" i="4"/>
  <c r="JR13" i="4"/>
  <c r="JY36" i="4"/>
  <c r="JY23" i="4"/>
  <c r="JY11" i="4"/>
  <c r="HG30" i="4"/>
  <c r="HG17" i="4"/>
  <c r="HN41" i="4"/>
  <c r="HN29" i="4"/>
  <c r="HN16" i="4"/>
  <c r="HU45" i="4"/>
  <c r="HU33" i="4"/>
  <c r="HU20" i="4"/>
  <c r="IB8" i="4"/>
  <c r="IB31" i="4"/>
  <c r="IB18" i="4"/>
  <c r="II53" i="4"/>
  <c r="II41" i="4"/>
  <c r="II29" i="4"/>
  <c r="II16" i="4"/>
  <c r="IP37" i="4"/>
  <c r="IP24" i="4"/>
  <c r="IP12" i="4"/>
  <c r="IW42" i="4"/>
  <c r="IW30" i="4"/>
  <c r="IW17" i="4"/>
  <c r="JD42" i="4"/>
  <c r="JD30" i="4"/>
  <c r="JD17" i="4"/>
  <c r="JK42" i="4"/>
  <c r="JK30" i="4"/>
  <c r="JK17" i="4"/>
  <c r="JR37" i="4"/>
  <c r="JR24" i="4"/>
  <c r="JR12" i="4"/>
  <c r="JY35" i="4"/>
  <c r="JY22" i="4"/>
  <c r="JY10" i="4"/>
  <c r="IB38" i="4"/>
  <c r="HN21" i="4"/>
  <c r="HG41" i="4"/>
  <c r="HG29" i="4"/>
  <c r="HG16" i="4"/>
  <c r="HN40" i="4"/>
  <c r="HN28" i="4"/>
  <c r="HN15" i="4"/>
  <c r="HU44" i="4"/>
  <c r="HU32" i="4"/>
  <c r="HU19" i="4"/>
  <c r="IB42" i="4"/>
  <c r="IB30" i="4"/>
  <c r="IB17" i="4"/>
  <c r="II52" i="4"/>
  <c r="II40" i="4"/>
  <c r="II28" i="4"/>
  <c r="II15" i="4"/>
  <c r="IP36" i="4"/>
  <c r="IP23" i="4"/>
  <c r="IP11" i="4"/>
  <c r="IW41" i="4"/>
  <c r="IW29" i="4"/>
  <c r="IW16" i="4"/>
  <c r="JD41" i="4"/>
  <c r="JD29" i="4"/>
  <c r="JD16" i="4"/>
  <c r="JK41" i="4"/>
  <c r="JK29" i="4"/>
  <c r="JK16" i="4"/>
  <c r="JR36" i="4"/>
  <c r="JR23" i="4"/>
  <c r="JR11" i="4"/>
  <c r="JY34" i="4"/>
  <c r="JY21" i="4"/>
  <c r="JY9" i="4"/>
  <c r="HN36" i="4"/>
  <c r="HG40" i="4"/>
  <c r="HG28" i="4"/>
  <c r="HN39" i="4"/>
  <c r="HN26" i="4"/>
  <c r="HU43" i="4"/>
  <c r="HU31" i="4"/>
  <c r="IB41" i="4"/>
  <c r="IB29" i="4"/>
  <c r="II51" i="4"/>
  <c r="II39" i="4"/>
  <c r="II26" i="4"/>
  <c r="IP35" i="4"/>
  <c r="IP22" i="4"/>
  <c r="IW40" i="4"/>
  <c r="IW28" i="4"/>
  <c r="JD40" i="4"/>
  <c r="JD28" i="4"/>
  <c r="JK40" i="4"/>
  <c r="JK28" i="4"/>
  <c r="JR35" i="4"/>
  <c r="JR22" i="4"/>
  <c r="JY33" i="4"/>
  <c r="HA18" i="4"/>
  <c r="HA15" i="4"/>
  <c r="HA20" i="4"/>
  <c r="HA19" i="4"/>
  <c r="HA17" i="4"/>
  <c r="HA16" i="4"/>
  <c r="HA14" i="4"/>
  <c r="HA13" i="4"/>
  <c r="HA12" i="4"/>
  <c r="HA23" i="4"/>
  <c r="HA11" i="4"/>
  <c r="HA22" i="4"/>
  <c r="HA10" i="4"/>
  <c r="HA21" i="4"/>
  <c r="EA8" i="4"/>
  <c r="EA9" i="4"/>
  <c r="BQ20" i="4"/>
  <c r="BQ19" i="4"/>
  <c r="BQ18" i="4"/>
  <c r="BQ17" i="4"/>
  <c r="BQ16" i="4"/>
  <c r="BQ15" i="4"/>
  <c r="BQ14" i="4"/>
  <c r="BQ13" i="4"/>
  <c r="BQ12" i="4"/>
  <c r="BQ11" i="4"/>
  <c r="BQ10" i="4"/>
  <c r="BQ9" i="4"/>
  <c r="GR29" i="4"/>
  <c r="GR24" i="4"/>
  <c r="GV24" i="4" s="1"/>
  <c r="GW24" i="4" s="1"/>
  <c r="GR21" i="4"/>
  <c r="GV21" i="4" s="1"/>
  <c r="GW21" i="4" s="1"/>
  <c r="CS8" i="4"/>
  <c r="GR19" i="4"/>
  <c r="GV19" i="4" s="1"/>
  <c r="GW19" i="4" s="1"/>
  <c r="X20" i="4"/>
  <c r="GR8" i="4"/>
  <c r="GV8" i="4" s="1"/>
  <c r="GW8" i="4" s="1"/>
  <c r="GR18" i="4"/>
  <c r="GR30" i="4"/>
  <c r="GV30" i="4" s="1"/>
  <c r="GW30" i="4" s="1"/>
  <c r="GR17" i="4"/>
  <c r="GV17" i="4" s="1"/>
  <c r="GW17" i="4" s="1"/>
  <c r="GR16" i="4"/>
  <c r="GV16" i="4" s="1"/>
  <c r="GW16" i="4" s="1"/>
  <c r="GR28" i="4"/>
  <c r="GR15" i="4"/>
  <c r="GR26" i="4"/>
  <c r="GR14" i="4"/>
  <c r="GR25" i="4"/>
  <c r="GR13" i="4"/>
  <c r="GR12" i="4"/>
  <c r="GR23" i="4"/>
  <c r="GR11" i="4"/>
  <c r="GV11" i="4" s="1"/>
  <c r="GW11" i="4" s="1"/>
  <c r="GR22" i="4"/>
  <c r="GR10" i="4"/>
  <c r="GR9" i="4"/>
  <c r="GV9" i="4" s="1"/>
  <c r="GW9" i="4" s="1"/>
  <c r="X10" i="4"/>
  <c r="GR20" i="4"/>
  <c r="GV20" i="4" s="1"/>
  <c r="GW20" i="4" s="1"/>
  <c r="DM8" i="4"/>
  <c r="X19" i="4"/>
  <c r="X11" i="4"/>
  <c r="X18" i="4"/>
  <c r="X14" i="4"/>
  <c r="AJ15" i="4"/>
  <c r="X13" i="4"/>
  <c r="AJ14" i="4"/>
  <c r="X12" i="4"/>
  <c r="AJ13" i="4"/>
  <c r="AJ12" i="4"/>
  <c r="AJ11" i="4"/>
  <c r="X9" i="4"/>
  <c r="AJ10" i="4"/>
  <c r="X8" i="4"/>
  <c r="AJ9" i="4"/>
  <c r="AB8" i="4"/>
  <c r="X7" i="4"/>
  <c r="AJ8" i="4"/>
  <c r="AJ7" i="4"/>
  <c r="X17" i="4"/>
  <c r="AF18" i="4"/>
  <c r="AR8" i="4"/>
  <c r="X16" i="4"/>
  <c r="AJ17" i="4"/>
  <c r="BH8" i="4"/>
  <c r="DI8" i="4"/>
  <c r="EK14" i="4"/>
  <c r="DV15" i="4"/>
  <c r="EK15" i="4"/>
  <c r="EU10" i="4"/>
  <c r="EF9" i="4"/>
  <c r="DV10" i="4"/>
  <c r="FE8" i="4"/>
  <c r="DV8" i="4"/>
  <c r="FE12" i="4"/>
  <c r="DV33" i="4"/>
  <c r="FE10" i="4"/>
  <c r="DV26" i="4"/>
  <c r="DV24" i="4"/>
  <c r="DV17" i="4"/>
  <c r="EP11" i="4"/>
  <c r="DV14" i="4"/>
  <c r="EF12" i="4"/>
  <c r="EK13" i="4"/>
  <c r="FE11" i="4"/>
  <c r="FT12" i="4"/>
  <c r="FY14" i="4"/>
  <c r="DV12" i="4"/>
  <c r="DV25" i="4"/>
  <c r="DV11" i="4"/>
  <c r="EA13" i="4"/>
  <c r="EZ13" i="4"/>
  <c r="FO11" i="4"/>
  <c r="EA10" i="4"/>
  <c r="DV21" i="4"/>
  <c r="EU13" i="4"/>
  <c r="FO10" i="4"/>
  <c r="EZ11" i="4"/>
  <c r="EU12" i="4"/>
  <c r="FO9" i="4"/>
  <c r="DV19" i="4"/>
  <c r="EU11" i="4"/>
  <c r="EK8" i="4"/>
  <c r="DV18" i="4"/>
  <c r="EK11" i="4"/>
  <c r="EP13" i="4"/>
  <c r="EA12" i="4"/>
  <c r="FJ12" i="4"/>
  <c r="FT10" i="4"/>
  <c r="GD10" i="4"/>
  <c r="GN12" i="4"/>
  <c r="AB16" i="4"/>
  <c r="FJ13" i="4"/>
  <c r="DV30" i="4"/>
  <c r="DV22" i="4"/>
  <c r="EA11" i="4"/>
  <c r="EF13" i="4"/>
  <c r="EK12" i="4"/>
  <c r="FO8" i="4"/>
  <c r="FT9" i="4"/>
  <c r="FY8" i="4"/>
  <c r="FY10" i="4"/>
  <c r="GI11" i="4"/>
  <c r="GN11" i="4"/>
  <c r="AB15" i="4"/>
  <c r="FJ11" i="4"/>
  <c r="FT8" i="4"/>
  <c r="FY9" i="4"/>
  <c r="GD15" i="4"/>
  <c r="GD9" i="4"/>
  <c r="GI10" i="4"/>
  <c r="GN10" i="4"/>
  <c r="AF7" i="4"/>
  <c r="AB14" i="4"/>
  <c r="DV29" i="4"/>
  <c r="EF11" i="4"/>
  <c r="EK10" i="4"/>
  <c r="FJ10" i="4"/>
  <c r="FY15" i="4"/>
  <c r="GI9" i="4"/>
  <c r="GN9" i="4"/>
  <c r="DV28" i="4"/>
  <c r="DV20" i="4"/>
  <c r="DV13" i="4"/>
  <c r="EF10" i="4"/>
  <c r="EP8" i="4"/>
  <c r="EU8" i="4"/>
  <c r="EZ8" i="4"/>
  <c r="FJ8" i="4"/>
  <c r="FJ9" i="4"/>
  <c r="FT15" i="4"/>
  <c r="GD14" i="4"/>
  <c r="AB7" i="4"/>
  <c r="AB12" i="4"/>
  <c r="AB11" i="4"/>
  <c r="EP12" i="4"/>
  <c r="EZ12" i="4"/>
  <c r="FJ15" i="4"/>
  <c r="FT14" i="4"/>
  <c r="GD13" i="4"/>
  <c r="AB10" i="4"/>
  <c r="EZ10" i="4"/>
  <c r="AB9" i="4"/>
  <c r="FY13" i="4"/>
  <c r="EP10" i="4"/>
  <c r="FT13" i="4"/>
  <c r="GD12" i="4"/>
  <c r="GI8" i="4"/>
  <c r="AB20" i="4"/>
  <c r="DV32" i="4"/>
  <c r="DV9" i="4"/>
  <c r="FY12" i="4"/>
  <c r="GN15" i="4"/>
  <c r="AB19" i="4"/>
  <c r="GD11" i="4"/>
  <c r="GN14" i="4"/>
  <c r="AZ8" i="4"/>
  <c r="AB18" i="4"/>
  <c r="CO8" i="4"/>
  <c r="DV31" i="4"/>
  <c r="DV23" i="4"/>
  <c r="GN13" i="4"/>
  <c r="AB17" i="4"/>
  <c r="S13" i="4"/>
  <c r="R13" i="4"/>
  <c r="AR9" i="4"/>
  <c r="CC9" i="4"/>
  <c r="DA9" i="4"/>
  <c r="CO11" i="4"/>
  <c r="DM11" i="4"/>
  <c r="AZ13" i="4"/>
  <c r="CG13" i="4"/>
  <c r="DE13" i="4"/>
  <c r="BY14" i="4"/>
  <c r="CW14" i="4"/>
  <c r="CO15" i="4"/>
  <c r="DQ15" i="4"/>
  <c r="AZ16" i="4"/>
  <c r="CK16" i="4"/>
  <c r="DM16" i="4"/>
  <c r="AR17" i="4"/>
  <c r="CG17" i="4"/>
  <c r="DE17" i="4"/>
  <c r="AR18" i="4"/>
  <c r="CG18" i="4"/>
  <c r="DE18" i="4"/>
  <c r="AR19" i="4"/>
  <c r="CG19" i="4"/>
  <c r="DQ19" i="4"/>
  <c r="CW20" i="4"/>
  <c r="BY21" i="4"/>
  <c r="DM21" i="4"/>
  <c r="CG22" i="4"/>
  <c r="AZ23" i="4"/>
  <c r="DA23" i="4"/>
  <c r="DQ24" i="4"/>
  <c r="AZ28" i="4"/>
  <c r="AZ31" i="4"/>
  <c r="BY8" i="4"/>
  <c r="CW8" i="4"/>
  <c r="Q9" i="4"/>
  <c r="BH10" i="4"/>
  <c r="CK10" i="4"/>
  <c r="DI10" i="4"/>
  <c r="BY12" i="4"/>
  <c r="CW12" i="4"/>
  <c r="AZ9" i="4"/>
  <c r="CG9" i="4"/>
  <c r="DE9" i="4"/>
  <c r="AF11" i="4"/>
  <c r="BU11" i="4"/>
  <c r="CS11" i="4"/>
  <c r="DQ11" i="4"/>
  <c r="BH13" i="4"/>
  <c r="CK13" i="4"/>
  <c r="DM13" i="4"/>
  <c r="AR14" i="4"/>
  <c r="CC14" i="4"/>
  <c r="DA14" i="4"/>
  <c r="AF15" i="4"/>
  <c r="BU15" i="4"/>
  <c r="CS15" i="4"/>
  <c r="BH16" i="4"/>
  <c r="CO16" i="4"/>
  <c r="DQ16" i="4"/>
  <c r="AZ17" i="4"/>
  <c r="CK17" i="4"/>
  <c r="DM17" i="4"/>
  <c r="AZ18" i="4"/>
  <c r="CK18" i="4"/>
  <c r="DM18" i="4"/>
  <c r="AZ19" i="4"/>
  <c r="CK19" i="4"/>
  <c r="BY20" i="4"/>
  <c r="DA20" i="4"/>
  <c r="CC21" i="4"/>
  <c r="DQ21" i="4"/>
  <c r="CO22" i="4"/>
  <c r="BH23" i="4"/>
  <c r="DM23" i="4"/>
  <c r="AZ25" i="4"/>
  <c r="DQ28" i="4"/>
  <c r="DQ31" i="4"/>
  <c r="CC8" i="4"/>
  <c r="DA8" i="4"/>
  <c r="CO10" i="4"/>
  <c r="DM10" i="4"/>
  <c r="AR12" i="4"/>
  <c r="CC12" i="4"/>
  <c r="DA12" i="4"/>
  <c r="Q8" i="4"/>
  <c r="BH9" i="4"/>
  <c r="CK9" i="4"/>
  <c r="DI9" i="4"/>
  <c r="BY11" i="4"/>
  <c r="CW11" i="4"/>
  <c r="Q12" i="4"/>
  <c r="CO13" i="4"/>
  <c r="DQ13" i="4"/>
  <c r="AZ14" i="4"/>
  <c r="CG14" i="4"/>
  <c r="DE14" i="4"/>
  <c r="BY15" i="4"/>
  <c r="CW15" i="4"/>
  <c r="CS16" i="4"/>
  <c r="BH17" i="4"/>
  <c r="CO17" i="4"/>
  <c r="DQ17" i="4"/>
  <c r="BH18" i="4"/>
  <c r="CO18" i="4"/>
  <c r="DQ18" i="4"/>
  <c r="BH19" i="4"/>
  <c r="CO19" i="4"/>
  <c r="CC20" i="4"/>
  <c r="DM20" i="4"/>
  <c r="CG21" i="4"/>
  <c r="AZ22" i="4"/>
  <c r="CW22" i="4"/>
  <c r="BY23" i="4"/>
  <c r="DQ23" i="4"/>
  <c r="CG25" i="4"/>
  <c r="AZ29" i="4"/>
  <c r="AZ32" i="4"/>
  <c r="Q7" i="4"/>
  <c r="CG8" i="4"/>
  <c r="DE8" i="4"/>
  <c r="AF10" i="4"/>
  <c r="BU10" i="4"/>
  <c r="CS10" i="4"/>
  <c r="DQ10" i="4"/>
  <c r="AZ12" i="4"/>
  <c r="CG12" i="4"/>
  <c r="DE12" i="4"/>
  <c r="CO9" i="4"/>
  <c r="DM9" i="4"/>
  <c r="AR11" i="4"/>
  <c r="CC11" i="4"/>
  <c r="DA11" i="4"/>
  <c r="AF13" i="4"/>
  <c r="BU13" i="4"/>
  <c r="CS13" i="4"/>
  <c r="BH14" i="4"/>
  <c r="CK14" i="4"/>
  <c r="DM14" i="4"/>
  <c r="AR15" i="4"/>
  <c r="CC15" i="4"/>
  <c r="DA15" i="4"/>
  <c r="AF16" i="4"/>
  <c r="BY16" i="4"/>
  <c r="CW16" i="4"/>
  <c r="CS17" i="4"/>
  <c r="CS18" i="4"/>
  <c r="CW19" i="4"/>
  <c r="AF20" i="4"/>
  <c r="CG20" i="4"/>
  <c r="DQ20" i="4"/>
  <c r="CO21" i="4"/>
  <c r="BH22" i="4"/>
  <c r="DA22" i="4"/>
  <c r="CC23" i="4"/>
  <c r="AZ24" i="4"/>
  <c r="DQ25" i="4"/>
  <c r="DQ29" i="4"/>
  <c r="DQ32" i="4"/>
  <c r="CK8" i="4"/>
  <c r="BY10" i="4"/>
  <c r="CW10" i="4"/>
  <c r="Q11" i="4"/>
  <c r="BH12" i="4"/>
  <c r="CK12" i="4"/>
  <c r="DM12" i="4"/>
  <c r="AF9" i="4"/>
  <c r="BU9" i="4"/>
  <c r="CS9" i="4"/>
  <c r="DQ9" i="4"/>
  <c r="AZ11" i="4"/>
  <c r="CG11" i="4"/>
  <c r="DE11" i="4"/>
  <c r="BY13" i="4"/>
  <c r="CW13" i="4"/>
  <c r="CO14" i="4"/>
  <c r="DQ14" i="4"/>
  <c r="AZ15" i="4"/>
  <c r="CG15" i="4"/>
  <c r="DE15" i="4"/>
  <c r="CC16" i="4"/>
  <c r="DA16" i="4"/>
  <c r="AF17" i="4"/>
  <c r="BY17" i="4"/>
  <c r="CW17" i="4"/>
  <c r="BY18" i="4"/>
  <c r="CW18" i="4"/>
  <c r="BY19" i="4"/>
  <c r="DA19" i="4"/>
  <c r="AZ20" i="4"/>
  <c r="CK20" i="4"/>
  <c r="AZ21" i="4"/>
  <c r="CW21" i="4"/>
  <c r="BY22" i="4"/>
  <c r="DM22" i="4"/>
  <c r="CG23" i="4"/>
  <c r="BY24" i="4"/>
  <c r="AZ26" i="4"/>
  <c r="AZ30" i="4"/>
  <c r="AZ33" i="4"/>
  <c r="AR10" i="4"/>
  <c r="CC10" i="4"/>
  <c r="DA10" i="4"/>
  <c r="CO12" i="4"/>
  <c r="DQ12" i="4"/>
  <c r="CW9" i="4"/>
  <c r="Q10" i="4"/>
  <c r="BH11" i="4"/>
  <c r="CK11" i="4"/>
  <c r="AR13" i="4"/>
  <c r="CC13" i="4"/>
  <c r="DA13" i="4"/>
  <c r="AF14" i="4"/>
  <c r="BU14" i="4"/>
  <c r="CS14" i="4"/>
  <c r="BH15" i="4"/>
  <c r="DM15" i="4"/>
  <c r="CG16" i="4"/>
  <c r="DE16" i="4"/>
  <c r="CC17" i="4"/>
  <c r="DA17" i="4"/>
  <c r="CC18" i="4"/>
  <c r="DA18" i="4"/>
  <c r="AF19" i="4"/>
  <c r="CC19" i="4"/>
  <c r="BH20" i="4"/>
  <c r="DQ22" i="4"/>
  <c r="CG24" i="4"/>
  <c r="DQ26" i="4"/>
  <c r="DQ30" i="4"/>
  <c r="DQ33" i="4"/>
  <c r="AF8" i="4"/>
  <c r="BU8" i="4"/>
  <c r="GT16" i="4" l="1"/>
  <c r="GT30" i="4"/>
  <c r="GT17" i="4"/>
  <c r="GT8" i="4"/>
  <c r="GT19" i="4"/>
  <c r="GV26" i="4"/>
  <c r="GW26" i="4" s="1"/>
  <c r="GT26" i="4"/>
  <c r="GT10" i="4"/>
  <c r="GV10" i="4"/>
  <c r="GW10" i="4" s="1"/>
  <c r="GT22" i="4"/>
  <c r="GV22" i="4"/>
  <c r="GW22" i="4" s="1"/>
  <c r="GV18" i="4"/>
  <c r="GW18" i="4" s="1"/>
  <c r="GT18" i="4"/>
  <c r="GV15" i="4"/>
  <c r="GW15" i="4" s="1"/>
  <c r="GT15" i="4"/>
  <c r="GT20" i="4"/>
  <c r="GT12" i="4"/>
  <c r="GV12" i="4"/>
  <c r="GW12" i="4" s="1"/>
  <c r="GV29" i="4"/>
  <c r="GW29" i="4" s="1"/>
  <c r="GT29" i="4"/>
  <c r="GT23" i="4"/>
  <c r="GV23" i="4"/>
  <c r="GW23" i="4" s="1"/>
  <c r="GT13" i="4"/>
  <c r="GV13" i="4"/>
  <c r="GW13" i="4" s="1"/>
  <c r="GT9" i="4"/>
  <c r="GV28" i="4"/>
  <c r="GW28" i="4" s="1"/>
  <c r="GT28" i="4"/>
  <c r="GT25" i="4"/>
  <c r="GV25" i="4"/>
  <c r="GW25" i="4" s="1"/>
  <c r="GT21" i="4"/>
  <c r="GV14" i="4"/>
  <c r="GW14" i="4" s="1"/>
  <c r="GT14" i="4"/>
  <c r="GT24" i="4"/>
  <c r="GT11" i="4"/>
  <c r="R10" i="4"/>
  <c r="S10" i="4"/>
  <c r="S7" i="4"/>
  <c r="R7" i="4"/>
  <c r="S8" i="4"/>
  <c r="R8" i="4"/>
  <c r="S12" i="4"/>
  <c r="R12" i="4"/>
  <c r="S9" i="4"/>
  <c r="R9" i="4"/>
  <c r="S11" i="4"/>
  <c r="R11" i="4"/>
</calcChain>
</file>

<file path=xl/sharedStrings.xml><?xml version="1.0" encoding="utf-8"?>
<sst xmlns="http://schemas.openxmlformats.org/spreadsheetml/2006/main" count="852" uniqueCount="501">
  <si>
    <t xml:space="preserve">Data Source </t>
  </si>
  <si>
    <t xml:space="preserve">Where is it Referenced </t>
  </si>
  <si>
    <t>What is Reported</t>
  </si>
  <si>
    <t>Method</t>
  </si>
  <si>
    <t>Number of Data Points</t>
  </si>
  <si>
    <t>Temps</t>
  </si>
  <si>
    <t>Year Published</t>
  </si>
  <si>
    <t>Solutes</t>
  </si>
  <si>
    <t>Convention</t>
  </si>
  <si>
    <t>Notes</t>
  </si>
  <si>
    <t>Properties of aqueous solutions of lithium and calcium chlorides: formulations for use in air conditioning equipment design</t>
  </si>
  <si>
    <t>Isotherms_Screening (LiCl, CaCl)</t>
  </si>
  <si>
    <t>Models for solubility boundary, VP, density, surface tension, dynamic viscosity, thermal conductivity, specific thermal capacity and differential enthalpy of dilution</t>
  </si>
  <si>
    <t>Reviews other data, creates fits</t>
  </si>
  <si>
    <t>~200 plotted for VP (dif per property</t>
  </si>
  <si>
    <t>25-100C</t>
  </si>
  <si>
    <t>Lithium and calcium chlorides</t>
  </si>
  <si>
    <t>VP: VP of pure water over liquid phase is given by Saul-Wagner equation</t>
  </si>
  <si>
    <t>Gibbard 1966 is main source for VP graph. VP graph is good comparative reference</t>
  </si>
  <si>
    <t>Osmotic Coefficients and Mean Activity Coefficients of Uni‐univalent Electrolytes in Water at 25°C </t>
  </si>
  <si>
    <t>Isotherms_Screening (HCl)</t>
  </si>
  <si>
    <t>Osmotic coefficients (OCs) and mean activity coefficients (a_i,a_w) . Also, parameters fitted to those</t>
  </si>
  <si>
    <t>~50 per solute</t>
  </si>
  <si>
    <t xml:space="preserve">25C only </t>
  </si>
  <si>
    <t>Uni‐univalent electrolytes in aqueous solutions. 140 solutions</t>
  </si>
  <si>
    <t>Properties measured on molality or weight basis. VP: Differential manometer used, so no need for equation for pure VP</t>
  </si>
  <si>
    <t>Contains others like NaOH, can cross compare with NaOH source below</t>
  </si>
  <si>
    <t>Exergy calculation of lithium bromide–water solution and its application in the exergetic evaluation of absorption refrigeration systems LiBr-H2O</t>
  </si>
  <si>
    <t>Isotherms_Screening (LiBr)</t>
  </si>
  <si>
    <t>Exergy of lithium bromide–water solution. Also OCs, a_i,  a_w</t>
  </si>
  <si>
    <t>Takes fits made by other data, does renormalization and equations, and from there gets activitiies</t>
  </si>
  <si>
    <t>5-180C</t>
  </si>
  <si>
    <t>Thermodynamic Properties of Aqueous Electrolyte Solutions.1 1. Vapor Pressure of Aqueous Solutions of LICI, LiBr, and Li I</t>
  </si>
  <si>
    <t>Isotherms_Screening (LiI)</t>
  </si>
  <si>
    <t>VPs, OCs of Aqueous Solutions and a_w</t>
  </si>
  <si>
    <t>Activity calculated using pressures and the second virial coefficient (which was taken from literature which fitted to experimentas)</t>
  </si>
  <si>
    <t>30-70C</t>
  </si>
  <si>
    <t>Should compare with LiBr from above, dif temp but maybe interesting</t>
  </si>
  <si>
    <t>The Water Activities of MgCl2, Mg(NO3)2, MgSO4, and Their Mixtures</t>
  </si>
  <si>
    <t>Isotherms_Screening (MgCl, MgNaO32)</t>
  </si>
  <si>
    <t>20-24C</t>
  </si>
  <si>
    <t>Water vapour partial pressures and water activities in potassium and sodium hydroxide solutions over wide concentration and temperature ranges</t>
  </si>
  <si>
    <t>Isotherms_Screening (NaOH)</t>
  </si>
  <si>
    <t>A thermodynamic study of bivalent metal halides in aqueous solution</t>
  </si>
  <si>
    <t>Isotherms_Screening (ZnBr)</t>
  </si>
  <si>
    <t>Isopiestic</t>
  </si>
  <si>
    <t>Acidty of Zinc Chloride Solutions (1 page)</t>
  </si>
  <si>
    <t>Isotherms_Screening (ZnCl2)</t>
  </si>
  <si>
    <t>a_w vs acidity</t>
  </si>
  <si>
    <t>Refines measurement from other paper</t>
  </si>
  <si>
    <t>~6</t>
  </si>
  <si>
    <t>Unclear</t>
  </si>
  <si>
    <t>ZnCl2 and some mineral acids</t>
  </si>
  <si>
    <t>Evaluated activity and osmotic coefficients for aqueous solutions: Bi-univalent compounds of zinc, cadmium, and ethylene bis(trimethylammonium) chloride and iodide</t>
  </si>
  <si>
    <t>Isotherms_Screening (ZnI)</t>
  </si>
  <si>
    <t>Mean a_i  and OCs in aqueous solutions</t>
  </si>
  <si>
    <t>Fit least squares to their own results. OCs calculated from direct VP measurements, from isopiestic measurements and from freezing point depression measurements. ACs were calculated from electromotive force measurements on galvanic cells with and without transference</t>
  </si>
  <si>
    <t>~20 per solute</t>
  </si>
  <si>
    <t>11 bi-univalent compounds of zinc and cadmium and ethylene bis(trimethylammonium) chloride and iodide</t>
  </si>
  <si>
    <t>All in molality (mol solute/kg solvent)</t>
  </si>
  <si>
    <t>Vapor Pressures and Osmotic Coefficients of Aqueous LiOH Solutions at Temperatures Ranging from 298.15 to 363.15 K</t>
  </si>
  <si>
    <t>Isotherms_Screening (LiOH)</t>
  </si>
  <si>
    <t>OCs -&gt; a_w's</t>
  </si>
  <si>
    <t>25-90C</t>
  </si>
  <si>
    <t>LiOH</t>
  </si>
  <si>
    <t xml:space="preserve">xzc </t>
  </si>
  <si>
    <t>pyEQL</t>
  </si>
  <si>
    <t>25C only</t>
  </si>
  <si>
    <t>Simoes et al</t>
  </si>
  <si>
    <t>Estimation of the Pitzer (simplified and full models) parameters</t>
  </si>
  <si>
    <t>Reviews experimental data, fits Pitzer coefficients to it</t>
  </si>
  <si>
    <t>~100</t>
  </si>
  <si>
    <t>1-1, 2-1, 3-1, 4-1 and 2-2 single electrolytes</t>
  </si>
  <si>
    <t>Pitzer tables 1968</t>
  </si>
  <si>
    <t>Electrolyte Solutions, 2nd 1965</t>
  </si>
  <si>
    <t xml:space="preserve"> </t>
  </si>
  <si>
    <t>Minnesota Solvation Database</t>
  </si>
  <si>
    <t>---</t>
  </si>
  <si>
    <t>Solvation free energies</t>
  </si>
  <si>
    <t>- Ideal gas is reference</t>
  </si>
  <si>
    <t>3037 experimental solvation</t>
  </si>
  <si>
    <t>298K only</t>
  </si>
  <si>
    <t>Only organic</t>
  </si>
  <si>
    <t>Dortmund DataBank</t>
  </si>
  <si>
    <t>Solubilities, enthalpy of mixing, phase equilibria, transport proerties, excess properties, activity coefficients at infinite dilution in binary mixtures</t>
  </si>
  <si>
    <t>Reviews literature</t>
  </si>
  <si>
    <t>115,680 components from 103,800 references (220,650 evaluated).</t>
  </si>
  <si>
    <t>1973-present</t>
  </si>
  <si>
    <t>Only a subset is electrolytes</t>
  </si>
  <si>
    <t>Seems to require license</t>
  </si>
  <si>
    <t>Paper</t>
  </si>
  <si>
    <t>What is calculated</t>
  </si>
  <si>
    <t xml:space="preserve">Promise Level </t>
  </si>
  <si>
    <t>Year</t>
  </si>
  <si>
    <t xml:space="preserve">Codes </t>
  </si>
  <si>
    <t>Activity Coefficients of Concentrated Salt Solutions: A Monte Carlo Investigation</t>
  </si>
  <si>
    <t>Monte Carlo</t>
  </si>
  <si>
    <t>γ,</t>
  </si>
  <si>
    <t>Activity coefficients from molecular simulations using the OPAS method </t>
  </si>
  <si>
    <t>MD</t>
  </si>
  <si>
    <t>Osmotic pressure (for γ_w)</t>
  </si>
  <si>
    <t>Prediction of Activity Coefficients by Similarity-Based Imputation using Quantum-Chemical Descriptors</t>
  </si>
  <si>
    <t>SBM (similiarity-based-method)</t>
  </si>
  <si>
    <t>Compares its results to infinite dilution results in Dortmund databank</t>
  </si>
  <si>
    <t>Gibbs–Helmholtz Graph Neural Network for the Prediction of Activity Coefficients of Polymer Solutions at Infinite Dilution</t>
  </si>
  <si>
    <t>GNN</t>
  </si>
  <si>
    <t>γ (for polymer solns)</t>
  </si>
  <si>
    <t>Behavior of the aqueous sodium chloride solutions from molecular simulations and theories</t>
  </si>
  <si>
    <t>γ (mean)</t>
  </si>
  <si>
    <t>MD simulations  to predict density, self-diffusion coefficients and molar conductivity. Then RDF functions analyzed to obtain the first shell solvation radii and coordination numbers of ions, which were found practically unchanged against concentration. Together with the force field parameters, they were further applied into various molecular theories to predict the Gibbs energy of solvation, static relative permittivity, mean ionic activity coefficients and molar conductivity. Mean ionic activity coefficients and molar conductivity predicted within 1.1 % and 1.4 %</t>
  </si>
  <si>
    <t>Machine learning for determination of activity of water and activity coefficients of electrolytes in binary solutions (2024)</t>
  </si>
  <si>
    <t>ML models</t>
  </si>
  <si>
    <t>a, γ</t>
  </si>
  <si>
    <t>Improvements of COSMO-SAC for vapor–liquid and liquid–liquid equilibrium predictions 2010</t>
  </si>
  <si>
    <t>COSMO-SAC</t>
  </si>
  <si>
    <t>'''</t>
  </si>
  <si>
    <t>Development of a COSMO-RS based model for the calculation of phase equilibria in electrolyte systems</t>
  </si>
  <si>
    <t>COSMO-RS</t>
  </si>
  <si>
    <t>γ, G_excess,</t>
  </si>
  <si>
    <t>Supports multiple segment descriptors, just not open source</t>
  </si>
  <si>
    <t>Biovia I think</t>
  </si>
  <si>
    <t>A Benchmark Open-Source Implementation of COSMO-SAC</t>
  </si>
  <si>
    <t>Says that the COSMO-SAC model can be combined with DF theorey to workf or electrolytes. Unclear if natively supported</t>
  </si>
  <si>
    <t>SCM</t>
  </si>
  <si>
    <t>Open Source</t>
  </si>
  <si>
    <t>Biovia</t>
  </si>
  <si>
    <t>An open source COSMO-RS implementation and parameterization supporting the efficient implementation of multiple segment descriptors</t>
  </si>
  <si>
    <t>Made performant because the multiple segments (multiple sigmas) adds signfiicantly to the cost of the central COSMO equation</t>
  </si>
  <si>
    <t>openCOSMO-RS</t>
  </si>
  <si>
    <t>Insights</t>
  </si>
  <si>
    <t>Entropy of Mixing of Nonideal Solutions</t>
  </si>
  <si>
    <t>International Equations for the Saturation Properties of Ordinary Water Substance. Revised According to the International Temperature Scale of 1990. Addendum to J. Phys. Chem. Ref. Data 16, 893 (1987)</t>
  </si>
  <si>
    <t>Dynamic water absorption-desorption by aqueous salt solutions</t>
  </si>
  <si>
    <t>List of endothermic salts, NaCl, KCl, NH4OH, NH4Cl, KBr, NH4ClO3, KNO3, NaNO3</t>
  </si>
  <si>
    <t>Molar Masses (g, kg)</t>
  </si>
  <si>
    <t>Water</t>
  </si>
  <si>
    <t>NaCl</t>
  </si>
  <si>
    <t>KCl</t>
  </si>
  <si>
    <t>NH4Cl</t>
  </si>
  <si>
    <t>CsCl</t>
  </si>
  <si>
    <t>NaNO3</t>
  </si>
  <si>
    <t>AgNO3</t>
  </si>
  <si>
    <t>KI</t>
  </si>
  <si>
    <t>Na2SO4</t>
  </si>
  <si>
    <t>K2SO4</t>
  </si>
  <si>
    <t>(NH4)2SO4</t>
  </si>
  <si>
    <t>MgSO4</t>
  </si>
  <si>
    <t>MnSO4</t>
  </si>
  <si>
    <t>Li2SO4</t>
  </si>
  <si>
    <t>NiSO4</t>
  </si>
  <si>
    <t>CuSO4</t>
  </si>
  <si>
    <t>ZnSO4</t>
  </si>
  <si>
    <t>LiNO3</t>
  </si>
  <si>
    <t>KNO3</t>
  </si>
  <si>
    <t>Ba(NO3)2</t>
  </si>
  <si>
    <t>Ca(NO3)2</t>
  </si>
  <si>
    <t>LiClO4</t>
  </si>
  <si>
    <t>NaClO4</t>
  </si>
  <si>
    <t>Deliquescence Limits</t>
  </si>
  <si>
    <t>Salt</t>
  </si>
  <si>
    <t xml:space="preserve">#Data Points </t>
  </si>
  <si>
    <t xml:space="preserve">Notes </t>
  </si>
  <si>
    <t>Data</t>
  </si>
  <si>
    <t>73-77</t>
  </si>
  <si>
    <t>83-86</t>
  </si>
  <si>
    <t>76-79</t>
  </si>
  <si>
    <t>68??</t>
  </si>
  <si>
    <t>71-76</t>
  </si>
  <si>
    <t>?</t>
  </si>
  <si>
    <t>65-70</t>
  </si>
  <si>
    <t>82–87</t>
  </si>
  <si>
    <t>95–99</t>
  </si>
  <si>
    <t>78–82</t>
  </si>
  <si>
    <t>(only hydrtate data) MgSO4∙7H2O    87–89</t>
  </si>
  <si>
    <t>82–85</t>
  </si>
  <si>
    <t>Quickly Calculating the Activity Coefficient of a NaCl Solution Based on Machine Learning Algorithms</t>
  </si>
  <si>
    <t>6 at 25C, 6 at 110C</t>
  </si>
  <si>
    <t>Makes a ML model and cites these as reference experiemntal values</t>
  </si>
  <si>
    <t>Annoying cuz only has salt activity coeffiicents. Havent checked source. Also seems to plot 10 experimetnal points when table showed 6</t>
  </si>
  <si>
    <t>Column O</t>
  </si>
  <si>
    <t>MODELING CHEMICAL EQUILIBRIUM OF ELECTROLYTE SOLUTIONS</t>
  </si>
  <si>
    <t>15ish</t>
  </si>
  <si>
    <t>Cites 1960s paper</t>
  </si>
  <si>
    <t>Col V</t>
  </si>
  <si>
    <t>Paper 1 (NaCl)</t>
  </si>
  <si>
    <t>Paper 3 (NaCl)</t>
  </si>
  <si>
    <t>Paper 3 (CsCl)</t>
  </si>
  <si>
    <t>Paper 3 (NH4Cl)</t>
  </si>
  <si>
    <t>Paper 3 (KCl)</t>
  </si>
  <si>
    <t>Paper 3 (Others, pasted in a row)</t>
  </si>
  <si>
    <t>Paper 9 (NaNO3)</t>
  </si>
  <si>
    <t>Paper 12 (AgNO3)</t>
  </si>
  <si>
    <t>Paper 13 (KI)</t>
  </si>
  <si>
    <t>Paper 14 (Na2SO4</t>
  </si>
  <si>
    <t>Paper 14 (K2SO4)</t>
  </si>
  <si>
    <t>Paper 14 ((NH4)2SO4)</t>
  </si>
  <si>
    <t>Paper 14 (MgSO4)</t>
  </si>
  <si>
    <t>Paper 14 (MnSO4)</t>
  </si>
  <si>
    <t>Paper 14 (Li2SO4)</t>
  </si>
  <si>
    <t>Paper 14 (NiSO4)</t>
  </si>
  <si>
    <t>Paper 14 (CuSO4)</t>
  </si>
  <si>
    <t>Paper 14 (ZnSO4)</t>
  </si>
  <si>
    <t>Paper 15 (LiNO3)</t>
  </si>
  <si>
    <t>Paper 15 (KNO3)</t>
  </si>
  <si>
    <t>Paper 15 (Ba(NO3)2)</t>
  </si>
  <si>
    <t>Paper 15 (Ca(NO3)2)</t>
  </si>
  <si>
    <t>Paper 16 (NaClO4)</t>
  </si>
  <si>
    <t>25C</t>
  </si>
  <si>
    <t>110C</t>
  </si>
  <si>
    <t>Water activities, osmotic and activity coefficients in aqueous chloride solutions atT =  298.15 K by the hygrometric method</t>
  </si>
  <si>
    <t>NaCl, many more</t>
  </si>
  <si>
    <t>10ish each</t>
  </si>
  <si>
    <t>Seems experimentally regisered</t>
  </si>
  <si>
    <t>Note about 0.98 relative humidty but most data seem not to use that so should be ok…</t>
  </si>
  <si>
    <t>NaCl molality</t>
  </si>
  <si>
    <t>NaCl mass fraction</t>
  </si>
  <si>
    <t>NaCl γ</t>
  </si>
  <si>
    <t>a_w</t>
  </si>
  <si>
    <t>CsCl molality</t>
  </si>
  <si>
    <t>CsCl mass fraction</t>
  </si>
  <si>
    <t>NH4Cl molality</t>
  </si>
  <si>
    <t>NH4Cl mass fraction</t>
  </si>
  <si>
    <t>KCl molality</t>
  </si>
  <si>
    <t>KCl mass fraction</t>
  </si>
  <si>
    <t>LiCl</t>
  </si>
  <si>
    <t>MgCl2</t>
  </si>
  <si>
    <t>CaCl2</t>
  </si>
  <si>
    <t>25.05C</t>
  </si>
  <si>
    <t>40.05C</t>
  </si>
  <si>
    <t>0.9906</t>
  </si>
  <si>
    <t>0.9907</t>
  </si>
  <si>
    <t>I (molality?)</t>
  </si>
  <si>
    <t>NaNO3 mass fraction</t>
  </si>
  <si>
    <t>Mean γ</t>
  </si>
  <si>
    <t>φ</t>
  </si>
  <si>
    <t>G_xs</t>
  </si>
  <si>
    <t>m / mol.kg-1</t>
  </si>
  <si>
    <t>AgNO3 mass fraction</t>
  </si>
  <si>
    <t>aw</t>
  </si>
  <si>
    <t>ϕ</t>
  </si>
  <si>
    <t>m0a/mol·kg−1</t>
  </si>
  <si>
    <t>KI mass fraction</t>
  </si>
  <si>
    <t>aw calc</t>
  </si>
  <si>
    <t>Φ</t>
  </si>
  <si>
    <t>Φ calc</t>
  </si>
  <si>
    <t>GE (kJ/mol)b</t>
  </si>
  <si>
    <t>GE (kJ/mol) calc</t>
  </si>
  <si>
    <t>Na2SO4 mass fraction</t>
  </si>
  <si>
    <t>K2SO4 mass fraction</t>
  </si>
  <si>
    <t xml:space="preserve"> mass fraction</t>
  </si>
  <si>
    <t>osm. coeff.</t>
  </si>
  <si>
    <t>Hygrometric determination of water activities, osmotic and activity coefficients of (NaCl +  KCl)(aq) at T =  298.15 K</t>
  </si>
  <si>
    <t>NaCl and KCl</t>
  </si>
  <si>
    <t>10ish</t>
  </si>
  <si>
    <t>Plots activity vs molality</t>
  </si>
  <si>
    <t>0.9856</t>
  </si>
  <si>
    <t>0.9860</t>
  </si>
  <si>
    <t>–0.0036</t>
  </si>
  <si>
    <t>The Vapor Pressures and Activity Coefficients of Aqueous Solutions of Ammonium Chloride at 25°1</t>
  </si>
  <si>
    <t>NH4Cl, (NaCl, KCl)</t>
  </si>
  <si>
    <t>0.9750</t>
  </si>
  <si>
    <t>0.9756</t>
  </si>
  <si>
    <t>–0.0368</t>
  </si>
  <si>
    <t>0.942</t>
  </si>
  <si>
    <t>0.945</t>
  </si>
  <si>
    <t>–0.0989</t>
  </si>
  <si>
    <t>−0.0001</t>
  </si>
  <si>
    <t>THE ACTIVITY COEFFICIENTS OF AMMONIUM PERCHLORATE IN WATER AT 25°</t>
  </si>
  <si>
    <t>NH4ClO3</t>
  </si>
  <si>
    <t>Only mean activtiy coefficient</t>
  </si>
  <si>
    <t>0.902</t>
  </si>
  <si>
    <t>0.908</t>
  </si>
  <si>
    <t>–0.2604</t>
  </si>
  <si>
    <t>−0.0004</t>
  </si>
  <si>
    <t>−0.0003</t>
  </si>
  <si>
    <t>CHEMEO</t>
  </si>
  <si>
    <t>KCl (+other but eh)</t>
  </si>
  <si>
    <t>Database of properties published.</t>
  </si>
  <si>
    <t>Solid sagreement with KCl from 3</t>
  </si>
  <si>
    <t>0.849</t>
  </si>
  <si>
    <t>0.862</t>
  </si>
  <si>
    <t>–0.4556</t>
  </si>
  <si>
    <t>−0.0010</t>
  </si>
  <si>
    <t>−0.0009</t>
  </si>
  <si>
    <t>The Solubility, Activity Coefficients and Solubility Product of Manganese(II) Iodatela</t>
  </si>
  <si>
    <t>0.789</t>
  </si>
  <si>
    <t>0.810</t>
  </si>
  <si>
    <t>–0.6770</t>
  </si>
  <si>
    <t>−0.0035</t>
  </si>
  <si>
    <t>−0.0033</t>
  </si>
  <si>
    <t>Activity Coefficients, Phase Diagrams of the NaNO3-Pb(NO3)2-H2O System at 298.2 K, and Its Applications</t>
  </si>
  <si>
    <t>10ish (for no Pb)</t>
  </si>
  <si>
    <t>0.723</t>
  </si>
  <si>
    <t>0.750</t>
  </si>
  <si>
    <t>–0.9175</t>
  </si>
  <si>
    <t>−0.0092</t>
  </si>
  <si>
    <t>−0.0085</t>
  </si>
  <si>
    <t>Osmotic and activity coefficient investigation on the CsNO3 + methanol + water and CsNO3 + ethanol + water ternary systems at 298.15 K</t>
  </si>
  <si>
    <t>CsNO3</t>
  </si>
  <si>
    <t>0.653</t>
  </si>
  <si>
    <t>0.688</t>
  </si>
  <si>
    <t>–1.1742</t>
  </si>
  <si>
    <t>−0.0233</t>
  </si>
  <si>
    <t>−0.0214</t>
  </si>
  <si>
    <t>Mean Activity Coefficients of NaNO3 and the Mixing Ion-Interaction Parameters in the Ternary System (NaNO3 + CsNO3 + H2O) at 298.15 K by EMF Method</t>
  </si>
  <si>
    <t xml:space="preserve"> (and CsNO3 mix)</t>
  </si>
  <si>
    <t>Solid agreement with the paper two above</t>
  </si>
  <si>
    <t>0.582</t>
  </si>
  <si>
    <t>0.625</t>
  </si>
  <si>
    <t>–1.4471</t>
  </si>
  <si>
    <t>−0.0399</t>
  </si>
  <si>
    <t>−0.0364</t>
  </si>
  <si>
    <t>Thermodynamic description of aqueous solutions of silver nitrate: Experimental and modeling</t>
  </si>
  <si>
    <t>For this and next, my data has a before φ but φ was before a (def for model that was order done)</t>
  </si>
  <si>
    <t>0.512</t>
  </si>
  <si>
    <t>0.561</t>
  </si>
  <si>
    <t>–1.7324</t>
  </si>
  <si>
    <t>−0.0579</t>
  </si>
  <si>
    <t>−0.0531</t>
  </si>
  <si>
    <t>0.443</t>
  </si>
  <si>
    <t>0.500</t>
  </si>
  <si>
    <t>–2.0293</t>
  </si>
  <si>
    <t>−0.0767</t>
  </si>
  <si>
    <t>−0.0712</t>
  </si>
  <si>
    <t>Measurements and Calculations mean activity coefficients of KI in the KI–KCl–H2O ternary system at 298.15 K</t>
  </si>
  <si>
    <t>Cites some other past paperbut not checking it out</t>
  </si>
  <si>
    <t>KI–H2O binary system at 298.15 K and 95.5 kPa</t>
  </si>
  <si>
    <t>0.444</t>
  </si>
  <si>
    <t>–2.3433</t>
  </si>
  <si>
    <t>−0.0968</t>
  </si>
  <si>
    <t>−0.0906</t>
  </si>
  <si>
    <t>Water activity, osmotic and activity coefficients of aqueous solutions of Li2SO4, Na2SO4, K2SO4, (NH4)2SO4, MgSO4, MnSO4, NiSO4, CuSO4, and ZnSO4 at T=298.15 K</t>
  </si>
  <si>
    <t>Sulfates</t>
  </si>
  <si>
    <t>Uses 'a hygrometric method'</t>
  </si>
  <si>
    <t>0.394</t>
  </si>
  <si>
    <t>−0.1173</t>
  </si>
  <si>
    <t>−0.1111</t>
  </si>
  <si>
    <t>Water Activities and Osmotic and Activity Coefficients of Aqueous Solutions of Nitrates at 25°C by the Hygrometric Method</t>
  </si>
  <si>
    <t>Nitrates</t>
  </si>
  <si>
    <t>−0.1379</t>
  </si>
  <si>
    <t>−0.1328</t>
  </si>
  <si>
    <t>Isotonic Solutions: Osmotic and Activity Coefficients of Lithium and Sodium Perchlorates at 25°C</t>
  </si>
  <si>
    <t>Li and Na  Perchlorates</t>
  </si>
  <si>
    <t>Calculated from osmotic coefficients</t>
  </si>
  <si>
    <t>−0.1587</t>
  </si>
  <si>
    <t>−0.1555</t>
  </si>
  <si>
    <t>−0.1809</t>
  </si>
  <si>
    <t>−0.1792</t>
  </si>
  <si>
    <t>Paper 16 (LiClO4)</t>
  </si>
  <si>
    <t>Paper 17 (KClO3)</t>
  </si>
  <si>
    <t>Isotonic Solutions: Activity Coefficients of Sodium Brómate and Potassium Chlorate</t>
  </si>
  <si>
    <t>KClO3</t>
  </si>
  <si>
    <t>Thermodynamic Properties of Aqueous Electrolyte Solutions^ 2. Vapor Pressure of Aqueous Solutions of NaBr, Nal, KCI, KBr, KI, RbCI, CsCI, CsBr, Csl, MQCI21 CaCl2* GaBr2, Cal2i SrCl2, SrBr2, Srl2, BaCI2, and BaBr2</t>
  </si>
  <si>
    <t>NaBr, Nal, KCI, KBr, KI, RbCI, CsCI, CsBr, Csl, MQCI21 CaCl2* GaBr2, Cal2i SrCl2, SrBr2, Srl2, BaCI2, and BaBr2</t>
  </si>
  <si>
    <t>NaBr</t>
  </si>
  <si>
    <t>NaI</t>
  </si>
  <si>
    <t>KBr</t>
  </si>
  <si>
    <t>RbCl</t>
  </si>
  <si>
    <t>CsBr</t>
  </si>
  <si>
    <t>CsI</t>
  </si>
  <si>
    <t>CaBr2</t>
  </si>
  <si>
    <t>CaI2</t>
  </si>
  <si>
    <t>SrCl2</t>
  </si>
  <si>
    <t>SrBr2</t>
  </si>
  <si>
    <t>SrI2</t>
  </si>
  <si>
    <t>BaCl2</t>
  </si>
  <si>
    <t>BaBr2</t>
  </si>
  <si>
    <t>Paper 18 (NaBr)</t>
  </si>
  <si>
    <t>Calculated from osmotic coefficients, at 303.15 K</t>
  </si>
  <si>
    <t>Paper 18 (NaI)</t>
  </si>
  <si>
    <t>Paper 18 (KBr)</t>
  </si>
  <si>
    <t>Paper 18 (RbCl)</t>
  </si>
  <si>
    <t>Paper 18 (CsBr)</t>
  </si>
  <si>
    <t>Paper 18 (CsI)</t>
  </si>
  <si>
    <t>Paper 18 (CaBr2)</t>
  </si>
  <si>
    <t>Paper 18 (CaI2)</t>
  </si>
  <si>
    <t>Paper 18 (SrCl2)</t>
  </si>
  <si>
    <t>Paper 18 (SrBr2)</t>
  </si>
  <si>
    <t>Paper 18 (SrI2)</t>
  </si>
  <si>
    <t>Paper 18 (BaCl2)</t>
  </si>
  <si>
    <t>Paper 18 (BaBr2)</t>
  </si>
  <si>
    <t>NH4NO3</t>
  </si>
  <si>
    <t>Used by Garin</t>
  </si>
  <si>
    <t>Deliquescence, Efflorescence, and Water Activity in Ammonium Nitrate and Mixed</t>
  </si>
  <si>
    <t>Paper 19 (NH4NO3)</t>
  </si>
  <si>
    <t>mole ratio (water:salt)</t>
  </si>
  <si>
    <t>Molecular dynamics simulations of aqueous LiCl solutions at room temperature through the entire concentration range</t>
  </si>
  <si>
    <t>Provides RDFs, uses FFs</t>
  </si>
  <si>
    <t>Structural, Dynamical, and Rheological Properties of KCl–Water Systems Across Varying Concentrations</t>
  </si>
  <si>
    <t xml:space="preserve">Provides RDFs, uses SPC/E </t>
  </si>
  <si>
    <t xml:space="preserve">Reference values for pure water </t>
  </si>
  <si>
    <t>CDM: AD modelling and several plots for activity coefficient and uptake</t>
  </si>
  <si>
    <t>Ab Initio Molecular Dynamics Simulations of the Influence of Lithium Bromide on the Structure of the Aqueous Solution–Air Interface</t>
  </si>
  <si>
    <t>Provides (surface) RDFs, uses AIMD</t>
  </si>
  <si>
    <t>Computer Simulation Study of the Structure of LiCl Aqueous Solutions: Test of Non-Standard Mixing Rules in the Ion Interaction</t>
  </si>
  <si>
    <t>Provides RDFs, uses TIP4P-Ew</t>
  </si>
  <si>
    <t>Ion–Ion Structural Correlation and Dynamics of Water in Aqueous NaCl Solutions with a Wide Range of Concentrations</t>
  </si>
  <si>
    <t>System-Size Dependence of Electrolyte Activity Coefficients in Molecular Simulations</t>
  </si>
  <si>
    <t>Size effects strongest at low solute concentrations, then screened</t>
  </si>
  <si>
    <t>Anomalous water diffusion in salt solutions</t>
  </si>
  <si>
    <t>Uses AIMD, says dynamics need quantum</t>
  </si>
  <si>
    <t>Identification of Ion Pairs in Aqueous NaCl and KCl Solutions in Combination with Raman Spectroscopy, Molecular Dynamics, and Quantum Chemical Calculations</t>
  </si>
  <si>
    <t>KCl forms more pairs than NaCl</t>
  </si>
  <si>
    <t>*</t>
  </si>
  <si>
    <t>Concentration-dependent structure and dynamics of aqueous LiCl solutions: A molecular dynamics study</t>
  </si>
  <si>
    <t>Accurate Simulations of Water and Aqueous Solutions through Fine-Tuned Dispersion-Corrected Density Functional Theory and Machine-Learning Interatomic Potentials</t>
  </si>
  <si>
    <t>Trains and uses MLIPs, provides one for MgCl2</t>
  </si>
  <si>
    <t>MLIPs</t>
  </si>
  <si>
    <t>Machine learning potentials for complex aqueous systems made simple</t>
  </si>
  <si>
    <t>Trains and uses MLIPs</t>
  </si>
  <si>
    <t>Why Dissolving Salt in Water Decreases Its Dielectric Permittivity</t>
  </si>
  <si>
    <t>Disruption of dipolar correlations among water</t>
  </si>
  <si>
    <t>THERMODYNAMICS OF ELECTROLYTES. II. ACTIVITY AND OSMOTIC COEFFICIENTS FOR STRONG</t>
  </si>
  <si>
    <t>Pitzer chapter</t>
  </si>
  <si>
    <t>Water mass fraction (for RH)</t>
  </si>
  <si>
    <t>notused</t>
  </si>
  <si>
    <t>Deliquescence limits</t>
  </si>
  <si>
    <t>mass fraction</t>
  </si>
  <si>
    <t>m_molkg</t>
  </si>
  <si>
    <t>gamma</t>
  </si>
  <si>
    <t>phi</t>
  </si>
  <si>
    <t>DeltaGex_Jkg</t>
  </si>
  <si>
    <t>Paper 20  (NH42)HPO4</t>
  </si>
  <si>
    <t>Paper 20  (NH4)2B10H10</t>
  </si>
  <si>
    <t>Paper 20  (Li2C6H4S2O6)</t>
  </si>
  <si>
    <t>m</t>
  </si>
  <si>
    <t>osm. Coeff. Phi</t>
  </si>
  <si>
    <t>Paper 6 (NH4ClO4)</t>
  </si>
  <si>
    <t>m (mol/kg)</t>
  </si>
  <si>
    <t>deltaG_ex (J/kg)</t>
  </si>
  <si>
    <t>m/mol·kg⁻¹</t>
  </si>
  <si>
    <t>γ</t>
  </si>
  <si>
    <t>ΔGex/J·kg⁻¹</t>
  </si>
  <si>
    <t>Paper 20  (Na2S2O3)</t>
  </si>
  <si>
    <t>aw​</t>
  </si>
  <si>
    <t>Paper 20  (Na2C4H2O4)</t>
  </si>
  <si>
    <t>Paper 20  (Na2C6H4S2O6)</t>
  </si>
  <si>
    <t>m / mol·kg⁻¹</t>
  </si>
  <si>
    <t>ΔGex / J·kg⁻¹</t>
  </si>
  <si>
    <t>Paper 20  (Na2B12H12)</t>
  </si>
  <si>
    <t>Paper 20  (Na2WO4)</t>
  </si>
  <si>
    <t>Paper 20  (K2CrO4)</t>
  </si>
  <si>
    <t>NH4Br</t>
  </si>
  <si>
    <t>Mean Activity Coefficients and Osmotic Coefficients in Aqueous Solutions of Salts of Ammonium Ions with Univalent Anions at 25</t>
  </si>
  <si>
    <t>Paper 21 (NH4Br)</t>
  </si>
  <si>
    <t>Water Activity in Aqueous Solutionsof Homogeneous Electrolytes:The Effect of Ions on the Structureof Water</t>
  </si>
  <si>
    <t>MgClO4</t>
  </si>
  <si>
    <t>Paper 22 (Mg(ClO4)2)</t>
  </si>
  <si>
    <t>Molar Mass</t>
  </si>
  <si>
    <t>Paper 20  (CN3H6)2CO3</t>
  </si>
  <si>
    <t>Paper 20  (C2H6S2O6)</t>
  </si>
  <si>
    <t>Paper 20  (C6H6S2O6)</t>
  </si>
  <si>
    <t>mass frac</t>
  </si>
  <si>
    <t>NOT USED</t>
  </si>
  <si>
    <t>The Osmotic and Activity Coefficients of Calcium, Strontium and Barium Perchlorate at 25°</t>
  </si>
  <si>
    <t>Ca(ClO4)2, Sr(ClO4)2, Ba(ClO4)2</t>
  </si>
  <si>
    <t>Isopiestic solutions</t>
  </si>
  <si>
    <t>Paper Number</t>
  </si>
  <si>
    <t>Paper 23 (Ca(ClO4)2)</t>
  </si>
  <si>
    <t>Paper 23 (Sr(ClO4)2)</t>
  </si>
  <si>
    <t>Paper 23 (Ba(ClO4)2)</t>
  </si>
  <si>
    <t>Paper 24 (CrCl3)</t>
  </si>
  <si>
    <t>Paper 24 (Cr2(SO4)3)</t>
  </si>
  <si>
    <t>Paper 24 (Cr(NO3)3)</t>
  </si>
  <si>
    <t>Paper 24 (KCr(SO4)2)</t>
  </si>
  <si>
    <t>Paper 24 (NH4Cr(SO4)2)</t>
  </si>
  <si>
    <t>The Vapor Pressures of Chromic Salt Solutions</t>
  </si>
  <si>
    <t>Chromic salts</t>
  </si>
  <si>
    <t>TABLES OF OSMOTIC AND ACTIVITY COEFFICIENTS OF ELECTROLYTES IN AQUEOUS SOLUTION AT 25” C</t>
  </si>
  <si>
    <t>2-1 and 1-2</t>
  </si>
  <si>
    <t>Paper 25 (HBr)</t>
  </si>
  <si>
    <t>Paper 25 (HI)</t>
  </si>
  <si>
    <t>Paper 25 (HClO4)</t>
  </si>
  <si>
    <t>Paper 25 (HNO3)</t>
  </si>
  <si>
    <t>Paper 25 (NaF)</t>
  </si>
  <si>
    <t>Paper 25 (NaClO3)</t>
  </si>
  <si>
    <t>Paper 25 (NaBrO3)</t>
  </si>
  <si>
    <t> Kinematic viscosity and water activity of aqueous solutions of glycerol and sodium chloride</t>
  </si>
  <si>
    <t>Glycerol &amp; NaCl</t>
  </si>
  <si>
    <t>Paper 26 (Glycerol, C3H8O3)</t>
  </si>
  <si>
    <t>Activity and Activity Coefficient of Water in Aqueous Solutions and Their Relationships with Solution Structure Parameters</t>
  </si>
  <si>
    <t>Urea, sucrose</t>
  </si>
  <si>
    <t>Calculated from freezing point depression; Taken from figure 2 using automeris</t>
  </si>
  <si>
    <t>mol fraction</t>
  </si>
  <si>
    <t>Paper 27 (Urea, CO(NH2)2)</t>
  </si>
  <si>
    <t>Paper 27 (Sucrose, C12H22O11)</t>
  </si>
  <si>
    <t>Water activity and mobility in solutions of glycerol and small molecular weight sugars: Implication for cryo- and lyopreservation</t>
  </si>
  <si>
    <t>fructose</t>
  </si>
  <si>
    <t>Paper 28 (Fructose, C6H12O6)</t>
  </si>
  <si>
    <t>water mass fraction</t>
  </si>
  <si>
    <t>Dataset of water activity measurements of alcohol:water solutions using a Tunable Diode Laser</t>
  </si>
  <si>
    <t>methanol, ethanol</t>
  </si>
  <si>
    <t>Using a tunable diode laser</t>
  </si>
  <si>
    <t>Paper 29 (Ethanol, C2H6O)</t>
  </si>
  <si>
    <t>Paper 29 (Methanol, CH3OH)</t>
  </si>
  <si>
    <t>Osmotic properties of carbohydrate aqueous solutions</t>
  </si>
  <si>
    <t>carbohydrates</t>
  </si>
  <si>
    <t>Paper 30 (D (+) – Xylose )</t>
  </si>
  <si>
    <t>Paper 30 (L (+) – Arabinose )</t>
  </si>
  <si>
    <t>Paper 30 (Xylitol )</t>
  </si>
  <si>
    <t>Paper 30 (Glucose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</si>
</sst>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b/>
      <sz val="11"/>
      <color theme="1"/>
      <name val="Aptos Narrow"/>
      <family val="2"/>
      <scheme val="minor"/>
    </font>
    <font>
      <u/>
      <sz val="11"/>
      <color theme="10"/>
      <name val="Aptos Narrow"/>
      <family val="2"/>
      <scheme val="minor"/>
    </font>
    <font>
      <sz val="11"/>
      <color rgb="FFE6E8F0"/>
      <name val="Courier New"/>
      <family val="3"/>
    </font>
    <font>
      <sz val="11"/>
      <color theme="1"/>
      <name val="Aptos Narrow"/>
      <scheme val="minor"/>
    </font>
    <font>
      <b/>
      <sz val="11"/>
      <color theme="1"/>
      <name val="Aptos Narrow"/>
      <scheme val="minor"/>
    </font>
    <font>
      <b/>
      <u/>
      <sz val="11"/>
      <color theme="1"/>
      <name val="Aptos Narrow"/>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0" fontId="2" fillId="0" borderId="0"/>
  </cellStyleXfs>
  <cellXfs count="12">
    <xf numFmtId="0" fontId="0" fillId="0" borderId="0" xfId="0"/>
    <xf numFmtId="0" fontId="1" fillId="0" borderId="0" xfId="0" applyFont="1" applyAlignment="1">
      <alignment wrapText="1"/>
    </xf>
    <xf numFmtId="0" fontId="0" fillId="0" borderId="0" xfId="0" applyAlignment="1">
      <alignment wrapText="1"/>
    </xf>
    <xf numFmtId="0" fontId="0" fillId="0" borderId="0" xfId="0" quotePrefix="1" applyAlignment="1">
      <alignment wrapText="1"/>
    </xf>
    <xf numFmtId="0" fontId="2" fillId="0" borderId="0" xfId="1" applyAlignment="1">
      <alignment wrapText="1"/>
    </xf>
    <xf numFmtId="0" fontId="1" fillId="2" borderId="0" xfId="0" applyFont="1" applyFill="1" applyAlignment="1">
      <alignment wrapText="1"/>
    </xf>
    <xf numFmtId="0" fontId="0" fillId="2" borderId="0" xfId="0" applyFill="1" applyAlignment="1">
      <alignment wrapText="1"/>
    </xf>
    <xf numFmtId="0" fontId="3" fillId="0" borderId="0" xfId="0" applyFont="1"/>
    <xf numFmtId="0" fontId="4" fillId="0" borderId="0" xfId="0" applyFont="1" applyAlignment="1">
      <alignment wrapText="1"/>
    </xf>
    <xf numFmtId="0" fontId="2" fillId="0" borderId="0" xfId="1"/>
    <xf numFmtId="0" fontId="5" fillId="0" borderId="0" xfId="0" applyFont="1" applyAlignment="1">
      <alignment wrapText="1"/>
    </xf>
    <xf numFmtId="0" fontId="6"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7</xdr:col>
      <xdr:colOff>529814</xdr:colOff>
      <xdr:row>1</xdr:row>
      <xdr:rowOff>167981</xdr:rowOff>
    </xdr:from>
    <xdr:to>
      <xdr:col>12</xdr:col>
      <xdr:colOff>184710</xdr:colOff>
      <xdr:row>2</xdr:row>
      <xdr:rowOff>532053</xdr:rowOff>
    </xdr:to>
    <xdr:pic>
      <xdr:nvPicPr>
        <xdr:cNvPr id="3" name="Picture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865620" y="167981"/>
          <a:ext cx="2684033" cy="987121"/>
        </a:xfrm>
        <a:prstGeom prst="rect">
          <a:avLst/>
        </a:prstGeom>
        <a:noFill/>
        <a:ln>
          <a:prstDash val="solid"/>
        </a:ln>
      </xdr:spPr>
    </xdr:pic>
    <xdr:clientData/>
  </xdr:twoCellAnchor>
  <xdr:twoCellAnchor editAs="oneCell">
    <xdr:from>
      <xdr:col>8</xdr:col>
      <xdr:colOff>48810</xdr:colOff>
      <xdr:row>2</xdr:row>
      <xdr:rowOff>895606</xdr:rowOff>
    </xdr:from>
    <xdr:to>
      <xdr:col>10</xdr:col>
      <xdr:colOff>248835</xdr:colOff>
      <xdr:row>4</xdr:row>
      <xdr:rowOff>211263</xdr:rowOff>
    </xdr:to>
    <xdr:pic>
      <xdr:nvPicPr>
        <xdr:cNvPr id="4" name="Picture 3">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6927266" y="1256789"/>
          <a:ext cx="1440193" cy="836474"/>
        </a:xfrm>
        <a:prstGeom prst="rect">
          <a:avLst/>
        </a:prstGeom>
        <a:noFill/>
        <a:ln>
          <a:prstDash val="solid"/>
        </a:ln>
      </xdr:spPr>
    </xdr:pic>
    <xdr:clientData/>
  </xdr:twoCellAnchor>
  <xdr:twoCellAnchor editAs="oneCell">
    <xdr:from>
      <xdr:col>8</xdr:col>
      <xdr:colOff>27659</xdr:colOff>
      <xdr:row>6</xdr:row>
      <xdr:rowOff>145385</xdr:rowOff>
    </xdr:from>
    <xdr:to>
      <xdr:col>10</xdr:col>
      <xdr:colOff>173243</xdr:colOff>
      <xdr:row>8</xdr:row>
      <xdr:rowOff>57962</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3"/>
        <a:stretch>
          <a:fillRect/>
        </a:stretch>
      </xdr:blipFill>
      <xdr:spPr>
        <a:xfrm>
          <a:off x="6907430" y="2156521"/>
          <a:ext cx="1390366" cy="1148617"/>
        </a:xfrm>
        <a:prstGeom prst="rect">
          <a:avLst/>
        </a:prstGeom>
        <a:ln>
          <a:prstDash val="solid"/>
        </a:ln>
      </xdr:spPr>
    </xdr:pic>
    <xdr:clientData/>
  </xdr:twoCellAnchor>
  <xdr:twoCellAnchor editAs="oneCell">
    <xdr:from>
      <xdr:col>8</xdr:col>
      <xdr:colOff>97816</xdr:colOff>
      <xdr:row>8</xdr:row>
      <xdr:rowOff>37190</xdr:rowOff>
    </xdr:from>
    <xdr:to>
      <xdr:col>10</xdr:col>
      <xdr:colOff>17417</xdr:colOff>
      <xdr:row>10</xdr:row>
      <xdr:rowOff>5195</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4"/>
        <a:stretch>
          <a:fillRect/>
        </a:stretch>
      </xdr:blipFill>
      <xdr:spPr>
        <a:xfrm>
          <a:off x="6977587" y="3327397"/>
          <a:ext cx="1156763" cy="1178454"/>
        </a:xfrm>
        <a:prstGeom prst="rect">
          <a:avLst/>
        </a:prstGeom>
        <a:ln>
          <a:prstDash val="solid"/>
        </a:ln>
      </xdr:spPr>
    </xdr:pic>
    <xdr:clientData/>
  </xdr:twoCellAnchor>
  <xdr:twoCellAnchor editAs="oneCell">
    <xdr:from>
      <xdr:col>10</xdr:col>
      <xdr:colOff>240972</xdr:colOff>
      <xdr:row>8</xdr:row>
      <xdr:rowOff>52750</xdr:rowOff>
    </xdr:from>
    <xdr:to>
      <xdr:col>12</xdr:col>
      <xdr:colOff>164285</xdr:colOff>
      <xdr:row>9</xdr:row>
      <xdr:rowOff>513346</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5"/>
        <a:stretch>
          <a:fillRect/>
        </a:stretch>
      </xdr:blipFill>
      <xdr:spPr>
        <a:xfrm>
          <a:off x="8361715" y="3342957"/>
          <a:ext cx="1161108" cy="1077272"/>
        </a:xfrm>
        <a:prstGeom prst="rect">
          <a:avLst/>
        </a:prstGeom>
        <a:ln>
          <a:prstDash val="solid"/>
        </a:ln>
      </xdr:spPr>
    </xdr:pic>
    <xdr:clientData/>
  </xdr:twoCellAnchor>
  <xdr:twoCellAnchor editAs="oneCell">
    <xdr:from>
      <xdr:col>7</xdr:col>
      <xdr:colOff>265705</xdr:colOff>
      <xdr:row>4</xdr:row>
      <xdr:rowOff>273021</xdr:rowOff>
    </xdr:from>
    <xdr:to>
      <xdr:col>10</xdr:col>
      <xdr:colOff>108279</xdr:colOff>
      <xdr:row>6</xdr:row>
      <xdr:rowOff>76535</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6"/>
        <a:stretch>
          <a:fillRect/>
        </a:stretch>
      </xdr:blipFill>
      <xdr:spPr>
        <a:xfrm>
          <a:off x="6611326" y="2769228"/>
          <a:ext cx="1639296" cy="1047807"/>
        </a:xfrm>
        <a:prstGeom prst="rect">
          <a:avLst/>
        </a:prstGeom>
        <a:ln>
          <a:prstDash val="solid"/>
        </a:ln>
      </xdr:spPr>
    </xdr:pic>
    <xdr:clientData/>
  </xdr:twoCellAnchor>
  <xdr:twoCellAnchor editAs="oneCell">
    <xdr:from>
      <xdr:col>7</xdr:col>
      <xdr:colOff>198104</xdr:colOff>
      <xdr:row>16</xdr:row>
      <xdr:rowOff>0</xdr:rowOff>
    </xdr:from>
    <xdr:to>
      <xdr:col>9</xdr:col>
      <xdr:colOff>475479</xdr:colOff>
      <xdr:row>17</xdr:row>
      <xdr:rowOff>240385</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7"/>
        <a:stretch>
          <a:fillRect/>
        </a:stretch>
      </xdr:blipFill>
      <xdr:spPr>
        <a:xfrm>
          <a:off x="6039339" y="9915181"/>
          <a:ext cx="1356111" cy="856909"/>
        </a:xfrm>
        <a:prstGeom prst="rect">
          <a:avLst/>
        </a:prstGeom>
        <a:ln>
          <a:prstDash val="solid"/>
        </a:ln>
      </xdr:spPr>
    </xdr:pic>
    <xdr:clientData/>
  </xdr:twoCellAnchor>
  <xdr:twoCellAnchor editAs="oneCell">
    <xdr:from>
      <xdr:col>7</xdr:col>
      <xdr:colOff>195090</xdr:colOff>
      <xdr:row>17</xdr:row>
      <xdr:rowOff>511409</xdr:rowOff>
    </xdr:from>
    <xdr:to>
      <xdr:col>9</xdr:col>
      <xdr:colOff>108361</xdr:colOff>
      <xdr:row>19</xdr:row>
      <xdr:rowOff>107865</xdr:rowOff>
    </xdr:to>
    <xdr:pic>
      <xdr:nvPicPr>
        <xdr:cNvPr id="9" name="Picture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8"/>
        <a:stretch>
          <a:fillRect/>
        </a:stretch>
      </xdr:blipFill>
      <xdr:spPr>
        <a:xfrm>
          <a:off x="6036325" y="11046289"/>
          <a:ext cx="986927" cy="834583"/>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pubs.acs.org/doi/pdf/10.1021/ic50195a058" TargetMode="External"/><Relationship Id="rId13" Type="http://schemas.openxmlformats.org/officeDocument/2006/relationships/hyperlink" Target="https://www.amazon.com/Electrolyte-Solutions-Second-Revised-Chemistry/dp/0486422259" TargetMode="External"/><Relationship Id="rId3" Type="http://schemas.openxmlformats.org/officeDocument/2006/relationships/hyperlink" Target="https://onlinelibrary.wiley.com/doi/10.1002/er.1790" TargetMode="External"/><Relationship Id="rId7" Type="http://schemas.openxmlformats.org/officeDocument/2006/relationships/hyperlink" Target="https://pubs.rsc.org/en/content/articlelanding/1940/tf/tf9403600733" TargetMode="External"/><Relationship Id="rId12" Type="http://schemas.openxmlformats.org/officeDocument/2006/relationships/hyperlink" Target="https://scispace.com/pdf/thermodynamics-of-electrolytes-ii-activity-and-osmotic-2dsf7obfxf.pdf" TargetMode="External"/><Relationship Id="rId2" Type="http://schemas.openxmlformats.org/officeDocument/2006/relationships/hyperlink" Target="https://pubs.aip.org/aip/jpr/article/1/4/1047/241070/Osmotic-Coefficients-and-Mean-Activity" TargetMode="External"/><Relationship Id="rId1" Type="http://schemas.openxmlformats.org/officeDocument/2006/relationships/hyperlink" Target="https://www.sciencedirect.com/science/article/pii/S1290072903001625?via%3Dihub" TargetMode="External"/><Relationship Id="rId6" Type="http://schemas.openxmlformats.org/officeDocument/2006/relationships/hyperlink" Target="https://www.sciencedirect.com/science/article/pii/036031998590093X" TargetMode="External"/><Relationship Id="rId11" Type="http://schemas.openxmlformats.org/officeDocument/2006/relationships/hyperlink" Target="https://eprints.whiterose.ac.uk/id/eprint/102328/3/journal_paper_jced_revf.pdf" TargetMode="External"/><Relationship Id="rId5" Type="http://schemas.openxmlformats.org/officeDocument/2006/relationships/hyperlink" Target="https://www.tandfonline.com/doi/abs/10.1080/027868299304219" TargetMode="External"/><Relationship Id="rId10" Type="http://schemas.openxmlformats.org/officeDocument/2006/relationships/hyperlink" Target="https://pubs.acs.org/doi/pdf/10.1021/ie0489148" TargetMode="External"/><Relationship Id="rId4" Type="http://schemas.openxmlformats.org/officeDocument/2006/relationships/hyperlink" Target="https://pubs.acs.org/doi/pdf/10.1021/je00060a020" TargetMode="External"/><Relationship Id="rId9" Type="http://schemas.openxmlformats.org/officeDocument/2006/relationships/hyperlink" Target="https://srd.nist.gov/jpcrdreprint/1.555639.pdf" TargetMode="External"/><Relationship Id="rId14" Type="http://schemas.openxmlformats.org/officeDocument/2006/relationships/hyperlink" Target="https://comp.chem.umn.edu/mnsol/"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aiche.onlinelibrary.wiley.com/doi/full/10.1002/aic.15875" TargetMode="External"/><Relationship Id="rId13" Type="http://schemas.openxmlformats.org/officeDocument/2006/relationships/hyperlink" Target="https://www.3ds.com/products/biovia" TargetMode="External"/><Relationship Id="rId3" Type="http://schemas.openxmlformats.org/officeDocument/2006/relationships/hyperlink" Target="https://arxiv.org/html/2412.04993v1" TargetMode="External"/><Relationship Id="rId7" Type="http://schemas.openxmlformats.org/officeDocument/2006/relationships/hyperlink" Target="https://www.sciencedirect.com/science/article/abs/pii/S0378381210003201" TargetMode="External"/><Relationship Id="rId12" Type="http://schemas.openxmlformats.org/officeDocument/2006/relationships/hyperlink" Target="https://github.com/usnistgov/COSMOSAC" TargetMode="External"/><Relationship Id="rId17" Type="http://schemas.openxmlformats.org/officeDocument/2006/relationships/hyperlink" Target="https://www.pnas.org/doi/10.1073/pnas.2110077118" TargetMode="External"/><Relationship Id="rId2" Type="http://schemas.openxmlformats.org/officeDocument/2006/relationships/hyperlink" Target="http://pubs.aip.org/aip/jcp/article/147/14/144108/195509/Activity-coefficients-from-molecular-simulations" TargetMode="External"/><Relationship Id="rId16" Type="http://schemas.openxmlformats.org/officeDocument/2006/relationships/hyperlink" Target="https://pubs.acs.org/doi/10.1021/acs.jcim.5c02079" TargetMode="External"/><Relationship Id="rId1" Type="http://schemas.openxmlformats.org/officeDocument/2006/relationships/hyperlink" Target="https://link.springer.com/article/10.1007/s10953-019-00905-y" TargetMode="External"/><Relationship Id="rId6" Type="http://schemas.openxmlformats.org/officeDocument/2006/relationships/hyperlink" Target="https://www.sciencedirect.com/science/article/pii/S2949747724000277" TargetMode="External"/><Relationship Id="rId11" Type="http://schemas.openxmlformats.org/officeDocument/2006/relationships/hyperlink" Target="https://www.scm.com/doc/COSMO-RS/COSMO-RS_and_COSMO-SAC.html" TargetMode="External"/><Relationship Id="rId5" Type="http://schemas.openxmlformats.org/officeDocument/2006/relationships/hyperlink" Target="https://www.sciencedirect.com/science/article/pii/S0167732222026253" TargetMode="External"/><Relationship Id="rId15" Type="http://schemas.openxmlformats.org/officeDocument/2006/relationships/hyperlink" Target="https://github.com/TUHH-TVT" TargetMode="External"/><Relationship Id="rId10" Type="http://schemas.openxmlformats.org/officeDocument/2006/relationships/hyperlink" Target="https://pubs.acs.org/doi/full/10.1021/acs.jctc.9b01016" TargetMode="External"/><Relationship Id="rId4" Type="http://schemas.openxmlformats.org/officeDocument/2006/relationships/hyperlink" Target="https://pubs.acs.org/doi/10.1021/acs.jpca.3c05892" TargetMode="External"/><Relationship Id="rId9" Type="http://schemas.openxmlformats.org/officeDocument/2006/relationships/hyperlink" Target="https://www.3ds.com/products/biovia" TargetMode="External"/><Relationship Id="rId14" Type="http://schemas.openxmlformats.org/officeDocument/2006/relationships/hyperlink" Target="https://www.sciencedirect.com/science/article/pii/S0378381222000954"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pubs.acs.org/doi/full/10.1021/acs.jpcb.4c05252" TargetMode="External"/><Relationship Id="rId13" Type="http://schemas.openxmlformats.org/officeDocument/2006/relationships/hyperlink" Target="https://pubs.acs.org/doi/10.1021/acs.jcim.5c02079" TargetMode="External"/><Relationship Id="rId3" Type="http://schemas.openxmlformats.org/officeDocument/2006/relationships/hyperlink" Target="https://www.sciencedirect.com/science/article/pii/S2666386424001784" TargetMode="External"/><Relationship Id="rId7" Type="http://schemas.openxmlformats.org/officeDocument/2006/relationships/hyperlink" Target="https://pubs.acs.org/doi/10.1021/jp500937h" TargetMode="External"/><Relationship Id="rId12" Type="http://schemas.openxmlformats.org/officeDocument/2006/relationships/hyperlink" Target="https://www.sciencedirect.com/science/article/pii/S0167732216321973" TargetMode="External"/><Relationship Id="rId2" Type="http://schemas.openxmlformats.org/officeDocument/2006/relationships/hyperlink" Target="https://srd.nist.gov/jpcrdreprint/1.555926.pdf" TargetMode="External"/><Relationship Id="rId1" Type="http://schemas.openxmlformats.org/officeDocument/2006/relationships/hyperlink" Target="https://journals.aps.org/pra/abstract/10.1103/PhysRevA.6.333" TargetMode="External"/><Relationship Id="rId6" Type="http://schemas.openxmlformats.org/officeDocument/2006/relationships/hyperlink" Target="https://pubs.acs.org/doi/10.1021/acs.jpcb.8b10552" TargetMode="External"/><Relationship Id="rId11" Type="http://schemas.openxmlformats.org/officeDocument/2006/relationships/hyperlink" Target="https://pubs.acs.org/doi/10.1021/acs.jpcb.2c07923" TargetMode="External"/><Relationship Id="rId5" Type="http://schemas.openxmlformats.org/officeDocument/2006/relationships/hyperlink" Target="https://pubs.acs.org/doi/10.1021/acs.jpcb.5c04671" TargetMode="External"/><Relationship Id="rId10" Type="http://schemas.openxmlformats.org/officeDocument/2006/relationships/hyperlink" Target="https://pmc.ncbi.nlm.nih.gov/articles/PMC3948301/" TargetMode="External"/><Relationship Id="rId4" Type="http://schemas.openxmlformats.org/officeDocument/2006/relationships/hyperlink" Target="https://www.sciencedirect.com/science/article/pii/S0167732208001955" TargetMode="External"/><Relationship Id="rId9" Type="http://schemas.openxmlformats.org/officeDocument/2006/relationships/hyperlink" Target="https://pubs.acs.org/doi/10.1021/acs.jpcb.7b09861" TargetMode="External"/><Relationship Id="rId14" Type="http://schemas.openxmlformats.org/officeDocument/2006/relationships/hyperlink" Target="https://journals.aps.org/prl/abstract/10.1103/PhysRevLett.131.076801"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chemeo.com/mid/10-119-j/potassium-chloride_Water" TargetMode="External"/><Relationship Id="rId13" Type="http://schemas.openxmlformats.org/officeDocument/2006/relationships/hyperlink" Target="https://www.sciencedirect.com/science/article/pii/S0378381225001293" TargetMode="External"/><Relationship Id="rId18" Type="http://schemas.openxmlformats.org/officeDocument/2006/relationships/hyperlink" Target="https://pubs.acs.org/doi/pdf/10.1021/je00002a021" TargetMode="External"/><Relationship Id="rId3" Type="http://schemas.openxmlformats.org/officeDocument/2006/relationships/hyperlink" Target="https://pmc.ncbi.nlm.nih.gov/articles/PMC11579935/" TargetMode="External"/><Relationship Id="rId21" Type="http://schemas.openxmlformats.org/officeDocument/2006/relationships/drawing" Target="../drawings/drawing1.xml"/><Relationship Id="rId7" Type="http://schemas.openxmlformats.org/officeDocument/2006/relationships/hyperlink" Target="https://pubs.acs.org/doi/pdf/10.1021/j100811a502" TargetMode="External"/><Relationship Id="rId12" Type="http://schemas.openxmlformats.org/officeDocument/2006/relationships/hyperlink" Target="https://onlinelibrary.wiley.com/doi/10.1155/2022/9385577" TargetMode="External"/><Relationship Id="rId17" Type="http://schemas.openxmlformats.org/officeDocument/2006/relationships/hyperlink" Target="https://pubs.acs.org/doi/10.1021/j150452a019" TargetMode="External"/><Relationship Id="rId2" Type="http://schemas.openxmlformats.org/officeDocument/2006/relationships/hyperlink" Target="https://pmc.ncbi.nlm.nih.gov/articles/PMC11197750/" TargetMode="External"/><Relationship Id="rId16" Type="http://schemas.openxmlformats.org/officeDocument/2006/relationships/hyperlink" Target="https://doi.org/10.1023/A:1025365900350" TargetMode="External"/><Relationship Id="rId20" Type="http://schemas.openxmlformats.org/officeDocument/2006/relationships/printerSettings" Target="../printerSettings/printerSettings1.bin"/><Relationship Id="rId1" Type="http://schemas.openxmlformats.org/officeDocument/2006/relationships/hyperlink" Target="https://www.webqc.org/molecular-weight-of-MnSO4.html" TargetMode="External"/><Relationship Id="rId6" Type="http://schemas.openxmlformats.org/officeDocument/2006/relationships/hyperlink" Target="https://pubs.acs.org/doi/10.1021/ja01286a019" TargetMode="External"/><Relationship Id="rId11" Type="http://schemas.openxmlformats.org/officeDocument/2006/relationships/hyperlink" Target="https://www.sciencedirect.com/science/article/pii/S0167732214000920" TargetMode="External"/><Relationship Id="rId5" Type="http://schemas.openxmlformats.org/officeDocument/2006/relationships/hyperlink" Target="https://www.sciencedirect.com/science/article/pii/S0021961401908456" TargetMode="External"/><Relationship Id="rId15" Type="http://schemas.openxmlformats.org/officeDocument/2006/relationships/hyperlink" Target="https://www.sciencedirect.com/science/article/pii/S0021961402003154" TargetMode="External"/><Relationship Id="rId10" Type="http://schemas.openxmlformats.org/officeDocument/2006/relationships/hyperlink" Target="https://pubs.acs.org/doi/10.1021/acs.jced.3c00592" TargetMode="External"/><Relationship Id="rId19" Type="http://schemas.openxmlformats.org/officeDocument/2006/relationships/hyperlink" Target="https://link.springer.com/article/10.1007/s00217-004-0974-6" TargetMode="External"/><Relationship Id="rId4" Type="http://schemas.openxmlformats.org/officeDocument/2006/relationships/hyperlink" Target="https://www.tandfonline.com/doi/full/10.1080/08827500500339299" TargetMode="External"/><Relationship Id="rId9" Type="http://schemas.openxmlformats.org/officeDocument/2006/relationships/hyperlink" Target="https://pubs.acs.org/doi/pdf/10.1021/ja01154a113" TargetMode="External"/><Relationship Id="rId14" Type="http://schemas.openxmlformats.org/officeDocument/2006/relationships/hyperlink" Target="https://www.sciencedirect.com/science/article/pii/S016773222102658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4"/>
  <sheetViews>
    <sheetView topLeftCell="A7" zoomScale="97" zoomScaleNormal="100" workbookViewId="0">
      <selection activeCell="H24" sqref="H24"/>
    </sheetView>
  </sheetViews>
  <sheetFormatPr baseColWidth="10" defaultColWidth="25.5" defaultRowHeight="15"/>
  <cols>
    <col min="1" max="4" width="25.5" style="2" customWidth="1"/>
    <col min="5" max="8" width="13.1640625" style="2" customWidth="1"/>
    <col min="9" max="9" width="25.5" style="2" customWidth="1"/>
    <col min="10" max="16384" width="25.5" style="2"/>
  </cols>
  <sheetData>
    <row r="1" spans="1:10" ht="32" customHeight="1">
      <c r="A1" s="1" t="s">
        <v>0</v>
      </c>
      <c r="B1" s="1" t="s">
        <v>1</v>
      </c>
      <c r="C1" s="1" t="s">
        <v>2</v>
      </c>
      <c r="D1" s="1" t="s">
        <v>3</v>
      </c>
      <c r="E1" s="1" t="s">
        <v>4</v>
      </c>
      <c r="F1" s="1" t="s">
        <v>5</v>
      </c>
      <c r="G1" s="1" t="s">
        <v>6</v>
      </c>
      <c r="H1" s="1" t="s">
        <v>7</v>
      </c>
      <c r="I1" s="1" t="s">
        <v>8</v>
      </c>
      <c r="J1" s="1" t="s">
        <v>9</v>
      </c>
    </row>
    <row r="2" spans="1:10" ht="96" customHeight="1">
      <c r="A2" s="4" t="s">
        <v>10</v>
      </c>
      <c r="B2" s="2" t="s">
        <v>11</v>
      </c>
      <c r="C2" s="2" t="s">
        <v>12</v>
      </c>
      <c r="D2" s="2" t="s">
        <v>13</v>
      </c>
      <c r="E2" s="2" t="s">
        <v>14</v>
      </c>
      <c r="F2" s="2" t="s">
        <v>15</v>
      </c>
      <c r="G2" s="2">
        <v>2004</v>
      </c>
      <c r="H2" s="2" t="s">
        <v>16</v>
      </c>
      <c r="I2" s="2" t="s">
        <v>17</v>
      </c>
      <c r="J2" s="2" t="s">
        <v>18</v>
      </c>
    </row>
    <row r="3" spans="1:10" ht="80" customHeight="1">
      <c r="A3" s="4" t="s">
        <v>19</v>
      </c>
      <c r="B3" s="2" t="s">
        <v>20</v>
      </c>
      <c r="C3" s="2" t="s">
        <v>21</v>
      </c>
      <c r="E3" s="2" t="s">
        <v>22</v>
      </c>
      <c r="F3" s="2" t="s">
        <v>23</v>
      </c>
      <c r="G3" s="2">
        <v>1969</v>
      </c>
      <c r="H3" s="2" t="s">
        <v>24</v>
      </c>
      <c r="I3" s="2" t="s">
        <v>25</v>
      </c>
      <c r="J3" s="2" t="s">
        <v>26</v>
      </c>
    </row>
    <row r="4" spans="1:10" ht="80" customHeight="1">
      <c r="A4" s="4" t="s">
        <v>27</v>
      </c>
      <c r="B4" s="2" t="s">
        <v>28</v>
      </c>
      <c r="C4" s="2" t="s">
        <v>29</v>
      </c>
      <c r="D4" s="2" t="s">
        <v>30</v>
      </c>
      <c r="F4" s="2" t="s">
        <v>31</v>
      </c>
      <c r="G4" s="2">
        <v>2010</v>
      </c>
    </row>
    <row r="5" spans="1:10" ht="80" customHeight="1">
      <c r="A5" s="4" t="s">
        <v>32</v>
      </c>
      <c r="B5" s="2" t="s">
        <v>33</v>
      </c>
      <c r="C5" s="2" t="s">
        <v>34</v>
      </c>
      <c r="D5" s="2" t="s">
        <v>35</v>
      </c>
      <c r="F5" s="2" t="s">
        <v>36</v>
      </c>
      <c r="G5" s="2">
        <v>1990</v>
      </c>
      <c r="J5" s="2" t="s">
        <v>37</v>
      </c>
    </row>
    <row r="6" spans="1:10" ht="48" customHeight="1">
      <c r="A6" s="4" t="s">
        <v>38</v>
      </c>
      <c r="B6" s="2" t="s">
        <v>39</v>
      </c>
      <c r="F6" s="2" t="s">
        <v>40</v>
      </c>
      <c r="G6" s="2">
        <v>2010</v>
      </c>
    </row>
    <row r="7" spans="1:10" ht="80" customHeight="1">
      <c r="A7" s="4" t="s">
        <v>41</v>
      </c>
      <c r="B7" s="2" t="s">
        <v>42</v>
      </c>
      <c r="G7" s="2">
        <v>1985</v>
      </c>
    </row>
    <row r="8" spans="1:10" ht="48" customHeight="1">
      <c r="A8" s="4" t="s">
        <v>43</v>
      </c>
      <c r="B8" s="2" t="s">
        <v>44</v>
      </c>
      <c r="F8" s="2" t="s">
        <v>23</v>
      </c>
      <c r="G8" s="2">
        <v>1940</v>
      </c>
      <c r="J8" s="2" t="s">
        <v>45</v>
      </c>
    </row>
    <row r="9" spans="1:10" ht="48" customHeight="1">
      <c r="A9" s="4" t="s">
        <v>46</v>
      </c>
      <c r="B9" s="2" t="s">
        <v>47</v>
      </c>
      <c r="C9" s="2" t="s">
        <v>48</v>
      </c>
      <c r="D9" s="2" t="s">
        <v>49</v>
      </c>
      <c r="E9" s="2" t="s">
        <v>50</v>
      </c>
      <c r="F9" s="2" t="s">
        <v>51</v>
      </c>
      <c r="G9" s="2">
        <v>1979</v>
      </c>
      <c r="H9" s="2" t="s">
        <v>52</v>
      </c>
    </row>
    <row r="10" spans="1:10" ht="160" customHeight="1">
      <c r="A10" s="4" t="s">
        <v>53</v>
      </c>
      <c r="B10" s="2" t="s">
        <v>54</v>
      </c>
      <c r="C10" s="2" t="s">
        <v>55</v>
      </c>
      <c r="D10" s="2" t="s">
        <v>56</v>
      </c>
      <c r="E10" s="2" t="s">
        <v>57</v>
      </c>
      <c r="F10" s="2" t="s">
        <v>23</v>
      </c>
      <c r="G10" s="2">
        <v>1981</v>
      </c>
      <c r="H10" s="2" t="s">
        <v>58</v>
      </c>
      <c r="I10" s="2" t="s">
        <v>59</v>
      </c>
    </row>
    <row r="11" spans="1:10" ht="80" customHeight="1">
      <c r="A11" s="4" t="s">
        <v>60</v>
      </c>
      <c r="B11" s="2" t="s">
        <v>61</v>
      </c>
      <c r="C11" s="2" t="s">
        <v>62</v>
      </c>
      <c r="F11" s="2" t="s">
        <v>63</v>
      </c>
      <c r="G11" s="2">
        <v>2005</v>
      </c>
      <c r="H11" s="2" t="s">
        <v>64</v>
      </c>
      <c r="I11" s="2" t="s">
        <v>59</v>
      </c>
    </row>
    <row r="12" spans="1:10">
      <c r="A12" s="4"/>
    </row>
    <row r="13" spans="1:10" ht="16" customHeight="1">
      <c r="A13" s="2" t="s">
        <v>65</v>
      </c>
      <c r="B13" s="2" t="s">
        <v>66</v>
      </c>
      <c r="E13" s="2">
        <v>130</v>
      </c>
      <c r="F13" s="2" t="s">
        <v>67</v>
      </c>
    </row>
    <row r="14" spans="1:10" ht="48" customHeight="1">
      <c r="A14" s="4" t="s">
        <v>68</v>
      </c>
      <c r="C14" s="2" t="s">
        <v>69</v>
      </c>
      <c r="D14" s="2" t="s">
        <v>70</v>
      </c>
      <c r="E14" s="2" t="s">
        <v>71</v>
      </c>
      <c r="F14" s="2" t="s">
        <v>67</v>
      </c>
      <c r="H14" s="2" t="s">
        <v>72</v>
      </c>
      <c r="I14" s="4"/>
    </row>
    <row r="15" spans="1:10" ht="16" customHeight="1">
      <c r="A15" s="4" t="s">
        <v>73</v>
      </c>
      <c r="B15" s="2" t="s">
        <v>68</v>
      </c>
      <c r="I15" s="4"/>
    </row>
    <row r="16" spans="1:10" ht="16" customHeight="1">
      <c r="A16" s="4" t="s">
        <v>74</v>
      </c>
      <c r="B16" s="2" t="s">
        <v>73</v>
      </c>
    </row>
    <row r="24" spans="1:10" ht="16" customHeight="1">
      <c r="C24" s="2" t="s">
        <v>75</v>
      </c>
    </row>
    <row r="25" spans="1:10" ht="48" customHeight="1">
      <c r="A25" s="4" t="s">
        <v>76</v>
      </c>
      <c r="B25" s="3" t="s">
        <v>77</v>
      </c>
      <c r="C25" s="2" t="s">
        <v>78</v>
      </c>
      <c r="D25" s="3" t="s">
        <v>79</v>
      </c>
      <c r="E25" s="3" t="s">
        <v>80</v>
      </c>
      <c r="F25" s="2" t="s">
        <v>81</v>
      </c>
      <c r="H25" s="3" t="s">
        <v>82</v>
      </c>
    </row>
    <row r="26" spans="1:10" ht="96" customHeight="1">
      <c r="A26" s="2" t="s">
        <v>83</v>
      </c>
      <c r="B26" s="3" t="s">
        <v>77</v>
      </c>
      <c r="C26" s="2" t="s">
        <v>84</v>
      </c>
      <c r="D26" s="2" t="s">
        <v>85</v>
      </c>
      <c r="E26" s="2" t="s">
        <v>86</v>
      </c>
      <c r="F26" s="2" t="s">
        <v>51</v>
      </c>
      <c r="G26" s="2" t="s">
        <v>87</v>
      </c>
      <c r="H26" s="2" t="s">
        <v>88</v>
      </c>
      <c r="J26" s="2" t="s">
        <v>89</v>
      </c>
    </row>
    <row r="32" spans="1:10">
      <c r="A32" s="1"/>
    </row>
    <row r="34" spans="1:2">
      <c r="A34" s="1"/>
      <c r="B34" s="1"/>
    </row>
  </sheetData>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display="Acidty of Zinc Chloride Solutions" xr:uid="{00000000-0004-0000-0000-000007000000}"/>
    <hyperlink ref="A10" r:id="rId9" xr:uid="{00000000-0004-0000-0000-000008000000}"/>
    <hyperlink ref="A11" r:id="rId10" xr:uid="{00000000-0004-0000-0000-000009000000}"/>
    <hyperlink ref="A14" r:id="rId11" xr:uid="{00000000-0004-0000-0000-00000A000000}"/>
    <hyperlink ref="A15" r:id="rId12" xr:uid="{00000000-0004-0000-0000-00000B000000}"/>
    <hyperlink ref="A16" r:id="rId13" xr:uid="{00000000-0004-0000-0000-00000C000000}"/>
    <hyperlink ref="A25" r:id="rId14" xr:uid="{00000000-0004-0000-0000-00000D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4"/>
  <sheetViews>
    <sheetView topLeftCell="A10" zoomScale="94" workbookViewId="0">
      <selection activeCell="F14" sqref="F14"/>
    </sheetView>
  </sheetViews>
  <sheetFormatPr baseColWidth="10" defaultColWidth="25.5" defaultRowHeight="15"/>
  <cols>
    <col min="1" max="3" width="25.5" style="2" customWidth="1"/>
    <col min="4" max="4" width="10.5" style="2" customWidth="1"/>
    <col min="5" max="5" width="25.5" style="2" customWidth="1"/>
    <col min="6" max="6" width="10.5" style="2" customWidth="1"/>
    <col min="7" max="9" width="13.1640625" style="2" customWidth="1"/>
    <col min="10" max="10" width="25.5" style="2" customWidth="1"/>
    <col min="11" max="16384" width="25.5" style="2"/>
  </cols>
  <sheetData>
    <row r="1" spans="1:9" ht="32" customHeight="1">
      <c r="A1" s="1" t="s">
        <v>90</v>
      </c>
      <c r="B1" s="1" t="s">
        <v>3</v>
      </c>
      <c r="C1" s="1" t="s">
        <v>91</v>
      </c>
      <c r="D1" s="1" t="s">
        <v>92</v>
      </c>
      <c r="E1" s="1" t="s">
        <v>9</v>
      </c>
      <c r="F1" s="1" t="s">
        <v>93</v>
      </c>
      <c r="G1" s="1" t="s">
        <v>94</v>
      </c>
    </row>
    <row r="2" spans="1:9" ht="48" customHeight="1">
      <c r="A2" s="4" t="s">
        <v>95</v>
      </c>
      <c r="B2" s="2" t="s">
        <v>96</v>
      </c>
      <c r="C2" s="2" t="s">
        <v>97</v>
      </c>
      <c r="D2" s="2">
        <v>1</v>
      </c>
      <c r="F2" s="2">
        <v>2019</v>
      </c>
    </row>
    <row r="3" spans="1:9" ht="48" customHeight="1">
      <c r="A3" s="4" t="s">
        <v>98</v>
      </c>
      <c r="B3" s="2" t="s">
        <v>99</v>
      </c>
      <c r="C3" s="2" t="s">
        <v>100</v>
      </c>
      <c r="D3" s="2">
        <v>2</v>
      </c>
      <c r="F3" s="2">
        <v>2017</v>
      </c>
    </row>
    <row r="4" spans="1:9" ht="64" customHeight="1">
      <c r="A4" s="4" t="s">
        <v>101</v>
      </c>
      <c r="B4" s="2" t="s">
        <v>102</v>
      </c>
      <c r="C4" s="2" t="s">
        <v>97</v>
      </c>
      <c r="D4" s="2">
        <v>1</v>
      </c>
      <c r="E4" s="2" t="s">
        <v>103</v>
      </c>
      <c r="F4" s="2">
        <v>2024</v>
      </c>
    </row>
    <row r="5" spans="1:9" ht="64" customHeight="1">
      <c r="A5" s="4" t="s">
        <v>104</v>
      </c>
      <c r="B5" s="2" t="s">
        <v>105</v>
      </c>
      <c r="C5" s="2" t="s">
        <v>106</v>
      </c>
      <c r="D5" s="2">
        <v>1</v>
      </c>
      <c r="F5" s="2">
        <v>2023</v>
      </c>
    </row>
    <row r="6" spans="1:9" ht="320" customHeight="1">
      <c r="A6" s="4" t="s">
        <v>107</v>
      </c>
      <c r="B6" s="2" t="s">
        <v>99</v>
      </c>
      <c r="C6" s="2" t="s">
        <v>108</v>
      </c>
      <c r="D6" s="2">
        <v>3</v>
      </c>
      <c r="E6" s="2" t="s">
        <v>109</v>
      </c>
      <c r="F6" s="2">
        <v>2023</v>
      </c>
    </row>
    <row r="7" spans="1:9" ht="80" customHeight="1">
      <c r="A7" s="4" t="s">
        <v>110</v>
      </c>
      <c r="B7" s="2" t="s">
        <v>111</v>
      </c>
      <c r="C7" s="2" t="s">
        <v>112</v>
      </c>
      <c r="D7" s="2">
        <v>3</v>
      </c>
      <c r="F7" s="2">
        <v>2023</v>
      </c>
    </row>
    <row r="8" spans="1:9">
      <c r="A8" s="4"/>
    </row>
    <row r="9" spans="1:9" ht="64" customHeight="1">
      <c r="A9" s="4" t="s">
        <v>113</v>
      </c>
      <c r="B9" s="2" t="s">
        <v>114</v>
      </c>
      <c r="C9" s="3" t="s">
        <v>115</v>
      </c>
      <c r="D9" s="2">
        <v>3</v>
      </c>
      <c r="F9" s="2">
        <v>2010</v>
      </c>
    </row>
    <row r="10" spans="1:9" ht="64" customHeight="1">
      <c r="A10" s="4" t="s">
        <v>116</v>
      </c>
      <c r="B10" s="2" t="s">
        <v>117</v>
      </c>
      <c r="C10" s="2" t="s">
        <v>118</v>
      </c>
      <c r="D10" s="2">
        <v>3</v>
      </c>
      <c r="E10" s="2" t="s">
        <v>119</v>
      </c>
      <c r="F10" s="2">
        <v>2017</v>
      </c>
      <c r="G10" s="4" t="s">
        <v>120</v>
      </c>
    </row>
    <row r="11" spans="1:9" ht="64" customHeight="1">
      <c r="A11" s="4" t="s">
        <v>121</v>
      </c>
      <c r="B11" s="2" t="s">
        <v>114</v>
      </c>
      <c r="C11" s="3" t="s">
        <v>115</v>
      </c>
      <c r="D11" s="2">
        <v>3</v>
      </c>
      <c r="E11" s="2" t="s">
        <v>122</v>
      </c>
      <c r="F11" s="2">
        <v>2020</v>
      </c>
      <c r="G11" s="4" t="s">
        <v>123</v>
      </c>
      <c r="H11" s="4" t="s">
        <v>124</v>
      </c>
      <c r="I11" s="4" t="s">
        <v>125</v>
      </c>
    </row>
    <row r="12" spans="1:9" ht="80" customHeight="1">
      <c r="A12" s="4" t="s">
        <v>126</v>
      </c>
      <c r="B12" s="2" t="s">
        <v>117</v>
      </c>
      <c r="C12" s="3" t="s">
        <v>115</v>
      </c>
      <c r="D12" s="2">
        <v>3</v>
      </c>
      <c r="E12" s="2" t="s">
        <v>127</v>
      </c>
      <c r="F12" s="2">
        <v>2022</v>
      </c>
      <c r="G12" s="4" t="s">
        <v>128</v>
      </c>
    </row>
    <row r="13" spans="1:9" ht="96">
      <c r="A13" s="4" t="s">
        <v>405</v>
      </c>
      <c r="B13" s="2" t="s">
        <v>407</v>
      </c>
      <c r="D13" s="2">
        <v>2</v>
      </c>
      <c r="E13" s="2" t="s">
        <v>406</v>
      </c>
      <c r="F13" s="2">
        <v>2025</v>
      </c>
    </row>
    <row r="14" spans="1:9" ht="48">
      <c r="A14" s="4" t="s">
        <v>408</v>
      </c>
      <c r="B14" s="2" t="s">
        <v>407</v>
      </c>
      <c r="D14" s="2">
        <v>2</v>
      </c>
      <c r="E14" s="2" t="s">
        <v>409</v>
      </c>
      <c r="F14" s="2">
        <v>2021</v>
      </c>
    </row>
  </sheetData>
  <hyperlinks>
    <hyperlink ref="A2" r:id="rId1" xr:uid="{00000000-0004-0000-0100-000000000000}"/>
    <hyperlink ref="A3" r:id="rId2" xr:uid="{00000000-0004-0000-0100-000001000000}"/>
    <hyperlink ref="A4" r:id="rId3" xr:uid="{00000000-0004-0000-0100-000002000000}"/>
    <hyperlink ref="A5" r:id="rId4" xr:uid="{00000000-0004-0000-0100-000003000000}"/>
    <hyperlink ref="A6" r:id="rId5" xr:uid="{00000000-0004-0000-0100-000004000000}"/>
    <hyperlink ref="A7" r:id="rId6" location="sec0010" display="Machine learning for determination of activity of water and activity coefficients of electrolytes in binary solutions" xr:uid="{00000000-0004-0000-0100-000005000000}"/>
    <hyperlink ref="A9" r:id="rId7" display="Improvements of COSMO-SAC for vapor–liquid and liquid–liquid equilibrium predictions" xr:uid="{00000000-0004-0000-0100-000006000000}"/>
    <hyperlink ref="A10" r:id="rId8" xr:uid="{00000000-0004-0000-0100-000007000000}"/>
    <hyperlink ref="G10" r:id="rId9" xr:uid="{00000000-0004-0000-0100-000008000000}"/>
    <hyperlink ref="A11" r:id="rId10" xr:uid="{00000000-0004-0000-0100-000009000000}"/>
    <hyperlink ref="G11" r:id="rId11" xr:uid="{00000000-0004-0000-0100-00000A000000}"/>
    <hyperlink ref="H11" r:id="rId12" xr:uid="{00000000-0004-0000-0100-00000B000000}"/>
    <hyperlink ref="I11" r:id="rId13" xr:uid="{00000000-0004-0000-0100-00000C000000}"/>
    <hyperlink ref="A12" r:id="rId14" xr:uid="{00000000-0004-0000-0100-00000D000000}"/>
    <hyperlink ref="G12" r:id="rId15" xr:uid="{00000000-0004-0000-0100-00000E000000}"/>
    <hyperlink ref="A13" r:id="rId16" xr:uid="{35B3FE1E-225F-4F11-A434-FED1F127508A}"/>
    <hyperlink ref="A14" r:id="rId17" location="data-availability" xr:uid="{1C0C64C2-D76C-4F34-B64D-29511E5CFC8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7"/>
  <sheetViews>
    <sheetView topLeftCell="A8" zoomScale="94" workbookViewId="0">
      <selection activeCell="F14" sqref="F14"/>
    </sheetView>
  </sheetViews>
  <sheetFormatPr baseColWidth="10" defaultColWidth="25.5" defaultRowHeight="15"/>
  <cols>
    <col min="1" max="2" width="25.5" style="2" customWidth="1"/>
    <col min="3" max="3" width="13.1640625" style="2" customWidth="1"/>
    <col min="4" max="4" width="25.5" style="2" customWidth="1"/>
    <col min="5" max="16384" width="25.5" style="2"/>
  </cols>
  <sheetData>
    <row r="1" spans="1:4" s="1" customFormat="1" ht="16" customHeight="1">
      <c r="A1" s="1" t="s">
        <v>90</v>
      </c>
      <c r="B1" s="1" t="s">
        <v>129</v>
      </c>
      <c r="C1" s="1" t="s">
        <v>93</v>
      </c>
    </row>
    <row r="2" spans="1:4" ht="32" customHeight="1">
      <c r="A2" s="4" t="s">
        <v>130</v>
      </c>
      <c r="C2" s="2">
        <v>1972</v>
      </c>
    </row>
    <row r="3" spans="1:4" ht="112" customHeight="1">
      <c r="A3" s="4" t="s">
        <v>131</v>
      </c>
      <c r="B3" s="2" t="s">
        <v>390</v>
      </c>
      <c r="C3" s="2">
        <v>1992</v>
      </c>
    </row>
    <row r="4" spans="1:4" ht="48" customHeight="1">
      <c r="A4" s="4" t="s">
        <v>132</v>
      </c>
      <c r="B4" s="2" t="s">
        <v>391</v>
      </c>
      <c r="C4" s="2">
        <v>2024</v>
      </c>
    </row>
    <row r="6" spans="1:4" ht="48" customHeight="1">
      <c r="A6" s="9" t="s">
        <v>404</v>
      </c>
      <c r="B6" s="2" t="s">
        <v>389</v>
      </c>
      <c r="C6" s="2">
        <v>2017</v>
      </c>
    </row>
    <row r="7" spans="1:4" ht="64">
      <c r="A7" s="4" t="s">
        <v>386</v>
      </c>
      <c r="B7" s="2" t="s">
        <v>387</v>
      </c>
      <c r="C7" s="2">
        <v>2009</v>
      </c>
    </row>
    <row r="8" spans="1:4" ht="64">
      <c r="A8" s="4" t="s">
        <v>388</v>
      </c>
      <c r="B8" s="2" t="s">
        <v>389</v>
      </c>
      <c r="C8" s="2">
        <v>2025</v>
      </c>
    </row>
    <row r="9" spans="1:4" ht="80">
      <c r="A9" s="4" t="s">
        <v>392</v>
      </c>
      <c r="B9" s="2" t="s">
        <v>393</v>
      </c>
      <c r="C9" s="2">
        <v>2019</v>
      </c>
    </row>
    <row r="10" spans="1:4" ht="80">
      <c r="A10" s="4" t="s">
        <v>394</v>
      </c>
      <c r="B10" s="2" t="s">
        <v>395</v>
      </c>
      <c r="C10" s="2">
        <v>2014</v>
      </c>
    </row>
    <row r="11" spans="1:4" ht="64">
      <c r="A11" s="4" t="s">
        <v>396</v>
      </c>
      <c r="B11" s="2" t="s">
        <v>389</v>
      </c>
      <c r="C11" s="2">
        <v>2025</v>
      </c>
    </row>
    <row r="12" spans="1:4" ht="48">
      <c r="A12" s="9" t="s">
        <v>397</v>
      </c>
      <c r="B12" s="2" t="s">
        <v>398</v>
      </c>
      <c r="C12" s="2">
        <v>2018</v>
      </c>
    </row>
    <row r="13" spans="1:4" ht="32">
      <c r="A13" s="9" t="s">
        <v>399</v>
      </c>
      <c r="B13" s="2" t="s">
        <v>400</v>
      </c>
      <c r="C13" s="2">
        <v>2014</v>
      </c>
    </row>
    <row r="14" spans="1:4" ht="16">
      <c r="A14" s="9" t="s">
        <v>401</v>
      </c>
      <c r="B14" s="2" t="s">
        <v>402</v>
      </c>
      <c r="C14" s="2">
        <v>2023</v>
      </c>
      <c r="D14" s="2" t="s">
        <v>403</v>
      </c>
    </row>
    <row r="15" spans="1:4" ht="32">
      <c r="A15" s="9" t="s">
        <v>405</v>
      </c>
      <c r="B15" s="2" t="s">
        <v>406</v>
      </c>
      <c r="C15" s="2">
        <v>2025</v>
      </c>
    </row>
    <row r="16" spans="1:4" ht="32">
      <c r="A16" s="9" t="s">
        <v>410</v>
      </c>
      <c r="B16" s="2" t="s">
        <v>411</v>
      </c>
      <c r="C16" s="2">
        <v>2023</v>
      </c>
    </row>
    <row r="17" spans="1:3" ht="64">
      <c r="A17" s="2" t="s">
        <v>412</v>
      </c>
      <c r="B17" s="2" t="s">
        <v>413</v>
      </c>
      <c r="C17" s="2">
        <v>1973</v>
      </c>
    </row>
  </sheetData>
  <hyperlinks>
    <hyperlink ref="A2" r:id="rId1" xr:uid="{00000000-0004-0000-0200-000000000000}"/>
    <hyperlink ref="A3" r:id="rId2" xr:uid="{00000000-0004-0000-0200-000001000000}"/>
    <hyperlink ref="A4" r:id="rId3" location="mmc1" xr:uid="{00000000-0004-0000-0200-000002000000}"/>
    <hyperlink ref="A7" r:id="rId4" xr:uid="{08F127F5-9EA7-4FFF-BB51-B323DA2E844A}"/>
    <hyperlink ref="A8" r:id="rId5" xr:uid="{68F40AC7-4022-400A-AE40-067AD66439A3}"/>
    <hyperlink ref="A9" r:id="rId6" xr:uid="{A0E763A8-4A6D-4AA7-97CB-644D3FFFC184}"/>
    <hyperlink ref="A10" r:id="rId7" display="https://pubs.acs.org/doi/10.1021/jp500937h" xr:uid="{081DD732-8280-40F7-B7E4-17777DC7D77E}"/>
    <hyperlink ref="A11" r:id="rId8" xr:uid="{23FEF26C-03DA-4871-B3DA-C07B7A66C697}"/>
    <hyperlink ref="A12" r:id="rId9" xr:uid="{4A838306-8DF7-4F9A-BE51-F9587D71DDCE}"/>
    <hyperlink ref="A13" r:id="rId10" location="r42" xr:uid="{1749335F-75E3-4FA8-AAD4-5D4CE3AF6265}"/>
    <hyperlink ref="A14" r:id="rId11" xr:uid="{78859ADF-B73D-488A-9E68-8E2538811979}"/>
    <hyperlink ref="A6" r:id="rId12" location="f0020" xr:uid="{3D127DDF-15D8-4D0F-B660-EA132649BB31}"/>
    <hyperlink ref="A15" r:id="rId13" xr:uid="{E7BCA44C-3428-44F3-B154-B94112E922FB}"/>
    <hyperlink ref="A16" r:id="rId14" xr:uid="{04B3FA29-0EB6-40C4-8E37-73773968307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C54"/>
  <sheetViews>
    <sheetView tabSelected="1" topLeftCell="ME1" zoomScale="13" zoomScaleNormal="32" workbookViewId="0">
      <selection activeCell="PC33" sqref="PC33"/>
    </sheetView>
  </sheetViews>
  <sheetFormatPr baseColWidth="10" defaultColWidth="20.5" defaultRowHeight="49" customHeight="1"/>
  <cols>
    <col min="1" max="1" width="6.6640625" style="2" customWidth="1"/>
    <col min="2" max="2" width="20.5" style="2" customWidth="1"/>
    <col min="3" max="4" width="7.5" style="2" customWidth="1"/>
    <col min="5" max="5" width="10.5" style="2" customWidth="1"/>
    <col min="6" max="7" width="20.5" style="2" customWidth="1"/>
    <col min="8" max="8" width="7.5" style="2" customWidth="1"/>
    <col min="9" max="14" width="8.5" style="2" customWidth="1"/>
    <col min="15" max="15" width="8.5" style="6" customWidth="1"/>
    <col min="16" max="474" width="8.5" style="2" customWidth="1"/>
    <col min="475" max="16384" width="20.5" style="2"/>
  </cols>
  <sheetData>
    <row r="1" spans="1:419" s="1" customFormat="1" ht="49" customHeight="1">
      <c r="B1" t="s">
        <v>133</v>
      </c>
      <c r="O1" s="5"/>
      <c r="BH1" s="4" t="s">
        <v>134</v>
      </c>
      <c r="BI1" s="2" t="s">
        <v>135</v>
      </c>
      <c r="BJ1" s="2" t="s">
        <v>136</v>
      </c>
      <c r="BK1" s="2" t="s">
        <v>137</v>
      </c>
      <c r="BL1" s="2" t="s">
        <v>138</v>
      </c>
      <c r="BM1" s="2" t="s">
        <v>139</v>
      </c>
      <c r="BN1" s="2" t="s">
        <v>140</v>
      </c>
      <c r="BO1" s="2" t="s">
        <v>141</v>
      </c>
      <c r="BP1" s="2" t="s">
        <v>142</v>
      </c>
      <c r="BQ1" s="2" t="s">
        <v>143</v>
      </c>
      <c r="BR1" s="2" t="s">
        <v>144</v>
      </c>
      <c r="BS1" s="2" t="s">
        <v>145</v>
      </c>
      <c r="BT1" s="2" t="s">
        <v>146</v>
      </c>
      <c r="BU1" s="2" t="s">
        <v>147</v>
      </c>
      <c r="BV1" s="2" t="s">
        <v>148</v>
      </c>
      <c r="BW1" s="2" t="s">
        <v>149</v>
      </c>
      <c r="BX1" s="2" t="s">
        <v>150</v>
      </c>
      <c r="BY1" s="2" t="s">
        <v>151</v>
      </c>
      <c r="BZ1" s="8" t="s">
        <v>152</v>
      </c>
      <c r="CA1" s="8" t="s">
        <v>153</v>
      </c>
      <c r="CB1" s="8" t="s">
        <v>154</v>
      </c>
      <c r="CC1" s="8" t="s">
        <v>155</v>
      </c>
      <c r="CD1" s="8" t="s">
        <v>156</v>
      </c>
      <c r="CE1" s="8" t="s">
        <v>157</v>
      </c>
      <c r="CF1" s="8" t="s">
        <v>351</v>
      </c>
      <c r="CG1" s="8" t="s">
        <v>354</v>
      </c>
      <c r="CH1" s="8" t="s">
        <v>355</v>
      </c>
      <c r="CI1" s="8" t="s">
        <v>356</v>
      </c>
      <c r="CJ1" s="8" t="s">
        <v>357</v>
      </c>
      <c r="CK1" s="8" t="s">
        <v>358</v>
      </c>
      <c r="CL1" s="8" t="s">
        <v>359</v>
      </c>
      <c r="CM1" s="8" t="s">
        <v>360</v>
      </c>
      <c r="CN1" s="8" t="s">
        <v>361</v>
      </c>
      <c r="CO1" s="8" t="s">
        <v>362</v>
      </c>
      <c r="CP1" s="8" t="s">
        <v>363</v>
      </c>
      <c r="CQ1" s="8" t="s">
        <v>364</v>
      </c>
      <c r="CR1" s="8" t="s">
        <v>365</v>
      </c>
      <c r="CS1" s="8" t="s">
        <v>366</v>
      </c>
      <c r="CT1" s="8" t="s">
        <v>381</v>
      </c>
      <c r="DD1" s="4" t="s">
        <v>158</v>
      </c>
      <c r="DE1" s="2" t="s">
        <v>136</v>
      </c>
      <c r="DF1" s="2" t="s">
        <v>137</v>
      </c>
      <c r="DG1" s="2" t="s">
        <v>138</v>
      </c>
      <c r="DH1" s="2" t="s">
        <v>139</v>
      </c>
      <c r="DI1" s="2" t="s">
        <v>140</v>
      </c>
      <c r="DJ1" s="2" t="s">
        <v>141</v>
      </c>
      <c r="DK1" s="2" t="s">
        <v>142</v>
      </c>
      <c r="DL1" s="2" t="s">
        <v>143</v>
      </c>
      <c r="DM1" s="2" t="s">
        <v>144</v>
      </c>
      <c r="DN1" s="2" t="s">
        <v>145</v>
      </c>
      <c r="DO1" s="2" t="s">
        <v>146</v>
      </c>
      <c r="DP1" s="2" t="s">
        <v>147</v>
      </c>
      <c r="DQ1" s="2" t="s">
        <v>148</v>
      </c>
      <c r="DR1" s="2" t="s">
        <v>149</v>
      </c>
      <c r="DS1" s="2" t="s">
        <v>150</v>
      </c>
      <c r="DT1" s="2" t="s">
        <v>151</v>
      </c>
      <c r="DU1" s="8" t="s">
        <v>152</v>
      </c>
      <c r="DV1" s="8" t="s">
        <v>153</v>
      </c>
      <c r="DW1" s="8" t="s">
        <v>154</v>
      </c>
      <c r="DX1" s="8" t="s">
        <v>155</v>
      </c>
      <c r="DZ1" s="1" t="s">
        <v>416</v>
      </c>
      <c r="GX1" s="1" t="s">
        <v>448</v>
      </c>
      <c r="GY1" s="2">
        <v>117.48902</v>
      </c>
      <c r="HD1" s="2">
        <v>132.05625000000001</v>
      </c>
      <c r="HE1" s="2"/>
      <c r="HF1" s="2"/>
      <c r="HG1" s="2"/>
      <c r="HH1" s="2"/>
      <c r="HI1" s="2"/>
      <c r="HJ1" s="2"/>
      <c r="HK1" s="2">
        <v>180.16593</v>
      </c>
      <c r="HL1" s="2"/>
      <c r="HM1" s="2"/>
      <c r="HN1" s="2"/>
      <c r="HO1" s="2"/>
      <c r="HP1" s="2"/>
      <c r="HQ1" s="2"/>
      <c r="HR1" s="2">
        <v>154.26661999999999</v>
      </c>
      <c r="HS1" s="2"/>
      <c r="HT1" s="2"/>
      <c r="HU1" s="2"/>
      <c r="HV1" s="2"/>
      <c r="HY1" s="1">
        <v>190.05117000000001</v>
      </c>
      <c r="IF1" s="1">
        <v>190.19772</v>
      </c>
      <c r="IM1" s="1">
        <v>238.24065999999999</v>
      </c>
      <c r="IT1" s="1">
        <v>158.10991999999999</v>
      </c>
      <c r="JA1" s="1">
        <v>160.03598</v>
      </c>
      <c r="JH1" s="1">
        <v>282.20432</v>
      </c>
      <c r="JO1" s="1">
        <v>187.80716000000001</v>
      </c>
      <c r="JV1" s="1">
        <v>293.81894</v>
      </c>
      <c r="KC1" s="1">
        <v>194.19036</v>
      </c>
      <c r="KJ1" s="1">
        <v>97.941990000000004</v>
      </c>
      <c r="KP1" s="1">
        <v>223.20616999999999</v>
      </c>
      <c r="KT1" s="1">
        <v>238.98</v>
      </c>
      <c r="KY1" s="1">
        <v>286.52</v>
      </c>
      <c r="LD1" s="1">
        <v>336.23</v>
      </c>
      <c r="LI1" s="1">
        <v>158.36000000000001</v>
      </c>
      <c r="LN1" s="1">
        <v>392.16</v>
      </c>
      <c r="LS1" s="1">
        <v>238.011</v>
      </c>
      <c r="LX1" s="1">
        <v>283.22000000000003</v>
      </c>
      <c r="MC1" s="1">
        <v>262.14999999999998</v>
      </c>
      <c r="MH1" s="1">
        <v>80.91</v>
      </c>
      <c r="MM1" s="1">
        <v>127.91</v>
      </c>
      <c r="MR1" s="1">
        <v>100.46</v>
      </c>
      <c r="MW1" s="1">
        <v>63.01</v>
      </c>
      <c r="NB1" s="1">
        <v>41.99</v>
      </c>
      <c r="NG1" s="1">
        <v>106.44</v>
      </c>
      <c r="NL1" s="1">
        <v>150.88999999999999</v>
      </c>
      <c r="NQ1" s="1">
        <v>92.09</v>
      </c>
      <c r="NU1" s="1">
        <v>342.3</v>
      </c>
      <c r="NY1" s="1">
        <v>60.06</v>
      </c>
      <c r="OC1" s="1">
        <v>180.16</v>
      </c>
      <c r="OG1" s="1">
        <v>46.07</v>
      </c>
      <c r="OK1" s="1">
        <v>32.04</v>
      </c>
      <c r="OO1" s="1">
        <v>150.13</v>
      </c>
      <c r="OS1" s="1">
        <v>150.13</v>
      </c>
      <c r="OW1" s="1">
        <v>152.15</v>
      </c>
      <c r="PA1" s="1">
        <v>180.16</v>
      </c>
    </row>
    <row r="2" spans="1:419" ht="49" customHeight="1">
      <c r="A2" s="2" t="s">
        <v>457</v>
      </c>
      <c r="B2" s="1" t="s">
        <v>90</v>
      </c>
      <c r="C2" s="1" t="s">
        <v>159</v>
      </c>
      <c r="D2" s="1" t="s">
        <v>93</v>
      </c>
      <c r="E2" s="1" t="s">
        <v>160</v>
      </c>
      <c r="F2" s="1" t="s">
        <v>3</v>
      </c>
      <c r="G2" s="1" t="s">
        <v>161</v>
      </c>
      <c r="H2" s="1" t="s">
        <v>162</v>
      </c>
      <c r="I2" s="1"/>
      <c r="J2" s="1"/>
      <c r="K2" s="1"/>
      <c r="L2" s="1"/>
      <c r="M2" s="1"/>
      <c r="N2" s="1"/>
      <c r="BI2" s="2">
        <v>18.015000000000001</v>
      </c>
      <c r="BJ2" s="2">
        <v>58.442999999999998</v>
      </c>
      <c r="BK2" s="2">
        <v>74.551000000000002</v>
      </c>
      <c r="BL2" s="2">
        <v>53.491</v>
      </c>
      <c r="BM2" s="2">
        <v>168.363</v>
      </c>
      <c r="BN2" s="2">
        <v>84.994</v>
      </c>
      <c r="BO2" s="2">
        <v>169.87</v>
      </c>
      <c r="BP2" s="2">
        <v>165.99799999999999</v>
      </c>
      <c r="BQ2" s="2">
        <v>142.04499999999999</v>
      </c>
      <c r="BR2" s="2">
        <v>174.25899999999999</v>
      </c>
      <c r="BS2" s="2">
        <v>132.1395</v>
      </c>
      <c r="BT2" s="2">
        <v>120.3676</v>
      </c>
      <c r="BU2" s="2">
        <v>151.00059999999999</v>
      </c>
      <c r="BV2" s="2">
        <v>109.94459999999999</v>
      </c>
      <c r="BW2" s="2">
        <v>154.756</v>
      </c>
      <c r="BX2" s="2">
        <v>159.6086</v>
      </c>
      <c r="BY2" s="2">
        <v>161.4426</v>
      </c>
      <c r="BZ2" s="8">
        <v>68.959999999999994</v>
      </c>
      <c r="CA2" s="8">
        <v>101.1</v>
      </c>
      <c r="CB2" s="8">
        <v>261.33999999999997</v>
      </c>
      <c r="CC2" s="8">
        <v>164.1</v>
      </c>
      <c r="CD2" s="8">
        <v>106.39</v>
      </c>
      <c r="CE2" s="8">
        <v>122.44</v>
      </c>
      <c r="CF2" s="8">
        <v>122.55</v>
      </c>
      <c r="CG2" s="8">
        <v>102.89</v>
      </c>
      <c r="CH2" s="8">
        <v>149.88999999999999</v>
      </c>
      <c r="CI2" s="2">
        <v>119</v>
      </c>
      <c r="CJ2" s="2">
        <v>120.92</v>
      </c>
      <c r="CK2" s="2">
        <v>212.81</v>
      </c>
      <c r="CL2" s="2">
        <v>259.81</v>
      </c>
      <c r="CM2" s="2">
        <v>199.89</v>
      </c>
      <c r="CN2" s="2">
        <v>293.88</v>
      </c>
      <c r="CO2" s="2">
        <v>158.53</v>
      </c>
      <c r="CP2" s="2">
        <v>247.43</v>
      </c>
      <c r="CQ2" s="2">
        <v>341.43</v>
      </c>
      <c r="CR2" s="2">
        <v>208.23</v>
      </c>
      <c r="CS2" s="2">
        <v>297.14</v>
      </c>
      <c r="CT2" s="2">
        <v>80.043000000000006</v>
      </c>
      <c r="DE2" s="2" t="s">
        <v>163</v>
      </c>
      <c r="DF2" s="2" t="s">
        <v>164</v>
      </c>
      <c r="DG2" s="2" t="s">
        <v>165</v>
      </c>
      <c r="DH2" s="2" t="s">
        <v>166</v>
      </c>
      <c r="DI2" s="2" t="s">
        <v>167</v>
      </c>
      <c r="DJ2" s="2" t="s">
        <v>168</v>
      </c>
      <c r="DK2" s="2" t="s">
        <v>169</v>
      </c>
      <c r="DL2" s="2" t="s">
        <v>170</v>
      </c>
      <c r="DM2" s="2" t="s">
        <v>171</v>
      </c>
      <c r="DN2" s="2" t="s">
        <v>172</v>
      </c>
      <c r="DO2" s="2" t="s">
        <v>173</v>
      </c>
      <c r="DP2" s="2" t="s">
        <v>168</v>
      </c>
      <c r="DQ2" s="2" t="s">
        <v>174</v>
      </c>
      <c r="DR2" s="2" t="s">
        <v>168</v>
      </c>
      <c r="DS2" s="2" t="s">
        <v>168</v>
      </c>
      <c r="DT2" s="2" t="s">
        <v>168</v>
      </c>
      <c r="GY2" s="2">
        <f t="shared" ref="GY2" si="0">GY1/1000</f>
        <v>0.11748902</v>
      </c>
      <c r="HD2" s="2">
        <f>HD1/1000</f>
        <v>0.13205625000000001</v>
      </c>
      <c r="HK2" s="2">
        <f t="shared" ref="HK2:JO2" si="1">HK1/1000</f>
        <v>0.18016593</v>
      </c>
      <c r="HR2" s="2">
        <f t="shared" si="1"/>
        <v>0.15426661999999999</v>
      </c>
      <c r="HY2" s="2">
        <f t="shared" si="1"/>
        <v>0.19005117000000002</v>
      </c>
      <c r="IF2" s="2">
        <f t="shared" si="1"/>
        <v>0.19019772000000001</v>
      </c>
      <c r="IM2" s="2">
        <f t="shared" si="1"/>
        <v>0.23824065999999999</v>
      </c>
      <c r="IT2" s="2">
        <f t="shared" si="1"/>
        <v>0.15810991999999999</v>
      </c>
      <c r="JA2" s="2">
        <f t="shared" si="1"/>
        <v>0.16003597999999999</v>
      </c>
      <c r="JH2" s="2">
        <f t="shared" si="1"/>
        <v>0.28220432000000001</v>
      </c>
      <c r="JO2" s="2">
        <f t="shared" si="1"/>
        <v>0.18780716</v>
      </c>
      <c r="JV2" s="2">
        <f>JV1/1000</f>
        <v>0.29381893999999997</v>
      </c>
      <c r="KC2" s="2">
        <f t="shared" ref="KC2:KP2" si="2">KC1/1000</f>
        <v>0.19419036000000001</v>
      </c>
      <c r="KJ2" s="2">
        <f t="shared" si="2"/>
        <v>9.7941990000000007E-2</v>
      </c>
      <c r="KP2" s="2">
        <f t="shared" si="2"/>
        <v>0.22320616999999998</v>
      </c>
      <c r="KT2" s="2">
        <f>KT1/1000</f>
        <v>0.23898</v>
      </c>
      <c r="KY2" s="2">
        <f>KY1/1000</f>
        <v>0.28652</v>
      </c>
      <c r="LD2" s="2">
        <f>LD1/1000</f>
        <v>0.33623000000000003</v>
      </c>
      <c r="LI2" s="2">
        <f>LI1/1000</f>
        <v>0.15836</v>
      </c>
      <c r="LN2" s="2">
        <f>LN1/1000</f>
        <v>0.39216000000000001</v>
      </c>
      <c r="LS2" s="2">
        <f>LS1/1000</f>
        <v>0.238011</v>
      </c>
      <c r="LX2" s="2">
        <f>LX1/1000</f>
        <v>0.28322000000000003</v>
      </c>
      <c r="MC2" s="2">
        <f>MC1/1000</f>
        <v>0.26214999999999999</v>
      </c>
      <c r="MH2" s="2">
        <f>MH1/1000</f>
        <v>8.0909999999999996E-2</v>
      </c>
      <c r="MM2" s="2">
        <f>MM1/1000</f>
        <v>0.12791</v>
      </c>
      <c r="MR2" s="2">
        <f>MR1/1000</f>
        <v>0.10045999999999999</v>
      </c>
      <c r="MW2" s="2">
        <f>MW1/1000</f>
        <v>6.3009999999999997E-2</v>
      </c>
      <c r="NB2" s="2">
        <f>NB1/1000</f>
        <v>4.199E-2</v>
      </c>
      <c r="NG2" s="2">
        <f>NG1/1000</f>
        <v>0.10643999999999999</v>
      </c>
      <c r="NL2" s="2">
        <f>NL1/1000</f>
        <v>0.15089</v>
      </c>
      <c r="NQ2" s="2">
        <f>NQ1/1000</f>
        <v>9.2090000000000005E-2</v>
      </c>
      <c r="NU2" s="2">
        <f>NU1/1000</f>
        <v>0.34229999999999999</v>
      </c>
      <c r="NY2" s="2">
        <f>NY1/1000</f>
        <v>6.0060000000000002E-2</v>
      </c>
      <c r="OC2" s="2">
        <f>OC1/1000</f>
        <v>0.18015999999999999</v>
      </c>
      <c r="OG2" s="2">
        <f>OG1/1000</f>
        <v>4.607E-2</v>
      </c>
      <c r="OK2" s="2">
        <f>OK1/1000</f>
        <v>3.2039999999999999E-2</v>
      </c>
      <c r="OO2" s="2">
        <f>OO1/1000</f>
        <v>0.15012999999999999</v>
      </c>
      <c r="OS2" s="2">
        <f>OS1/1000</f>
        <v>0.15012999999999999</v>
      </c>
      <c r="OW2" s="2">
        <f>OW1/1000</f>
        <v>0.15215000000000001</v>
      </c>
      <c r="PA2" s="2">
        <f>PA1/1000</f>
        <v>0.18015999999999999</v>
      </c>
    </row>
    <row r="3" spans="1:419" ht="49" customHeight="1">
      <c r="A3" s="2">
        <v>1</v>
      </c>
      <c r="B3" s="4" t="s">
        <v>175</v>
      </c>
      <c r="C3" s="2" t="s">
        <v>136</v>
      </c>
      <c r="D3" s="2">
        <v>2024</v>
      </c>
      <c r="E3" s="2" t="s">
        <v>176</v>
      </c>
      <c r="F3" s="2" t="s">
        <v>177</v>
      </c>
      <c r="G3" s="2" t="s">
        <v>178</v>
      </c>
      <c r="H3" s="2" t="s">
        <v>179</v>
      </c>
      <c r="K3" s="1"/>
      <c r="L3" s="1"/>
      <c r="BI3" s="2">
        <f t="shared" ref="BI3:CT3" si="3">BI2/1000</f>
        <v>1.8015E-2</v>
      </c>
      <c r="BJ3" s="2">
        <f t="shared" si="3"/>
        <v>5.8442999999999995E-2</v>
      </c>
      <c r="BK3" s="2">
        <f t="shared" si="3"/>
        <v>7.4551000000000006E-2</v>
      </c>
      <c r="BL3" s="2">
        <f t="shared" si="3"/>
        <v>5.3490999999999997E-2</v>
      </c>
      <c r="BM3" s="2">
        <f t="shared" si="3"/>
        <v>0.16836300000000001</v>
      </c>
      <c r="BN3" s="2">
        <f t="shared" si="3"/>
        <v>8.4994E-2</v>
      </c>
      <c r="BO3" s="2">
        <f t="shared" si="3"/>
        <v>0.16986999999999999</v>
      </c>
      <c r="BP3" s="2">
        <f t="shared" si="3"/>
        <v>0.16599799999999998</v>
      </c>
      <c r="BQ3" s="2">
        <f t="shared" si="3"/>
        <v>0.14204499999999998</v>
      </c>
      <c r="BR3" s="2">
        <f t="shared" si="3"/>
        <v>0.174259</v>
      </c>
      <c r="BS3" s="2">
        <f t="shared" si="3"/>
        <v>0.13213949999999999</v>
      </c>
      <c r="BT3" s="2">
        <f t="shared" si="3"/>
        <v>0.12036759999999999</v>
      </c>
      <c r="BU3" s="2">
        <f t="shared" si="3"/>
        <v>0.15100059999999998</v>
      </c>
      <c r="BV3" s="2">
        <f t="shared" si="3"/>
        <v>0.10994459999999999</v>
      </c>
      <c r="BW3" s="2">
        <f t="shared" si="3"/>
        <v>0.154756</v>
      </c>
      <c r="BX3" s="2">
        <f t="shared" si="3"/>
        <v>0.15960859999999999</v>
      </c>
      <c r="BY3" s="2">
        <f t="shared" si="3"/>
        <v>0.16144259999999999</v>
      </c>
      <c r="BZ3" s="2">
        <f t="shared" si="3"/>
        <v>6.8959999999999994E-2</v>
      </c>
      <c r="CA3" s="2">
        <f t="shared" si="3"/>
        <v>0.1011</v>
      </c>
      <c r="CB3" s="2">
        <f t="shared" si="3"/>
        <v>0.26133999999999996</v>
      </c>
      <c r="CC3" s="2">
        <f t="shared" si="3"/>
        <v>0.1641</v>
      </c>
      <c r="CD3" s="2">
        <f t="shared" si="3"/>
        <v>0.10639</v>
      </c>
      <c r="CE3" s="2">
        <f t="shared" si="3"/>
        <v>0.12243999999999999</v>
      </c>
      <c r="CF3" s="2">
        <f t="shared" si="3"/>
        <v>0.12254999999999999</v>
      </c>
      <c r="CG3" s="2">
        <f t="shared" si="3"/>
        <v>0.10289</v>
      </c>
      <c r="CH3" s="2">
        <f t="shared" si="3"/>
        <v>0.14989</v>
      </c>
      <c r="CI3" s="2">
        <f t="shared" si="3"/>
        <v>0.11899999999999999</v>
      </c>
      <c r="CJ3" s="2">
        <f t="shared" si="3"/>
        <v>0.12092</v>
      </c>
      <c r="CK3" s="2">
        <f t="shared" si="3"/>
        <v>0.21281</v>
      </c>
      <c r="CL3" s="2">
        <f t="shared" si="3"/>
        <v>0.25980999999999999</v>
      </c>
      <c r="CM3" s="2">
        <f t="shared" si="3"/>
        <v>0.19988999999999998</v>
      </c>
      <c r="CN3" s="2">
        <f t="shared" si="3"/>
        <v>0.29387999999999997</v>
      </c>
      <c r="CO3" s="2">
        <f t="shared" si="3"/>
        <v>0.15853</v>
      </c>
      <c r="CP3" s="2">
        <f t="shared" si="3"/>
        <v>0.24743000000000001</v>
      </c>
      <c r="CQ3" s="2">
        <f t="shared" si="3"/>
        <v>0.34143000000000001</v>
      </c>
      <c r="CR3" s="2">
        <f t="shared" si="3"/>
        <v>0.20823</v>
      </c>
      <c r="CS3" s="2">
        <f t="shared" si="3"/>
        <v>0.29713999999999996</v>
      </c>
      <c r="CT3" s="2">
        <f t="shared" si="3"/>
        <v>8.0043000000000003E-2</v>
      </c>
    </row>
    <row r="4" spans="1:419" ht="49" customHeight="1">
      <c r="A4" s="2">
        <v>2</v>
      </c>
      <c r="B4" s="4" t="s">
        <v>180</v>
      </c>
      <c r="C4" s="2" t="s">
        <v>136</v>
      </c>
      <c r="D4" s="2">
        <v>2007</v>
      </c>
      <c r="E4" s="2" t="s">
        <v>181</v>
      </c>
      <c r="G4" s="2" t="s">
        <v>182</v>
      </c>
      <c r="H4" s="2" t="s">
        <v>183</v>
      </c>
      <c r="P4" s="1" t="s">
        <v>184</v>
      </c>
      <c r="Q4" s="1"/>
      <c r="W4" s="1" t="s">
        <v>185</v>
      </c>
      <c r="AA4" s="1" t="s">
        <v>186</v>
      </c>
      <c r="AE4" s="1" t="s">
        <v>187</v>
      </c>
      <c r="AI4" s="1" t="s">
        <v>188</v>
      </c>
      <c r="AM4" s="1" t="s">
        <v>189</v>
      </c>
      <c r="AQ4" s="1" t="s">
        <v>190</v>
      </c>
      <c r="AW4" s="7"/>
      <c r="AX4" s="1" t="s">
        <v>191</v>
      </c>
      <c r="BG4" s="1" t="s">
        <v>192</v>
      </c>
      <c r="BP4" s="1" t="s">
        <v>193</v>
      </c>
      <c r="BT4" s="1" t="s">
        <v>194</v>
      </c>
      <c r="BX4" s="1" t="s">
        <v>195</v>
      </c>
      <c r="CA4" s="2" t="s">
        <v>145</v>
      </c>
      <c r="CB4" s="2" t="s">
        <v>146</v>
      </c>
      <c r="CD4" s="2" t="s">
        <v>148</v>
      </c>
      <c r="CE4" s="2" t="s">
        <v>149</v>
      </c>
      <c r="CF4" s="2" t="s">
        <v>150</v>
      </c>
      <c r="CG4" s="2" t="s">
        <v>151</v>
      </c>
      <c r="CJ4" s="1" t="s">
        <v>198</v>
      </c>
      <c r="CN4" s="1" t="s">
        <v>199</v>
      </c>
      <c r="CR4" s="1" t="s">
        <v>200</v>
      </c>
      <c r="CV4" s="1" t="s">
        <v>201</v>
      </c>
      <c r="CZ4" s="1" t="s">
        <v>202</v>
      </c>
      <c r="DD4" s="1" t="s">
        <v>203</v>
      </c>
      <c r="DH4" s="1" t="s">
        <v>204</v>
      </c>
      <c r="DL4" s="1" t="s">
        <v>205</v>
      </c>
      <c r="DP4" s="1" t="s">
        <v>206</v>
      </c>
      <c r="DU4" s="1" t="s">
        <v>348</v>
      </c>
      <c r="DZ4" s="1" t="s">
        <v>349</v>
      </c>
      <c r="EE4" s="1" t="s">
        <v>367</v>
      </c>
      <c r="EJ4" s="1" t="s">
        <v>369</v>
      </c>
      <c r="EO4" s="1" t="s">
        <v>370</v>
      </c>
      <c r="ET4" s="1" t="s">
        <v>371</v>
      </c>
      <c r="EY4" s="1" t="s">
        <v>372</v>
      </c>
      <c r="FD4" s="1" t="s">
        <v>373</v>
      </c>
      <c r="FI4" s="1" t="s">
        <v>374</v>
      </c>
      <c r="FN4" s="1" t="s">
        <v>375</v>
      </c>
      <c r="FS4" s="1" t="s">
        <v>376</v>
      </c>
      <c r="FX4" s="1" t="s">
        <v>377</v>
      </c>
      <c r="GC4" s="1" t="s">
        <v>378</v>
      </c>
      <c r="GH4" s="1" t="s">
        <v>379</v>
      </c>
      <c r="GM4" s="1" t="s">
        <v>380</v>
      </c>
      <c r="GR4" s="10" t="s">
        <v>384</v>
      </c>
      <c r="GY4" s="1" t="s">
        <v>427</v>
      </c>
      <c r="HD4" s="1" t="s">
        <v>422</v>
      </c>
      <c r="HK4" s="1" t="s">
        <v>449</v>
      </c>
      <c r="HR4" s="1" t="s">
        <v>423</v>
      </c>
      <c r="HY4" s="1" t="s">
        <v>424</v>
      </c>
      <c r="IF4" s="1" t="s">
        <v>450</v>
      </c>
      <c r="IM4" s="1" t="s">
        <v>451</v>
      </c>
      <c r="IT4" s="1" t="s">
        <v>433</v>
      </c>
      <c r="JA4" s="1" t="s">
        <v>435</v>
      </c>
      <c r="JH4" s="1" t="s">
        <v>436</v>
      </c>
      <c r="JO4" s="1" t="s">
        <v>439</v>
      </c>
      <c r="JV4" s="1" t="s">
        <v>440</v>
      </c>
      <c r="KC4" s="1" t="s">
        <v>441</v>
      </c>
      <c r="KJ4" s="1" t="s">
        <v>444</v>
      </c>
      <c r="KP4" s="1" t="s">
        <v>447</v>
      </c>
      <c r="KQ4" s="1" t="s">
        <v>453</v>
      </c>
      <c r="KT4" s="10" t="s">
        <v>458</v>
      </c>
      <c r="KY4" s="10" t="s">
        <v>459</v>
      </c>
      <c r="LD4" s="10" t="s">
        <v>460</v>
      </c>
      <c r="LI4" s="10" t="s">
        <v>461</v>
      </c>
      <c r="LN4" s="10" t="s">
        <v>462</v>
      </c>
      <c r="LS4" s="10" t="s">
        <v>463</v>
      </c>
      <c r="LX4" s="10" t="s">
        <v>464</v>
      </c>
      <c r="MC4" s="10" t="s">
        <v>465</v>
      </c>
      <c r="MH4" s="10" t="s">
        <v>470</v>
      </c>
      <c r="MM4" s="10" t="s">
        <v>471</v>
      </c>
      <c r="MR4" s="10" t="s">
        <v>472</v>
      </c>
      <c r="MW4" s="10" t="s">
        <v>473</v>
      </c>
      <c r="NB4" s="10" t="s">
        <v>474</v>
      </c>
      <c r="NG4" s="10" t="s">
        <v>475</v>
      </c>
      <c r="NL4" s="10" t="s">
        <v>476</v>
      </c>
      <c r="NQ4" s="10" t="s">
        <v>479</v>
      </c>
      <c r="NU4" s="10" t="s">
        <v>485</v>
      </c>
      <c r="NY4" s="10" t="s">
        <v>484</v>
      </c>
      <c r="OC4" s="10" t="s">
        <v>488</v>
      </c>
      <c r="OG4" s="10" t="s">
        <v>493</v>
      </c>
      <c r="OK4" s="10" t="s">
        <v>494</v>
      </c>
      <c r="OO4" s="10" t="s">
        <v>497</v>
      </c>
      <c r="OS4" s="10" t="s">
        <v>498</v>
      </c>
      <c r="OW4" s="10" t="s">
        <v>499</v>
      </c>
      <c r="PA4" s="10" t="s">
        <v>500</v>
      </c>
    </row>
    <row r="5" spans="1:419" ht="49" customHeight="1">
      <c r="T5" s="2" t="s">
        <v>207</v>
      </c>
      <c r="U5" s="2" t="s">
        <v>208</v>
      </c>
      <c r="Y5" s="2" t="s">
        <v>207</v>
      </c>
      <c r="AC5" s="2" t="s">
        <v>207</v>
      </c>
      <c r="AG5" s="2" t="s">
        <v>207</v>
      </c>
      <c r="AK5" s="2" t="s">
        <v>207</v>
      </c>
      <c r="CB5" s="1" t="s">
        <v>196</v>
      </c>
      <c r="CF5" s="1" t="s">
        <v>197</v>
      </c>
    </row>
    <row r="6" spans="1:419" ht="49" customHeight="1">
      <c r="A6" s="2">
        <v>3</v>
      </c>
      <c r="B6" s="2" t="s">
        <v>209</v>
      </c>
      <c r="C6" s="2" t="s">
        <v>210</v>
      </c>
      <c r="D6" s="2">
        <v>2001</v>
      </c>
      <c r="E6" s="2" t="s">
        <v>211</v>
      </c>
      <c r="F6" s="2" t="s">
        <v>212</v>
      </c>
      <c r="G6" s="2" t="s">
        <v>213</v>
      </c>
      <c r="P6" s="2" t="s">
        <v>214</v>
      </c>
      <c r="Q6" s="2" t="s">
        <v>215</v>
      </c>
      <c r="R6" s="2" t="s">
        <v>215</v>
      </c>
      <c r="S6" s="2" t="s">
        <v>414</v>
      </c>
      <c r="T6" s="2" t="s">
        <v>216</v>
      </c>
      <c r="U6" s="2" t="s">
        <v>216</v>
      </c>
      <c r="W6" s="2" t="s">
        <v>214</v>
      </c>
      <c r="X6" s="2" t="s">
        <v>215</v>
      </c>
      <c r="Y6" s="2" t="s">
        <v>217</v>
      </c>
      <c r="AA6" s="2" t="s">
        <v>218</v>
      </c>
      <c r="AB6" s="2" t="s">
        <v>219</v>
      </c>
      <c r="AC6" s="2" t="s">
        <v>217</v>
      </c>
      <c r="AE6" s="2" t="s">
        <v>220</v>
      </c>
      <c r="AF6" s="2" t="s">
        <v>221</v>
      </c>
      <c r="AG6" s="2" t="s">
        <v>217</v>
      </c>
      <c r="AI6" s="2" t="s">
        <v>222</v>
      </c>
      <c r="AJ6" s="2" t="s">
        <v>223</v>
      </c>
      <c r="AK6" s="2" t="s">
        <v>217</v>
      </c>
      <c r="AM6" s="2" t="s">
        <v>224</v>
      </c>
      <c r="AN6" s="2" t="s">
        <v>225</v>
      </c>
      <c r="AO6" s="2" t="s">
        <v>226</v>
      </c>
      <c r="AS6" s="2" t="s">
        <v>227</v>
      </c>
      <c r="AY6" s="2" t="s">
        <v>227</v>
      </c>
      <c r="BA6" s="2" t="s">
        <v>227</v>
      </c>
      <c r="BB6" s="2" t="s">
        <v>227</v>
      </c>
      <c r="BC6" s="2" t="s">
        <v>228</v>
      </c>
      <c r="BD6" s="2" t="s">
        <v>228</v>
      </c>
      <c r="BE6" s="2" t="s">
        <v>228</v>
      </c>
      <c r="BI6" s="2" t="s">
        <v>207</v>
      </c>
      <c r="KP6" s="2" t="s">
        <v>453</v>
      </c>
    </row>
    <row r="7" spans="1:419" ht="49" customHeight="1">
      <c r="P7" s="2">
        <v>0.1</v>
      </c>
      <c r="Q7" s="2">
        <f t="shared" ref="Q7:Q13" si="4">$BI$3*P7/(1+$BI$3*P7)</f>
        <v>1.7982604338284581E-3</v>
      </c>
      <c r="R7" s="2">
        <f t="shared" ref="R7:R13" si="5">Q7*$BJ$3/(Q7*$BJ$3+(1-Q7)*$BI$3)</f>
        <v>5.810342614657159E-3</v>
      </c>
      <c r="S7" s="2">
        <f t="shared" ref="S7:S13" si="6">1-Q7</f>
        <v>0.99820173956617153</v>
      </c>
      <c r="T7" s="2">
        <v>0.77749999999999997</v>
      </c>
      <c r="U7" s="2">
        <v>0.82850000000000001</v>
      </c>
      <c r="W7" s="2">
        <v>0.2</v>
      </c>
      <c r="X7" s="2">
        <f>$BJ$3*W7/(1+$BJ$3*W7)</f>
        <v>1.1553555115674921E-2</v>
      </c>
      <c r="Y7" s="2">
        <v>0.99339999999999995</v>
      </c>
      <c r="AA7" s="2">
        <v>0.2</v>
      </c>
      <c r="AB7" s="2">
        <f>AA7/(AA7+1/$BI$3)</f>
        <v>3.5900649958200605E-3</v>
      </c>
      <c r="AC7" s="2">
        <v>0.99299999999999999</v>
      </c>
      <c r="AE7" s="2">
        <v>0.2</v>
      </c>
      <c r="AF7" s="2">
        <f t="shared" ref="AF7:AF20" si="7">$BL$3*AE7/(1+$BL$3*AE7)</f>
        <v>1.0584959981129877E-2</v>
      </c>
      <c r="AG7" s="2">
        <v>0.99299999999999999</v>
      </c>
      <c r="AI7" s="2">
        <v>0.2</v>
      </c>
      <c r="AJ7" s="2">
        <f>$BK$3*AI7/(1+$BK$3*AI7)</f>
        <v>1.4691151985663363E-2</v>
      </c>
      <c r="AK7" s="2">
        <v>0.99350000000000005</v>
      </c>
      <c r="AM7" s="2">
        <v>0.99329999999999996</v>
      </c>
      <c r="AN7" s="2" t="s">
        <v>229</v>
      </c>
      <c r="AO7" s="2" t="s">
        <v>230</v>
      </c>
      <c r="AQ7" s="2" t="s">
        <v>231</v>
      </c>
      <c r="AR7" s="2" t="s">
        <v>232</v>
      </c>
      <c r="AS7" s="2" t="s">
        <v>217</v>
      </c>
      <c r="AT7" s="2" t="s">
        <v>233</v>
      </c>
      <c r="AU7" s="2" t="s">
        <v>234</v>
      </c>
      <c r="AV7" s="2" t="s">
        <v>235</v>
      </c>
      <c r="AY7" s="2" t="s">
        <v>236</v>
      </c>
      <c r="AZ7" s="2" t="s">
        <v>237</v>
      </c>
      <c r="BA7" s="2" t="s">
        <v>238</v>
      </c>
      <c r="BB7" s="2" t="s">
        <v>239</v>
      </c>
      <c r="BC7" s="2" t="s">
        <v>236</v>
      </c>
      <c r="BD7" s="2" t="s">
        <v>238</v>
      </c>
      <c r="BE7" s="2" t="s">
        <v>239</v>
      </c>
      <c r="BG7" s="2" t="s">
        <v>240</v>
      </c>
      <c r="BH7" s="2" t="s">
        <v>241</v>
      </c>
      <c r="BI7" s="2" t="s">
        <v>238</v>
      </c>
      <c r="BJ7" s="2" t="s">
        <v>242</v>
      </c>
      <c r="BK7" s="2" t="s">
        <v>243</v>
      </c>
      <c r="BL7" s="2" t="s">
        <v>244</v>
      </c>
      <c r="BM7" s="2" t="s">
        <v>245</v>
      </c>
      <c r="BN7" s="2" t="s">
        <v>246</v>
      </c>
      <c r="BP7" s="2" t="s">
        <v>236</v>
      </c>
      <c r="BQ7" s="2" t="s">
        <v>247</v>
      </c>
      <c r="BR7" s="2" t="s">
        <v>238</v>
      </c>
      <c r="BT7" s="2" t="s">
        <v>236</v>
      </c>
      <c r="BU7" s="2" t="s">
        <v>248</v>
      </c>
      <c r="BV7" s="2" t="s">
        <v>238</v>
      </c>
      <c r="BX7" s="2" t="s">
        <v>236</v>
      </c>
      <c r="BY7" s="2" t="s">
        <v>249</v>
      </c>
      <c r="BZ7" s="2" t="s">
        <v>238</v>
      </c>
      <c r="CB7" s="2" t="s">
        <v>236</v>
      </c>
      <c r="CC7" s="2" t="s">
        <v>249</v>
      </c>
      <c r="CD7" s="2" t="s">
        <v>238</v>
      </c>
      <c r="CF7" s="2" t="s">
        <v>236</v>
      </c>
      <c r="CG7" s="2" t="s">
        <v>249</v>
      </c>
      <c r="CH7" s="2" t="s">
        <v>238</v>
      </c>
      <c r="CJ7" s="2" t="s">
        <v>236</v>
      </c>
      <c r="CK7" s="2" t="s">
        <v>249</v>
      </c>
      <c r="CL7" s="2" t="s">
        <v>238</v>
      </c>
      <c r="CN7" s="2" t="s">
        <v>236</v>
      </c>
      <c r="CO7" s="2" t="s">
        <v>249</v>
      </c>
      <c r="CP7" s="2" t="s">
        <v>238</v>
      </c>
      <c r="CR7" s="2" t="s">
        <v>236</v>
      </c>
      <c r="CS7" s="2" t="s">
        <v>249</v>
      </c>
      <c r="CT7" s="2" t="s">
        <v>238</v>
      </c>
      <c r="CV7" s="2" t="s">
        <v>236</v>
      </c>
      <c r="CW7" s="2" t="s">
        <v>249</v>
      </c>
      <c r="CX7" s="2" t="s">
        <v>238</v>
      </c>
      <c r="CZ7" s="2" t="s">
        <v>236</v>
      </c>
      <c r="DA7" s="2" t="s">
        <v>249</v>
      </c>
      <c r="DB7" s="2" t="s">
        <v>238</v>
      </c>
      <c r="DD7" s="2" t="s">
        <v>236</v>
      </c>
      <c r="DE7" s="2" t="s">
        <v>249</v>
      </c>
      <c r="DF7" s="2" t="s">
        <v>238</v>
      </c>
      <c r="DH7" s="2" t="s">
        <v>236</v>
      </c>
      <c r="DI7" s="2" t="s">
        <v>249</v>
      </c>
      <c r="DJ7" s="2" t="s">
        <v>238</v>
      </c>
      <c r="DL7" s="2" t="s">
        <v>236</v>
      </c>
      <c r="DM7" s="2" t="s">
        <v>249</v>
      </c>
      <c r="DN7" s="2" t="s">
        <v>238</v>
      </c>
      <c r="DP7" s="2" t="s">
        <v>236</v>
      </c>
      <c r="DQ7" s="2" t="s">
        <v>249</v>
      </c>
      <c r="DR7" s="2" t="s">
        <v>250</v>
      </c>
      <c r="DS7" s="2" t="s">
        <v>238</v>
      </c>
      <c r="DU7" s="2" t="s">
        <v>236</v>
      </c>
      <c r="DV7" s="2" t="s">
        <v>249</v>
      </c>
      <c r="DW7" s="2" t="s">
        <v>250</v>
      </c>
      <c r="DX7" s="2" t="s">
        <v>238</v>
      </c>
      <c r="DZ7" s="2" t="s">
        <v>236</v>
      </c>
      <c r="EA7" s="2" t="s">
        <v>249</v>
      </c>
      <c r="EB7" s="2" t="s">
        <v>250</v>
      </c>
      <c r="EC7" s="2" t="s">
        <v>238</v>
      </c>
      <c r="EE7" s="2" t="s">
        <v>236</v>
      </c>
      <c r="EF7" s="2" t="s">
        <v>249</v>
      </c>
      <c r="EG7" s="2" t="s">
        <v>250</v>
      </c>
      <c r="EH7" s="2" t="s">
        <v>238</v>
      </c>
      <c r="EJ7" s="2" t="s">
        <v>236</v>
      </c>
      <c r="EK7" s="2" t="s">
        <v>249</v>
      </c>
      <c r="EL7" s="2" t="s">
        <v>250</v>
      </c>
      <c r="EM7" s="2" t="s">
        <v>238</v>
      </c>
      <c r="EO7" s="2" t="s">
        <v>236</v>
      </c>
      <c r="EP7" s="2" t="s">
        <v>249</v>
      </c>
      <c r="EQ7" s="2" t="s">
        <v>250</v>
      </c>
      <c r="ER7" s="2" t="s">
        <v>238</v>
      </c>
      <c r="ET7" s="2" t="s">
        <v>236</v>
      </c>
      <c r="EU7" s="2" t="s">
        <v>249</v>
      </c>
      <c r="EV7" s="2" t="s">
        <v>250</v>
      </c>
      <c r="EW7" s="2" t="s">
        <v>238</v>
      </c>
      <c r="EY7" s="2" t="s">
        <v>236</v>
      </c>
      <c r="EZ7" s="2" t="s">
        <v>249</v>
      </c>
      <c r="FA7" s="2" t="s">
        <v>250</v>
      </c>
      <c r="FB7" s="2" t="s">
        <v>238</v>
      </c>
      <c r="FD7" s="2" t="s">
        <v>236</v>
      </c>
      <c r="FE7" s="2" t="s">
        <v>249</v>
      </c>
      <c r="FF7" s="2" t="s">
        <v>250</v>
      </c>
      <c r="FG7" s="2" t="s">
        <v>238</v>
      </c>
      <c r="FI7" s="2" t="s">
        <v>236</v>
      </c>
      <c r="FJ7" s="2" t="s">
        <v>249</v>
      </c>
      <c r="FK7" s="2" t="s">
        <v>250</v>
      </c>
      <c r="FL7" s="2" t="s">
        <v>238</v>
      </c>
      <c r="FN7" s="2" t="s">
        <v>236</v>
      </c>
      <c r="FO7" s="2" t="s">
        <v>249</v>
      </c>
      <c r="FP7" s="2" t="s">
        <v>250</v>
      </c>
      <c r="FQ7" s="2" t="s">
        <v>238</v>
      </c>
      <c r="FS7" s="2" t="s">
        <v>236</v>
      </c>
      <c r="FT7" s="2" t="s">
        <v>249</v>
      </c>
      <c r="FU7" s="2" t="s">
        <v>250</v>
      </c>
      <c r="FV7" s="2" t="s">
        <v>238</v>
      </c>
      <c r="FX7" s="2" t="s">
        <v>236</v>
      </c>
      <c r="FY7" s="2" t="s">
        <v>249</v>
      </c>
      <c r="FZ7" s="2" t="s">
        <v>250</v>
      </c>
      <c r="GA7" s="2" t="s">
        <v>238</v>
      </c>
      <c r="GC7" s="2" t="s">
        <v>236</v>
      </c>
      <c r="GD7" s="2" t="s">
        <v>249</v>
      </c>
      <c r="GE7" s="2" t="s">
        <v>250</v>
      </c>
      <c r="GF7" s="2" t="s">
        <v>238</v>
      </c>
      <c r="GH7" s="2" t="s">
        <v>236</v>
      </c>
      <c r="GI7" s="2" t="s">
        <v>249</v>
      </c>
      <c r="GJ7" s="2" t="s">
        <v>250</v>
      </c>
      <c r="GK7" s="2" t="s">
        <v>238</v>
      </c>
      <c r="GM7" s="2" t="s">
        <v>236</v>
      </c>
      <c r="GN7" s="2" t="s">
        <v>249</v>
      </c>
      <c r="GO7" s="2" t="s">
        <v>250</v>
      </c>
      <c r="GP7" s="2" t="s">
        <v>238</v>
      </c>
      <c r="GR7" s="2" t="s">
        <v>236</v>
      </c>
      <c r="GS7" s="2" t="s">
        <v>385</v>
      </c>
      <c r="GT7" s="2" t="s">
        <v>417</v>
      </c>
      <c r="GU7" s="2" t="s">
        <v>238</v>
      </c>
      <c r="GY7" s="2" t="s">
        <v>425</v>
      </c>
      <c r="GZ7" s="2" t="s">
        <v>426</v>
      </c>
      <c r="HA7" s="2" t="s">
        <v>452</v>
      </c>
      <c r="HB7" s="2" t="s">
        <v>238</v>
      </c>
      <c r="HD7" s="2" t="s">
        <v>418</v>
      </c>
      <c r="HE7" s="2" t="s">
        <v>419</v>
      </c>
      <c r="HF7" s="2" t="s">
        <v>420</v>
      </c>
      <c r="HG7" s="2" t="s">
        <v>452</v>
      </c>
      <c r="HH7" s="2" t="s">
        <v>217</v>
      </c>
      <c r="HI7" s="2" t="s">
        <v>421</v>
      </c>
      <c r="HK7" s="2" t="s">
        <v>418</v>
      </c>
      <c r="HL7" s="2" t="s">
        <v>419</v>
      </c>
      <c r="HM7" s="2" t="s">
        <v>420</v>
      </c>
      <c r="HN7" s="2" t="s">
        <v>452</v>
      </c>
      <c r="HO7" s="2" t="s">
        <v>217</v>
      </c>
      <c r="HP7" s="2" t="s">
        <v>421</v>
      </c>
      <c r="HR7" s="2" t="s">
        <v>418</v>
      </c>
      <c r="HS7" s="2" t="s">
        <v>419</v>
      </c>
      <c r="HT7" s="2" t="s">
        <v>420</v>
      </c>
      <c r="HU7" s="2" t="s">
        <v>452</v>
      </c>
      <c r="HV7" s="2" t="s">
        <v>217</v>
      </c>
      <c r="HW7" s="2" t="s">
        <v>421</v>
      </c>
      <c r="HY7" s="2" t="s">
        <v>418</v>
      </c>
      <c r="HZ7" s="2" t="s">
        <v>419</v>
      </c>
      <c r="IA7" s="2" t="s">
        <v>420</v>
      </c>
      <c r="IB7" s="2" t="s">
        <v>452</v>
      </c>
      <c r="IC7" s="2" t="s">
        <v>217</v>
      </c>
      <c r="ID7" s="2" t="s">
        <v>421</v>
      </c>
      <c r="IF7" s="2" t="s">
        <v>428</v>
      </c>
      <c r="IG7" s="2" t="s">
        <v>419</v>
      </c>
      <c r="IH7" s="2" t="s">
        <v>420</v>
      </c>
      <c r="II7" s="2" t="s">
        <v>452</v>
      </c>
      <c r="IJ7" s="2" t="s">
        <v>217</v>
      </c>
      <c r="IK7" s="2" t="s">
        <v>429</v>
      </c>
      <c r="IM7" s="2" t="s">
        <v>428</v>
      </c>
      <c r="IN7" s="2" t="s">
        <v>419</v>
      </c>
      <c r="IO7" s="2" t="s">
        <v>420</v>
      </c>
      <c r="IP7" s="2" t="s">
        <v>452</v>
      </c>
      <c r="IQ7" s="2" t="s">
        <v>217</v>
      </c>
      <c r="IR7" s="2" t="s">
        <v>429</v>
      </c>
      <c r="IT7" s="2" t="s">
        <v>430</v>
      </c>
      <c r="IU7" s="2" t="s">
        <v>431</v>
      </c>
      <c r="IV7" s="2" t="s">
        <v>239</v>
      </c>
      <c r="IW7" s="2" t="s">
        <v>452</v>
      </c>
      <c r="IX7" s="2" t="s">
        <v>434</v>
      </c>
      <c r="IY7" s="2" t="s">
        <v>432</v>
      </c>
      <c r="JA7" s="2" t="s">
        <v>430</v>
      </c>
      <c r="JB7" s="2" t="s">
        <v>431</v>
      </c>
      <c r="JC7" s="2" t="s">
        <v>239</v>
      </c>
      <c r="JD7" s="2" t="s">
        <v>452</v>
      </c>
      <c r="JE7" s="2" t="s">
        <v>434</v>
      </c>
      <c r="JF7" s="2" t="s">
        <v>432</v>
      </c>
      <c r="JH7" s="2" t="s">
        <v>437</v>
      </c>
      <c r="JI7" s="2" t="s">
        <v>431</v>
      </c>
      <c r="JJ7" s="2" t="s">
        <v>239</v>
      </c>
      <c r="JK7" s="2" t="s">
        <v>452</v>
      </c>
      <c r="JL7" s="2" t="s">
        <v>434</v>
      </c>
      <c r="JM7" s="2" t="s">
        <v>438</v>
      </c>
      <c r="JO7" s="2" t="s">
        <v>430</v>
      </c>
      <c r="JP7" s="2" t="s">
        <v>431</v>
      </c>
      <c r="JQ7" s="2" t="s">
        <v>239</v>
      </c>
      <c r="JR7" s="2" t="s">
        <v>452</v>
      </c>
      <c r="JS7" s="2" t="s">
        <v>434</v>
      </c>
      <c r="JT7" s="2" t="s">
        <v>432</v>
      </c>
      <c r="JV7" s="2" t="s">
        <v>437</v>
      </c>
      <c r="JW7" s="2" t="s">
        <v>431</v>
      </c>
      <c r="JX7" s="2" t="s">
        <v>239</v>
      </c>
      <c r="JY7" s="2" t="s">
        <v>452</v>
      </c>
      <c r="JZ7" s="2" t="s">
        <v>434</v>
      </c>
      <c r="KA7" s="2" t="s">
        <v>438</v>
      </c>
      <c r="KC7" s="2" t="s">
        <v>437</v>
      </c>
      <c r="KD7" s="2" t="s">
        <v>431</v>
      </c>
      <c r="KE7" s="2" t="s">
        <v>239</v>
      </c>
      <c r="KF7" s="2" t="s">
        <v>452</v>
      </c>
      <c r="KG7" s="2" t="s">
        <v>434</v>
      </c>
      <c r="KH7" s="2" t="s">
        <v>438</v>
      </c>
      <c r="KJ7" s="2" t="s">
        <v>437</v>
      </c>
      <c r="KK7" s="2" t="s">
        <v>431</v>
      </c>
      <c r="KL7" s="2" t="s">
        <v>239</v>
      </c>
      <c r="KM7" s="2" t="s">
        <v>452</v>
      </c>
      <c r="KN7" s="2" t="s">
        <v>217</v>
      </c>
      <c r="KP7" s="2" t="s">
        <v>425</v>
      </c>
      <c r="KQ7" s="2" t="s">
        <v>452</v>
      </c>
      <c r="KR7" s="2" t="s">
        <v>217</v>
      </c>
      <c r="KT7" s="2" t="s">
        <v>236</v>
      </c>
      <c r="KU7" s="2" t="s">
        <v>249</v>
      </c>
      <c r="KV7" s="2" t="s">
        <v>250</v>
      </c>
      <c r="KW7" s="2" t="s">
        <v>238</v>
      </c>
      <c r="KY7" s="2" t="s">
        <v>236</v>
      </c>
      <c r="KZ7" s="2" t="s">
        <v>249</v>
      </c>
      <c r="LA7" s="2" t="s">
        <v>250</v>
      </c>
      <c r="LB7" s="2" t="s">
        <v>238</v>
      </c>
      <c r="LD7" s="2" t="s">
        <v>236</v>
      </c>
      <c r="LE7" s="2" t="s">
        <v>249</v>
      </c>
      <c r="LF7" s="2" t="s">
        <v>250</v>
      </c>
      <c r="LG7" s="2" t="s">
        <v>238</v>
      </c>
      <c r="LI7" s="2" t="s">
        <v>236</v>
      </c>
      <c r="LJ7" s="2" t="s">
        <v>249</v>
      </c>
      <c r="LK7" s="2" t="s">
        <v>250</v>
      </c>
      <c r="LL7" s="2" t="s">
        <v>238</v>
      </c>
      <c r="LN7" s="2" t="s">
        <v>236</v>
      </c>
      <c r="LO7" s="2" t="s">
        <v>249</v>
      </c>
      <c r="LP7" s="2" t="s">
        <v>250</v>
      </c>
      <c r="LQ7" s="2" t="s">
        <v>238</v>
      </c>
      <c r="LS7" s="2" t="s">
        <v>236</v>
      </c>
      <c r="LT7" s="2" t="s">
        <v>249</v>
      </c>
      <c r="LU7" s="2" t="s">
        <v>250</v>
      </c>
      <c r="LV7" s="2" t="s">
        <v>238</v>
      </c>
      <c r="LX7" s="2" t="s">
        <v>236</v>
      </c>
      <c r="LY7" s="2" t="s">
        <v>249</v>
      </c>
      <c r="LZ7" s="2" t="s">
        <v>250</v>
      </c>
      <c r="MA7" s="2" t="s">
        <v>238</v>
      </c>
      <c r="MC7" s="2" t="s">
        <v>236</v>
      </c>
      <c r="MD7" s="2" t="s">
        <v>249</v>
      </c>
      <c r="ME7" s="2" t="s">
        <v>250</v>
      </c>
      <c r="MF7" s="2" t="s">
        <v>238</v>
      </c>
      <c r="MH7" s="2" t="s">
        <v>236</v>
      </c>
      <c r="MI7" s="2" t="s">
        <v>249</v>
      </c>
      <c r="MJ7" s="2" t="s">
        <v>250</v>
      </c>
      <c r="MK7" s="2" t="s">
        <v>238</v>
      </c>
      <c r="MM7" s="2" t="s">
        <v>236</v>
      </c>
      <c r="MN7" s="2" t="s">
        <v>249</v>
      </c>
      <c r="MO7" s="2" t="s">
        <v>250</v>
      </c>
      <c r="MP7" s="2" t="s">
        <v>238</v>
      </c>
      <c r="MR7" s="2" t="s">
        <v>236</v>
      </c>
      <c r="MS7" s="2" t="s">
        <v>249</v>
      </c>
      <c r="MT7" s="2" t="s">
        <v>250</v>
      </c>
      <c r="MU7" s="2" t="s">
        <v>238</v>
      </c>
      <c r="MW7" s="2" t="s">
        <v>236</v>
      </c>
      <c r="MX7" s="2" t="s">
        <v>249</v>
      </c>
      <c r="MY7" s="2" t="s">
        <v>250</v>
      </c>
      <c r="MZ7" s="2" t="s">
        <v>238</v>
      </c>
      <c r="NB7" s="2" t="s">
        <v>236</v>
      </c>
      <c r="NC7" s="2" t="s">
        <v>249</v>
      </c>
      <c r="ND7" s="2" t="s">
        <v>250</v>
      </c>
      <c r="NE7" s="2" t="s">
        <v>238</v>
      </c>
      <c r="NG7" s="2" t="s">
        <v>236</v>
      </c>
      <c r="NH7" s="2" t="s">
        <v>249</v>
      </c>
      <c r="NI7" s="2" t="s">
        <v>250</v>
      </c>
      <c r="NJ7" s="2" t="s">
        <v>238</v>
      </c>
      <c r="NL7" s="2" t="s">
        <v>236</v>
      </c>
      <c r="NM7" s="2" t="s">
        <v>249</v>
      </c>
      <c r="NN7" s="2" t="s">
        <v>250</v>
      </c>
      <c r="NO7" s="2" t="s">
        <v>238</v>
      </c>
      <c r="NQ7" s="2" t="s">
        <v>236</v>
      </c>
      <c r="NR7" s="2" t="s">
        <v>249</v>
      </c>
      <c r="NS7" s="2" t="s">
        <v>238</v>
      </c>
      <c r="NU7" s="2" t="s">
        <v>483</v>
      </c>
      <c r="NV7" s="2" t="s">
        <v>249</v>
      </c>
      <c r="NW7" s="2" t="s">
        <v>238</v>
      </c>
      <c r="NY7" s="2" t="s">
        <v>483</v>
      </c>
      <c r="NZ7" s="2" t="s">
        <v>249</v>
      </c>
      <c r="OA7" s="2" t="s">
        <v>238</v>
      </c>
      <c r="OC7" s="2" t="s">
        <v>489</v>
      </c>
      <c r="OD7" s="2" t="s">
        <v>249</v>
      </c>
      <c r="OE7" s="2" t="s">
        <v>238</v>
      </c>
      <c r="OG7" s="2" t="s">
        <v>483</v>
      </c>
      <c r="OH7" s="2" t="s">
        <v>249</v>
      </c>
      <c r="OI7" s="2" t="s">
        <v>238</v>
      </c>
      <c r="OK7" s="2" t="s">
        <v>483</v>
      </c>
      <c r="OL7" s="2" t="s">
        <v>249</v>
      </c>
      <c r="OM7" s="2" t="s">
        <v>238</v>
      </c>
      <c r="OO7" s="2" t="s">
        <v>236</v>
      </c>
      <c r="OP7" s="2" t="s">
        <v>249</v>
      </c>
      <c r="OQ7" s="2" t="s">
        <v>238</v>
      </c>
      <c r="OS7" s="2" t="s">
        <v>236</v>
      </c>
      <c r="OT7" s="2" t="s">
        <v>249</v>
      </c>
      <c r="OU7" s="2" t="s">
        <v>238</v>
      </c>
      <c r="OW7" s="2" t="s">
        <v>236</v>
      </c>
      <c r="OX7" s="2" t="s">
        <v>249</v>
      </c>
      <c r="OY7" s="2" t="s">
        <v>238</v>
      </c>
      <c r="PA7" s="2" t="s">
        <v>236</v>
      </c>
      <c r="PB7" s="2" t="s">
        <v>249</v>
      </c>
      <c r="PC7" s="2" t="s">
        <v>238</v>
      </c>
    </row>
    <row r="8" spans="1:419" ht="49" customHeight="1">
      <c r="A8" s="2">
        <v>4</v>
      </c>
      <c r="B8" s="4" t="s">
        <v>251</v>
      </c>
      <c r="C8" s="2" t="s">
        <v>252</v>
      </c>
      <c r="D8" s="2">
        <v>2002</v>
      </c>
      <c r="E8" s="2" t="s">
        <v>253</v>
      </c>
      <c r="G8" s="2" t="s">
        <v>254</v>
      </c>
      <c r="P8" s="2">
        <v>1</v>
      </c>
      <c r="Q8" s="2">
        <f t="shared" si="4"/>
        <v>1.7696202904672331E-2</v>
      </c>
      <c r="R8" s="2">
        <f t="shared" si="5"/>
        <v>5.5216010687396497E-2</v>
      </c>
      <c r="S8" s="2">
        <f t="shared" si="6"/>
        <v>0.98230379709532767</v>
      </c>
      <c r="T8" s="2">
        <v>0.65810000000000002</v>
      </c>
      <c r="U8" s="2">
        <v>0.71199999999999997</v>
      </c>
      <c r="W8" s="2">
        <v>0.3</v>
      </c>
      <c r="X8" s="2">
        <f t="shared" ref="X8:X20" si="8">$BJ$3*W8/(1+$BJ$3*W8)</f>
        <v>1.7230794208226582E-2</v>
      </c>
      <c r="Y8" s="2">
        <v>0.99</v>
      </c>
      <c r="AA8" s="2">
        <v>0.3</v>
      </c>
      <c r="AB8" s="2">
        <f t="shared" ref="AB8:AB20" si="9">$BM$3*AA8/(1+$BM$3*AA8)</f>
        <v>4.8080411313031236E-2</v>
      </c>
      <c r="AC8" s="2">
        <v>0.99</v>
      </c>
      <c r="AE8" s="2">
        <v>0.3</v>
      </c>
      <c r="AF8" s="2">
        <f t="shared" si="7"/>
        <v>1.5793851329559162E-2</v>
      </c>
      <c r="AG8" s="2">
        <v>0.99</v>
      </c>
      <c r="AI8" s="2">
        <v>0.3</v>
      </c>
      <c r="AJ8" s="2">
        <f t="shared" ref="AJ8:AJ16" si="10">$BK$3*AI8/(1+$BK$3*AI8)</f>
        <v>2.1876035894410738E-2</v>
      </c>
      <c r="AK8" s="2">
        <v>0.99029999999999996</v>
      </c>
      <c r="AM8" s="2">
        <v>0.98980000000000001</v>
      </c>
      <c r="AN8" s="2" t="s">
        <v>255</v>
      </c>
      <c r="AO8" s="2" t="s">
        <v>256</v>
      </c>
      <c r="AQ8" s="2">
        <v>1.0200000000000001E-2</v>
      </c>
      <c r="AR8" s="2">
        <f t="shared" ref="AR8:AR19" si="11">$BN$3*AQ8/(1+$BN$3*AQ8)</f>
        <v>8.6618786812902974E-4</v>
      </c>
      <c r="AS8" s="2">
        <v>0.99960000000000004</v>
      </c>
      <c r="AT8" s="2">
        <v>0.79800000000000004</v>
      </c>
      <c r="AU8" s="2">
        <v>0.96589999999999998</v>
      </c>
      <c r="AV8" s="2" t="s">
        <v>257</v>
      </c>
      <c r="AY8" s="2">
        <v>0.499</v>
      </c>
      <c r="AZ8" s="2">
        <f t="shared" ref="AZ8:AZ33" si="12">$BO$3*AY8/(1+$BO$3*AY8)</f>
        <v>7.8141459064046417E-2</v>
      </c>
      <c r="BA8" s="2">
        <v>0.98599999999999999</v>
      </c>
      <c r="BB8" s="2">
        <v>0.78200000000000003</v>
      </c>
      <c r="BC8" s="2">
        <v>0.5</v>
      </c>
      <c r="BD8" s="2">
        <v>0.98299999999999998</v>
      </c>
      <c r="BE8" s="2">
        <v>0.95099999999999996</v>
      </c>
      <c r="BG8" s="2">
        <v>1E-3</v>
      </c>
      <c r="BH8" s="2">
        <f t="shared" ref="BH8:BH23" si="13">$BP$3*BG8/(1+$BP$3*BG8)</f>
        <v>1.6597044923736751E-4</v>
      </c>
      <c r="BI8" s="2">
        <v>1</v>
      </c>
      <c r="BJ8" s="2">
        <v>1</v>
      </c>
      <c r="BK8" s="2">
        <v>0.98799999999999999</v>
      </c>
      <c r="BL8" s="2">
        <v>0.98799999999999999</v>
      </c>
      <c r="BM8" s="2">
        <v>0</v>
      </c>
      <c r="BN8" s="2">
        <v>0</v>
      </c>
      <c r="BP8" s="2">
        <v>0.1</v>
      </c>
      <c r="BQ8" s="2">
        <f t="shared" ref="BQ8:BQ20" si="14">$BQ$3*BP8/(1+$BQ$3*BP8)</f>
        <v>1.4005558050669267E-2</v>
      </c>
      <c r="BR8" s="2">
        <v>0.99570000000000003</v>
      </c>
      <c r="BT8" s="2">
        <v>0.1</v>
      </c>
      <c r="BU8" s="2">
        <f t="shared" ref="BU8:BU15" si="15">$BR$3*BT8/(1+$BR$3*BT8)</f>
        <v>1.7127438961402494E-2</v>
      </c>
      <c r="BV8" s="2">
        <v>0.99580000000000002</v>
      </c>
      <c r="BX8" s="2">
        <v>0.1</v>
      </c>
      <c r="BY8" s="2">
        <f t="shared" ref="BY8:BY24" si="16">$BS$3*BX8/(1+$BS$3*BX8)</f>
        <v>1.3041618702545501E-2</v>
      </c>
      <c r="BZ8" s="2">
        <v>0.99590000000000001</v>
      </c>
      <c r="CB8" s="2">
        <v>0.2</v>
      </c>
      <c r="CC8" s="2">
        <f t="shared" ref="CC8:CC23" si="17">$BT$3*CB8/(1+$BT$3*CB8)</f>
        <v>2.3507609102127746E-2</v>
      </c>
      <c r="CD8" s="2">
        <v>0.996</v>
      </c>
      <c r="CF8" s="2">
        <v>0.2</v>
      </c>
      <c r="CG8" s="2">
        <f t="shared" ref="CG8:CG25" si="18">$BU$3*CF8/(1+$BU$3*CF8)</f>
        <v>2.9314809243081819E-2</v>
      </c>
      <c r="CH8" s="2">
        <v>0.99609999999999999</v>
      </c>
      <c r="CJ8" s="2">
        <v>0.1</v>
      </c>
      <c r="CK8" s="2">
        <f t="shared" ref="CK8:CK20" si="19">$BV$3*CJ8/(1+$BV$3*CJ8)</f>
        <v>1.0874896386672583E-2</v>
      </c>
      <c r="CL8" s="2">
        <v>0.99560000000000004</v>
      </c>
      <c r="CN8" s="2">
        <v>0.2</v>
      </c>
      <c r="CO8" s="2">
        <f t="shared" ref="CO8:CO22" si="20">$BW$3*CN8/(1+$BW$3*CN8)</f>
        <v>3.0021983581764101E-2</v>
      </c>
      <c r="CP8" s="2">
        <v>0.99619999999999997</v>
      </c>
      <c r="CR8" s="2">
        <v>0.2</v>
      </c>
      <c r="CS8" s="2">
        <f>$BX$3*CR8/(1+$BX$3*CR8)</f>
        <v>3.0934245671270493E-2</v>
      </c>
      <c r="CT8" s="2">
        <v>0.99629999999999996</v>
      </c>
      <c r="CV8" s="2">
        <v>0.2</v>
      </c>
      <c r="CW8" s="2">
        <f t="shared" ref="CW8:CW23" si="21">$BY$3*CV8/(1+$BY$3*CV8)</f>
        <v>3.1278580914568345E-2</v>
      </c>
      <c r="CX8" s="2">
        <v>0.99619999999999997</v>
      </c>
      <c r="CZ8" s="2">
        <v>0.1</v>
      </c>
      <c r="DA8" s="2">
        <f t="shared" ref="DA8:DA20" si="22">$BZ$3*CZ8/(1+$BZ$3*CZ8)</f>
        <v>6.8487708760388358E-3</v>
      </c>
      <c r="DB8" s="2">
        <v>0.99670000000000003</v>
      </c>
      <c r="DD8" s="2">
        <v>0.1</v>
      </c>
      <c r="DE8" s="2">
        <f t="shared" ref="DE8:DE18" si="23">$CA$3*DD8/(1+$CA$3*DD8)</f>
        <v>1.0008810921582798E-2</v>
      </c>
      <c r="DF8" s="2">
        <v>0.99670000000000003</v>
      </c>
      <c r="DH8" s="2">
        <v>0.1</v>
      </c>
      <c r="DI8" s="2">
        <f>$CB$3*DH8/(1+$CB$3*DH8)</f>
        <v>2.5468408609401885E-2</v>
      </c>
      <c r="DJ8" s="2">
        <v>0.99580000000000002</v>
      </c>
      <c r="DL8" s="2">
        <v>0.1</v>
      </c>
      <c r="DM8" s="2">
        <f>$CC$3*DL8/(1+$CC$3*DL8)</f>
        <v>1.6145059572416642E-2</v>
      </c>
      <c r="DN8" s="2">
        <v>0.99550000000000005</v>
      </c>
      <c r="DP8" s="2">
        <v>0.2</v>
      </c>
      <c r="DQ8" s="2">
        <f>$CD$3*DP8/(1+$CD$3*DP8)</f>
        <v>2.0834679685648769E-2</v>
      </c>
      <c r="DR8" s="2">
        <v>0.91900000000000004</v>
      </c>
      <c r="DS8">
        <f t="shared" ref="DS8:DS33" si="24">EXP(-2*DP8*DR8/55.51)</f>
        <v>0.9933996484160329</v>
      </c>
      <c r="DT8"/>
      <c r="DU8" s="2">
        <v>0.2</v>
      </c>
      <c r="DV8" s="2">
        <f t="shared" ref="DV8:DV33" si="25">$CE$3*DU8/(1+$CE$3*DU8)</f>
        <v>2.3902671383168955E-2</v>
      </c>
      <c r="DW8" s="2">
        <v>0.95750000000000002</v>
      </c>
      <c r="DX8">
        <f t="shared" ref="DX8:DX33" si="26">EXP(-2*DU8*DW8/55.51)</f>
        <v>0.99312409026993709</v>
      </c>
      <c r="DZ8" s="2">
        <v>0.2</v>
      </c>
      <c r="EA8" s="2">
        <f>$CF$3*DZ8/(1+$CF$3*DZ8)</f>
        <v>2.3923631784950855E-2</v>
      </c>
      <c r="EB8" s="2">
        <v>0.88759999999999994</v>
      </c>
      <c r="EC8">
        <f t="shared" ref="EC8:EC13" si="27">EXP(-2*DZ8*EB8/55.51)</f>
        <v>0.99362444595268207</v>
      </c>
      <c r="EE8" s="2">
        <v>2.0030000000000001</v>
      </c>
      <c r="EF8" s="2">
        <f t="shared" ref="EF8:EF13" si="28">$CG$3*EE8/(1+$CG$3*EE8)</f>
        <v>0.17087356437897722</v>
      </c>
      <c r="EG8" s="2">
        <v>1.02</v>
      </c>
      <c r="EH8">
        <f t="shared" ref="EH8:EH13" si="29">EXP(-2*EE8*EG8/55.51)</f>
        <v>0.92903346275659915</v>
      </c>
      <c r="EJ8" s="2">
        <v>1.004</v>
      </c>
      <c r="EK8" s="2">
        <f t="shared" ref="EK8:EK15" si="30">$CH$3*EJ8/(1+$CH$3*EJ8)</f>
        <v>0.13080480278326037</v>
      </c>
      <c r="EL8" s="2">
        <v>0.93</v>
      </c>
      <c r="EM8">
        <f t="shared" ref="EM8:EM15" si="31">EXP(-2*EJ8*EL8/55.51)</f>
        <v>0.96691807680701369</v>
      </c>
      <c r="EO8" s="2">
        <v>1.2549999999999999</v>
      </c>
      <c r="EP8" s="2">
        <f t="shared" ref="EP8:EP13" si="32">$CI$3*EO8/(1+$CI$3*EO8)</f>
        <v>0.12993922625495388</v>
      </c>
      <c r="EQ8" s="2">
        <v>1.07</v>
      </c>
      <c r="ER8">
        <f t="shared" ref="ER8:ER13" si="33">EXP(-2*EO8*EQ8/55.51)</f>
        <v>0.95276949895611107</v>
      </c>
      <c r="ET8" s="2">
        <v>1.4930000000000001</v>
      </c>
      <c r="EU8" s="2">
        <f t="shared" ref="EU8:EU13" si="34">$CJ$3*ET8/(1+$CJ$3*ET8)</f>
        <v>0.15292539417515585</v>
      </c>
      <c r="EV8" s="2">
        <v>0.9</v>
      </c>
      <c r="EW8">
        <f t="shared" ref="EW8:EW13" si="35">EXP(-2*ET8*EV8/55.51)</f>
        <v>0.95274032072972648</v>
      </c>
      <c r="EY8" s="2">
        <v>1.57</v>
      </c>
      <c r="EZ8" s="2">
        <f t="shared" ref="EZ8:EZ13" si="36">$CK$3*EY8/(1+$CK$3*EY8)</f>
        <v>0.25043757580418491</v>
      </c>
      <c r="FA8" s="2">
        <v>0.94</v>
      </c>
      <c r="FB8">
        <f t="shared" ref="FB8:FB13" si="37">EXP(-2*EY8*FA8/55.51)</f>
        <v>0.9482165245628732</v>
      </c>
      <c r="FD8" s="2">
        <v>1.345</v>
      </c>
      <c r="FE8" s="2">
        <f>$CL$3*FD8/(1+$CL$3*FD8)</f>
        <v>0.25895430523279411</v>
      </c>
      <c r="FF8" s="2">
        <v>0.79</v>
      </c>
      <c r="FG8">
        <f>EXP(-2*FD8*FF8/55.51)</f>
        <v>0.96244034667864009</v>
      </c>
      <c r="FI8" s="2">
        <v>1.006</v>
      </c>
      <c r="FJ8" s="2">
        <f t="shared" ref="FJ8:FJ15" si="38">$CM$3*FI8/(1+$CM$3*FI8)</f>
        <v>0.16742246667512675</v>
      </c>
      <c r="FK8" s="2">
        <v>1.3</v>
      </c>
      <c r="FL8">
        <f>EXP(-3*FI8*FK8/55.51)</f>
        <v>0.93176079318812899</v>
      </c>
      <c r="FN8" s="2">
        <v>1.1379999999999999</v>
      </c>
      <c r="FO8" s="2">
        <f>$CN$3*FN8/(1+$CN$3*FN8)</f>
        <v>0.2506194229973388</v>
      </c>
      <c r="FP8" s="2">
        <v>1.19</v>
      </c>
      <c r="FQ8">
        <f>EXP(-3*FN8*FP8/55.51)</f>
        <v>0.92942617994781596</v>
      </c>
      <c r="FS8" s="2">
        <v>0.66200000000000003</v>
      </c>
      <c r="FT8" s="2">
        <f t="shared" ref="FT8:FT15" si="39">$CO$3*FS8/(1+$CO$3*FS8)</f>
        <v>9.4979101528918766E-2</v>
      </c>
      <c r="FU8" s="2">
        <v>0.94</v>
      </c>
      <c r="FV8">
        <f>EXP(-3*FS8*FU8/55.51)</f>
        <v>0.96692852814878061</v>
      </c>
      <c r="FX8" s="2">
        <v>0.8</v>
      </c>
      <c r="FY8" s="2">
        <f t="shared" ref="FY8:FY15" si="40">$CP$3*FX8/(1+$CP$3*FX8)</f>
        <v>0.16523643843117874</v>
      </c>
      <c r="FZ8" s="2">
        <v>1.52</v>
      </c>
      <c r="GA8">
        <f>EXP(-3*FX8*FZ8/55.51)</f>
        <v>0.93639499467134213</v>
      </c>
      <c r="GC8" s="2">
        <v>0.97</v>
      </c>
      <c r="GD8" s="2">
        <f t="shared" ref="GD8:GD15" si="41">$CQ$3*GC8/(1+$CQ$3*GC8)</f>
        <v>0.24879079732668685</v>
      </c>
      <c r="GE8" s="2">
        <v>1.26</v>
      </c>
      <c r="GF8">
        <f>EXP(-3*GC8*GE8/55.51)</f>
        <v>0.93608128490306408</v>
      </c>
      <c r="GH8" s="2">
        <v>0.504</v>
      </c>
      <c r="GI8" s="2">
        <f>$CR$3*GH8/(1+$CR$3*GH8)</f>
        <v>9.4979969734682146E-2</v>
      </c>
      <c r="GJ8" s="2">
        <v>1.5</v>
      </c>
      <c r="GK8">
        <f>EXP(-3*GH8*GJ8/55.51)</f>
        <v>0.9599659123181703</v>
      </c>
      <c r="GM8" s="2">
        <v>1.0009999999999999</v>
      </c>
      <c r="GN8" s="2">
        <f t="shared" ref="GN8:GN15" si="42">$CS$3*GM8/(1+$CS$3*GM8)</f>
        <v>0.22924975001101011</v>
      </c>
      <c r="GO8" s="2">
        <v>1.17</v>
      </c>
      <c r="GP8">
        <f>EXP(-3*GM8*GO8/55.51)</f>
        <v>0.93866644927627962</v>
      </c>
      <c r="GR8" s="2">
        <f>(1/GS8)/$BI$3</f>
        <v>1.8140293401105472</v>
      </c>
      <c r="GS8" s="2">
        <v>30.6</v>
      </c>
      <c r="GT8" s="2">
        <f>$CT$3*GR8/(1+$CT$3*GR8)</f>
        <v>0.12679034756740831</v>
      </c>
      <c r="GU8" s="2">
        <v>0.95</v>
      </c>
      <c r="GV8" s="2">
        <f>1-(GR8/(55.51))/(GR8/(55.51) +1)</f>
        <v>0.96835481802321177</v>
      </c>
      <c r="GW8" s="2">
        <f>GU8/GV8</f>
        <v>0.98104535891019662</v>
      </c>
      <c r="GY8" s="2">
        <v>0.1</v>
      </c>
      <c r="GZ8" s="2">
        <v>0.90100000000000002</v>
      </c>
      <c r="HA8" s="2">
        <f>$GY$2*GY8/(1+$GY$2*GY8)</f>
        <v>1.1612468248569447E-2</v>
      </c>
      <c r="HB8" s="2">
        <f>EXP(-2*GY8*GZ8/55.51)</f>
        <v>0.99675900147647711</v>
      </c>
      <c r="HD8" s="2">
        <v>1E-3</v>
      </c>
      <c r="HE8" s="2">
        <v>0.88229999999999997</v>
      </c>
      <c r="HF8" s="2">
        <v>0.95879999999999999</v>
      </c>
      <c r="HG8" s="2">
        <f>$HD$2*HD8/(1+$HD$2*HD8)</f>
        <v>1.3203881344944144E-4</v>
      </c>
      <c r="HH8" s="2">
        <v>0.99994799999999995</v>
      </c>
      <c r="HI8" s="2">
        <v>-1</v>
      </c>
      <c r="HK8" s="2">
        <v>1E-3</v>
      </c>
      <c r="HL8" s="2">
        <v>0.88370000000000004</v>
      </c>
      <c r="HM8" s="2">
        <v>0.95960000000000001</v>
      </c>
      <c r="HN8" s="2">
        <f>$HK$2*HK8/(1+$HK$2*HK8)</f>
        <v>1.8013347608475706E-4</v>
      </c>
      <c r="HO8" s="2">
        <v>0.99994799999999995</v>
      </c>
      <c r="HP8" s="2">
        <v>-1</v>
      </c>
      <c r="HR8" s="2">
        <v>1E-3</v>
      </c>
      <c r="HS8" s="2">
        <v>0.88670000000000004</v>
      </c>
      <c r="HT8" s="2">
        <v>0.96130000000000004</v>
      </c>
      <c r="HU8" s="2">
        <f>$HR$2*HR8/(1+$HR$2*HR8)</f>
        <v>1.5424282548065385E-4</v>
      </c>
      <c r="HV8" s="2">
        <v>0.99994799999999995</v>
      </c>
      <c r="HW8" s="2">
        <v>-1</v>
      </c>
      <c r="HY8" s="2">
        <v>1E-3</v>
      </c>
      <c r="HZ8" s="2">
        <v>0.88959999999999995</v>
      </c>
      <c r="IA8" s="2">
        <v>0.96289999999999998</v>
      </c>
      <c r="IB8" s="2">
        <f>$HY$2*HY8/(1+$HY$2*HY8)</f>
        <v>1.9001505741602051E-4</v>
      </c>
      <c r="IC8" s="2">
        <v>0.99994799999999995</v>
      </c>
      <c r="ID8" s="2">
        <v>-1</v>
      </c>
      <c r="IF8" s="2">
        <v>1E-3</v>
      </c>
      <c r="IG8" s="2">
        <v>0.88959999999999995</v>
      </c>
      <c r="IH8" s="2">
        <v>0.96289999999999998</v>
      </c>
      <c r="II8" s="2">
        <f>$IF$2*IF8/(1+$IF$2*IF8)</f>
        <v>1.9016155170643379E-4</v>
      </c>
      <c r="IJ8" s="2">
        <v>0.99994799999999995</v>
      </c>
      <c r="IK8" s="2">
        <v>-1</v>
      </c>
      <c r="IM8" s="2">
        <v>1E-3</v>
      </c>
      <c r="IN8" s="2">
        <v>0.88970000000000005</v>
      </c>
      <c r="IO8" s="2">
        <v>0.96289999999999998</v>
      </c>
      <c r="IP8" s="2">
        <f>$IM$2*IM8/(1+$IM$2*IM8)</f>
        <v>2.3818391490691116E-4</v>
      </c>
      <c r="IQ8" s="2">
        <v>0.99994799999999995</v>
      </c>
      <c r="IR8" s="2">
        <v>-1</v>
      </c>
      <c r="IT8" s="2">
        <v>1E-3</v>
      </c>
      <c r="IU8" s="2">
        <v>0.88670000000000004</v>
      </c>
      <c r="IV8" s="2">
        <v>0.96130000000000004</v>
      </c>
      <c r="IW8" s="2">
        <f>$IT$2*IT8/(1+$IT$2*IT8)</f>
        <v>1.5808492520512257E-4</v>
      </c>
      <c r="IX8" s="2">
        <v>0.99994799999999995</v>
      </c>
      <c r="IY8" s="2">
        <v>-1</v>
      </c>
      <c r="JA8" s="2">
        <v>1E-3</v>
      </c>
      <c r="JB8" s="2">
        <v>0.88460000000000005</v>
      </c>
      <c r="JC8" s="2">
        <v>0.96020000000000005</v>
      </c>
      <c r="JD8" s="2">
        <f>$JA$2*JA8/(1+$JA$2*JA8)</f>
        <v>1.6001037258321348E-4</v>
      </c>
      <c r="JE8" s="2">
        <v>0.99994799999999995</v>
      </c>
      <c r="JF8" s="2">
        <v>-1</v>
      </c>
      <c r="JH8" s="2">
        <v>1E-3</v>
      </c>
      <c r="JI8" s="2">
        <v>0.88990000000000002</v>
      </c>
      <c r="JJ8" s="2">
        <v>0.96299999999999997</v>
      </c>
      <c r="JK8" s="2">
        <f>$JH$2*JH8/(1+$JH$2*JH8)</f>
        <v>2.821247031899811E-4</v>
      </c>
      <c r="JL8" s="2">
        <v>0.99994799999999995</v>
      </c>
      <c r="JM8" s="2">
        <v>-1</v>
      </c>
      <c r="JO8" s="2">
        <v>1E-3</v>
      </c>
      <c r="JP8" s="2">
        <v>0.88980000000000004</v>
      </c>
      <c r="JQ8" s="2">
        <v>0.96299999999999997</v>
      </c>
      <c r="JR8" s="2">
        <f>$JO$2*JO8/(1+$JO$2*JO8)</f>
        <v>1.8777189509365462E-4</v>
      </c>
      <c r="JS8" s="2">
        <v>0.99994799999999995</v>
      </c>
      <c r="JT8" s="2">
        <v>-1</v>
      </c>
      <c r="JV8" s="2">
        <v>1E-3</v>
      </c>
      <c r="JW8" s="2">
        <v>0.88580000000000003</v>
      </c>
      <c r="JX8" s="2">
        <v>0.96079999999999999</v>
      </c>
      <c r="JY8" s="2">
        <f t="shared" ref="JY8:JY42" si="43">$JV$2*JV8/(1+$JV$2*JV8)</f>
        <v>2.9373263578830926E-4</v>
      </c>
      <c r="JZ8" s="2">
        <v>0.99994799999999995</v>
      </c>
      <c r="KA8" s="2">
        <v>-1</v>
      </c>
      <c r="KC8" s="2">
        <v>1E-3</v>
      </c>
      <c r="KD8" s="2">
        <v>0.88649999999999995</v>
      </c>
      <c r="KE8" s="2">
        <v>0.96120000000000005</v>
      </c>
      <c r="KF8" s="2">
        <f>$KC$2*KC8/(1+$KC$2*KC8)</f>
        <v>1.9415265742555958E-4</v>
      </c>
      <c r="KG8" s="2">
        <v>0.99994799999999995</v>
      </c>
      <c r="KH8" s="2">
        <v>-1</v>
      </c>
      <c r="KJ8" s="2">
        <v>0.1</v>
      </c>
      <c r="KK8" s="2">
        <v>0.77200000000000002</v>
      </c>
      <c r="KL8" s="2">
        <v>0.92900000000000005</v>
      </c>
      <c r="KM8" s="2">
        <f>$KJ$2*KJ8/(1+$KJ$2*KJ8)</f>
        <v>9.6992030749426025E-3</v>
      </c>
      <c r="KN8" s="2">
        <f>EXP(-2*KJ8*KL8/55.51)</f>
        <v>0.99665845078540172</v>
      </c>
      <c r="KP8" s="2">
        <v>0</v>
      </c>
      <c r="KQ8" s="2">
        <f>$KP$2*KP8/(1+$KP$2*KP8)</f>
        <v>0</v>
      </c>
      <c r="KR8" s="2">
        <v>1</v>
      </c>
      <c r="KT8" s="2">
        <v>0.1</v>
      </c>
      <c r="KU8" s="2">
        <f>$KT$2*KT8/(1+$KT$2*KT8)</f>
        <v>2.3340215529281241E-2</v>
      </c>
      <c r="KV8" s="2">
        <v>0.88300000000000001</v>
      </c>
      <c r="KW8">
        <f>EXP(-3*KT8*KV8/55.51)</f>
        <v>0.99523925530808921</v>
      </c>
      <c r="KY8" s="2">
        <v>0.1</v>
      </c>
      <c r="KZ8" s="2">
        <f>$KY$2*KY8/(1+$KY$2*KY8)</f>
        <v>2.7853929219988881E-2</v>
      </c>
      <c r="LA8" s="2">
        <v>0.86399999999999999</v>
      </c>
      <c r="LB8">
        <f>EXP(-3*KY8*LA8/55.51)</f>
        <v>0.99534145590297241</v>
      </c>
      <c r="LD8" s="2">
        <v>0.1</v>
      </c>
      <c r="LE8" s="2">
        <f>$LD$2*LD8/(1+$LD$2*LD8)</f>
        <v>3.2529268408307485E-2</v>
      </c>
      <c r="LF8" s="2">
        <v>0.85699999999999998</v>
      </c>
      <c r="LG8">
        <f>EXP(-3*LD8*LF8/55.51)</f>
        <v>0.99537911139919688</v>
      </c>
      <c r="LI8" s="2">
        <v>0.1</v>
      </c>
      <c r="LJ8" s="2">
        <f>$LI$2*LI8/(1+$LI$2*LI8)</f>
        <v>1.5589130528943649E-2</v>
      </c>
      <c r="LK8" s="2">
        <v>0.81499999999999995</v>
      </c>
      <c r="LL8">
        <f>EXP(-4*LI8*LK8/55.51)</f>
        <v>0.9941443955639333</v>
      </c>
      <c r="LN8" s="2">
        <v>0.1</v>
      </c>
      <c r="LO8" s="2">
        <f>$LN$2*LN8/(1+$LN$2*LN8)</f>
        <v>3.7736139551354103E-2</v>
      </c>
      <c r="LP8" s="2">
        <v>0.41199999999999998</v>
      </c>
      <c r="LQ8">
        <f>EXP(-5*LN8*LP8/55.51)</f>
        <v>0.99629583435488844</v>
      </c>
      <c r="LS8" s="2">
        <v>0.1</v>
      </c>
      <c r="LT8" s="2">
        <f>$LS$2*LS8/(1+$LS$2*LS8)</f>
        <v>2.3247777327060893E-2</v>
      </c>
      <c r="LU8" s="2">
        <v>0.79300000000000004</v>
      </c>
      <c r="LV8">
        <f>EXP(-4*LS8*LU8/55.51)</f>
        <v>0.99430200976254823</v>
      </c>
      <c r="LX8" s="2">
        <v>0.1</v>
      </c>
      <c r="LY8" s="2">
        <f>$LX$2*LX8/(1+$LX$2*LX8)</f>
        <v>2.7541956702278086E-2</v>
      </c>
      <c r="LZ8" s="2">
        <v>0.52500000000000002</v>
      </c>
      <c r="MA8">
        <f>EXP(-4*LX8*LZ8/55.51)</f>
        <v>0.9962240447718127</v>
      </c>
      <c r="MC8" s="2">
        <v>0.1</v>
      </c>
      <c r="MD8" s="2">
        <f>$MC$2*MC8/(1+$MC$2*MC8)</f>
        <v>2.5545329195149163E-2</v>
      </c>
      <c r="ME8" s="2">
        <v>0.54900000000000004</v>
      </c>
      <c r="MF8">
        <f>EXP(-4*MC8*ME8/55.51)</f>
        <v>0.99605177087717611</v>
      </c>
      <c r="MH8" s="2">
        <v>0.1</v>
      </c>
      <c r="MI8" s="2">
        <f>$MH$2*MH8/(1+$MH$2*MH8)</f>
        <v>8.0260611393217461E-3</v>
      </c>
      <c r="MJ8" s="2">
        <v>0.94799999999999995</v>
      </c>
      <c r="MK8">
        <f>EXP(-2*MH8*MJ8/55.51)</f>
        <v>0.99659022573615086</v>
      </c>
      <c r="MM8" s="2">
        <v>0.1</v>
      </c>
      <c r="MN8" s="2">
        <f>$MM$2*MM8/(1+$MM$2*MM8)</f>
        <v>1.2629456620368863E-2</v>
      </c>
      <c r="MO8" s="2">
        <v>0.95299999999999996</v>
      </c>
      <c r="MP8">
        <f>EXP(-2*MM8*MO8/55.51)</f>
        <v>0.99657227255205583</v>
      </c>
      <c r="MR8" s="2">
        <v>0.1</v>
      </c>
      <c r="MS8" s="2">
        <f>$MR$2*MR8/(1+$MR$2*MR8)</f>
        <v>9.9460816636073989E-3</v>
      </c>
      <c r="MT8" s="2">
        <v>0.94699999999999995</v>
      </c>
      <c r="MU8">
        <f>EXP(-2*MR8*MT8/55.51)</f>
        <v>0.9965938164117808</v>
      </c>
      <c r="MW8" s="2">
        <v>0.1</v>
      </c>
      <c r="MX8" s="2">
        <f>$MW$2*MW8/(1+$MW$2*MW8)</f>
        <v>6.2615459986624291E-3</v>
      </c>
      <c r="MY8" s="2">
        <v>0.94</v>
      </c>
      <c r="MZ8">
        <f>EXP(-2*MW8*MY8/55.51)</f>
        <v>0.99661895150343027</v>
      </c>
      <c r="NB8" s="2">
        <v>0.1</v>
      </c>
      <c r="NC8" s="2">
        <f>$NB$2*NB8/(1+$NB$2*NB8)</f>
        <v>4.1814421245191446E-3</v>
      </c>
      <c r="ND8" s="2">
        <v>0.92400000000000004</v>
      </c>
      <c r="NE8">
        <f>EXP(-2*NB8*ND8/55.51)</f>
        <v>0.99667640552199199</v>
      </c>
      <c r="NG8" s="2">
        <v>0.1</v>
      </c>
      <c r="NH8" s="2">
        <f>$NG$2*NG8/(1+$NG$2*NG8)</f>
        <v>1.0531898472657038E-2</v>
      </c>
      <c r="NI8" s="2">
        <v>0.92700000000000005</v>
      </c>
      <c r="NJ8">
        <f>EXP(-2*NG8*NI8/55.51)</f>
        <v>0.99666563264122376</v>
      </c>
      <c r="NL8" s="2">
        <v>0.1</v>
      </c>
      <c r="NM8" s="2">
        <f>$NL$2*NL8/(1+$NL$2*NL8)</f>
        <v>1.4864706444459551E-2</v>
      </c>
      <c r="NN8" s="2">
        <v>0.91800000000000004</v>
      </c>
      <c r="NO8">
        <f>EXP(-2*NL8*NN8/55.51)</f>
        <v>0.99669795163285935</v>
      </c>
      <c r="NQ8" s="2">
        <v>0</v>
      </c>
      <c r="NR8" s="2">
        <f>$NQ$2*NQ8/(1+$NQ$2*NQ8)</f>
        <v>0</v>
      </c>
      <c r="NS8">
        <v>1</v>
      </c>
      <c r="NU8" s="2">
        <v>0</v>
      </c>
      <c r="NV8" s="2">
        <f>NU8 * $NU$2/(NU8 * $NU$2+(1-NU8)*$BI$3)</f>
        <v>0</v>
      </c>
      <c r="NW8">
        <v>1</v>
      </c>
      <c r="NY8" s="2">
        <v>0</v>
      </c>
      <c r="NZ8" s="2">
        <f>NY8 * $NY$2/(NY8 * $NY$2+(1-NY8)*$BI$3)</f>
        <v>0</v>
      </c>
      <c r="OA8">
        <v>1</v>
      </c>
      <c r="OC8" s="2">
        <v>0.98099999999999998</v>
      </c>
      <c r="OD8" s="2">
        <f>1-OC8</f>
        <v>1.9000000000000017E-2</v>
      </c>
      <c r="OE8">
        <v>0.99399999999999999</v>
      </c>
      <c r="OG8" s="2">
        <v>0</v>
      </c>
      <c r="OH8" s="2">
        <f>OG8 * $OG$2/(OG8 * $OG$2+(1-OG8)*$BI$3)</f>
        <v>0</v>
      </c>
      <c r="OI8">
        <v>1</v>
      </c>
      <c r="OK8" s="2">
        <v>0</v>
      </c>
      <c r="OL8" s="2">
        <f>OK8 * $OG$2/(OK8 * $OG$2+(1-OK8)*$BI$3)</f>
        <v>0</v>
      </c>
      <c r="OM8">
        <v>1</v>
      </c>
      <c r="OO8" s="2">
        <v>6.7199999999999996E-2</v>
      </c>
      <c r="OP8" s="2">
        <f>$OO$2*OO8/(1+$OO$2*OO8)</f>
        <v>9.987970007419229E-3</v>
      </c>
      <c r="OQ8">
        <v>0.99880000000000002</v>
      </c>
      <c r="OS8" s="2">
        <v>3.32E-2</v>
      </c>
      <c r="OT8" s="2">
        <f>$OS$2*OS8/(1+$OS$2*OS8)</f>
        <v>4.9595958072643194E-3</v>
      </c>
      <c r="OU8">
        <v>0.99939999999999996</v>
      </c>
      <c r="OW8" s="2">
        <v>6.6299999999999998E-2</v>
      </c>
      <c r="OX8" s="2">
        <f>$OW$2*OW8/(1+$OW$2*OW8)</f>
        <v>9.9868026785737661E-3</v>
      </c>
      <c r="OY8">
        <v>0.99880000000000002</v>
      </c>
      <c r="PA8" s="2">
        <v>5.57E-2</v>
      </c>
      <c r="PB8" s="2">
        <f>$PA$2*PA8/(1+$PA$2*PA8)</f>
        <v>9.9352130117260733E-3</v>
      </c>
      <c r="PC8">
        <v>0.999</v>
      </c>
    </row>
    <row r="9" spans="1:419" ht="49" customHeight="1">
      <c r="A9" s="2">
        <v>5</v>
      </c>
      <c r="B9" s="4" t="s">
        <v>258</v>
      </c>
      <c r="C9" s="2" t="s">
        <v>259</v>
      </c>
      <c r="D9" s="2">
        <v>1937</v>
      </c>
      <c r="P9" s="2">
        <v>2</v>
      </c>
      <c r="Q9" s="2">
        <f t="shared" si="4"/>
        <v>3.4776985222435643E-2</v>
      </c>
      <c r="R9" s="2">
        <f t="shared" si="5"/>
        <v>0.10465347403405539</v>
      </c>
      <c r="S9" s="2">
        <f t="shared" si="6"/>
        <v>0.96522301477756434</v>
      </c>
      <c r="T9" s="2">
        <v>0.66839999999999999</v>
      </c>
      <c r="U9" s="2">
        <v>0.72199999999999998</v>
      </c>
      <c r="W9" s="2">
        <v>0.5</v>
      </c>
      <c r="X9" s="2">
        <f t="shared" si="8"/>
        <v>2.8391847624636677E-2</v>
      </c>
      <c r="Y9" s="2">
        <v>0.98350000000000004</v>
      </c>
      <c r="AA9" s="2">
        <v>0.5</v>
      </c>
      <c r="AB9" s="2">
        <f t="shared" si="9"/>
        <v>7.7645209773455834E-2</v>
      </c>
      <c r="AC9" s="2">
        <v>0.98399999999999999</v>
      </c>
      <c r="AE9" s="2">
        <v>0.5</v>
      </c>
      <c r="AF9" s="2">
        <f t="shared" si="7"/>
        <v>2.6048811511713465E-2</v>
      </c>
      <c r="AG9" s="2">
        <v>0.98399999999999999</v>
      </c>
      <c r="AI9" s="2">
        <v>0.5</v>
      </c>
      <c r="AJ9" s="2">
        <f t="shared" si="10"/>
        <v>3.5935968795175438E-2</v>
      </c>
      <c r="AK9" s="2">
        <v>0.9839</v>
      </c>
      <c r="AM9" s="2">
        <v>0.98270000000000002</v>
      </c>
      <c r="AN9" s="2" t="s">
        <v>260</v>
      </c>
      <c r="AO9" s="2" t="s">
        <v>261</v>
      </c>
      <c r="AQ9" s="2">
        <v>5.0099999999999999E-2</v>
      </c>
      <c r="AR9" s="2">
        <f t="shared" si="11"/>
        <v>4.2401440212727036E-3</v>
      </c>
      <c r="AS9" s="2">
        <v>0.99829999999999997</v>
      </c>
      <c r="AT9" s="2">
        <v>0.62919999999999998</v>
      </c>
      <c r="AU9" s="2">
        <v>0.9355</v>
      </c>
      <c r="AV9" s="2" t="s">
        <v>262</v>
      </c>
      <c r="AY9" s="2">
        <v>0.999</v>
      </c>
      <c r="AZ9" s="2">
        <f t="shared" si="12"/>
        <v>0.14508003004154577</v>
      </c>
      <c r="BA9" s="2">
        <v>0.97399999999999998</v>
      </c>
      <c r="BB9" s="2">
        <v>0.73099999999999998</v>
      </c>
      <c r="BC9" s="2">
        <v>0.998</v>
      </c>
      <c r="BD9" s="2">
        <v>0.97299999999999998</v>
      </c>
      <c r="BE9" s="2">
        <v>0.76</v>
      </c>
      <c r="BG9" s="2">
        <v>2E-3</v>
      </c>
      <c r="BH9" s="2">
        <f t="shared" si="13"/>
        <v>3.3188581523688464E-4</v>
      </c>
      <c r="BI9" s="2">
        <v>0.99990000000000001</v>
      </c>
      <c r="BJ9" s="2">
        <v>0.99990000000000001</v>
      </c>
      <c r="BK9" s="2">
        <v>0.98399999999999999</v>
      </c>
      <c r="BL9" s="2">
        <v>0.98299999999999998</v>
      </c>
      <c r="BM9" s="2">
        <v>0</v>
      </c>
      <c r="BN9" s="2">
        <v>0</v>
      </c>
      <c r="BP9" s="2">
        <v>0.2</v>
      </c>
      <c r="BQ9" s="2">
        <f t="shared" si="14"/>
        <v>2.762422343639544E-2</v>
      </c>
      <c r="BR9" s="2">
        <v>0.99199999999999999</v>
      </c>
      <c r="BT9" s="2">
        <v>0.2</v>
      </c>
      <c r="BU9" s="2">
        <f t="shared" si="15"/>
        <v>3.3678059022557626E-2</v>
      </c>
      <c r="BV9" s="2">
        <v>0.99199999999999999</v>
      </c>
      <c r="BX9" s="2">
        <v>0.2</v>
      </c>
      <c r="BY9" s="2">
        <f t="shared" si="16"/>
        <v>2.5747448992764127E-2</v>
      </c>
      <c r="BZ9" s="2">
        <v>0.99209999999999998</v>
      </c>
      <c r="CB9" s="2">
        <v>0.3</v>
      </c>
      <c r="CC9" s="2">
        <f t="shared" si="17"/>
        <v>3.4851772728285255E-2</v>
      </c>
      <c r="CD9" s="2">
        <v>0.99409999999999998</v>
      </c>
      <c r="CF9" s="2">
        <v>0.3</v>
      </c>
      <c r="CG9" s="2">
        <f t="shared" si="18"/>
        <v>4.3337005835012869E-2</v>
      </c>
      <c r="CH9" s="2">
        <v>0.99450000000000005</v>
      </c>
      <c r="CJ9" s="2">
        <v>0.2</v>
      </c>
      <c r="CK9" s="2">
        <f t="shared" si="19"/>
        <v>2.1515810562799446E-2</v>
      </c>
      <c r="CL9" s="2">
        <v>0.99150000000000005</v>
      </c>
      <c r="CN9" s="2">
        <v>0.3</v>
      </c>
      <c r="CO9" s="2">
        <f t="shared" si="20"/>
        <v>4.4366982955711752E-2</v>
      </c>
      <c r="CP9" s="2">
        <v>0.99460000000000004</v>
      </c>
      <c r="CR9" s="2">
        <v>0.3</v>
      </c>
      <c r="CS9" s="2">
        <f t="shared" ref="CS9:CS18" si="44">$BX$3*CR9/(1+$BX$3*CR9)</f>
        <v>4.5694604446998244E-2</v>
      </c>
      <c r="CT9" s="2">
        <v>0.99470000000000003</v>
      </c>
      <c r="CV9" s="2">
        <v>0.3</v>
      </c>
      <c r="CW9" s="2">
        <f t="shared" si="21"/>
        <v>4.6195407968835159E-2</v>
      </c>
      <c r="CX9" s="2">
        <v>0.99460000000000004</v>
      </c>
      <c r="CZ9" s="2">
        <v>0.2</v>
      </c>
      <c r="DA9" s="2">
        <f t="shared" si="22"/>
        <v>1.3604368548972569E-2</v>
      </c>
      <c r="DB9" s="2">
        <v>0.99339999999999995</v>
      </c>
      <c r="DD9" s="2">
        <v>0.2</v>
      </c>
      <c r="DE9" s="2">
        <f t="shared" si="23"/>
        <v>1.9819254670561254E-2</v>
      </c>
      <c r="DF9" s="2">
        <v>0.99380000000000002</v>
      </c>
      <c r="DH9" s="2">
        <v>0.2</v>
      </c>
      <c r="DI9" s="2">
        <f>$CB$3*DH9/(1+$CB$3*DH9)</f>
        <v>4.9671756624738182E-2</v>
      </c>
      <c r="DJ9" s="2">
        <v>0.99229999999999996</v>
      </c>
      <c r="DL9" s="2">
        <v>0.2</v>
      </c>
      <c r="DM9" s="2">
        <f t="shared" ref="DM9:DM23" si="45">$CC$3*DL9/(1+$CC$3*DL9)</f>
        <v>3.1777076354059755E-2</v>
      </c>
      <c r="DN9" s="2">
        <v>0.99109999999999998</v>
      </c>
      <c r="DP9" s="2">
        <v>0.3</v>
      </c>
      <c r="DQ9" s="2">
        <f>$CD$3*DP8/(1+$CD$3*DP8)</f>
        <v>2.0834679685648769E-2</v>
      </c>
      <c r="DR9" s="2">
        <v>0.91420000000000001</v>
      </c>
      <c r="DS9">
        <f t="shared" si="24"/>
        <v>0.99016719844072409</v>
      </c>
      <c r="DU9" s="2">
        <v>0.3</v>
      </c>
      <c r="DV9" s="2">
        <f t="shared" si="25"/>
        <v>3.5430564504616423E-2</v>
      </c>
      <c r="DW9" s="2">
        <v>0.97099999999999997</v>
      </c>
      <c r="DX9">
        <f t="shared" si="26"/>
        <v>0.98955947836302427</v>
      </c>
      <c r="DZ9" s="2">
        <v>0.3</v>
      </c>
      <c r="EA9" s="2">
        <f>$CF$3*DZ9/(1+$CF$3*DZ9)</f>
        <v>3.5461266535810915E-2</v>
      </c>
      <c r="EB9" s="2">
        <v>0.86770000000000003</v>
      </c>
      <c r="EC9">
        <f t="shared" si="27"/>
        <v>0.99066499358569005</v>
      </c>
      <c r="EE9" s="2">
        <v>2.9940000000000002</v>
      </c>
      <c r="EF9" s="2">
        <f t="shared" si="28"/>
        <v>0.23550478464681998</v>
      </c>
      <c r="EG9" s="2">
        <v>1.19</v>
      </c>
      <c r="EH9">
        <f t="shared" si="29"/>
        <v>0.87952945746590139</v>
      </c>
      <c r="EJ9" s="2">
        <v>1.673</v>
      </c>
      <c r="EK9" s="2">
        <f t="shared" si="30"/>
        <v>0.20048992058842152</v>
      </c>
      <c r="EL9" s="2">
        <v>1.01</v>
      </c>
      <c r="EM9">
        <f t="shared" si="31"/>
        <v>0.94093595549059772</v>
      </c>
      <c r="EO9" s="2">
        <v>1.6080000000000001</v>
      </c>
      <c r="EP9" s="2">
        <f t="shared" si="32"/>
        <v>0.16061751690516321</v>
      </c>
      <c r="EQ9" s="2">
        <v>0.96</v>
      </c>
      <c r="ER9">
        <f t="shared" si="33"/>
        <v>0.94590031870385338</v>
      </c>
      <c r="ET9" s="2">
        <v>2.968</v>
      </c>
      <c r="EU9" s="2">
        <f t="shared" si="34"/>
        <v>0.26410556564614002</v>
      </c>
      <c r="EV9" s="2">
        <v>0.95</v>
      </c>
      <c r="EW9">
        <f t="shared" si="35"/>
        <v>0.90340086081526783</v>
      </c>
      <c r="EY9" s="2">
        <v>2.2440000000000002</v>
      </c>
      <c r="EZ9" s="2">
        <f t="shared" si="36"/>
        <v>0.32320195537242424</v>
      </c>
      <c r="FA9" s="2">
        <v>0.88</v>
      </c>
      <c r="FB9">
        <f t="shared" si="37"/>
        <v>0.93132380235784307</v>
      </c>
      <c r="FD9" s="2">
        <v>1.546</v>
      </c>
      <c r="FE9" s="2">
        <f>$CL$3*FD9/(1+$CL$3*FD9)</f>
        <v>0.28656340775442507</v>
      </c>
      <c r="FF9" s="2">
        <v>0.82</v>
      </c>
      <c r="FG9">
        <f>EXP(-2*FD9*FF9/55.51)</f>
        <v>0.95535204415515373</v>
      </c>
      <c r="FI9" s="2">
        <v>1.238</v>
      </c>
      <c r="FJ9" s="2">
        <f t="shared" si="38"/>
        <v>0.19837354481350811</v>
      </c>
      <c r="FK9" s="2">
        <v>1.37</v>
      </c>
      <c r="FL9">
        <f t="shared" ref="FL9:FL15" si="46">EXP(-3*FI9*FK9/55.51)</f>
        <v>0.91241312533455632</v>
      </c>
      <c r="FN9" s="2">
        <v>1.464</v>
      </c>
      <c r="FO9" s="2">
        <f>$CN$3*FN9/(1+$CN$3*FN9)</f>
        <v>0.3008168025916092</v>
      </c>
      <c r="FP9" s="2">
        <v>1.25</v>
      </c>
      <c r="FQ9">
        <f t="shared" ref="FQ9:FQ12" si="47">EXP(-3*FN9*FP9/55.51)</f>
        <v>0.90583229140256794</v>
      </c>
      <c r="FS9" s="2">
        <v>0.871</v>
      </c>
      <c r="FT9" s="2">
        <f t="shared" si="39"/>
        <v>0.12132686181194545</v>
      </c>
      <c r="FU9" s="2">
        <v>0.82</v>
      </c>
      <c r="FV9">
        <f t="shared" ref="FV9:FV15" si="48">EXP(-3*FS9*FU9/55.51)</f>
        <v>0.96213593702938704</v>
      </c>
      <c r="FX9" s="2">
        <v>1.0129999999999999</v>
      </c>
      <c r="FY9" s="2">
        <f t="shared" si="40"/>
        <v>0.20041360365441047</v>
      </c>
      <c r="FZ9" s="2">
        <v>1.29</v>
      </c>
      <c r="GA9">
        <f t="shared" ref="GA9:GA15" si="49">EXP(-3*FX9*FZ9/55.51)</f>
        <v>0.9318126616980742</v>
      </c>
      <c r="GC9" s="2">
        <v>1.264</v>
      </c>
      <c r="GD9" s="2">
        <f t="shared" si="41"/>
        <v>0.3014650122824804</v>
      </c>
      <c r="GE9" s="2">
        <v>1.37</v>
      </c>
      <c r="GF9">
        <f t="shared" ref="GF9:GF15" si="50">EXP(-3*GC9*GE9/55.51)</f>
        <v>0.91065836619725982</v>
      </c>
      <c r="GH9" s="2">
        <v>0.73799999999999999</v>
      </c>
      <c r="GI9" s="2">
        <f>$CR$3*GH9/(1+$CR$3*GH9)</f>
        <v>0.13320381202401296</v>
      </c>
      <c r="GJ9" s="2">
        <v>1.27</v>
      </c>
      <c r="GK9">
        <f t="shared" ref="GK9:GK12" si="51">EXP(-3*GH9*GJ9/55.51)</f>
        <v>0.95060792696283825</v>
      </c>
      <c r="GM9" s="2">
        <v>1.2649999999999999</v>
      </c>
      <c r="GN9" s="2">
        <f t="shared" si="42"/>
        <v>0.27319353889406656</v>
      </c>
      <c r="GO9" s="2">
        <v>1.19</v>
      </c>
      <c r="GP9">
        <f t="shared" ref="GP9:GP15" si="52">EXP(-3*GM9*GO9/55.51)</f>
        <v>0.92186580697230458</v>
      </c>
      <c r="GR9" s="2">
        <f t="shared" ref="GR9:GR30" si="53">(1/GS9)/$BI$3</f>
        <v>2.6432998955896538</v>
      </c>
      <c r="GS9" s="2">
        <v>21</v>
      </c>
      <c r="GT9" s="2">
        <f t="shared" ref="GT9:GT30" si="54">$CT$3*GR9/(1+$CT$3*GR9)</f>
        <v>0.17462987446493788</v>
      </c>
      <c r="GU9" s="2">
        <v>0.93</v>
      </c>
      <c r="GV9" s="2">
        <f t="shared" ref="GV9:GV29" si="55">1-(GR9/(55.51))/(GR9/(55.51) +1)</f>
        <v>0.95454600340246343</v>
      </c>
      <c r="GW9" s="2">
        <f t="shared" ref="GW9:GW30" si="56">GU9/GV9</f>
        <v>0.97428515407851524</v>
      </c>
      <c r="GY9" s="2">
        <v>0.2</v>
      </c>
      <c r="GZ9" s="2">
        <v>0.879</v>
      </c>
      <c r="HA9" s="2">
        <f t="shared" ref="HA9:HA23" si="57">$GY$2*GY9/(1+$GY$2*GY9)</f>
        <v>2.295833357743091E-2</v>
      </c>
      <c r="HB9" s="2">
        <f t="shared" ref="HB9:HB23" si="58">EXP(-2*GY9*GZ9/55.51)</f>
        <v>0.99368602357845226</v>
      </c>
      <c r="HD9" s="2">
        <v>2E-3</v>
      </c>
      <c r="HE9" s="2">
        <v>0.83940000000000003</v>
      </c>
      <c r="HF9" s="2">
        <v>0.94279999999999997</v>
      </c>
      <c r="HG9" s="2">
        <f t="shared" ref="HG9:HG41" si="59">$HD$2*HD9/(1+$HD$2*HD9)</f>
        <v>2.6404276300575567E-4</v>
      </c>
      <c r="HH9" s="2">
        <v>0.99989799999999995</v>
      </c>
      <c r="HI9" s="2">
        <v>-2</v>
      </c>
      <c r="HK9" s="2">
        <v>2E-3</v>
      </c>
      <c r="HL9" s="2">
        <v>0.84199999999999997</v>
      </c>
      <c r="HM9" s="2">
        <v>0.94430000000000003</v>
      </c>
      <c r="HN9" s="2">
        <f t="shared" ref="HN9:HN43" si="60">$HK$2*HK9/(1+$HK$2*HK9)</f>
        <v>3.6020206771896298E-4</v>
      </c>
      <c r="HO9" s="2">
        <v>0.99989799999999995</v>
      </c>
      <c r="HP9" s="2">
        <v>-2</v>
      </c>
      <c r="HR9" s="2">
        <v>2E-3</v>
      </c>
      <c r="HS9" s="2">
        <v>0.84750000000000003</v>
      </c>
      <c r="HT9" s="2">
        <v>0.94750000000000001</v>
      </c>
      <c r="HU9" s="2">
        <f t="shared" ref="HU9:HU48" si="61">$HR$2*HR9/(1+$HR$2*HR9)</f>
        <v>3.08438076600887E-4</v>
      </c>
      <c r="HV9" s="2">
        <v>0.99989799999999995</v>
      </c>
      <c r="HW9" s="2">
        <v>-2</v>
      </c>
      <c r="HY9" s="2">
        <v>2E-3</v>
      </c>
      <c r="HZ9" s="2">
        <v>0.8528</v>
      </c>
      <c r="IA9" s="2">
        <v>0.95050000000000001</v>
      </c>
      <c r="IB9" s="2">
        <f t="shared" ref="IB9:IB42" si="62">$HY$2*HY9/(1+$HY$2*HY9)</f>
        <v>3.7995791710660626E-4</v>
      </c>
      <c r="IC9" s="2">
        <v>0.99989700000000004</v>
      </c>
      <c r="ID9" s="2">
        <v>-2</v>
      </c>
      <c r="IF9" s="2">
        <v>2E-3</v>
      </c>
      <c r="IG9" s="2">
        <v>0.8528</v>
      </c>
      <c r="IH9" s="2">
        <v>0.95050000000000001</v>
      </c>
      <c r="II9" s="2">
        <f t="shared" ref="II9:II54" si="63">$IF$2*IF9/(1+$IF$2*IF9)</f>
        <v>3.8025079433177988E-4</v>
      </c>
      <c r="IJ9" s="2">
        <v>0.99989700000000004</v>
      </c>
      <c r="IK9" s="2">
        <v>-2</v>
      </c>
      <c r="IM9" s="2">
        <v>2E-3</v>
      </c>
      <c r="IN9" s="2">
        <v>0.85299999999999998</v>
      </c>
      <c r="IO9" s="2">
        <v>0.9506</v>
      </c>
      <c r="IP9" s="2">
        <f t="shared" ref="IP9:IP40" si="64">$IM$2*IM9/(1+$IM$2*IM9)</f>
        <v>4.7625439367784457E-4</v>
      </c>
      <c r="IQ9" s="2">
        <v>0.99989700000000004</v>
      </c>
      <c r="IR9" s="2">
        <v>-2</v>
      </c>
      <c r="IT9" s="2">
        <v>2E-3</v>
      </c>
      <c r="IU9" s="2">
        <v>0.84750000000000003</v>
      </c>
      <c r="IV9" s="2">
        <v>0.94750000000000001</v>
      </c>
      <c r="IW9" s="2">
        <f t="shared" ref="IW9:IW49" si="65">$IT$2*IT9/(1+$IT$2*IT9)</f>
        <v>3.1611987662319337E-4</v>
      </c>
      <c r="IX9" s="2">
        <v>0.99989799999999995</v>
      </c>
      <c r="IY9" s="2">
        <v>-2</v>
      </c>
      <c r="JA9" s="2">
        <v>2E-3</v>
      </c>
      <c r="JB9" s="2">
        <v>0.84370000000000001</v>
      </c>
      <c r="JC9" s="2">
        <v>0.94530000000000003</v>
      </c>
      <c r="JD9" s="2">
        <f t="shared" ref="JD9:JD44" si="66">$JA$2*JA9/(1+$JA$2*JA9)</f>
        <v>3.1996954672004101E-4</v>
      </c>
      <c r="JE9" s="2">
        <v>0.99989799999999995</v>
      </c>
      <c r="JF9" s="2">
        <v>-2</v>
      </c>
      <c r="JH9" s="2">
        <v>2E-3</v>
      </c>
      <c r="JI9" s="2">
        <v>0.85319999999999996</v>
      </c>
      <c r="JJ9" s="2">
        <v>0.95069999999999999</v>
      </c>
      <c r="JK9" s="2">
        <f t="shared" ref="JK9:JK44" si="67">$JH$2*JH9/(1+$JH$2*JH9)</f>
        <v>5.640902625820588E-4</v>
      </c>
      <c r="JL9" s="2">
        <v>0.99989700000000004</v>
      </c>
      <c r="JM9" s="2">
        <v>-2</v>
      </c>
      <c r="JO9" s="2">
        <v>2E-3</v>
      </c>
      <c r="JP9" s="2">
        <v>0.85319999999999996</v>
      </c>
      <c r="JQ9" s="2">
        <v>0.95069999999999999</v>
      </c>
      <c r="JR9" s="2">
        <f t="shared" ref="JR9:JR39" si="68">$JO$2*JO9/(1+$JO$2*JO9)</f>
        <v>3.7547328685667917E-4</v>
      </c>
      <c r="JS9" s="2">
        <v>0.99989700000000004</v>
      </c>
      <c r="JT9" s="2">
        <v>-2</v>
      </c>
      <c r="JV9" s="2">
        <v>2E-3</v>
      </c>
      <c r="JW9" s="2">
        <v>0.84589999999999999</v>
      </c>
      <c r="JX9" s="2">
        <v>0.9466</v>
      </c>
      <c r="JY9" s="2">
        <f t="shared" si="43"/>
        <v>5.8729276452491516E-4</v>
      </c>
      <c r="JZ9" s="2">
        <v>0.99989799999999995</v>
      </c>
      <c r="KA9" s="2">
        <v>-2</v>
      </c>
      <c r="KC9" s="2">
        <v>2E-3</v>
      </c>
      <c r="KD9" s="2">
        <v>0.84699999999999998</v>
      </c>
      <c r="KE9" s="2">
        <v>0.94720000000000004</v>
      </c>
      <c r="KF9" s="2">
        <f t="shared" ref="KF9:KF46" si="69">$KC$2*KC9/(1+$KC$2*KC9)</f>
        <v>3.8822993897677467E-4</v>
      </c>
      <c r="KG9" s="2">
        <v>0.99989799999999995</v>
      </c>
      <c r="KH9" s="2">
        <v>-2</v>
      </c>
      <c r="KJ9" s="2">
        <v>0.2</v>
      </c>
      <c r="KK9" s="2">
        <v>0.72399999999999998</v>
      </c>
      <c r="KL9" s="2">
        <v>0.91800000000000004</v>
      </c>
      <c r="KM9" s="2">
        <f t="shared" ref="KM9:KM31" si="70">$KJ$2*KJ9/(1+$KJ$2*KJ9)</f>
        <v>1.9212064435437017E-2</v>
      </c>
      <c r="KN9" s="2">
        <f t="shared" ref="KN9:KN31" si="71">EXP(-2*KJ9*KL9/55.51)</f>
        <v>0.99340680678913751</v>
      </c>
      <c r="KP9" s="2">
        <v>0.127</v>
      </c>
      <c r="KQ9" s="2">
        <f t="shared" ref="KQ9:KQ14" si="72">$KP$2*KP9/(1+$KP$2*KP9)</f>
        <v>2.7565771601609175E-2</v>
      </c>
      <c r="KR9" s="2">
        <v>1.004</v>
      </c>
      <c r="KT9" s="2">
        <v>0.2</v>
      </c>
      <c r="KU9" s="2">
        <f t="shared" ref="KU9:KU32" si="73">$KT$2*KT9/(1+$KT$2*KT9)</f>
        <v>4.5615749630653304E-2</v>
      </c>
      <c r="KV9" s="2">
        <v>0.91100000000000003</v>
      </c>
      <c r="KW9">
        <f t="shared" ref="KW9:KW32" si="74">EXP(-3*KT9*KV9/55.51)</f>
        <v>0.9902014472949795</v>
      </c>
      <c r="KY9" s="2">
        <v>0.2</v>
      </c>
      <c r="KZ9" s="2">
        <f t="shared" ref="KZ9:KZ34" si="75">$KY$2*KY9/(1+$KY$2*KY9)</f>
        <v>5.419822491922853E-2</v>
      </c>
      <c r="LA9" s="2">
        <v>0.88600000000000001</v>
      </c>
      <c r="LB9">
        <f t="shared" ref="LB9:LB34" si="76">EXP(-3*KY9*LA9/55.51)</f>
        <v>0.9904690572516307</v>
      </c>
      <c r="LD9" s="2">
        <v>0.2</v>
      </c>
      <c r="LE9" s="2">
        <f t="shared" ref="LE9:LE29" si="77">$LD$2*LD9/(1+$LD$2*LD9)</f>
        <v>6.3008903289400967E-2</v>
      </c>
      <c r="LF9" s="2">
        <v>0.86799999999999999</v>
      </c>
      <c r="LG9">
        <f t="shared" ref="LG9:LG27" si="78">EXP(-3*LD9*LF9/55.51)</f>
        <v>0.99066178120216042</v>
      </c>
      <c r="LI9" s="2">
        <v>0.2</v>
      </c>
      <c r="LJ9" s="2">
        <f t="shared" ref="LJ9:LJ16" si="79">$LI$2*LI9/(1+$LI$2*LI9)</f>
        <v>3.0699679743174189E-2</v>
      </c>
      <c r="LK9" s="2">
        <v>0.83799999999999997</v>
      </c>
      <c r="LL9">
        <f t="shared" ref="LL9:LL16" si="80">EXP(-4*LI9*LK9/55.51)</f>
        <v>0.98799553228361103</v>
      </c>
      <c r="LN9" s="2">
        <v>0.2</v>
      </c>
      <c r="LO9" s="2">
        <f t="shared" ref="LO9:LO16" si="81">$LN$2*LN9/(1+$LN$2*LN9)</f>
        <v>7.2727812231091066E-2</v>
      </c>
      <c r="LP9" s="2">
        <v>0.40100000000000002</v>
      </c>
      <c r="LQ9">
        <f t="shared" ref="LQ9:LQ16" si="82">EXP(-5*LN9*LP9/55.51)</f>
        <v>0.99280210620199194</v>
      </c>
      <c r="LS9" s="2">
        <v>0.2</v>
      </c>
      <c r="LT9" s="2">
        <f t="shared" ref="LT9:LT17" si="83">$LS$2*LS9/(1+$LS$2*LS9)</f>
        <v>4.5439194381226004E-2</v>
      </c>
      <c r="LU9" s="2">
        <v>0.81599999999999995</v>
      </c>
      <c r="LV9">
        <f t="shared" ref="LV9:LV17" si="84">EXP(-4*LS9*LU9/55.51)</f>
        <v>0.9883088358017782</v>
      </c>
      <c r="LX9" s="2">
        <v>0.2</v>
      </c>
      <c r="LY9" s="2">
        <f t="shared" ref="LY9:LY14" si="85">$LX$2*LX9/(1+$LX$2*LX9)</f>
        <v>5.3607459087450467E-2</v>
      </c>
      <c r="LZ9" s="2">
        <v>0.503</v>
      </c>
      <c r="MA9">
        <f t="shared" ref="MA9:MA14" si="86">EXP(-4*LX9*LZ9/55.51)</f>
        <v>0.9927770673725661</v>
      </c>
      <c r="MC9" s="2">
        <v>0.2</v>
      </c>
      <c r="MD9" s="2">
        <f t="shared" ref="MD9:MD13" si="87">$MC$2*MC9/(1+$MC$2*MC9)</f>
        <v>4.981804015468963E-2</v>
      </c>
      <c r="ME9" s="2">
        <v>0.50900000000000001</v>
      </c>
      <c r="MF9">
        <f t="shared" ref="MF9:MF13" si="88">EXP(-4*MC9*ME9/55.51)</f>
        <v>0.99269122475145055</v>
      </c>
      <c r="MH9" s="2">
        <v>0.2</v>
      </c>
      <c r="MI9" s="2">
        <f t="shared" ref="MI9:MI17" si="89">$MH$2*MH9/(1+$MH$2*MH9)</f>
        <v>1.5924312770743822E-2</v>
      </c>
      <c r="MJ9" s="2">
        <v>0.95399999999999996</v>
      </c>
      <c r="MK9">
        <f t="shared" ref="MK9:MK17" si="90">EXP(-2*MH9*MJ9/55.51)</f>
        <v>0.99314913785162717</v>
      </c>
      <c r="MM9" s="2">
        <v>0.2</v>
      </c>
      <c r="MN9" s="2">
        <f t="shared" ref="MN9:MN24" si="91">$MM$2*MM9/(1+$MM$2*MM9)</f>
        <v>2.4943885520611712E-2</v>
      </c>
      <c r="MO9" s="2">
        <v>0.96899999999999997</v>
      </c>
      <c r="MP9">
        <f t="shared" ref="MP9:MP24" si="92">EXP(-2*MM9*MO9/55.51)</f>
        <v>0.993041795520618</v>
      </c>
      <c r="MR9" s="2">
        <v>0.2</v>
      </c>
      <c r="MS9" s="2">
        <f t="shared" ref="MS9:MS30" si="93">$MR$2*MR9/(1+$MR$2*MR9)</f>
        <v>1.9696262690031878E-2</v>
      </c>
      <c r="MT9" s="2">
        <v>0.95099999999999996</v>
      </c>
      <c r="MU9">
        <f t="shared" ref="MU9:MU30" si="94">EXP(-2*MR9*MT9/55.51)</f>
        <v>0.9931706077101623</v>
      </c>
      <c r="MW9" s="2">
        <v>0.2</v>
      </c>
      <c r="MX9" s="2">
        <f t="shared" ref="MX9:MX24" si="95">$MW$2*MW9/(1+$MW$2*MW9)</f>
        <v>1.2445166017843141E-2</v>
      </c>
      <c r="MY9" s="2">
        <v>0.93500000000000005</v>
      </c>
      <c r="MZ9">
        <f t="shared" ref="MZ9:MZ24" si="96">EXP(-2*MW9*MY9/55.51)</f>
        <v>0.99328512146131187</v>
      </c>
      <c r="NB9" s="2">
        <v>0.2</v>
      </c>
      <c r="NC9" s="2">
        <f t="shared" ref="NC9:NC17" si="97">$NB$2*NB9/(1+$NB$2*NB9)</f>
        <v>8.3280609441906892E-3</v>
      </c>
      <c r="ND9" s="2">
        <v>0.90800000000000003</v>
      </c>
      <c r="NE9">
        <f t="shared" ref="NE9:NE17" si="98">EXP(-2*NB9*ND9/55.51)</f>
        <v>0.99347839335729771</v>
      </c>
      <c r="NG9" s="2">
        <v>0.2</v>
      </c>
      <c r="NH9" s="2">
        <f t="shared" ref="NH9:NH25" si="99">$NG$2*NG9/(1+$NG$2*NG9)</f>
        <v>2.0844267239015835E-2</v>
      </c>
      <c r="NI9" s="2">
        <v>0.91300000000000003</v>
      </c>
      <c r="NJ9">
        <f t="shared" ref="NJ9:NJ25" si="100">EXP(-2*NG9*NI9/55.51)</f>
        <v>0.99344259942840973</v>
      </c>
      <c r="NL9" s="2">
        <v>0.2</v>
      </c>
      <c r="NM9" s="2">
        <f t="shared" ref="NM9:NM23" si="101">$NL$2*NL9/(1+$NL$2*NL9)</f>
        <v>2.9293966673720463E-2</v>
      </c>
      <c r="NN9" s="2">
        <v>0.89600000000000002</v>
      </c>
      <c r="NO9">
        <f t="shared" ref="NO9:NO23" si="102">EXP(-2*NL9*NN9/55.51)</f>
        <v>0.99356430404853902</v>
      </c>
      <c r="NQ9" s="2">
        <v>0.5</v>
      </c>
      <c r="NR9" s="2">
        <f t="shared" ref="NR9:NR14" si="103">$NQ$2*NQ9/(1+$NQ$2*NQ9)</f>
        <v>4.4018182774163646E-2</v>
      </c>
      <c r="NS9" s="2">
        <v>0.99399999999999999</v>
      </c>
      <c r="NU9" s="2">
        <v>5.0299999999999997E-3</v>
      </c>
      <c r="NV9" s="2">
        <f t="shared" ref="NV9:NV28" si="104">NU9 * $NU$2/(NU9 * $NU$2+(1-NU9)*$BI$3)</f>
        <v>8.7638987225568135E-2</v>
      </c>
      <c r="NW9" s="2">
        <v>0.99460000000000004</v>
      </c>
      <c r="NY9" s="2">
        <v>5.0299999999999997E-3</v>
      </c>
      <c r="NZ9" s="2">
        <f t="shared" ref="NZ9:NZ28" si="105">NY9 * $NY$2/(NY9 * $NY$2+(1-NY9)*$BI$3)</f>
        <v>1.6574878679235946E-2</v>
      </c>
      <c r="OA9" s="2">
        <v>0.995</v>
      </c>
      <c r="OC9" s="2">
        <v>0.95599999999999996</v>
      </c>
      <c r="OD9" s="2">
        <f t="shared" ref="OD9:OD25" si="106">1-OC9</f>
        <v>4.4000000000000039E-2</v>
      </c>
      <c r="OE9" s="2">
        <v>0.99299999999999999</v>
      </c>
      <c r="OG9" s="2">
        <v>0.03</v>
      </c>
      <c r="OH9" s="2">
        <f t="shared" ref="OH9:OH35" si="107">OG9 * $OG$2/(OG9 * $OG$2+(1-OG9)*$BI$3)</f>
        <v>7.3295097485502461E-2</v>
      </c>
      <c r="OI9" s="2">
        <v>0.96399999999999997</v>
      </c>
      <c r="OK9" s="2">
        <v>7.0000000000000007E-2</v>
      </c>
      <c r="OL9" s="2">
        <f t="shared" ref="OL9:OL33" si="108">OK9 * $OG$2/(OK9 * $OG$2+(1-OK9)*$BI$3)</f>
        <v>0.16141569709968293</v>
      </c>
      <c r="OM9" s="2">
        <v>0.93</v>
      </c>
      <c r="OO9" s="2">
        <v>0.13550000000000001</v>
      </c>
      <c r="OP9" s="2">
        <f t="shared" ref="OP9:OP27" si="109">$OO$2*OO9/(1+$OO$2*OO9)</f>
        <v>1.9937043401838116E-2</v>
      </c>
      <c r="OQ9" s="2">
        <v>0.99760000000000004</v>
      </c>
      <c r="OS9" s="2">
        <v>6.7199999999999996E-2</v>
      </c>
      <c r="OT9" s="2">
        <f t="shared" ref="OT9:OT25" si="110">$OS$2*OS9/(1+$OS$2*OS9)</f>
        <v>9.987970007419229E-3</v>
      </c>
      <c r="OU9" s="2">
        <v>0.99880000000000002</v>
      </c>
      <c r="OW9" s="2">
        <v>0.13320000000000001</v>
      </c>
      <c r="OX9" s="2">
        <f t="shared" ref="OX9:OX27" si="111">$OW$2*OW9/(1+$OW$2*OW9)</f>
        <v>1.9863812429063873E-2</v>
      </c>
      <c r="OY9" s="2">
        <v>0.99760000000000004</v>
      </c>
      <c r="PA9" s="2">
        <v>0.11260000000000001</v>
      </c>
      <c r="PB9" s="2">
        <f t="shared" ref="PB9:PB32" si="112">$PA$2*PA9/(1+$PA$2*PA9)</f>
        <v>1.9882675722177105E-2</v>
      </c>
      <c r="PC9" s="2">
        <v>0.998</v>
      </c>
    </row>
    <row r="10" spans="1:419" ht="49" customHeight="1">
      <c r="P10" s="2">
        <v>3</v>
      </c>
      <c r="Q10" s="2">
        <f t="shared" si="4"/>
        <v>5.1273901968132293E-2</v>
      </c>
      <c r="R10" s="2">
        <f t="shared" si="5"/>
        <v>0.14917440138037943</v>
      </c>
      <c r="S10" s="2">
        <f t="shared" si="6"/>
        <v>0.94872609803186769</v>
      </c>
      <c r="T10" s="2">
        <v>0.7147</v>
      </c>
      <c r="U10" s="2">
        <v>0.75900000000000001</v>
      </c>
      <c r="W10" s="2">
        <v>1</v>
      </c>
      <c r="X10" s="2">
        <f>$BJ$3*W10/(1+$BJ$3*W10)</f>
        <v>5.5216010687396483E-2</v>
      </c>
      <c r="Y10" s="2">
        <v>0.96699999999999997</v>
      </c>
      <c r="AA10" s="2">
        <v>1</v>
      </c>
      <c r="AB10" s="2">
        <f t="shared" si="9"/>
        <v>0.14410161910296715</v>
      </c>
      <c r="AC10" s="2">
        <v>0.97</v>
      </c>
      <c r="AE10" s="2">
        <v>1</v>
      </c>
      <c r="AF10" s="2">
        <f t="shared" si="7"/>
        <v>5.0774994755531842E-2</v>
      </c>
      <c r="AG10" s="2">
        <v>0.96799999999999997</v>
      </c>
      <c r="AI10" s="2">
        <v>1</v>
      </c>
      <c r="AJ10" s="2">
        <f t="shared" si="10"/>
        <v>6.9378745168912417E-2</v>
      </c>
      <c r="AK10" s="2">
        <v>0.96819999999999995</v>
      </c>
      <c r="AM10" s="2">
        <v>0.96399999999999997</v>
      </c>
      <c r="AN10" s="2" t="s">
        <v>263</v>
      </c>
      <c r="AO10" s="2" t="s">
        <v>264</v>
      </c>
      <c r="AQ10" s="2">
        <v>0.1003</v>
      </c>
      <c r="AR10" s="2">
        <f t="shared" si="11"/>
        <v>8.4528386113373218E-3</v>
      </c>
      <c r="AS10" s="2">
        <v>0.99670000000000003</v>
      </c>
      <c r="AT10" s="2">
        <v>0.53680000000000005</v>
      </c>
      <c r="AU10" s="2">
        <v>0.91769999999999996</v>
      </c>
      <c r="AV10" s="2" t="s">
        <v>265</v>
      </c>
      <c r="AY10" s="2">
        <v>1.4990000000000001</v>
      </c>
      <c r="AZ10" s="2">
        <f t="shared" si="12"/>
        <v>0.20295552381033677</v>
      </c>
      <c r="BA10" s="2">
        <v>0.96499999999999997</v>
      </c>
      <c r="BB10" s="2">
        <v>0.65900000000000003</v>
      </c>
      <c r="BC10" s="2">
        <v>1.5</v>
      </c>
      <c r="BD10" s="2">
        <v>0.96199999999999997</v>
      </c>
      <c r="BE10" s="2">
        <v>0.71599999999999997</v>
      </c>
      <c r="BG10" s="2">
        <v>5.0000000000000001E-3</v>
      </c>
      <c r="BH10" s="2">
        <f t="shared" si="13"/>
        <v>8.293016878920665E-4</v>
      </c>
      <c r="BI10" s="2">
        <v>0.99980000000000002</v>
      </c>
      <c r="BJ10" s="2">
        <v>0.99980000000000002</v>
      </c>
      <c r="BK10" s="2">
        <v>0.97599999999999998</v>
      </c>
      <c r="BL10" s="2">
        <v>0.97499999999999998</v>
      </c>
      <c r="BM10" s="2" t="s">
        <v>266</v>
      </c>
      <c r="BN10" s="2" t="s">
        <v>266</v>
      </c>
      <c r="BP10" s="2">
        <v>0.3</v>
      </c>
      <c r="BQ10" s="2">
        <f t="shared" si="14"/>
        <v>4.08718091603456E-2</v>
      </c>
      <c r="BR10" s="2">
        <v>0.98819999999999997</v>
      </c>
      <c r="BT10" s="2">
        <v>0.3</v>
      </c>
      <c r="BU10" s="2">
        <f t="shared" si="15"/>
        <v>4.9680516844555378E-2</v>
      </c>
      <c r="BV10" s="2">
        <v>0.98839999999999995</v>
      </c>
      <c r="BX10" s="2">
        <v>0.3</v>
      </c>
      <c r="BY10" s="2">
        <f t="shared" si="16"/>
        <v>3.8130294581735044E-2</v>
      </c>
      <c r="BZ10" s="2">
        <v>0.98860000000000003</v>
      </c>
      <c r="CB10" s="2">
        <v>0.4</v>
      </c>
      <c r="CC10" s="2">
        <f t="shared" si="17"/>
        <v>4.5935387080805003E-2</v>
      </c>
      <c r="CD10" s="2">
        <v>0.99239999999999995</v>
      </c>
      <c r="CF10" s="2">
        <v>0.4</v>
      </c>
      <c r="CG10" s="2">
        <f t="shared" si="18"/>
        <v>5.6959851310482541E-2</v>
      </c>
      <c r="CH10" s="2">
        <v>0.9929</v>
      </c>
      <c r="CJ10" s="2">
        <v>0.3</v>
      </c>
      <c r="CK10" s="2">
        <f t="shared" si="19"/>
        <v>3.1930213630349015E-2</v>
      </c>
      <c r="CL10" s="2">
        <v>0.98750000000000004</v>
      </c>
      <c r="CN10" s="2">
        <v>0.4</v>
      </c>
      <c r="CO10" s="2">
        <f t="shared" si="20"/>
        <v>5.8293869568427387E-2</v>
      </c>
      <c r="CP10" s="2">
        <v>0.99309999999999998</v>
      </c>
      <c r="CR10" s="2">
        <v>0.4</v>
      </c>
      <c r="CS10" s="2">
        <f t="shared" si="44"/>
        <v>6.001206342918277E-2</v>
      </c>
      <c r="CT10" s="2">
        <v>0.99319999999999997</v>
      </c>
      <c r="CV10" s="2">
        <v>0.4</v>
      </c>
      <c r="CW10" s="2">
        <f t="shared" si="21"/>
        <v>6.0659809082487817E-2</v>
      </c>
      <c r="CX10" s="2">
        <v>0.99299999999999999</v>
      </c>
      <c r="CZ10" s="2">
        <v>0.3</v>
      </c>
      <c r="DA10" s="2">
        <f t="shared" si="22"/>
        <v>2.0268681516780834E-2</v>
      </c>
      <c r="DB10" s="2">
        <v>0.99</v>
      </c>
      <c r="DD10" s="2">
        <v>0.3</v>
      </c>
      <c r="DE10" s="2">
        <f t="shared" si="23"/>
        <v>2.9437170615239774E-2</v>
      </c>
      <c r="DF10" s="2">
        <v>0.9909</v>
      </c>
      <c r="DH10" s="2">
        <v>0.3</v>
      </c>
      <c r="DI10" s="2">
        <f>$CB$3*DH10/(1+$CB$3*DH10)</f>
        <v>7.2702016502194891E-2</v>
      </c>
      <c r="DJ10" s="2">
        <v>0.98899999999999999</v>
      </c>
      <c r="DL10" s="2">
        <v>0.3</v>
      </c>
      <c r="DM10" s="2">
        <f t="shared" si="45"/>
        <v>4.6920122375456279E-2</v>
      </c>
      <c r="DN10" s="2">
        <v>0.98670000000000002</v>
      </c>
      <c r="DP10" s="2">
        <v>0.4</v>
      </c>
      <c r="DQ10" s="2">
        <f>$CD$3*DP9/(1+$CD$3*DP9)</f>
        <v>3.0929813153577276E-2</v>
      </c>
      <c r="DR10" s="2">
        <v>0.91149999999999998</v>
      </c>
      <c r="DS10">
        <f t="shared" si="24"/>
        <v>0.98694953373358874</v>
      </c>
      <c r="DU10" s="2">
        <v>0.4</v>
      </c>
      <c r="DV10" s="2">
        <f t="shared" si="25"/>
        <v>4.668934274950047E-2</v>
      </c>
      <c r="DW10" s="2">
        <v>0.98550000000000004</v>
      </c>
      <c r="DX10">
        <f t="shared" si="26"/>
        <v>0.98589753827697413</v>
      </c>
      <c r="DZ10" s="2">
        <v>0.4</v>
      </c>
      <c r="EA10" s="2">
        <f t="shared" ref="EA10:EA13" si="113">$CF$3*DZ10/(1+$CF$3*DZ10)</f>
        <v>4.6729328325484737E-2</v>
      </c>
      <c r="EB10" s="2">
        <v>0.84989999999999999</v>
      </c>
      <c r="EC10">
        <f t="shared" si="27"/>
        <v>0.98782610495573842</v>
      </c>
      <c r="EE10" s="2">
        <v>4.0119999999999996</v>
      </c>
      <c r="EF10" s="2">
        <f t="shared" si="28"/>
        <v>0.29218306512875597</v>
      </c>
      <c r="EG10" s="2">
        <v>1.23</v>
      </c>
      <c r="EH10">
        <f t="shared" si="29"/>
        <v>0.83711221141098335</v>
      </c>
      <c r="EJ10" s="2">
        <v>2.1579999999999999</v>
      </c>
      <c r="EK10" s="2">
        <f t="shared" si="30"/>
        <v>0.24440631349300973</v>
      </c>
      <c r="EL10" s="2">
        <v>1.1100000000000001</v>
      </c>
      <c r="EM10">
        <f t="shared" si="31"/>
        <v>0.91731491250019648</v>
      </c>
      <c r="EO10" s="2">
        <v>2.2200000000000002</v>
      </c>
      <c r="EP10" s="2">
        <f t="shared" si="32"/>
        <v>0.20897340568589917</v>
      </c>
      <c r="EQ10" s="2">
        <v>0.95</v>
      </c>
      <c r="ER10">
        <f t="shared" si="33"/>
        <v>0.92682889589713979</v>
      </c>
      <c r="ET10" s="2">
        <v>3.55</v>
      </c>
      <c r="EU10" s="2">
        <f t="shared" si="34"/>
        <v>0.30034017460710605</v>
      </c>
      <c r="EV10" s="2">
        <v>0.98</v>
      </c>
      <c r="EW10">
        <f t="shared" si="35"/>
        <v>0.88219091951636441</v>
      </c>
      <c r="EY10" s="2">
        <v>2.7679999999999998</v>
      </c>
      <c r="EZ10" s="2">
        <f t="shared" si="36"/>
        <v>0.37069638134309096</v>
      </c>
      <c r="FA10" s="2">
        <v>0.81</v>
      </c>
      <c r="FB10">
        <f t="shared" si="37"/>
        <v>0.92239556281327817</v>
      </c>
      <c r="FD10" s="2">
        <v>1.7989999999999999</v>
      </c>
      <c r="FE10" s="2">
        <f>$CL$3*FD10/(1+$CL$3*FD10)</f>
        <v>0.31852171631750476</v>
      </c>
      <c r="FF10" s="2">
        <v>0.92</v>
      </c>
      <c r="FG10">
        <f>EXP(-2*FD10*FF10/55.51)</f>
        <v>0.94211137580324344</v>
      </c>
      <c r="FI10" s="2">
        <v>1.7090000000000001</v>
      </c>
      <c r="FJ10" s="2">
        <f t="shared" si="38"/>
        <v>0.25462802021278863</v>
      </c>
      <c r="FK10" s="2">
        <v>1.47</v>
      </c>
      <c r="FL10">
        <f t="shared" si="46"/>
        <v>0.87304187908091491</v>
      </c>
      <c r="FN10" s="2">
        <v>1.875</v>
      </c>
      <c r="FO10" s="2">
        <f>$CN$3*FN10/(1+$CN$3*FN10)</f>
        <v>0.35526506664947372</v>
      </c>
      <c r="FP10" s="2">
        <v>1.37</v>
      </c>
      <c r="FQ10">
        <f t="shared" si="47"/>
        <v>0.87037916747218236</v>
      </c>
      <c r="FS10" s="2">
        <v>1.2989999999999999</v>
      </c>
      <c r="FT10" s="2">
        <f t="shared" si="39"/>
        <v>0.17076479541975584</v>
      </c>
      <c r="FU10" s="2">
        <v>1.1200000000000001</v>
      </c>
      <c r="FV10">
        <f t="shared" si="48"/>
        <v>0.92438373590379708</v>
      </c>
      <c r="FX10" s="2">
        <v>1.345</v>
      </c>
      <c r="FY10" s="2">
        <f t="shared" si="40"/>
        <v>0.24969613631400547</v>
      </c>
      <c r="FZ10" s="2">
        <v>1.22</v>
      </c>
      <c r="GA10">
        <f t="shared" si="49"/>
        <v>0.91513716422800773</v>
      </c>
      <c r="GC10" s="2">
        <v>1.534</v>
      </c>
      <c r="GD10" s="2">
        <f t="shared" si="41"/>
        <v>0.34372592335498442</v>
      </c>
      <c r="GE10" s="2">
        <v>1.42</v>
      </c>
      <c r="GF10">
        <f t="shared" si="50"/>
        <v>0.88894167468778684</v>
      </c>
      <c r="GH10" s="2">
        <v>0.97499999999999998</v>
      </c>
      <c r="GI10" s="2">
        <f>$CR$3*GH10/(1+$CR$3*GH10)</f>
        <v>0.16876156070835646</v>
      </c>
      <c r="GJ10" s="2">
        <v>1.2</v>
      </c>
      <c r="GK10">
        <f t="shared" si="51"/>
        <v>0.93872580476906919</v>
      </c>
      <c r="GM10" s="2">
        <v>1.4450000000000001</v>
      </c>
      <c r="GN10" s="2">
        <f t="shared" si="42"/>
        <v>0.30038975986088384</v>
      </c>
      <c r="GO10" s="2">
        <v>1.24</v>
      </c>
      <c r="GP10">
        <f t="shared" si="52"/>
        <v>0.907704307439411</v>
      </c>
      <c r="GR10" s="2">
        <f t="shared" si="53"/>
        <v>3.5812450198311443</v>
      </c>
      <c r="GS10" s="2">
        <v>15.5</v>
      </c>
      <c r="GT10" s="2">
        <f t="shared" si="54"/>
        <v>0.22279003160527228</v>
      </c>
      <c r="GU10" s="2">
        <v>0.91</v>
      </c>
      <c r="GV10" s="2">
        <f t="shared" si="55"/>
        <v>0.93939465958740132</v>
      </c>
      <c r="GW10" s="2">
        <f t="shared" si="56"/>
        <v>0.96870893475133024</v>
      </c>
      <c r="GY10" s="2">
        <v>0.3</v>
      </c>
      <c r="GZ10" s="2">
        <v>0.86099999999999999</v>
      </c>
      <c r="HA10" s="2">
        <f t="shared" si="57"/>
        <v>3.4046672928993604E-2</v>
      </c>
      <c r="HB10" s="2">
        <f t="shared" si="58"/>
        <v>0.99073673953203889</v>
      </c>
      <c r="HD10" s="2">
        <v>3.0000000000000001E-3</v>
      </c>
      <c r="HE10" s="2">
        <v>0.8085</v>
      </c>
      <c r="HF10" s="2">
        <v>0.93089999999999995</v>
      </c>
      <c r="HG10" s="2">
        <f t="shared" si="59"/>
        <v>3.9601186247545796E-4</v>
      </c>
      <c r="HH10" s="2">
        <v>0.99984899999999999</v>
      </c>
      <c r="HI10" s="2">
        <v>-3</v>
      </c>
      <c r="HK10" s="2">
        <v>3.0000000000000001E-3</v>
      </c>
      <c r="HL10" s="2">
        <v>0.81220000000000003</v>
      </c>
      <c r="HM10" s="2">
        <v>0.93310000000000004</v>
      </c>
      <c r="HN10" s="2">
        <f t="shared" si="60"/>
        <v>5.4020580995357489E-4</v>
      </c>
      <c r="HO10" s="2">
        <v>0.99984899999999999</v>
      </c>
      <c r="HP10" s="2">
        <v>-3</v>
      </c>
      <c r="HR10" s="2">
        <v>3.0000000000000001E-3</v>
      </c>
      <c r="HS10" s="2">
        <v>0.81989999999999996</v>
      </c>
      <c r="HT10" s="2">
        <v>0.93759999999999999</v>
      </c>
      <c r="HU10" s="2">
        <f t="shared" si="61"/>
        <v>4.6258577536792173E-4</v>
      </c>
      <c r="HV10" s="2">
        <v>0.99984799999999996</v>
      </c>
      <c r="HW10" s="2">
        <v>-3</v>
      </c>
      <c r="HY10" s="2">
        <v>3.0000000000000001E-3</v>
      </c>
      <c r="HZ10" s="2">
        <v>0.82740000000000002</v>
      </c>
      <c r="IA10" s="2">
        <v>0.94199999999999995</v>
      </c>
      <c r="IB10" s="2">
        <f t="shared" si="62"/>
        <v>5.6982862021208761E-4</v>
      </c>
      <c r="IC10" s="2">
        <v>0.99984700000000004</v>
      </c>
      <c r="ID10" s="2">
        <v>-3</v>
      </c>
      <c r="IF10" s="2">
        <v>3.0000000000000001E-3</v>
      </c>
      <c r="IG10" s="2">
        <v>0.82730000000000004</v>
      </c>
      <c r="IH10" s="2">
        <v>0.94189999999999996</v>
      </c>
      <c r="II10" s="2">
        <f t="shared" si="63"/>
        <v>5.7026776911157657E-4</v>
      </c>
      <c r="IJ10" s="2">
        <v>0.99984700000000004</v>
      </c>
      <c r="IK10" s="2">
        <v>-3</v>
      </c>
      <c r="IM10" s="2">
        <v>3.0000000000000001E-3</v>
      </c>
      <c r="IN10" s="2">
        <v>0.8276</v>
      </c>
      <c r="IO10" s="2">
        <v>0.94210000000000005</v>
      </c>
      <c r="IP10" s="2">
        <f t="shared" si="64"/>
        <v>7.1421151733019482E-4</v>
      </c>
      <c r="IQ10" s="2">
        <v>0.99984700000000004</v>
      </c>
      <c r="IR10" s="2">
        <v>-3</v>
      </c>
      <c r="IT10" s="2">
        <v>3.0000000000000001E-3</v>
      </c>
      <c r="IU10" s="2">
        <v>0.81989999999999996</v>
      </c>
      <c r="IV10" s="2">
        <v>0.93759999999999999</v>
      </c>
      <c r="IW10" s="2">
        <f t="shared" si="65"/>
        <v>4.7410487794702849E-4</v>
      </c>
      <c r="IX10" s="2">
        <v>0.99984799999999996</v>
      </c>
      <c r="IY10" s="2">
        <v>-3</v>
      </c>
      <c r="JA10" s="2">
        <v>3.0000000000000001E-3</v>
      </c>
      <c r="JB10" s="2">
        <v>0.81459999999999999</v>
      </c>
      <c r="JC10" s="2">
        <v>0.9345</v>
      </c>
      <c r="JD10" s="2">
        <f t="shared" si="66"/>
        <v>4.7987754697946739E-4</v>
      </c>
      <c r="JE10" s="2">
        <v>0.99984799999999996</v>
      </c>
      <c r="JF10" s="2">
        <v>-3</v>
      </c>
      <c r="JH10" s="2">
        <v>3.0000000000000001E-3</v>
      </c>
      <c r="JI10" s="2">
        <v>0.82779999999999998</v>
      </c>
      <c r="JJ10" s="2">
        <v>0.94210000000000005</v>
      </c>
      <c r="JK10" s="2">
        <f t="shared" si="67"/>
        <v>8.4589681279546467E-4</v>
      </c>
      <c r="JL10" s="2">
        <v>0.99984700000000004</v>
      </c>
      <c r="JM10" s="2">
        <v>-3</v>
      </c>
      <c r="JO10" s="2">
        <v>3.0000000000000001E-3</v>
      </c>
      <c r="JP10" s="2">
        <v>0.82789999999999997</v>
      </c>
      <c r="JQ10" s="2">
        <v>0.94230000000000003</v>
      </c>
      <c r="JR10" s="2">
        <f t="shared" si="68"/>
        <v>5.6310421498979607E-4</v>
      </c>
      <c r="JS10" s="2">
        <v>0.99984700000000004</v>
      </c>
      <c r="JT10" s="2">
        <v>-3</v>
      </c>
      <c r="JV10" s="2">
        <v>3.0000000000000001E-3</v>
      </c>
      <c r="JW10" s="2">
        <v>0.81769999999999998</v>
      </c>
      <c r="JX10" s="2">
        <v>0.93630000000000002</v>
      </c>
      <c r="JY10" s="2">
        <f t="shared" si="43"/>
        <v>8.8068053813342097E-4</v>
      </c>
      <c r="JZ10" s="2">
        <v>0.99984799999999996</v>
      </c>
      <c r="KA10" s="2">
        <v>-3</v>
      </c>
      <c r="KC10" s="2">
        <v>3.0000000000000001E-3</v>
      </c>
      <c r="KD10" s="2">
        <v>0.81930000000000003</v>
      </c>
      <c r="KE10" s="2">
        <v>0.93720000000000003</v>
      </c>
      <c r="KF10" s="2">
        <f t="shared" si="69"/>
        <v>5.8223188853988295E-4</v>
      </c>
      <c r="KG10" s="2">
        <v>0.99984799999999996</v>
      </c>
      <c r="KH10" s="2">
        <v>-3</v>
      </c>
      <c r="KJ10" s="2">
        <v>0.3</v>
      </c>
      <c r="KK10" s="2">
        <v>0.69599999999999995</v>
      </c>
      <c r="KL10" s="2">
        <v>0.91300000000000003</v>
      </c>
      <c r="KM10" s="2">
        <f t="shared" si="70"/>
        <v>2.8543903001305552E-2</v>
      </c>
      <c r="KN10" s="2">
        <f t="shared" si="71"/>
        <v>0.99018004162224837</v>
      </c>
      <c r="KP10" s="2">
        <v>0.25600000000000001</v>
      </c>
      <c r="KQ10" s="2">
        <f t="shared" si="72"/>
        <v>5.4052194964936504E-2</v>
      </c>
      <c r="KR10" s="2">
        <v>1.002</v>
      </c>
      <c r="KT10" s="2">
        <v>0.3</v>
      </c>
      <c r="KU10" s="2">
        <f t="shared" si="73"/>
        <v>6.689782717828037E-2</v>
      </c>
      <c r="KV10" s="2">
        <v>0.94199999999999995</v>
      </c>
      <c r="KW10">
        <f t="shared" si="74"/>
        <v>0.98484311579740547</v>
      </c>
      <c r="KY10" s="2">
        <v>0.3</v>
      </c>
      <c r="KZ10" s="2">
        <f t="shared" si="75"/>
        <v>7.91523781810681E-2</v>
      </c>
      <c r="LA10" s="2">
        <v>0.91500000000000004</v>
      </c>
      <c r="LB10">
        <f t="shared" si="76"/>
        <v>0.98527433407580034</v>
      </c>
      <c r="LD10" s="2">
        <v>0.3</v>
      </c>
      <c r="LE10" s="2">
        <f t="shared" si="77"/>
        <v>9.1626705811499815E-2</v>
      </c>
      <c r="LF10" s="2">
        <v>0.88400000000000001</v>
      </c>
      <c r="LG10">
        <f t="shared" si="78"/>
        <v>0.98576966938960886</v>
      </c>
      <c r="LI10" s="2">
        <v>0.3</v>
      </c>
      <c r="LJ10" s="2">
        <f t="shared" si="79"/>
        <v>4.5353352909953903E-2</v>
      </c>
      <c r="LK10" s="2">
        <v>0.879</v>
      </c>
      <c r="LL10">
        <f t="shared" si="80"/>
        <v>0.98117741791524504</v>
      </c>
      <c r="LN10" s="2">
        <v>0.3</v>
      </c>
      <c r="LO10" s="2">
        <f t="shared" si="81"/>
        <v>0.10526391135670624</v>
      </c>
      <c r="LP10" s="2">
        <v>0.41399999999999998</v>
      </c>
      <c r="LQ10">
        <f t="shared" si="82"/>
        <v>0.98887517024307447</v>
      </c>
      <c r="LS10" s="2">
        <v>0.3</v>
      </c>
      <c r="LT10" s="2">
        <f t="shared" si="83"/>
        <v>6.6644651925190077E-2</v>
      </c>
      <c r="LU10" s="2">
        <v>0.85899999999999999</v>
      </c>
      <c r="LV10">
        <f t="shared" si="84"/>
        <v>0.98160172613649743</v>
      </c>
      <c r="LX10" s="2">
        <v>0.3</v>
      </c>
      <c r="LY10" s="2">
        <f t="shared" si="85"/>
        <v>7.8312131440063548E-2</v>
      </c>
      <c r="LZ10" s="2">
        <v>0.48599999999999999</v>
      </c>
      <c r="MA10">
        <f t="shared" si="86"/>
        <v>0.98954878240773292</v>
      </c>
      <c r="MC10" s="2">
        <v>0.3</v>
      </c>
      <c r="MD10" s="2">
        <f t="shared" si="87"/>
        <v>7.2910920645810243E-2</v>
      </c>
      <c r="ME10" s="2">
        <v>0.49299999999999999</v>
      </c>
      <c r="MF10">
        <f t="shared" si="88"/>
        <v>0.98939905117218663</v>
      </c>
      <c r="MH10" s="2">
        <v>0.3</v>
      </c>
      <c r="MI10" s="2">
        <f t="shared" si="89"/>
        <v>2.3697783696338768E-2</v>
      </c>
      <c r="MJ10" s="2">
        <v>0.96399999999999997</v>
      </c>
      <c r="MK10">
        <f t="shared" si="90"/>
        <v>0.9896343532872629</v>
      </c>
      <c r="MM10" s="2">
        <v>0.3</v>
      </c>
      <c r="MN10" s="2">
        <f t="shared" si="91"/>
        <v>3.6954928527610016E-2</v>
      </c>
      <c r="MO10" s="2">
        <v>0.98399999999999999</v>
      </c>
      <c r="MP10">
        <f t="shared" si="92"/>
        <v>0.98942043996149731</v>
      </c>
      <c r="MR10" s="2">
        <v>0.3</v>
      </c>
      <c r="MS10" s="2">
        <f t="shared" si="93"/>
        <v>2.92562744020704E-2</v>
      </c>
      <c r="MT10" s="2">
        <v>0.95799999999999996</v>
      </c>
      <c r="MU10">
        <f t="shared" si="94"/>
        <v>0.98969853630293603</v>
      </c>
      <c r="MW10" s="2">
        <v>0.3</v>
      </c>
      <c r="MX10" s="2">
        <f t="shared" si="95"/>
        <v>1.8552305764140454E-2</v>
      </c>
      <c r="MY10" s="2">
        <v>0.93600000000000005</v>
      </c>
      <c r="MZ10">
        <f t="shared" si="96"/>
        <v>0.98993390964254457</v>
      </c>
      <c r="NB10" s="2">
        <v>0.3</v>
      </c>
      <c r="NC10" s="2">
        <f t="shared" si="97"/>
        <v>1.2440289671014232E-2</v>
      </c>
      <c r="ND10" s="2">
        <v>0.89800000000000002</v>
      </c>
      <c r="NE10">
        <f t="shared" si="98"/>
        <v>0.99034059544763642</v>
      </c>
      <c r="NG10" s="2">
        <v>0.3</v>
      </c>
      <c r="NH10" s="2">
        <f t="shared" si="99"/>
        <v>3.0943899404224304E-2</v>
      </c>
      <c r="NI10" s="2">
        <v>0.90400000000000003</v>
      </c>
      <c r="NJ10">
        <f t="shared" si="100"/>
        <v>0.99027637079373654</v>
      </c>
      <c r="NL10" s="2">
        <v>0.3</v>
      </c>
      <c r="NM10" s="2">
        <f t="shared" si="101"/>
        <v>4.3306638399566805E-2</v>
      </c>
      <c r="NN10" s="2">
        <v>0.88300000000000001</v>
      </c>
      <c r="NO10">
        <f t="shared" si="102"/>
        <v>0.99050117530620008</v>
      </c>
      <c r="NQ10" s="2">
        <v>1</v>
      </c>
      <c r="NR10" s="2">
        <f t="shared" si="103"/>
        <v>8.4324552005787076E-2</v>
      </c>
      <c r="NS10" s="2">
        <v>0.98499999999999999</v>
      </c>
      <c r="NU10" s="2">
        <v>9.9226999999999996E-3</v>
      </c>
      <c r="NV10" s="2">
        <f t="shared" si="104"/>
        <v>0.15996679506743633</v>
      </c>
      <c r="NW10" s="2">
        <v>0.98980000000000001</v>
      </c>
      <c r="NY10" s="2">
        <v>9.92E-3</v>
      </c>
      <c r="NZ10" s="2">
        <f t="shared" si="105"/>
        <v>3.2323806815488888E-2</v>
      </c>
      <c r="OA10" s="2">
        <v>0.99099999999999999</v>
      </c>
      <c r="OC10" s="2">
        <v>0.90600000000000003</v>
      </c>
      <c r="OD10" s="2">
        <f t="shared" si="106"/>
        <v>9.3999999999999972E-2</v>
      </c>
      <c r="OE10" s="2">
        <v>0.98599999999999999</v>
      </c>
      <c r="OG10" s="2">
        <v>0.05</v>
      </c>
      <c r="OH10" s="2">
        <f t="shared" si="107"/>
        <v>0.11862857437138702</v>
      </c>
      <c r="OI10" s="2">
        <v>0.95199999999999996</v>
      </c>
      <c r="OK10" s="2">
        <v>0.1</v>
      </c>
      <c r="OL10" s="2">
        <f t="shared" si="108"/>
        <v>0.22127230373910331</v>
      </c>
      <c r="OM10" s="2">
        <v>0.90200000000000002</v>
      </c>
      <c r="OO10" s="2">
        <v>0.20580000000000001</v>
      </c>
      <c r="OP10" s="2">
        <f t="shared" si="109"/>
        <v>2.9970754956902306E-2</v>
      </c>
      <c r="OQ10" s="2">
        <v>0.99629999999999996</v>
      </c>
      <c r="OS10" s="2">
        <v>0.1346</v>
      </c>
      <c r="OT10" s="2">
        <f t="shared" si="110"/>
        <v>1.9807243173192202E-2</v>
      </c>
      <c r="OU10" s="2">
        <v>0.99760000000000004</v>
      </c>
      <c r="OW10" s="2">
        <v>0.2029</v>
      </c>
      <c r="OX10" s="2">
        <f t="shared" si="111"/>
        <v>2.9946742087531428E-2</v>
      </c>
      <c r="OY10" s="2">
        <v>0.99629999999999996</v>
      </c>
      <c r="PA10" s="2">
        <v>0.16850000000000001</v>
      </c>
      <c r="PB10" s="2">
        <f t="shared" si="112"/>
        <v>2.9462566060600978E-2</v>
      </c>
      <c r="PC10" s="2">
        <v>0.997</v>
      </c>
    </row>
    <row r="11" spans="1:419" ht="49" customHeight="1">
      <c r="A11" s="2">
        <v>6</v>
      </c>
      <c r="B11" s="4" t="s">
        <v>267</v>
      </c>
      <c r="C11" s="2" t="s">
        <v>268</v>
      </c>
      <c r="D11" s="2">
        <v>1962</v>
      </c>
      <c r="G11" s="2" t="s">
        <v>269</v>
      </c>
      <c r="P11" s="2">
        <v>4</v>
      </c>
      <c r="Q11" s="2">
        <f t="shared" si="4"/>
        <v>6.7216387142510672E-2</v>
      </c>
      <c r="R11" s="2">
        <f t="shared" si="5"/>
        <v>0.1894774723368661</v>
      </c>
      <c r="S11" s="2">
        <f t="shared" si="6"/>
        <v>0.93278361285748934</v>
      </c>
      <c r="T11" s="2">
        <v>0.78320000000000001</v>
      </c>
      <c r="U11" s="2">
        <v>0.84</v>
      </c>
      <c r="W11" s="2">
        <v>1.5</v>
      </c>
      <c r="X11" s="2">
        <f t="shared" si="8"/>
        <v>8.0598842749763366E-2</v>
      </c>
      <c r="Y11" s="2">
        <v>0.95</v>
      </c>
      <c r="AA11" s="2">
        <v>1.5</v>
      </c>
      <c r="AB11" s="2">
        <f t="shared" si="9"/>
        <v>0.20162517180028336</v>
      </c>
      <c r="AC11" s="2">
        <v>0.95499999999999996</v>
      </c>
      <c r="AE11" s="2">
        <v>1.5</v>
      </c>
      <c r="AF11" s="2">
        <f t="shared" si="7"/>
        <v>7.4276790313972899E-2</v>
      </c>
      <c r="AG11" s="2">
        <v>0.95199999999999996</v>
      </c>
      <c r="AI11" s="2">
        <v>1.5</v>
      </c>
      <c r="AJ11" s="2">
        <f t="shared" si="10"/>
        <v>0.10057909215151825</v>
      </c>
      <c r="AK11" s="2">
        <v>0.95250000000000001</v>
      </c>
      <c r="AM11" s="2">
        <v>0.94399999999999995</v>
      </c>
      <c r="AN11" s="2" t="s">
        <v>270</v>
      </c>
      <c r="AO11" s="2" t="s">
        <v>271</v>
      </c>
      <c r="AQ11" s="2">
        <v>0.2001</v>
      </c>
      <c r="AR11" s="2">
        <f t="shared" si="11"/>
        <v>1.6722888232988821E-2</v>
      </c>
      <c r="AS11" s="2">
        <v>0.99350000000000005</v>
      </c>
      <c r="AT11" s="2">
        <v>0.43940000000000001</v>
      </c>
      <c r="AU11" s="2">
        <v>0.89759999999999995</v>
      </c>
      <c r="AV11" s="2" t="s">
        <v>272</v>
      </c>
      <c r="AY11" s="2">
        <v>1.9970000000000001</v>
      </c>
      <c r="AZ11" s="2">
        <f t="shared" si="12"/>
        <v>0.25330248815515605</v>
      </c>
      <c r="BA11" s="2">
        <v>0.95499999999999996</v>
      </c>
      <c r="BB11" s="2">
        <v>0.63900000000000001</v>
      </c>
      <c r="BC11" s="2">
        <v>2.0009999999999999</v>
      </c>
      <c r="BD11" s="2">
        <v>0.95299999999999996</v>
      </c>
      <c r="BE11" s="2">
        <v>0.66700000000000004</v>
      </c>
      <c r="BG11" s="2">
        <v>0.01</v>
      </c>
      <c r="BH11" s="2">
        <f t="shared" si="13"/>
        <v>1.657229032949884E-3</v>
      </c>
      <c r="BI11" s="2">
        <v>0.99970000000000003</v>
      </c>
      <c r="BJ11" s="2">
        <v>0.99970000000000003</v>
      </c>
      <c r="BK11" s="2">
        <v>0.96799999999999997</v>
      </c>
      <c r="BL11" s="2">
        <v>0.96599999999999997</v>
      </c>
      <c r="BM11" s="2" t="s">
        <v>273</v>
      </c>
      <c r="BN11" s="2" t="s">
        <v>274</v>
      </c>
      <c r="BP11" s="2">
        <v>0.4</v>
      </c>
      <c r="BQ11" s="2">
        <f t="shared" si="14"/>
        <v>5.3763278066800521E-2</v>
      </c>
      <c r="BR11" s="2">
        <v>0.98480000000000001</v>
      </c>
      <c r="BT11" s="2">
        <v>0.4</v>
      </c>
      <c r="BU11" s="2">
        <f t="shared" si="15"/>
        <v>6.5161601774547648E-2</v>
      </c>
      <c r="BV11" s="2">
        <v>0.98499999999999999</v>
      </c>
      <c r="BX11" s="2">
        <v>0.4</v>
      </c>
      <c r="BY11" s="2">
        <f t="shared" si="16"/>
        <v>5.0202316404582663E-2</v>
      </c>
      <c r="BZ11" s="2">
        <v>0.98529999999999995</v>
      </c>
      <c r="CB11" s="2">
        <v>0.5</v>
      </c>
      <c r="CC11" s="2">
        <f t="shared" si="17"/>
        <v>5.6767326571109653E-2</v>
      </c>
      <c r="CD11" s="2">
        <v>0.99060000000000004</v>
      </c>
      <c r="CF11" s="2">
        <v>0.5</v>
      </c>
      <c r="CG11" s="2">
        <f t="shared" si="18"/>
        <v>7.0200166378382223E-2</v>
      </c>
      <c r="CH11" s="2">
        <v>0.99129999999999996</v>
      </c>
      <c r="CJ11" s="2">
        <v>0.4</v>
      </c>
      <c r="CK11" s="2">
        <f t="shared" si="19"/>
        <v>4.2125261969162102E-2</v>
      </c>
      <c r="CL11" s="2">
        <v>0.98329999999999995</v>
      </c>
      <c r="CN11" s="2">
        <v>0.5</v>
      </c>
      <c r="CO11" s="2">
        <f t="shared" si="20"/>
        <v>7.1820660900816624E-2</v>
      </c>
      <c r="CP11" s="2">
        <v>0.99160000000000004</v>
      </c>
      <c r="CR11" s="2">
        <v>0.5</v>
      </c>
      <c r="CS11" s="2">
        <f t="shared" si="44"/>
        <v>7.3906262458854816E-2</v>
      </c>
      <c r="CT11" s="2">
        <v>0.99170000000000003</v>
      </c>
      <c r="CV11" s="2">
        <v>0.5</v>
      </c>
      <c r="CW11" s="2">
        <f t="shared" si="21"/>
        <v>7.4692059830781532E-2</v>
      </c>
      <c r="CX11" s="2">
        <v>0.99139999999999995</v>
      </c>
      <c r="CZ11" s="2">
        <v>0.4</v>
      </c>
      <c r="DA11" s="2">
        <f t="shared" si="22"/>
        <v>2.6843547583457892E-2</v>
      </c>
      <c r="DB11" s="2">
        <v>0.98660000000000003</v>
      </c>
      <c r="DD11" s="2">
        <v>0.4</v>
      </c>
      <c r="DE11" s="2">
        <f t="shared" si="23"/>
        <v>3.8868171158356085E-2</v>
      </c>
      <c r="DF11" s="2">
        <v>0.98809999999999998</v>
      </c>
      <c r="DH11" s="2">
        <v>0.4</v>
      </c>
      <c r="DI11" s="2">
        <f>$CB$3*DH11/(1+$CB$3*DH11)</f>
        <v>9.464245619880203E-2</v>
      </c>
      <c r="DJ11" s="2">
        <v>0.9859</v>
      </c>
      <c r="DL11" s="2">
        <v>0.4</v>
      </c>
      <c r="DM11" s="2">
        <f t="shared" si="45"/>
        <v>6.1596786907398379E-2</v>
      </c>
      <c r="DN11" s="2">
        <v>0.98250000000000004</v>
      </c>
      <c r="DP11" s="2">
        <v>0.5</v>
      </c>
      <c r="DQ11" s="2">
        <f>$CD$3*DP10/(1+$CD$3*DP10)</f>
        <v>4.0818910447016757E-2</v>
      </c>
      <c r="DR11" s="2">
        <v>0.91020000000000001</v>
      </c>
      <c r="DS11">
        <f t="shared" si="24"/>
        <v>0.98373665421648882</v>
      </c>
      <c r="DU11" s="2">
        <v>0.5</v>
      </c>
      <c r="DV11" s="2">
        <f t="shared" si="25"/>
        <v>5.7688320989050329E-2</v>
      </c>
      <c r="DW11" s="2">
        <v>0.99950000000000006</v>
      </c>
      <c r="DX11">
        <f t="shared" si="26"/>
        <v>0.98215537048432389</v>
      </c>
      <c r="DZ11" s="2">
        <v>0.5</v>
      </c>
      <c r="EA11" s="2">
        <f t="shared" si="113"/>
        <v>5.7737155779604719E-2</v>
      </c>
      <c r="EB11" s="2">
        <v>0.83330000000000004</v>
      </c>
      <c r="EC11">
        <f t="shared" si="27"/>
        <v>0.98510040440198543</v>
      </c>
      <c r="EE11" s="2">
        <v>4.9889999999999999</v>
      </c>
      <c r="EF11" s="2">
        <f t="shared" si="28"/>
        <v>0.33920044482911493</v>
      </c>
      <c r="EG11" s="2">
        <v>1.26</v>
      </c>
      <c r="EH11">
        <f t="shared" si="29"/>
        <v>0.79732989957467659</v>
      </c>
      <c r="EJ11" s="2">
        <v>3.3029999999999999</v>
      </c>
      <c r="EK11" s="2">
        <f t="shared" si="30"/>
        <v>0.33114245477153503</v>
      </c>
      <c r="EL11" s="2">
        <v>1.26</v>
      </c>
      <c r="EM11">
        <f t="shared" si="31"/>
        <v>0.86075356367894651</v>
      </c>
      <c r="EO11" s="2">
        <v>3.0209999999999999</v>
      </c>
      <c r="EP11" s="2">
        <f t="shared" si="32"/>
        <v>0.26443491315550799</v>
      </c>
      <c r="EQ11" s="2">
        <v>0.96</v>
      </c>
      <c r="ER11">
        <f t="shared" si="33"/>
        <v>0.90078250538489457</v>
      </c>
      <c r="ET11" s="2">
        <v>4.4630000000000001</v>
      </c>
      <c r="EU11" s="2">
        <f t="shared" si="34"/>
        <v>0.35050847003203212</v>
      </c>
      <c r="EV11" s="2">
        <v>0.98</v>
      </c>
      <c r="EW11">
        <f t="shared" si="35"/>
        <v>0.85420517801429519</v>
      </c>
      <c r="EY11" s="2">
        <v>3.4849999999999999</v>
      </c>
      <c r="EZ11" s="2">
        <f t="shared" si="36"/>
        <v>0.42582946899819329</v>
      </c>
      <c r="FA11" s="2">
        <v>0.81</v>
      </c>
      <c r="FB11">
        <f t="shared" si="37"/>
        <v>0.90329508236438283</v>
      </c>
      <c r="FD11" s="2">
        <v>2.0139999999999998</v>
      </c>
      <c r="FE11" s="2">
        <f>$CL$3*FD11/(1+$CL$3*FD11)</f>
        <v>0.34351210807229721</v>
      </c>
      <c r="FF11" s="2">
        <v>0.84</v>
      </c>
      <c r="FG11">
        <f>EXP(-2*FD11*FF11/55.51)</f>
        <v>0.94086713797523047</v>
      </c>
      <c r="FI11" s="2">
        <v>2.254</v>
      </c>
      <c r="FJ11" s="2">
        <f t="shared" si="38"/>
        <v>0.31060730078174514</v>
      </c>
      <c r="FK11" s="2">
        <v>1.71</v>
      </c>
      <c r="FL11">
        <f t="shared" si="46"/>
        <v>0.81195921311206065</v>
      </c>
      <c r="FN11" s="2">
        <v>2.2730000000000001</v>
      </c>
      <c r="FO11" s="2">
        <f>$CN$3*FN11/(1+$CN$3*FN11)</f>
        <v>0.40047574887233683</v>
      </c>
      <c r="FP11" s="2">
        <v>1.38</v>
      </c>
      <c r="FQ11">
        <f t="shared" si="47"/>
        <v>0.84406736701409679</v>
      </c>
      <c r="FS11" s="2">
        <v>1.5029999999999999</v>
      </c>
      <c r="FT11" s="2">
        <f t="shared" si="39"/>
        <v>0.192422069880542</v>
      </c>
      <c r="FU11" s="2">
        <v>1.31</v>
      </c>
      <c r="FV11">
        <f t="shared" si="48"/>
        <v>0.89905643086863507</v>
      </c>
      <c r="FX11" s="2">
        <v>1.746</v>
      </c>
      <c r="FY11" s="2">
        <f t="shared" si="40"/>
        <v>0.3016822098473172</v>
      </c>
      <c r="FZ11" s="2">
        <v>1.36</v>
      </c>
      <c r="GA11">
        <f t="shared" si="49"/>
        <v>0.87956178088623849</v>
      </c>
      <c r="GC11" s="2">
        <v>1.96</v>
      </c>
      <c r="GD11" s="2">
        <f t="shared" si="41"/>
        <v>0.40091162080485371</v>
      </c>
      <c r="GE11" s="2">
        <v>1.6</v>
      </c>
      <c r="GF11">
        <f t="shared" si="50"/>
        <v>0.84410112430152451</v>
      </c>
      <c r="GH11" s="2">
        <v>1.214</v>
      </c>
      <c r="GI11" s="2">
        <f>$CR$3*GH11/(1+$CR$3*GH11)</f>
        <v>0.20178240074192089</v>
      </c>
      <c r="GJ11" s="2">
        <v>1.27</v>
      </c>
      <c r="GK11">
        <f t="shared" si="51"/>
        <v>0.92005259136495299</v>
      </c>
      <c r="GM11" s="2">
        <v>1.706</v>
      </c>
      <c r="GN11" s="2">
        <f t="shared" si="42"/>
        <v>0.33639513539410604</v>
      </c>
      <c r="GO11" s="2">
        <v>1.3</v>
      </c>
      <c r="GP11">
        <f t="shared" si="52"/>
        <v>0.88704507129596977</v>
      </c>
      <c r="GR11" s="2">
        <f t="shared" si="53"/>
        <v>4.6257748172818944</v>
      </c>
      <c r="GS11" s="2">
        <v>12</v>
      </c>
      <c r="GT11" s="2">
        <f t="shared" si="54"/>
        <v>0.27021196868575359</v>
      </c>
      <c r="GU11" s="2">
        <v>0.89</v>
      </c>
      <c r="GV11" s="2">
        <f t="shared" si="55"/>
        <v>0.92307782129128679</v>
      </c>
      <c r="GW11" s="2">
        <f t="shared" si="56"/>
        <v>0.96416572847020154</v>
      </c>
      <c r="GY11" s="2">
        <v>0.4</v>
      </c>
      <c r="GZ11" s="2">
        <v>0.84799999999999998</v>
      </c>
      <c r="HA11" s="2">
        <f t="shared" si="57"/>
        <v>4.4886155816615425E-2</v>
      </c>
      <c r="HB11" s="2">
        <f t="shared" si="58"/>
        <v>0.9878531544285728</v>
      </c>
      <c r="HD11" s="2">
        <v>4.0000000000000001E-3</v>
      </c>
      <c r="HE11" s="2">
        <v>0.78380000000000005</v>
      </c>
      <c r="HF11" s="2">
        <v>0.92110000000000003</v>
      </c>
      <c r="HG11" s="2">
        <f t="shared" si="59"/>
        <v>5.279461256577745E-4</v>
      </c>
      <c r="HH11" s="2">
        <v>0.99980100000000005</v>
      </c>
      <c r="HI11" s="2">
        <v>-5</v>
      </c>
      <c r="HK11" s="2">
        <v>4.0000000000000001E-3</v>
      </c>
      <c r="HL11" s="2">
        <v>0.78849999999999998</v>
      </c>
      <c r="HM11" s="2">
        <v>0.92400000000000004</v>
      </c>
      <c r="HN11" s="2">
        <f t="shared" si="60"/>
        <v>7.2014473781430838E-4</v>
      </c>
      <c r="HO11" s="2">
        <v>0.99980000000000002</v>
      </c>
      <c r="HP11" s="2">
        <v>-5</v>
      </c>
      <c r="HR11" s="2">
        <v>4.0000000000000001E-3</v>
      </c>
      <c r="HS11" s="2">
        <v>0.79820000000000002</v>
      </c>
      <c r="HT11" s="2">
        <v>0.92979999999999996</v>
      </c>
      <c r="HU11" s="2">
        <f t="shared" si="61"/>
        <v>6.1668594377540902E-4</v>
      </c>
      <c r="HV11" s="2">
        <v>0.99979899999999999</v>
      </c>
      <c r="HW11" s="2">
        <v>-5</v>
      </c>
      <c r="HY11" s="2">
        <v>4.0000000000000001E-3</v>
      </c>
      <c r="HZ11" s="2">
        <v>0.80759999999999998</v>
      </c>
      <c r="IA11" s="2">
        <v>0.93540000000000001</v>
      </c>
      <c r="IB11" s="2">
        <f t="shared" si="62"/>
        <v>7.596272078415437E-4</v>
      </c>
      <c r="IC11" s="2">
        <v>0.99979799999999996</v>
      </c>
      <c r="ID11" s="2">
        <v>-4</v>
      </c>
      <c r="IF11" s="2">
        <v>4.0000000000000001E-3</v>
      </c>
      <c r="IG11" s="2">
        <v>0.8075</v>
      </c>
      <c r="IH11" s="2">
        <v>0.93530000000000002</v>
      </c>
      <c r="II11" s="2">
        <f t="shared" si="63"/>
        <v>7.6021251725001443E-4</v>
      </c>
      <c r="IJ11" s="2">
        <v>0.99979799999999996</v>
      </c>
      <c r="IK11" s="2">
        <v>-4</v>
      </c>
      <c r="IM11" s="2">
        <v>4.0000000000000001E-3</v>
      </c>
      <c r="IN11" s="2">
        <v>0.80779999999999996</v>
      </c>
      <c r="IO11" s="2">
        <v>0.93559999999999999</v>
      </c>
      <c r="IP11" s="2">
        <f t="shared" si="64"/>
        <v>9.5205536680422408E-4</v>
      </c>
      <c r="IQ11" s="2">
        <v>0.99979799999999996</v>
      </c>
      <c r="IR11" s="2">
        <v>-4</v>
      </c>
      <c r="IT11" s="2">
        <v>4.0000000000000001E-3</v>
      </c>
      <c r="IU11" s="2">
        <v>0.79810000000000003</v>
      </c>
      <c r="IV11" s="2">
        <v>0.92969999999999997</v>
      </c>
      <c r="IW11" s="2">
        <f t="shared" si="65"/>
        <v>6.3203995285446952E-4</v>
      </c>
      <c r="IX11" s="2">
        <v>0.99979899999999999</v>
      </c>
      <c r="IY11" s="2">
        <v>-5</v>
      </c>
      <c r="JA11" s="2">
        <v>4.0000000000000001E-3</v>
      </c>
      <c r="JB11" s="2">
        <v>0.79159999999999997</v>
      </c>
      <c r="JC11" s="2">
        <v>0.92579999999999996</v>
      </c>
      <c r="JD11" s="2">
        <f t="shared" si="66"/>
        <v>6.3973439791476015E-4</v>
      </c>
      <c r="JE11" s="2">
        <v>0.99980000000000002</v>
      </c>
      <c r="JF11" s="2">
        <v>-5</v>
      </c>
      <c r="JH11" s="2">
        <v>4.0000000000000001E-3</v>
      </c>
      <c r="JI11" s="2">
        <v>0.80800000000000005</v>
      </c>
      <c r="JJ11" s="2">
        <v>0.9355</v>
      </c>
      <c r="JK11" s="2">
        <f t="shared" si="67"/>
        <v>1.1275444882976409E-3</v>
      </c>
      <c r="JL11" s="2">
        <v>0.99979799999999996</v>
      </c>
      <c r="JM11" s="2">
        <v>-4</v>
      </c>
      <c r="JO11" s="2">
        <v>4.0000000000000001E-3</v>
      </c>
      <c r="JP11" s="2">
        <v>0.80820000000000003</v>
      </c>
      <c r="JQ11" s="2">
        <v>0.93579999999999997</v>
      </c>
      <c r="JR11" s="2">
        <f t="shared" si="68"/>
        <v>7.506647191639265E-4</v>
      </c>
      <c r="JS11" s="2">
        <v>0.99979799999999996</v>
      </c>
      <c r="JT11" s="2">
        <v>-4</v>
      </c>
      <c r="JV11" s="2">
        <v>4.0000000000000001E-3</v>
      </c>
      <c r="JW11" s="2">
        <v>0.7954</v>
      </c>
      <c r="JX11" s="2">
        <v>0.92820000000000003</v>
      </c>
      <c r="JY11" s="2">
        <f t="shared" si="43"/>
        <v>1.1738961083590871E-3</v>
      </c>
      <c r="JZ11" s="2">
        <v>0.99979899999999999</v>
      </c>
      <c r="KA11" s="2">
        <v>-5</v>
      </c>
      <c r="KC11" s="2">
        <v>4.0000000000000001E-3</v>
      </c>
      <c r="KD11" s="2">
        <v>0.79730000000000001</v>
      </c>
      <c r="KE11" s="2">
        <v>0.92930000000000001</v>
      </c>
      <c r="KF11" s="2">
        <f t="shared" si="69"/>
        <v>7.761585499670593E-4</v>
      </c>
      <c r="KG11" s="2">
        <v>0.99979899999999999</v>
      </c>
      <c r="KH11" s="2">
        <v>-5</v>
      </c>
      <c r="KJ11" s="2">
        <v>0.4</v>
      </c>
      <c r="KK11" s="2">
        <v>0.67700000000000005</v>
      </c>
      <c r="KL11" s="2">
        <v>0.91</v>
      </c>
      <c r="KM11" s="2">
        <f t="shared" si="70"/>
        <v>3.7699837169959297E-2</v>
      </c>
      <c r="KN11" s="2">
        <f t="shared" si="71"/>
        <v>0.98697086956932889</v>
      </c>
      <c r="KP11" s="2">
        <v>0.38800000000000001</v>
      </c>
      <c r="KQ11" s="2">
        <f t="shared" si="72"/>
        <v>7.9701523684246697E-2</v>
      </c>
      <c r="KR11" s="2">
        <v>0.95899999999999996</v>
      </c>
      <c r="KT11" s="2">
        <v>0.4</v>
      </c>
      <c r="KU11" s="2">
        <f t="shared" si="73"/>
        <v>8.7251458572169219E-2</v>
      </c>
      <c r="KV11" s="2">
        <v>0.97599999999999998</v>
      </c>
      <c r="KW11">
        <f t="shared" si="74"/>
        <v>0.97912212352672057</v>
      </c>
      <c r="KY11" s="2">
        <v>0.4</v>
      </c>
      <c r="KZ11" s="2">
        <f t="shared" si="75"/>
        <v>0.1028235935862653</v>
      </c>
      <c r="LA11" s="2">
        <v>0.94699999999999995</v>
      </c>
      <c r="LB11">
        <f t="shared" si="76"/>
        <v>0.9797361414098692</v>
      </c>
      <c r="LD11" s="2">
        <v>0.4</v>
      </c>
      <c r="LE11" s="2">
        <f t="shared" si="77"/>
        <v>0.1185482136498098</v>
      </c>
      <c r="LF11" s="2">
        <v>0.90500000000000003</v>
      </c>
      <c r="LG11">
        <f t="shared" si="78"/>
        <v>0.98062609141659807</v>
      </c>
      <c r="LI11" s="2">
        <v>0.4</v>
      </c>
      <c r="LJ11" s="2">
        <f t="shared" si="79"/>
        <v>5.9570562301569381E-2</v>
      </c>
      <c r="LK11" s="2">
        <v>0.93</v>
      </c>
      <c r="LL11">
        <f t="shared" si="80"/>
        <v>0.97355011051366913</v>
      </c>
      <c r="LN11" s="2">
        <v>0.4</v>
      </c>
      <c r="LO11" s="2">
        <f t="shared" si="81"/>
        <v>0.1355941579995574</v>
      </c>
      <c r="LP11" s="2">
        <v>0.441</v>
      </c>
      <c r="LQ11">
        <f t="shared" si="82"/>
        <v>0.98423653570416847</v>
      </c>
      <c r="LS11" s="2">
        <v>0.4</v>
      </c>
      <c r="LT11" s="2">
        <f t="shared" si="83"/>
        <v>8.6928430893813066E-2</v>
      </c>
      <c r="LU11" s="2">
        <v>0.90500000000000003</v>
      </c>
      <c r="LV11">
        <f t="shared" si="84"/>
        <v>0.97425189466819928</v>
      </c>
      <c r="LX11" s="2">
        <v>0.4</v>
      </c>
      <c r="LY11" s="2">
        <f t="shared" si="85"/>
        <v>0.10175983213687743</v>
      </c>
      <c r="LZ11" s="2">
        <v>0.47399999999999998</v>
      </c>
      <c r="MA11">
        <f t="shared" si="86"/>
        <v>0.98643050386717535</v>
      </c>
      <c r="MC11" s="2">
        <v>0.4</v>
      </c>
      <c r="MD11" s="2">
        <f t="shared" si="87"/>
        <v>9.4907952138732515E-2</v>
      </c>
      <c r="ME11" s="2">
        <v>0.48499999999999999</v>
      </c>
      <c r="MF11">
        <f t="shared" si="88"/>
        <v>0.98611779579850944</v>
      </c>
      <c r="MH11" s="2">
        <v>0.4</v>
      </c>
      <c r="MI11" s="2">
        <f t="shared" si="89"/>
        <v>3.1349407767027902E-2</v>
      </c>
      <c r="MJ11" s="2">
        <v>0.97799999999999998</v>
      </c>
      <c r="MK11">
        <f t="shared" si="90"/>
        <v>0.98600410835325103</v>
      </c>
      <c r="MM11" s="2">
        <v>0.4</v>
      </c>
      <c r="MN11" s="2">
        <f t="shared" si="91"/>
        <v>4.8673660817912336E-2</v>
      </c>
      <c r="MO11" s="2">
        <v>1.0009999999999999</v>
      </c>
      <c r="MP11">
        <f t="shared" si="92"/>
        <v>0.98567732995176804</v>
      </c>
      <c r="MR11" s="2">
        <v>0.4</v>
      </c>
      <c r="MS11" s="2">
        <f t="shared" si="93"/>
        <v>3.8631626712197067E-2</v>
      </c>
      <c r="MT11" s="2">
        <v>0.96599999999999997</v>
      </c>
      <c r="MU11">
        <f t="shared" si="94"/>
        <v>0.98617464443665581</v>
      </c>
      <c r="MW11" s="2">
        <v>0.4</v>
      </c>
      <c r="MX11" s="2">
        <f t="shared" si="95"/>
        <v>2.4584375402358947E-2</v>
      </c>
      <c r="MY11" s="2">
        <v>0.94</v>
      </c>
      <c r="MZ11">
        <f t="shared" si="96"/>
        <v>0.98654424047634315</v>
      </c>
      <c r="NB11" s="2">
        <v>0.4</v>
      </c>
      <c r="NC11" s="2">
        <f t="shared" si="97"/>
        <v>1.6518554360953428E-2</v>
      </c>
      <c r="ND11" s="2">
        <v>0.89100000000000001</v>
      </c>
      <c r="NE11">
        <f t="shared" si="98"/>
        <v>0.9872411634147068</v>
      </c>
      <c r="NG11" s="2">
        <v>0.4</v>
      </c>
      <c r="NH11" s="2">
        <f t="shared" si="99"/>
        <v>4.0837310661285132E-2</v>
      </c>
      <c r="NI11" s="2">
        <v>0.89700000000000002</v>
      </c>
      <c r="NJ11">
        <f t="shared" si="100"/>
        <v>0.98715579946752674</v>
      </c>
      <c r="NL11" s="2">
        <v>0.4</v>
      </c>
      <c r="NM11" s="2">
        <f t="shared" si="101"/>
        <v>5.6920505943286966E-2</v>
      </c>
      <c r="NN11" s="2">
        <v>0.873</v>
      </c>
      <c r="NO11">
        <f t="shared" si="102"/>
        <v>0.98749729954970245</v>
      </c>
      <c r="NQ11" s="2">
        <v>2</v>
      </c>
      <c r="NR11" s="2">
        <f t="shared" si="103"/>
        <v>0.15553378709317842</v>
      </c>
      <c r="NS11" s="2">
        <v>0.96699999999999997</v>
      </c>
      <c r="NU11" s="2">
        <v>1.495E-2</v>
      </c>
      <c r="NV11" s="2">
        <f t="shared" si="104"/>
        <v>0.22382764302456748</v>
      </c>
      <c r="NW11" s="2">
        <v>0.98399999999999999</v>
      </c>
      <c r="NY11" s="2">
        <v>1.4999999999999999E-2</v>
      </c>
      <c r="NZ11" s="2">
        <f t="shared" si="105"/>
        <v>4.8316834869212295E-2</v>
      </c>
      <c r="OA11" s="2">
        <v>0.98599999999999999</v>
      </c>
      <c r="OC11" s="2">
        <v>0.81799999999999995</v>
      </c>
      <c r="OD11" s="2">
        <f t="shared" si="106"/>
        <v>0.18200000000000005</v>
      </c>
      <c r="OE11" s="2">
        <v>0.97499999999999998</v>
      </c>
      <c r="OG11" s="2">
        <v>7.0000000000000007E-2</v>
      </c>
      <c r="OH11" s="2">
        <f t="shared" si="107"/>
        <v>0.16141569709968293</v>
      </c>
      <c r="OI11" s="2">
        <v>0.93100000000000005</v>
      </c>
      <c r="OK11" s="2">
        <v>0.13</v>
      </c>
      <c r="OL11" s="2">
        <f t="shared" si="108"/>
        <v>0.27647763495313249</v>
      </c>
      <c r="OM11" s="2">
        <v>0.88100000000000001</v>
      </c>
      <c r="OO11" s="2">
        <v>0.27839999999999998</v>
      </c>
      <c r="OP11" s="2">
        <f t="shared" si="109"/>
        <v>4.0119355705995896E-2</v>
      </c>
      <c r="OQ11" s="2">
        <v>0.99509999999999998</v>
      </c>
      <c r="OS11" s="2">
        <v>0.20710000000000001</v>
      </c>
      <c r="OT11" s="2">
        <f t="shared" si="110"/>
        <v>3.0154365781022607E-2</v>
      </c>
      <c r="OU11" s="2">
        <v>0.99629999999999996</v>
      </c>
      <c r="OW11" s="2">
        <v>0.27179999999999999</v>
      </c>
      <c r="OX11" s="2">
        <f t="shared" si="111"/>
        <v>3.9712101078521425E-2</v>
      </c>
      <c r="OY11" s="2">
        <v>0.99509999999999998</v>
      </c>
      <c r="PA11" s="2">
        <v>0.22359999999999999</v>
      </c>
      <c r="PB11" s="2">
        <f t="shared" si="112"/>
        <v>3.8723833755146438E-2</v>
      </c>
      <c r="PC11" s="2">
        <v>0.996</v>
      </c>
    </row>
    <row r="12" spans="1:419" ht="49" customHeight="1">
      <c r="A12" s="2">
        <v>7</v>
      </c>
      <c r="B12" s="4" t="s">
        <v>275</v>
      </c>
      <c r="C12" s="2" t="s">
        <v>276</v>
      </c>
      <c r="F12" s="2" t="s">
        <v>277</v>
      </c>
      <c r="G12" s="2" t="s">
        <v>278</v>
      </c>
      <c r="P12" s="2">
        <v>5</v>
      </c>
      <c r="Q12" s="2">
        <f t="shared" si="4"/>
        <v>8.2631928995711312E-2</v>
      </c>
      <c r="R12" s="2">
        <f t="shared" si="5"/>
        <v>0.22613496979991718</v>
      </c>
      <c r="S12" s="2">
        <f t="shared" si="6"/>
        <v>0.91736807100428863</v>
      </c>
      <c r="T12" s="2">
        <v>0.87470000000000003</v>
      </c>
      <c r="U12" s="2">
        <v>0.93799999999999994</v>
      </c>
      <c r="W12" s="2">
        <v>2</v>
      </c>
      <c r="X12" s="2">
        <f t="shared" si="8"/>
        <v>0.10465347403405539</v>
      </c>
      <c r="Y12" s="2">
        <v>0.93200000000000005</v>
      </c>
      <c r="AA12" s="2">
        <v>2</v>
      </c>
      <c r="AB12" s="2">
        <f t="shared" si="9"/>
        <v>0.25190353146418937</v>
      </c>
      <c r="AC12" s="2">
        <v>0.94</v>
      </c>
      <c r="AE12" s="2">
        <v>2</v>
      </c>
      <c r="AF12" s="2">
        <f t="shared" si="7"/>
        <v>9.6642944510389517E-2</v>
      </c>
      <c r="AG12" s="2">
        <v>0.93700000000000006</v>
      </c>
      <c r="AI12" s="2">
        <v>2</v>
      </c>
      <c r="AJ12" s="2">
        <f t="shared" si="10"/>
        <v>0.12975523495738411</v>
      </c>
      <c r="AK12" s="2">
        <v>0.93630000000000002</v>
      </c>
      <c r="AM12" s="2">
        <v>0.92100000000000004</v>
      </c>
      <c r="AN12" s="2" t="s">
        <v>279</v>
      </c>
      <c r="AO12" s="2" t="s">
        <v>280</v>
      </c>
      <c r="AQ12" s="2">
        <v>0.29980000000000001</v>
      </c>
      <c r="AR12" s="2">
        <f t="shared" si="11"/>
        <v>2.4848043211501438E-2</v>
      </c>
      <c r="AS12" s="2">
        <v>0.99050000000000005</v>
      </c>
      <c r="AT12" s="2">
        <v>0.38250000000000001</v>
      </c>
      <c r="AU12" s="2">
        <v>0.88480000000000003</v>
      </c>
      <c r="AV12" s="2" t="s">
        <v>281</v>
      </c>
      <c r="AY12" s="2">
        <v>2</v>
      </c>
      <c r="AZ12" s="2">
        <f t="shared" si="12"/>
        <v>0.25358651678683924</v>
      </c>
      <c r="BA12" s="2">
        <v>0.95599999999999996</v>
      </c>
      <c r="BB12" s="2">
        <v>0.624</v>
      </c>
      <c r="BD12" s="2">
        <v>0.94399999999999995</v>
      </c>
      <c r="BE12" s="2">
        <v>0.64</v>
      </c>
      <c r="BG12" s="2">
        <v>0.02</v>
      </c>
      <c r="BH12" s="2">
        <f t="shared" si="13"/>
        <v>3.3089743375582796E-3</v>
      </c>
      <c r="BI12" s="2">
        <v>0.99929999999999997</v>
      </c>
      <c r="BJ12" s="2">
        <v>0.99929999999999997</v>
      </c>
      <c r="BK12" s="2">
        <v>0.95799999999999996</v>
      </c>
      <c r="BL12" s="2">
        <v>0.95399999999999996</v>
      </c>
      <c r="BM12" s="2" t="s">
        <v>282</v>
      </c>
      <c r="BN12" s="2" t="s">
        <v>283</v>
      </c>
      <c r="BP12" s="2">
        <v>0.5</v>
      </c>
      <c r="BQ12" s="2">
        <f t="shared" si="14"/>
        <v>6.631279921757012E-2</v>
      </c>
      <c r="BR12" s="2">
        <v>0.98150000000000004</v>
      </c>
      <c r="BT12" s="2">
        <v>0.5</v>
      </c>
      <c r="BU12" s="2">
        <f t="shared" si="15"/>
        <v>8.0146385504210854E-2</v>
      </c>
      <c r="BV12" s="2">
        <v>0.98150000000000004</v>
      </c>
      <c r="BX12" s="2">
        <v>0.5</v>
      </c>
      <c r="BY12" s="2">
        <f t="shared" si="16"/>
        <v>6.1975072456562995E-2</v>
      </c>
      <c r="BZ12" s="2">
        <v>0.98199999999999998</v>
      </c>
      <c r="CB12" s="2">
        <v>0.6</v>
      </c>
      <c r="CC12" s="2">
        <f t="shared" si="17"/>
        <v>6.73560671136543E-2</v>
      </c>
      <c r="CD12" s="2">
        <v>0.98880000000000001</v>
      </c>
      <c r="CF12" s="2">
        <v>0.6</v>
      </c>
      <c r="CG12" s="2">
        <f t="shared" si="18"/>
        <v>8.307384017368194E-2</v>
      </c>
      <c r="CH12" s="2">
        <v>0.98980000000000001</v>
      </c>
      <c r="CJ12" s="2">
        <v>0.5</v>
      </c>
      <c r="CK12" s="2">
        <f t="shared" si="19"/>
        <v>5.210781363643386E-2</v>
      </c>
      <c r="CL12" s="2">
        <v>0.97929999999999995</v>
      </c>
      <c r="CN12" s="2">
        <v>0.6</v>
      </c>
      <c r="CO12" s="2">
        <f t="shared" si="20"/>
        <v>8.4964353871369414E-2</v>
      </c>
      <c r="CP12" s="2">
        <v>0.99009999999999998</v>
      </c>
      <c r="CR12" s="2">
        <v>0.6</v>
      </c>
      <c r="CS12" s="2">
        <f t="shared" si="44"/>
        <v>8.7395697085313417E-2</v>
      </c>
      <c r="CT12" s="2">
        <v>0.99009999999999998</v>
      </c>
      <c r="CV12" s="2">
        <v>0.6</v>
      </c>
      <c r="CW12" s="2">
        <f t="shared" si="21"/>
        <v>8.8311242081481708E-2</v>
      </c>
      <c r="CX12" s="2">
        <v>0.98980000000000001</v>
      </c>
      <c r="CZ12" s="2">
        <v>0.5</v>
      </c>
      <c r="DA12" s="2">
        <f t="shared" si="22"/>
        <v>3.3330755548681458E-2</v>
      </c>
      <c r="DB12" s="2">
        <v>0.98309999999999997</v>
      </c>
      <c r="DD12" s="2">
        <v>0.5</v>
      </c>
      <c r="DE12" s="2">
        <f t="shared" si="23"/>
        <v>4.8117652658131449E-2</v>
      </c>
      <c r="DF12" s="2">
        <v>0.98540000000000005</v>
      </c>
      <c r="DL12" s="2">
        <v>0.5</v>
      </c>
      <c r="DM12" s="2">
        <f t="shared" si="45"/>
        <v>7.5828288896076887E-2</v>
      </c>
      <c r="DN12" s="2">
        <v>0.97809999999999997</v>
      </c>
      <c r="DP12" s="2">
        <v>0.6</v>
      </c>
      <c r="DQ12" s="2">
        <f>$CD$3*DP11/(1+$CD$3*DP11)</f>
        <v>5.0508215477665576E-2</v>
      </c>
      <c r="DR12" s="2">
        <v>0.90959999999999996</v>
      </c>
      <c r="DS12">
        <f t="shared" si="24"/>
        <v>0.98052858129423781</v>
      </c>
      <c r="DU12" s="2">
        <v>0.6</v>
      </c>
      <c r="DV12" s="2">
        <f t="shared" si="25"/>
        <v>6.8436389110394E-2</v>
      </c>
      <c r="DW12" s="2">
        <v>1.0135000000000001</v>
      </c>
      <c r="DX12">
        <f t="shared" si="26"/>
        <v>0.97832870538154948</v>
      </c>
      <c r="DZ12" s="2">
        <v>0.6</v>
      </c>
      <c r="EA12" s="2">
        <f t="shared" si="113"/>
        <v>6.8493661099363778E-2</v>
      </c>
      <c r="EB12" s="2">
        <v>0.81730000000000003</v>
      </c>
      <c r="EC12">
        <f t="shared" si="27"/>
        <v>0.98248699899859548</v>
      </c>
      <c r="EE12" s="2">
        <v>5.8010000000000002</v>
      </c>
      <c r="EF12" s="2">
        <f t="shared" si="28"/>
        <v>0.37377294330768335</v>
      </c>
      <c r="EG12" s="2">
        <v>1.35</v>
      </c>
      <c r="EH12">
        <f t="shared" si="29"/>
        <v>0.75415303213518359</v>
      </c>
      <c r="EJ12" s="2">
        <v>3.9580000000000002</v>
      </c>
      <c r="EK12" s="2">
        <f t="shared" si="30"/>
        <v>0.372357869843366</v>
      </c>
      <c r="EL12" s="2">
        <v>1.34</v>
      </c>
      <c r="EM12">
        <f t="shared" si="31"/>
        <v>0.82605773211349576</v>
      </c>
      <c r="EO12" s="2">
        <v>3.81</v>
      </c>
      <c r="EP12" s="2">
        <f t="shared" si="32"/>
        <v>0.31195343300834599</v>
      </c>
      <c r="EQ12" s="2">
        <v>0.97</v>
      </c>
      <c r="ER12">
        <f t="shared" si="33"/>
        <v>0.87532994246531504</v>
      </c>
      <c r="ET12" s="2">
        <v>5.9960000000000004</v>
      </c>
      <c r="EU12" s="2">
        <f t="shared" si="34"/>
        <v>0.42030206065458381</v>
      </c>
      <c r="EV12" s="2">
        <v>1.07</v>
      </c>
      <c r="EW12">
        <f t="shared" si="35"/>
        <v>0.7936160749499328</v>
      </c>
      <c r="EY12" s="2">
        <v>4.32</v>
      </c>
      <c r="EZ12" s="2">
        <f t="shared" si="36"/>
        <v>0.47898735148013444</v>
      </c>
      <c r="FA12" s="2">
        <v>0.79</v>
      </c>
      <c r="FB12">
        <f t="shared" si="37"/>
        <v>0.88429759370363636</v>
      </c>
      <c r="FD12" s="2">
        <v>2.5950000000000002</v>
      </c>
      <c r="FE12" s="2">
        <f>$CL$3*FD12/(1+$CL$3*FD12)</f>
        <v>0.40270227644198947</v>
      </c>
      <c r="FF12" s="2">
        <v>0.98</v>
      </c>
      <c r="FG12">
        <f>EXP(-2*FD12*FF12/55.51)</f>
        <v>0.91244567100575402</v>
      </c>
      <c r="FI12" s="2">
        <v>3.0219999999999998</v>
      </c>
      <c r="FJ12" s="2">
        <f t="shared" si="38"/>
        <v>0.37658486932327373</v>
      </c>
      <c r="FK12" s="2">
        <v>2.06</v>
      </c>
      <c r="FL12">
        <f t="shared" si="46"/>
        <v>0.71430648117847162</v>
      </c>
      <c r="FN12" s="2">
        <v>2.915</v>
      </c>
      <c r="FO12" s="2">
        <f>$CN$3*FN12/(1+$CN$3*FN12)</f>
        <v>0.46139848314732013</v>
      </c>
      <c r="FP12" s="2">
        <v>1.75</v>
      </c>
      <c r="FQ12">
        <f t="shared" si="47"/>
        <v>0.75904549040402636</v>
      </c>
      <c r="FS12" s="2">
        <v>1.7969999999999999</v>
      </c>
      <c r="FT12" s="2">
        <f t="shared" si="39"/>
        <v>0.22171624006041163</v>
      </c>
      <c r="FU12" s="2">
        <v>1.35</v>
      </c>
      <c r="FV12">
        <f t="shared" si="48"/>
        <v>0.87712233019881447</v>
      </c>
      <c r="FX12" s="2">
        <v>1.996</v>
      </c>
      <c r="FY12" s="2">
        <f t="shared" si="40"/>
        <v>0.33059783477317722</v>
      </c>
      <c r="FZ12" s="2">
        <v>1.54</v>
      </c>
      <c r="GA12">
        <f t="shared" si="49"/>
        <v>0.84694156155146061</v>
      </c>
      <c r="GC12" s="2">
        <v>2.37</v>
      </c>
      <c r="GD12" s="2">
        <f t="shared" si="41"/>
        <v>0.44726618129636092</v>
      </c>
      <c r="GE12" s="2">
        <v>1.79</v>
      </c>
      <c r="GF12">
        <f t="shared" si="50"/>
        <v>0.79511207199004585</v>
      </c>
      <c r="GH12" s="2">
        <v>1.3879999999999999</v>
      </c>
      <c r="GI12" s="2">
        <f>$CR$3*GH12/(1+$CR$3*GH12)</f>
        <v>0.22421879686203328</v>
      </c>
      <c r="GJ12" s="2">
        <v>1.29</v>
      </c>
      <c r="GK12">
        <f t="shared" si="51"/>
        <v>0.90776710162251328</v>
      </c>
      <c r="GM12" s="2">
        <v>1.8879999999999999</v>
      </c>
      <c r="GN12" s="2">
        <f t="shared" si="42"/>
        <v>0.35938514093321899</v>
      </c>
      <c r="GO12" s="2">
        <v>1.34</v>
      </c>
      <c r="GP12">
        <f t="shared" si="52"/>
        <v>0.87220761153081561</v>
      </c>
      <c r="GR12" s="2">
        <f t="shared" si="53"/>
        <v>5.7226080213796644</v>
      </c>
      <c r="GS12" s="2">
        <v>9.6999999999999993</v>
      </c>
      <c r="GT12" s="2">
        <f t="shared" si="54"/>
        <v>0.31415468123561313</v>
      </c>
      <c r="GU12" s="2">
        <v>0.87</v>
      </c>
      <c r="GV12" s="2">
        <f t="shared" si="55"/>
        <v>0.90654312781546742</v>
      </c>
      <c r="GW12" s="2">
        <f t="shared" si="56"/>
        <v>0.95968958707620799</v>
      </c>
      <c r="GY12" s="2">
        <v>0.5</v>
      </c>
      <c r="GZ12" s="2">
        <v>0.83799999999999997</v>
      </c>
      <c r="HA12" s="2">
        <f t="shared" si="57"/>
        <v>5.5485066930831127E-2</v>
      </c>
      <c r="HB12" s="2">
        <f t="shared" si="58"/>
        <v>0.98501700004425385</v>
      </c>
      <c r="HD12" s="2">
        <v>5.0000000000000001E-3</v>
      </c>
      <c r="HE12" s="2">
        <v>0.76290000000000002</v>
      </c>
      <c r="HF12" s="2">
        <v>0.91259999999999997</v>
      </c>
      <c r="HG12" s="2">
        <f t="shared" si="59"/>
        <v>6.5984556634464701E-4</v>
      </c>
      <c r="HH12" s="2">
        <v>0.999753</v>
      </c>
      <c r="HI12" s="2">
        <v>-7</v>
      </c>
      <c r="HK12" s="2">
        <v>5.0000000000000001E-3</v>
      </c>
      <c r="HL12" s="2">
        <v>0.76849999999999996</v>
      </c>
      <c r="HM12" s="2">
        <v>0.91620000000000001</v>
      </c>
      <c r="HN12" s="2">
        <f t="shared" si="60"/>
        <v>9.000188863016596E-4</v>
      </c>
      <c r="HO12" s="2">
        <v>0.99975199999999997</v>
      </c>
      <c r="HP12" s="2">
        <v>-7</v>
      </c>
      <c r="HR12" s="2">
        <v>5.0000000000000001E-3</v>
      </c>
      <c r="HS12" s="2">
        <v>0.78010000000000002</v>
      </c>
      <c r="HT12" s="2">
        <v>0.92330000000000001</v>
      </c>
      <c r="HU12" s="2">
        <f t="shared" si="61"/>
        <v>7.7073860380343854E-4</v>
      </c>
      <c r="HV12" s="2">
        <v>0.99975099999999995</v>
      </c>
      <c r="HW12" s="2">
        <v>-6</v>
      </c>
      <c r="HY12" s="2">
        <v>5.0000000000000001E-3</v>
      </c>
      <c r="HZ12" s="2">
        <v>0.7913</v>
      </c>
      <c r="IA12" s="2">
        <v>0.93</v>
      </c>
      <c r="IB12" s="2">
        <f t="shared" si="62"/>
        <v>9.4935372107283122E-4</v>
      </c>
      <c r="IC12" s="2">
        <v>0.999749</v>
      </c>
      <c r="ID12" s="2">
        <v>-6</v>
      </c>
      <c r="IF12" s="2">
        <v>5.0000000000000001E-3</v>
      </c>
      <c r="IG12" s="2">
        <v>0.79110000000000003</v>
      </c>
      <c r="IH12" s="2">
        <v>0.92989999999999995</v>
      </c>
      <c r="II12" s="2">
        <f t="shared" si="63"/>
        <v>9.5008507991996608E-4</v>
      </c>
      <c r="IJ12" s="2">
        <v>0.999749</v>
      </c>
      <c r="IK12" s="2">
        <v>-6</v>
      </c>
      <c r="IM12" s="2">
        <v>5.0000000000000001E-3</v>
      </c>
      <c r="IN12" s="2">
        <v>0.79159999999999997</v>
      </c>
      <c r="IO12" s="2">
        <v>0.93020000000000003</v>
      </c>
      <c r="IP12" s="2">
        <f t="shared" si="64"/>
        <v>1.1897860229631522E-3</v>
      </c>
      <c r="IQ12" s="2">
        <v>0.999749</v>
      </c>
      <c r="IR12" s="2">
        <v>-6</v>
      </c>
      <c r="IT12" s="2">
        <v>5.0000000000000001E-3</v>
      </c>
      <c r="IU12" s="2">
        <v>0.78</v>
      </c>
      <c r="IV12" s="2">
        <v>0.92310000000000003</v>
      </c>
      <c r="IW12" s="2">
        <f t="shared" si="65"/>
        <v>7.8992512500839461E-4</v>
      </c>
      <c r="IX12" s="2">
        <v>0.99975099999999995</v>
      </c>
      <c r="IY12" s="2">
        <v>-6</v>
      </c>
      <c r="JA12" s="2">
        <v>5.0000000000000001E-3</v>
      </c>
      <c r="JB12" s="2">
        <v>0.7722</v>
      </c>
      <c r="JC12" s="2">
        <v>0.91849999999999998</v>
      </c>
      <c r="JD12" s="2">
        <f t="shared" si="66"/>
        <v>7.9954012406348101E-4</v>
      </c>
      <c r="JE12" s="2">
        <v>0.99975199999999997</v>
      </c>
      <c r="JF12" s="2">
        <v>-7</v>
      </c>
      <c r="JH12" s="2">
        <v>5.0000000000000001E-3</v>
      </c>
      <c r="JI12" s="2">
        <v>0.79169999999999996</v>
      </c>
      <c r="JJ12" s="2">
        <v>0.93010000000000004</v>
      </c>
      <c r="JK12" s="2">
        <f t="shared" si="67"/>
        <v>1.4090334234044544E-3</v>
      </c>
      <c r="JL12" s="2">
        <v>0.999749</v>
      </c>
      <c r="JM12" s="2">
        <v>-6</v>
      </c>
      <c r="JO12" s="2">
        <v>5.0000000000000001E-3</v>
      </c>
      <c r="JP12" s="2">
        <v>0.79210000000000003</v>
      </c>
      <c r="JQ12" s="2">
        <v>0.93049999999999999</v>
      </c>
      <c r="JR12" s="2">
        <f t="shared" si="68"/>
        <v>9.3815483902021666E-4</v>
      </c>
      <c r="JS12" s="2">
        <v>0.999749</v>
      </c>
      <c r="JT12" s="2">
        <v>-6</v>
      </c>
      <c r="JV12" s="2">
        <v>5.0000000000000001E-3</v>
      </c>
      <c r="JW12" s="2">
        <v>0.77680000000000005</v>
      </c>
      <c r="JX12" s="2">
        <v>0.92130000000000001</v>
      </c>
      <c r="JY12" s="2">
        <f t="shared" si="43"/>
        <v>1.4669396267690934E-3</v>
      </c>
      <c r="JZ12" s="2">
        <v>0.99975099999999995</v>
      </c>
      <c r="KA12" s="2">
        <v>-6</v>
      </c>
      <c r="KC12" s="2">
        <v>5.0000000000000001E-3</v>
      </c>
      <c r="KD12" s="2">
        <v>0.77900000000000003</v>
      </c>
      <c r="KE12" s="2">
        <v>0.92259999999999998</v>
      </c>
      <c r="KF12" s="2">
        <f t="shared" si="69"/>
        <v>9.7000996707644917E-4</v>
      </c>
      <c r="KG12" s="2">
        <v>0.99975099999999995</v>
      </c>
      <c r="KH12" s="2">
        <v>-6</v>
      </c>
      <c r="KJ12" s="2">
        <v>0.5</v>
      </c>
      <c r="KK12" s="2">
        <v>0.66300000000000003</v>
      </c>
      <c r="KL12" s="2">
        <v>0.90900000000000003</v>
      </c>
      <c r="KM12" s="2">
        <f t="shared" si="70"/>
        <v>4.6684794177745598E-2</v>
      </c>
      <c r="KN12" s="2">
        <f t="shared" si="71"/>
        <v>0.98375792059632738</v>
      </c>
      <c r="KP12" s="2">
        <v>0.52300000000000002</v>
      </c>
      <c r="KQ12" s="2">
        <f t="shared" si="72"/>
        <v>0.10453387413846615</v>
      </c>
      <c r="KR12" s="2">
        <v>0.92800000000000005</v>
      </c>
      <c r="KT12" s="2">
        <v>0.5</v>
      </c>
      <c r="KU12" s="2">
        <f t="shared" si="73"/>
        <v>0.10673610304692314</v>
      </c>
      <c r="KV12" s="2">
        <v>1.014</v>
      </c>
      <c r="KW12">
        <f t="shared" si="74"/>
        <v>0.97297151916177327</v>
      </c>
      <c r="KY12" s="2">
        <v>0.5</v>
      </c>
      <c r="KZ12" s="2">
        <f t="shared" si="75"/>
        <v>0.12530832881409304</v>
      </c>
      <c r="LA12" s="2">
        <v>0.98199999999999998</v>
      </c>
      <c r="LB12">
        <f t="shared" si="76"/>
        <v>0.97381322031176532</v>
      </c>
      <c r="LD12" s="2">
        <v>0.5</v>
      </c>
      <c r="LE12" s="2">
        <f t="shared" si="77"/>
        <v>0.14391990514632549</v>
      </c>
      <c r="LF12" s="2">
        <v>0.92900000000000005</v>
      </c>
      <c r="LG12">
        <f t="shared" si="78"/>
        <v>0.97520888984223353</v>
      </c>
      <c r="LI12" s="2">
        <v>0.5</v>
      </c>
      <c r="LJ12" s="2">
        <f t="shared" si="79"/>
        <v>7.3370522063047866E-2</v>
      </c>
      <c r="LK12" s="2">
        <v>0.99099999999999999</v>
      </c>
      <c r="LL12">
        <f t="shared" si="80"/>
        <v>0.96492463578193655</v>
      </c>
      <c r="LN12" s="2">
        <v>0.5</v>
      </c>
      <c r="LO12" s="2">
        <f t="shared" si="81"/>
        <v>0.16393552270751119</v>
      </c>
      <c r="LP12" s="2">
        <v>0.47699999999999998</v>
      </c>
      <c r="LQ12">
        <f t="shared" si="82"/>
        <v>0.97874649209994014</v>
      </c>
      <c r="LS12" s="2">
        <v>0.5</v>
      </c>
      <c r="LT12" s="2">
        <f t="shared" si="83"/>
        <v>0.10634934323379107</v>
      </c>
      <c r="LU12" s="2">
        <v>0.95499999999999996</v>
      </c>
      <c r="LV12">
        <f t="shared" si="84"/>
        <v>0.96617701642926312</v>
      </c>
      <c r="LX12" s="2">
        <v>0.5</v>
      </c>
      <c r="LY12" s="2">
        <f t="shared" si="85"/>
        <v>0.12404411313846236</v>
      </c>
      <c r="LZ12" s="2">
        <v>0.46800000000000003</v>
      </c>
      <c r="MA12">
        <f t="shared" si="86"/>
        <v>0.98327953822971581</v>
      </c>
      <c r="MC12" s="2">
        <v>0.5</v>
      </c>
      <c r="MD12" s="2">
        <f t="shared" si="87"/>
        <v>0.11588533032734345</v>
      </c>
      <c r="ME12" s="2">
        <v>0.48299999999999998</v>
      </c>
      <c r="MF12">
        <f t="shared" si="88"/>
        <v>0.98274827509726914</v>
      </c>
      <c r="MH12" s="2">
        <v>0.5</v>
      </c>
      <c r="MI12" s="2">
        <f t="shared" si="89"/>
        <v>3.8882027574474627E-2</v>
      </c>
      <c r="MJ12" s="2">
        <v>0.99299999999999999</v>
      </c>
      <c r="MK12">
        <f t="shared" si="90"/>
        <v>0.98227038370165065</v>
      </c>
      <c r="MM12" s="2">
        <v>0.5</v>
      </c>
      <c r="MN12" s="2">
        <f t="shared" si="91"/>
        <v>6.0110624979439919E-2</v>
      </c>
      <c r="MO12" s="2">
        <v>1.0189999999999999</v>
      </c>
      <c r="MP12">
        <f t="shared" si="92"/>
        <v>0.98181041162684479</v>
      </c>
      <c r="MR12" s="2">
        <v>0.5</v>
      </c>
      <c r="MS12" s="2">
        <f t="shared" si="93"/>
        <v>4.7827618712091631E-2</v>
      </c>
      <c r="MT12" s="2">
        <v>0.97599999999999998</v>
      </c>
      <c r="MU12">
        <f t="shared" si="94"/>
        <v>0.98257125118077093</v>
      </c>
      <c r="MW12" s="2">
        <v>0.5</v>
      </c>
      <c r="MX12" s="2">
        <f t="shared" si="95"/>
        <v>3.0542750641053606E-2</v>
      </c>
      <c r="MY12" s="2">
        <v>0.94399999999999995</v>
      </c>
      <c r="MZ12">
        <f t="shared" si="96"/>
        <v>0.98313783998616955</v>
      </c>
      <c r="NB12" s="2">
        <v>0.5</v>
      </c>
      <c r="NC12" s="2">
        <f t="shared" si="97"/>
        <v>2.0563274061087468E-2</v>
      </c>
      <c r="ND12" s="2">
        <v>0.88600000000000001</v>
      </c>
      <c r="NE12">
        <f t="shared" si="98"/>
        <v>0.98416561507185274</v>
      </c>
      <c r="NG12" s="2">
        <v>0.5</v>
      </c>
      <c r="NH12" s="2">
        <f t="shared" si="99"/>
        <v>5.053075330890032E-2</v>
      </c>
      <c r="NI12" s="2">
        <v>0.89200000000000002</v>
      </c>
      <c r="NJ12">
        <f t="shared" si="100"/>
        <v>0.98405924370506148</v>
      </c>
      <c r="NL12" s="2">
        <v>0.5</v>
      </c>
      <c r="NM12" s="2">
        <f t="shared" si="101"/>
        <v>7.0152355536545336E-2</v>
      </c>
      <c r="NN12" s="2">
        <v>0.86499999999999999</v>
      </c>
      <c r="NO12">
        <f t="shared" si="102"/>
        <v>0.98453800541176517</v>
      </c>
      <c r="NQ12" s="2">
        <v>3</v>
      </c>
      <c r="NR12" s="2">
        <f t="shared" si="103"/>
        <v>0.21646673509523848</v>
      </c>
      <c r="NS12" s="2">
        <v>0.94699999999999995</v>
      </c>
      <c r="NU12" s="2">
        <v>1.9983999999999998E-2</v>
      </c>
      <c r="NV12" s="2">
        <f t="shared" si="104"/>
        <v>0.27925619012917413</v>
      </c>
      <c r="NW12" s="2">
        <v>0.97743000000000002</v>
      </c>
      <c r="NY12" s="2">
        <v>0.02</v>
      </c>
      <c r="NZ12" s="2">
        <f t="shared" si="105"/>
        <v>6.3704198685822486E-2</v>
      </c>
      <c r="OA12" s="2">
        <v>0.98099999999999998</v>
      </c>
      <c r="OC12" s="2">
        <v>0.77800000000000002</v>
      </c>
      <c r="OD12" s="2">
        <f t="shared" si="106"/>
        <v>0.22199999999999998</v>
      </c>
      <c r="OE12" s="2">
        <v>0.96799999999999997</v>
      </c>
      <c r="OG12" s="2">
        <v>0.09</v>
      </c>
      <c r="OH12" s="2">
        <f t="shared" si="107"/>
        <v>0.20186514572820283</v>
      </c>
      <c r="OI12" s="2">
        <v>0.91200000000000003</v>
      </c>
      <c r="OK12" s="2">
        <v>0.16</v>
      </c>
      <c r="OL12" s="2">
        <f t="shared" si="108"/>
        <v>0.32755356873061442</v>
      </c>
      <c r="OM12" s="2">
        <v>0.84599999999999997</v>
      </c>
      <c r="OO12" s="2">
        <v>0.3372</v>
      </c>
      <c r="OP12" s="2">
        <f t="shared" si="109"/>
        <v>4.8184549279538712E-2</v>
      </c>
      <c r="OQ12" s="2">
        <v>0.99399999999999999</v>
      </c>
      <c r="OS12" s="2">
        <v>0.27660000000000001</v>
      </c>
      <c r="OT12" s="2">
        <f t="shared" si="110"/>
        <v>3.9870305373608361E-2</v>
      </c>
      <c r="OU12" s="2">
        <v>0.99509999999999998</v>
      </c>
      <c r="OW12" s="2">
        <v>0.34660000000000002</v>
      </c>
      <c r="OX12" s="2">
        <f t="shared" si="111"/>
        <v>5.0093499771770723E-2</v>
      </c>
      <c r="OY12" s="2">
        <v>0.99380000000000002</v>
      </c>
      <c r="PA12" s="2">
        <v>0.2913</v>
      </c>
      <c r="PB12" s="2">
        <f t="shared" si="112"/>
        <v>4.986372917571133E-2</v>
      </c>
      <c r="PC12" s="2">
        <v>0.99470000000000003</v>
      </c>
    </row>
    <row r="13" spans="1:419" ht="49" customHeight="1">
      <c r="A13" s="2">
        <v>8</v>
      </c>
      <c r="B13" s="4" t="s">
        <v>284</v>
      </c>
      <c r="D13" s="2">
        <v>1951</v>
      </c>
      <c r="G13" s="2" t="s">
        <v>269</v>
      </c>
      <c r="P13" s="2">
        <v>6</v>
      </c>
      <c r="Q13" s="2">
        <f t="shared" si="4"/>
        <v>9.7546228194460724E-2</v>
      </c>
      <c r="R13" s="2">
        <f t="shared" si="5"/>
        <v>0.25962012589419375</v>
      </c>
      <c r="S13" s="2">
        <f t="shared" si="6"/>
        <v>0.90245377180553932</v>
      </c>
      <c r="T13" s="2">
        <v>0.98529999999999995</v>
      </c>
      <c r="U13" s="2">
        <v>1.04</v>
      </c>
      <c r="W13" s="2">
        <v>2.5</v>
      </c>
      <c r="X13" s="2">
        <f t="shared" si="8"/>
        <v>0.12748149715449902</v>
      </c>
      <c r="Y13" s="2">
        <v>0.91300000000000003</v>
      </c>
      <c r="AA13" s="2">
        <v>2.5</v>
      </c>
      <c r="AB13" s="2">
        <f t="shared" si="9"/>
        <v>0.29622441995696414</v>
      </c>
      <c r="AC13" s="2">
        <v>0.92400000000000004</v>
      </c>
      <c r="AE13" s="2">
        <v>2.5</v>
      </c>
      <c r="AF13" s="2">
        <f t="shared" si="7"/>
        <v>0.11795382929319435</v>
      </c>
      <c r="AG13" s="2">
        <v>0.92</v>
      </c>
      <c r="AI13" s="2">
        <v>2.5</v>
      </c>
      <c r="AJ13" s="2">
        <f t="shared" si="10"/>
        <v>0.15709797260989863</v>
      </c>
      <c r="AK13" s="2">
        <v>0.92010000000000003</v>
      </c>
      <c r="AM13" s="2">
        <v>0.89700000000000002</v>
      </c>
      <c r="AN13" s="2" t="s">
        <v>285</v>
      </c>
      <c r="AO13" s="2" t="s">
        <v>286</v>
      </c>
      <c r="AQ13" s="2">
        <v>0.4002</v>
      </c>
      <c r="AR13" s="2">
        <f t="shared" si="11"/>
        <v>3.2895665921423928E-2</v>
      </c>
      <c r="AS13" s="2">
        <v>0.98750000000000004</v>
      </c>
      <c r="AT13" s="2">
        <v>0.34320000000000001</v>
      </c>
      <c r="AU13" s="2">
        <v>0.875</v>
      </c>
      <c r="AV13" s="2" t="s">
        <v>287</v>
      </c>
      <c r="AY13" s="2">
        <v>2.4969999999999999</v>
      </c>
      <c r="AZ13" s="2">
        <f t="shared" si="12"/>
        <v>0.29783436178013001</v>
      </c>
      <c r="BA13" s="2">
        <v>0.94599999999999995</v>
      </c>
      <c r="BB13" s="2">
        <v>0.61699999999999999</v>
      </c>
      <c r="BC13" s="2">
        <v>2.9980000000000002</v>
      </c>
      <c r="BD13" s="2">
        <v>0.93700000000000006</v>
      </c>
      <c r="BE13" s="2">
        <v>0.60199999999999998</v>
      </c>
      <c r="BG13" s="2">
        <v>0.05</v>
      </c>
      <c r="BH13" s="2">
        <f t="shared" si="13"/>
        <v>8.2315787197836665E-3</v>
      </c>
      <c r="BI13" s="2">
        <v>0.99829999999999997</v>
      </c>
      <c r="BJ13" s="2">
        <v>0.99829999999999997</v>
      </c>
      <c r="BK13" s="2">
        <v>0.94299999999999995</v>
      </c>
      <c r="BL13" s="2">
        <v>0.93500000000000005</v>
      </c>
      <c r="BM13" s="2" t="s">
        <v>288</v>
      </c>
      <c r="BN13" s="2" t="s">
        <v>289</v>
      </c>
      <c r="BP13" s="2">
        <v>0.6</v>
      </c>
      <c r="BQ13" s="2">
        <f t="shared" si="14"/>
        <v>7.8533799840954918E-2</v>
      </c>
      <c r="BR13" s="2">
        <v>0.97809999999999997</v>
      </c>
      <c r="BT13" s="2">
        <v>0.6</v>
      </c>
      <c r="BU13" s="2">
        <f t="shared" si="15"/>
        <v>9.465835756178459E-2</v>
      </c>
      <c r="BV13" s="2">
        <v>0.97829999999999995</v>
      </c>
      <c r="BX13" s="2">
        <v>0.6</v>
      </c>
      <c r="BY13" s="2">
        <f t="shared" si="16"/>
        <v>7.3459554702808905E-2</v>
      </c>
      <c r="BZ13" s="2">
        <v>0.9788</v>
      </c>
      <c r="CB13" s="2">
        <v>0.7</v>
      </c>
      <c r="CC13" s="2">
        <f t="shared" si="17"/>
        <v>7.77097082452715E-2</v>
      </c>
      <c r="CD13" s="2">
        <v>0.98699999999999999</v>
      </c>
      <c r="CF13" s="2">
        <v>0.7</v>
      </c>
      <c r="CG13" s="2">
        <f t="shared" si="18"/>
        <v>9.559589386788872E-2</v>
      </c>
      <c r="CH13" s="2">
        <v>0.98819999999999997</v>
      </c>
      <c r="CJ13" s="2">
        <v>0.6</v>
      </c>
      <c r="CK13" s="2">
        <f t="shared" si="19"/>
        <v>6.1884443751322966E-2</v>
      </c>
      <c r="CL13" s="2">
        <v>0.97529999999999994</v>
      </c>
      <c r="CN13" s="2">
        <v>0.7</v>
      </c>
      <c r="CO13" s="2">
        <f t="shared" si="20"/>
        <v>9.7740996086722251E-2</v>
      </c>
      <c r="CP13" s="2">
        <v>0.98870000000000002</v>
      </c>
      <c r="CR13" s="2">
        <v>0.7</v>
      </c>
      <c r="CS13" s="2">
        <f t="shared" si="44"/>
        <v>0.10049780070812771</v>
      </c>
      <c r="CT13" s="2">
        <v>0.98850000000000005</v>
      </c>
      <c r="CV13" s="2">
        <v>0.7</v>
      </c>
      <c r="CW13" s="2">
        <f t="shared" si="21"/>
        <v>0.10153533056878149</v>
      </c>
      <c r="CX13" s="2">
        <v>0.98819999999999997</v>
      </c>
      <c r="CZ13" s="2">
        <v>1</v>
      </c>
      <c r="DA13" s="2">
        <f t="shared" si="22"/>
        <v>6.4511300703487498E-2</v>
      </c>
      <c r="DB13" s="2">
        <v>0.96430000000000005</v>
      </c>
      <c r="DD13" s="2">
        <v>1</v>
      </c>
      <c r="DE13" s="2">
        <f t="shared" si="23"/>
        <v>9.1817273635455457E-2</v>
      </c>
      <c r="DF13" s="2">
        <v>0.97260000000000002</v>
      </c>
      <c r="DL13" s="2">
        <v>1</v>
      </c>
      <c r="DM13" s="2">
        <f t="shared" si="45"/>
        <v>0.14096727085301949</v>
      </c>
      <c r="DN13" s="2">
        <v>0.95660000000000001</v>
      </c>
      <c r="DP13" s="2">
        <v>0.7</v>
      </c>
      <c r="DQ13" s="2">
        <f t="shared" ref="DQ13:DQ33" si="114">$CD$3*DP13/(1+$CD$3*DP13)</f>
        <v>6.9311187903279087E-2</v>
      </c>
      <c r="DR13" s="2">
        <v>0.91</v>
      </c>
      <c r="DS13">
        <f t="shared" si="24"/>
        <v>0.97731054704451703</v>
      </c>
      <c r="DU13" s="2">
        <v>0.7</v>
      </c>
      <c r="DV13" s="2">
        <f t="shared" si="25"/>
        <v>7.8942035980208311E-2</v>
      </c>
      <c r="DW13" s="2">
        <v>1.0285</v>
      </c>
      <c r="DX13">
        <f t="shared" si="26"/>
        <v>0.97439406754034741</v>
      </c>
      <c r="DZ13" s="2">
        <v>0.7</v>
      </c>
      <c r="EA13" s="2">
        <f t="shared" si="113"/>
        <v>7.9007354126277282E-2</v>
      </c>
      <c r="EB13" s="2">
        <v>0.80169999999999997</v>
      </c>
      <c r="EC13">
        <f t="shared" si="27"/>
        <v>0.97998362178217957</v>
      </c>
      <c r="EE13" s="2">
        <v>7.9809999999999999</v>
      </c>
      <c r="EF13" s="2">
        <f t="shared" si="28"/>
        <v>0.45090096142793945</v>
      </c>
      <c r="EG13" s="2">
        <v>1.7</v>
      </c>
      <c r="EH13">
        <f t="shared" si="29"/>
        <v>0.61333865086347206</v>
      </c>
      <c r="EJ13" s="2">
        <v>5.0730000000000004</v>
      </c>
      <c r="EK13" s="2">
        <f t="shared" si="30"/>
        <v>0.43194469354458598</v>
      </c>
      <c r="EL13" s="2">
        <v>1.47</v>
      </c>
      <c r="EM13">
        <f t="shared" si="31"/>
        <v>0.76438516020631775</v>
      </c>
      <c r="EO13" s="2">
        <v>4.3490000000000002</v>
      </c>
      <c r="EP13" s="2">
        <f t="shared" si="32"/>
        <v>0.34103487836492302</v>
      </c>
      <c r="EQ13" s="2">
        <v>1.17</v>
      </c>
      <c r="ER13">
        <f t="shared" si="33"/>
        <v>0.83249321211796445</v>
      </c>
      <c r="ET13" s="2">
        <v>6.9489999999999998</v>
      </c>
      <c r="EU13" s="2">
        <f t="shared" si="34"/>
        <v>0.45660238642408441</v>
      </c>
      <c r="EV13" s="2">
        <v>1.19</v>
      </c>
      <c r="EW13">
        <f t="shared" si="35"/>
        <v>0.74234627233627271</v>
      </c>
      <c r="EY13" s="2">
        <v>5.8879999999999999</v>
      </c>
      <c r="EZ13" s="2">
        <f t="shared" si="36"/>
        <v>0.5561523393115233</v>
      </c>
      <c r="FA13" s="2">
        <v>0.78</v>
      </c>
      <c r="FB13">
        <f t="shared" si="37"/>
        <v>0.84749467240479803</v>
      </c>
      <c r="FG13"/>
      <c r="FI13" s="2">
        <v>3.3759999999999999</v>
      </c>
      <c r="FJ13" s="2">
        <f t="shared" si="38"/>
        <v>0.40292399107767829</v>
      </c>
      <c r="FK13" s="2">
        <v>2.21</v>
      </c>
      <c r="FL13">
        <f t="shared" si="46"/>
        <v>0.66816342815893837</v>
      </c>
      <c r="FS13" s="2">
        <v>2.2130000000000001</v>
      </c>
      <c r="FT13" s="2">
        <f t="shared" si="39"/>
        <v>0.25971269345992959</v>
      </c>
      <c r="FU13" s="2">
        <v>1.39</v>
      </c>
      <c r="FV13">
        <f t="shared" si="48"/>
        <v>0.84683949529982472</v>
      </c>
      <c r="FX13" s="2">
        <v>2.395</v>
      </c>
      <c r="FY13" s="2">
        <f t="shared" si="40"/>
        <v>0.37209391327618574</v>
      </c>
      <c r="FZ13" s="2">
        <v>1.62</v>
      </c>
      <c r="GA13">
        <f t="shared" si="49"/>
        <v>0.81083836913062435</v>
      </c>
      <c r="GC13" s="2">
        <v>2.9329999999999998</v>
      </c>
      <c r="GD13" s="2">
        <f t="shared" si="41"/>
        <v>0.50035329768497339</v>
      </c>
      <c r="GE13" s="2">
        <v>1.96</v>
      </c>
      <c r="GF13">
        <f t="shared" si="50"/>
        <v>0.7329458308398954</v>
      </c>
      <c r="GM13" s="2">
        <v>2.2450000000000001</v>
      </c>
      <c r="GN13" s="2">
        <f t="shared" si="42"/>
        <v>0.40014851123158923</v>
      </c>
      <c r="GO13" s="2">
        <v>1.37</v>
      </c>
      <c r="GP13">
        <f t="shared" si="52"/>
        <v>0.8468587175998441</v>
      </c>
      <c r="GR13" s="2">
        <f t="shared" si="53"/>
        <v>6.9386622259228421</v>
      </c>
      <c r="GS13" s="2">
        <v>8</v>
      </c>
      <c r="GT13" s="2">
        <f t="shared" si="54"/>
        <v>0.3570749856131476</v>
      </c>
      <c r="GU13" s="2">
        <v>0.85</v>
      </c>
      <c r="GV13" s="2">
        <f t="shared" si="55"/>
        <v>0.88889013825755647</v>
      </c>
      <c r="GW13" s="2">
        <f t="shared" si="56"/>
        <v>0.95624865595450215</v>
      </c>
      <c r="GY13" s="2">
        <v>0.6</v>
      </c>
      <c r="GZ13" s="2">
        <v>0.83399999999999996</v>
      </c>
      <c r="HA13" s="2">
        <f t="shared" si="57"/>
        <v>6.5851327256930367E-2</v>
      </c>
      <c r="HB13" s="2">
        <f t="shared" si="58"/>
        <v>0.98213236945692517</v>
      </c>
      <c r="HD13" s="2">
        <v>6.0000000000000001E-3</v>
      </c>
      <c r="HE13" s="2">
        <v>0.74470000000000003</v>
      </c>
      <c r="HF13" s="2">
        <v>0.90510000000000002</v>
      </c>
      <c r="HG13" s="2">
        <f t="shared" si="59"/>
        <v>7.9171019832073814E-4</v>
      </c>
      <c r="HH13" s="2">
        <v>0.99970700000000001</v>
      </c>
      <c r="HI13" s="2">
        <v>-9</v>
      </c>
      <c r="HK13" s="2">
        <v>6.0000000000000001E-3</v>
      </c>
      <c r="HL13" s="2">
        <v>0.75119999999999998</v>
      </c>
      <c r="HM13" s="2">
        <v>0.9093</v>
      </c>
      <c r="HN13" s="2">
        <f t="shared" si="60"/>
        <v>1.0798282903909284E-3</v>
      </c>
      <c r="HO13" s="2">
        <v>0.99970499999999995</v>
      </c>
      <c r="HP13" s="2">
        <v>-9</v>
      </c>
      <c r="HR13" s="2">
        <v>6.0000000000000001E-3</v>
      </c>
      <c r="HS13" s="2">
        <v>0.76449999999999996</v>
      </c>
      <c r="HT13" s="2">
        <v>0.91759999999999997</v>
      </c>
      <c r="HU13" s="2">
        <f t="shared" si="61"/>
        <v>9.2474377741854968E-4</v>
      </c>
      <c r="HV13" s="2">
        <v>0.99970199999999998</v>
      </c>
      <c r="HW13" s="2">
        <v>-8</v>
      </c>
      <c r="HY13" s="2">
        <v>6.0000000000000001E-3</v>
      </c>
      <c r="HZ13" s="2">
        <v>0.77739999999999998</v>
      </c>
      <c r="IA13" s="2">
        <v>0.9254</v>
      </c>
      <c r="IB13" s="2">
        <f t="shared" si="62"/>
        <v>1.1390082009526163E-3</v>
      </c>
      <c r="IC13" s="2">
        <v>0.99970000000000003</v>
      </c>
      <c r="ID13" s="2">
        <v>-8</v>
      </c>
      <c r="IF13" s="2">
        <v>6.0000000000000001E-3</v>
      </c>
      <c r="IG13" s="2">
        <v>0.7772</v>
      </c>
      <c r="IH13" s="2">
        <v>0.9254</v>
      </c>
      <c r="II13" s="2">
        <f t="shared" si="63"/>
        <v>1.1398854982630161E-3</v>
      </c>
      <c r="IJ13" s="2">
        <v>0.99970000000000003</v>
      </c>
      <c r="IK13" s="2">
        <v>-8</v>
      </c>
      <c r="IM13" s="2">
        <v>6.0000000000000001E-3</v>
      </c>
      <c r="IN13" s="2">
        <v>0.77780000000000005</v>
      </c>
      <c r="IO13" s="2">
        <v>0.92569999999999997</v>
      </c>
      <c r="IP13" s="2">
        <f t="shared" si="64"/>
        <v>1.4274035665932507E-3</v>
      </c>
      <c r="IQ13" s="2">
        <v>0.99970000000000003</v>
      </c>
      <c r="IR13" s="2">
        <v>-8</v>
      </c>
      <c r="IT13" s="2">
        <v>6.0000000000000001E-3</v>
      </c>
      <c r="IU13" s="2">
        <v>0.76429999999999998</v>
      </c>
      <c r="IV13" s="2">
        <v>0.91739999999999999</v>
      </c>
      <c r="IW13" s="2">
        <f t="shared" si="65"/>
        <v>9.4776041805673134E-4</v>
      </c>
      <c r="IX13" s="2">
        <v>0.99970300000000001</v>
      </c>
      <c r="IY13" s="2">
        <v>-8</v>
      </c>
      <c r="JA13" s="2">
        <v>6.0000000000000001E-3</v>
      </c>
      <c r="JB13" s="2">
        <v>0.75549999999999995</v>
      </c>
      <c r="JC13" s="2">
        <v>0.91200000000000003</v>
      </c>
      <c r="JD13" s="2">
        <f t="shared" si="66"/>
        <v>9.5929474994749979E-4</v>
      </c>
      <c r="JE13" s="2">
        <v>0.99970400000000004</v>
      </c>
      <c r="JF13" s="2">
        <v>-9</v>
      </c>
      <c r="JH13" s="2">
        <v>6.0000000000000001E-3</v>
      </c>
      <c r="JI13" s="2">
        <v>0.77780000000000005</v>
      </c>
      <c r="JJ13" s="2">
        <v>0.92559999999999998</v>
      </c>
      <c r="JK13" s="2">
        <f t="shared" si="67"/>
        <v>1.6903637522804103E-3</v>
      </c>
      <c r="JL13" s="2">
        <v>0.99970000000000003</v>
      </c>
      <c r="JM13" s="2">
        <v>-8</v>
      </c>
      <c r="JO13" s="2">
        <v>6.0000000000000001E-3</v>
      </c>
      <c r="JP13" s="2">
        <v>0.77829999999999999</v>
      </c>
      <c r="JQ13" s="2">
        <v>0.92610000000000003</v>
      </c>
      <c r="JR13" s="2">
        <f t="shared" si="68"/>
        <v>1.1255746141700677E-3</v>
      </c>
      <c r="JS13" s="2">
        <v>0.99970000000000003</v>
      </c>
      <c r="JT13" s="2">
        <v>-8</v>
      </c>
      <c r="JV13" s="2">
        <v>6.0000000000000001E-3</v>
      </c>
      <c r="JW13" s="2">
        <v>0.76070000000000004</v>
      </c>
      <c r="JX13" s="2">
        <v>0.9153</v>
      </c>
      <c r="JY13" s="2">
        <f t="shared" si="43"/>
        <v>1.7598112447527999E-3</v>
      </c>
      <c r="JZ13" s="2">
        <v>0.99970300000000001</v>
      </c>
      <c r="KA13" s="2">
        <v>-8</v>
      </c>
      <c r="KC13" s="2">
        <v>6.0000000000000001E-3</v>
      </c>
      <c r="KD13" s="2">
        <v>0.76329999999999998</v>
      </c>
      <c r="KE13" s="2">
        <v>0.91679999999999995</v>
      </c>
      <c r="KF13" s="2">
        <f t="shared" si="69"/>
        <v>1.1637861836522013E-3</v>
      </c>
      <c r="KG13" s="2">
        <v>0.99970300000000001</v>
      </c>
      <c r="KH13" s="2">
        <v>-8</v>
      </c>
      <c r="KJ13" s="2">
        <v>0.6</v>
      </c>
      <c r="KK13" s="2">
        <v>0.65200000000000002</v>
      </c>
      <c r="KL13" s="2">
        <v>0.90900000000000003</v>
      </c>
      <c r="KM13" s="2">
        <f t="shared" si="70"/>
        <v>5.5503518941707859E-2</v>
      </c>
      <c r="KN13" s="2">
        <f t="shared" si="71"/>
        <v>0.98054129945595747</v>
      </c>
      <c r="KP13" s="2">
        <v>1.097</v>
      </c>
      <c r="KQ13" s="2">
        <f t="shared" si="72"/>
        <v>0.19669499014654782</v>
      </c>
      <c r="KR13" s="2">
        <v>0.85399999999999998</v>
      </c>
      <c r="KT13" s="2">
        <v>0.6</v>
      </c>
      <c r="KU13" s="2">
        <f t="shared" si="73"/>
        <v>0.12540624879743356</v>
      </c>
      <c r="KV13" s="2">
        <v>1.0509999999999999</v>
      </c>
      <c r="KW13">
        <f t="shared" si="74"/>
        <v>0.96649384771562896</v>
      </c>
      <c r="KY13" s="2">
        <v>0.6</v>
      </c>
      <c r="KZ13" s="2">
        <f t="shared" si="75"/>
        <v>0.1466936083938043</v>
      </c>
      <c r="LA13" s="2">
        <v>1.0169999999999999</v>
      </c>
      <c r="LB13">
        <f t="shared" si="76"/>
        <v>0.96755999871015086</v>
      </c>
      <c r="LD13" s="2">
        <v>0.6</v>
      </c>
      <c r="LE13" s="2">
        <f t="shared" si="77"/>
        <v>0.16787186558134967</v>
      </c>
      <c r="LF13" s="2">
        <v>0.95399999999999996</v>
      </c>
      <c r="LG13">
        <f t="shared" si="78"/>
        <v>0.96953862334846896</v>
      </c>
      <c r="LI13" s="2">
        <v>0.7</v>
      </c>
      <c r="LJ13" s="2">
        <f t="shared" si="79"/>
        <v>9.9790071044567594E-2</v>
      </c>
      <c r="LK13" s="2">
        <v>1.1160000000000001</v>
      </c>
      <c r="LL13">
        <f t="shared" si="80"/>
        <v>0.94526254951720223</v>
      </c>
      <c r="LN13" s="2">
        <v>0.7</v>
      </c>
      <c r="LO13" s="2">
        <f t="shared" si="81"/>
        <v>0.21538596733494855</v>
      </c>
      <c r="LP13" s="2">
        <v>0.58599999999999997</v>
      </c>
      <c r="LQ13">
        <f t="shared" si="82"/>
        <v>0.96372596100222674</v>
      </c>
      <c r="LS13" s="2">
        <v>0.7</v>
      </c>
      <c r="LT13" s="2">
        <f t="shared" si="83"/>
        <v>0.14281381821841224</v>
      </c>
      <c r="LU13" s="2">
        <v>1.0569999999999999</v>
      </c>
      <c r="LV13">
        <f t="shared" si="84"/>
        <v>0.94807987917282066</v>
      </c>
      <c r="LX13" s="2">
        <v>0.7</v>
      </c>
      <c r="LY13" s="2">
        <f t="shared" si="85"/>
        <v>0.16545239990853361</v>
      </c>
      <c r="LZ13" s="2">
        <v>0.46600000000000003</v>
      </c>
      <c r="MA13">
        <f t="shared" si="86"/>
        <v>0.97676843183099438</v>
      </c>
      <c r="MC13" s="2">
        <v>0.7</v>
      </c>
      <c r="MD13" s="2">
        <f t="shared" si="87"/>
        <v>0.15505215440576928</v>
      </c>
      <c r="ME13" s="2">
        <v>0.48799999999999999</v>
      </c>
      <c r="MF13">
        <f t="shared" si="88"/>
        <v>0.9756851033728231</v>
      </c>
      <c r="MH13" s="2">
        <v>0.6</v>
      </c>
      <c r="MI13" s="2">
        <f t="shared" si="89"/>
        <v>4.6298397972048912E-2</v>
      </c>
      <c r="MJ13" s="2">
        <v>1.0069999999999999</v>
      </c>
      <c r="MK13">
        <f t="shared" si="90"/>
        <v>0.97846618511601857</v>
      </c>
      <c r="MM13" s="2">
        <v>0.6</v>
      </c>
      <c r="MN13" s="2">
        <f t="shared" si="91"/>
        <v>7.1275862645414981E-2</v>
      </c>
      <c r="MO13" s="2">
        <v>1.038</v>
      </c>
      <c r="MP13">
        <f t="shared" si="92"/>
        <v>0.97781068613487121</v>
      </c>
      <c r="MR13" s="2">
        <v>0.6</v>
      </c>
      <c r="MS13" s="2">
        <f t="shared" si="93"/>
        <v>5.6849348660160184E-2</v>
      </c>
      <c r="MT13" s="2">
        <v>0.98799999999999999</v>
      </c>
      <c r="MU13">
        <f t="shared" si="94"/>
        <v>0.97886815973712515</v>
      </c>
      <c r="MW13" s="2">
        <v>0.6</v>
      </c>
      <c r="MX13" s="2">
        <f t="shared" si="95"/>
        <v>3.6428773778528933E-2</v>
      </c>
      <c r="MY13" s="2">
        <v>0.95</v>
      </c>
      <c r="MZ13">
        <f t="shared" si="96"/>
        <v>0.97967260446623128</v>
      </c>
      <c r="NB13" s="2">
        <v>0.6</v>
      </c>
      <c r="NC13" s="2">
        <f t="shared" si="97"/>
        <v>2.4574860953146427E-2</v>
      </c>
      <c r="ND13" s="2">
        <v>0.88200000000000001</v>
      </c>
      <c r="NE13">
        <f t="shared" si="98"/>
        <v>0.98111378750327394</v>
      </c>
      <c r="NG13" s="2">
        <v>0.6</v>
      </c>
      <c r="NH13" s="2">
        <f t="shared" si="99"/>
        <v>6.0030229427821595E-2</v>
      </c>
      <c r="NI13" s="2">
        <v>0.88800000000000001</v>
      </c>
      <c r="NJ13">
        <f t="shared" si="100"/>
        <v>0.98098653905856636</v>
      </c>
      <c r="NL13" s="2">
        <v>0.6</v>
      </c>
      <c r="NM13" s="2">
        <f t="shared" si="101"/>
        <v>8.3018044370922861E-2</v>
      </c>
      <c r="NN13" s="2">
        <v>0.85699999999999998</v>
      </c>
      <c r="NO13">
        <f t="shared" si="102"/>
        <v>0.98164416704933211</v>
      </c>
      <c r="NQ13" s="2">
        <v>4</v>
      </c>
      <c r="NR13" s="2">
        <f t="shared" si="103"/>
        <v>0.26919816422578857</v>
      </c>
      <c r="NS13" s="2">
        <v>0.93300000000000005</v>
      </c>
      <c r="NU13" s="2">
        <v>2.487E-2</v>
      </c>
      <c r="NV13" s="2">
        <f t="shared" si="104"/>
        <v>0.3264191511400994</v>
      </c>
      <c r="NW13" s="2">
        <v>0.9708</v>
      </c>
      <c r="NY13" s="2">
        <v>2.5000000000000001E-2</v>
      </c>
      <c r="NZ13" s="2">
        <f t="shared" si="105"/>
        <v>7.8752237279468174E-2</v>
      </c>
      <c r="OA13" s="2">
        <v>0.97599999999999998</v>
      </c>
      <c r="OC13" s="2">
        <v>0.70699999999999996</v>
      </c>
      <c r="OD13" s="2">
        <f t="shared" si="106"/>
        <v>0.29300000000000004</v>
      </c>
      <c r="OE13" s="2">
        <v>0.95</v>
      </c>
      <c r="OG13" s="2">
        <v>0.12</v>
      </c>
      <c r="OH13" s="2">
        <f t="shared" si="107"/>
        <v>0.25855876080368168</v>
      </c>
      <c r="OI13" s="2">
        <v>0.89800000000000002</v>
      </c>
      <c r="OK13" s="2">
        <v>0.19</v>
      </c>
      <c r="OL13" s="2">
        <f t="shared" si="108"/>
        <v>0.37494672409398833</v>
      </c>
      <c r="OM13" s="2">
        <v>0.81799999999999995</v>
      </c>
      <c r="OO13" s="2">
        <v>0.42370000000000002</v>
      </c>
      <c r="OP13" s="2">
        <f t="shared" si="109"/>
        <v>5.9805827470339669E-2</v>
      </c>
      <c r="OQ13" s="2">
        <v>0.99250000000000005</v>
      </c>
      <c r="OS13" s="2">
        <v>0.34350000000000003</v>
      </c>
      <c r="OT13" s="2">
        <f t="shared" si="110"/>
        <v>4.9040645814375464E-2</v>
      </c>
      <c r="OU13" s="2">
        <v>0.99390000000000001</v>
      </c>
      <c r="OW13" s="2">
        <v>0.4199</v>
      </c>
      <c r="OX13" s="2">
        <f t="shared" si="111"/>
        <v>6.0051244032282979E-2</v>
      </c>
      <c r="OY13" s="2">
        <v>0.99239999999999995</v>
      </c>
      <c r="PA13" s="2">
        <v>0.35389999999999999</v>
      </c>
      <c r="PB13" s="2">
        <f t="shared" si="112"/>
        <v>5.9937115959870231E-2</v>
      </c>
      <c r="PC13" s="2">
        <v>0.99360000000000004</v>
      </c>
    </row>
    <row r="14" spans="1:419" ht="49" customHeight="1">
      <c r="A14" s="2">
        <v>9</v>
      </c>
      <c r="B14" s="4" t="s">
        <v>290</v>
      </c>
      <c r="C14" s="2" t="s">
        <v>140</v>
      </c>
      <c r="D14" s="2">
        <v>2024</v>
      </c>
      <c r="E14" s="2" t="s">
        <v>291</v>
      </c>
      <c r="G14" s="2" t="s">
        <v>227</v>
      </c>
      <c r="W14" s="2">
        <v>3</v>
      </c>
      <c r="X14" s="2">
        <f t="shared" si="8"/>
        <v>0.14917440138037943</v>
      </c>
      <c r="Y14" s="2">
        <v>0.89400000000000002</v>
      </c>
      <c r="AA14" s="2">
        <v>3</v>
      </c>
      <c r="AB14" s="2">
        <f t="shared" si="9"/>
        <v>0.33558746359849817</v>
      </c>
      <c r="AC14" s="2">
        <v>0.91</v>
      </c>
      <c r="AE14" s="2">
        <v>3</v>
      </c>
      <c r="AF14" s="2">
        <f t="shared" si="7"/>
        <v>0.13828240725979835</v>
      </c>
      <c r="AG14" s="2">
        <v>0.90500000000000003</v>
      </c>
      <c r="AI14" s="2">
        <v>3</v>
      </c>
      <c r="AJ14" s="2">
        <f t="shared" si="10"/>
        <v>0.18277485528985751</v>
      </c>
      <c r="AK14" s="2">
        <v>0.90400000000000003</v>
      </c>
      <c r="AM14" s="2">
        <v>0.871</v>
      </c>
      <c r="AN14" s="2" t="s">
        <v>292</v>
      </c>
      <c r="AO14" s="2" t="s">
        <v>293</v>
      </c>
      <c r="AQ14" s="2">
        <v>0.50019999999999998</v>
      </c>
      <c r="AR14" s="2">
        <f t="shared" si="11"/>
        <v>4.0780266594919894E-2</v>
      </c>
      <c r="AS14" s="2">
        <v>0.98450000000000004</v>
      </c>
      <c r="AT14" s="2">
        <v>0.31409999999999999</v>
      </c>
      <c r="AU14" s="2">
        <v>0.86719999999999997</v>
      </c>
      <c r="AV14" s="2" t="s">
        <v>294</v>
      </c>
      <c r="AY14" s="2">
        <v>2.5009999999999999</v>
      </c>
      <c r="AZ14" s="2">
        <f t="shared" si="12"/>
        <v>0.29816921051903705</v>
      </c>
      <c r="BA14" s="2">
        <v>0.94699999999999995</v>
      </c>
      <c r="BB14" s="2">
        <v>0.60399999999999998</v>
      </c>
      <c r="BC14" s="2">
        <v>3</v>
      </c>
      <c r="BD14" s="2">
        <v>0.93700000000000006</v>
      </c>
      <c r="BE14" s="2">
        <v>0.60099999999999998</v>
      </c>
      <c r="BG14" s="2">
        <v>0.1</v>
      </c>
      <c r="BH14" s="2">
        <f t="shared" si="13"/>
        <v>1.6328746080807803E-2</v>
      </c>
      <c r="BI14" s="2">
        <v>0.99660000000000004</v>
      </c>
      <c r="BJ14" s="2">
        <v>0.99670000000000003</v>
      </c>
      <c r="BK14" s="2">
        <v>0.93200000000000005</v>
      </c>
      <c r="BL14" s="2">
        <v>0.91900000000000004</v>
      </c>
      <c r="BM14" s="2" t="s">
        <v>295</v>
      </c>
      <c r="BN14" s="2" t="s">
        <v>296</v>
      </c>
      <c r="BP14" s="2">
        <v>0.7</v>
      </c>
      <c r="BQ14" s="2">
        <f t="shared" si="14"/>
        <v>9.0439013253667905E-2</v>
      </c>
      <c r="BR14" s="2">
        <v>0.97489999999999999</v>
      </c>
      <c r="BT14" s="2">
        <v>0.7</v>
      </c>
      <c r="BU14" s="2">
        <f t="shared" si="15"/>
        <v>0.10871954817785286</v>
      </c>
      <c r="BV14" s="2">
        <v>0.97499999999999998</v>
      </c>
      <c r="BX14" s="2">
        <v>0.7</v>
      </c>
      <c r="BY14" s="2">
        <f t="shared" si="16"/>
        <v>8.4666223309496358E-2</v>
      </c>
      <c r="BZ14" s="2">
        <v>0.97560000000000002</v>
      </c>
      <c r="CB14" s="2">
        <v>0.8</v>
      </c>
      <c r="CC14" s="2">
        <f t="shared" si="17"/>
        <v>8.7835993787360414E-2</v>
      </c>
      <c r="CD14" s="2">
        <v>0.98509999999999998</v>
      </c>
      <c r="CF14" s="2">
        <v>0.8</v>
      </c>
      <c r="CG14" s="2">
        <f t="shared" si="18"/>
        <v>0.10778053913752784</v>
      </c>
      <c r="CH14" s="2">
        <v>0.98660000000000003</v>
      </c>
      <c r="CJ14" s="2">
        <v>0.7</v>
      </c>
      <c r="CK14" s="2">
        <f t="shared" si="19"/>
        <v>7.146145893721223E-2</v>
      </c>
      <c r="CL14" s="2">
        <v>0.97099999999999997</v>
      </c>
      <c r="CN14" s="2">
        <v>0.8</v>
      </c>
      <c r="CO14" s="2">
        <f t="shared" si="20"/>
        <v>0.11016575120519151</v>
      </c>
      <c r="CP14" s="2">
        <v>0.98709999999999998</v>
      </c>
      <c r="CR14" s="2">
        <v>0.8</v>
      </c>
      <c r="CS14" s="2">
        <f t="shared" si="44"/>
        <v>0.11322901974349477</v>
      </c>
      <c r="CT14" s="2">
        <v>0.98680000000000001</v>
      </c>
      <c r="CV14" s="2">
        <v>0.8</v>
      </c>
      <c r="CW14" s="2">
        <f t="shared" si="21"/>
        <v>0.11438127204039329</v>
      </c>
      <c r="CX14" s="2">
        <v>0.98650000000000004</v>
      </c>
      <c r="CZ14" s="2">
        <v>1.5</v>
      </c>
      <c r="DA14" s="2">
        <f t="shared" si="22"/>
        <v>9.3743203074023049E-2</v>
      </c>
      <c r="DB14" s="2">
        <v>0.94499999999999995</v>
      </c>
      <c r="DD14" s="2">
        <v>1.5</v>
      </c>
      <c r="DE14" s="2">
        <f t="shared" si="23"/>
        <v>0.1316806321364998</v>
      </c>
      <c r="DF14" s="2">
        <v>0.96230000000000004</v>
      </c>
      <c r="DL14" s="2">
        <v>1.5</v>
      </c>
      <c r="DM14" s="2">
        <f t="shared" si="45"/>
        <v>0.19752838743329451</v>
      </c>
      <c r="DN14" s="2">
        <v>0.92959999999999998</v>
      </c>
      <c r="DP14" s="2">
        <v>0.8</v>
      </c>
      <c r="DQ14" s="2">
        <f t="shared" si="114"/>
        <v>7.843614299722057E-2</v>
      </c>
      <c r="DR14" s="2">
        <v>0.91100000000000003</v>
      </c>
      <c r="DS14">
        <f t="shared" si="24"/>
        <v>0.97408342034845929</v>
      </c>
      <c r="DU14" s="2">
        <v>0.8</v>
      </c>
      <c r="DV14" s="2">
        <f t="shared" si="25"/>
        <v>8.9213371804960501E-2</v>
      </c>
      <c r="DW14" s="2">
        <v>0.91100000000000003</v>
      </c>
      <c r="DX14">
        <f t="shared" si="26"/>
        <v>0.97408342034845929</v>
      </c>
      <c r="EC14"/>
      <c r="EJ14" s="2">
        <v>6.6929999999999996</v>
      </c>
      <c r="EK14" s="2">
        <f t="shared" si="30"/>
        <v>0.50080215353152246</v>
      </c>
      <c r="EL14" s="2">
        <v>1.66</v>
      </c>
      <c r="EM14" s="2">
        <f t="shared" si="31"/>
        <v>0.67011768847610276</v>
      </c>
      <c r="FI14" s="2">
        <v>3.9489999999999998</v>
      </c>
      <c r="FJ14" s="2">
        <f t="shared" si="38"/>
        <v>0.44114271873147265</v>
      </c>
      <c r="FK14" s="2">
        <v>2.4500000000000002</v>
      </c>
      <c r="FL14">
        <f t="shared" si="46"/>
        <v>0.59280992485969486</v>
      </c>
      <c r="FS14" s="2">
        <v>2.6930000000000001</v>
      </c>
      <c r="FT14" s="2">
        <f t="shared" si="39"/>
        <v>0.29919049704556583</v>
      </c>
      <c r="FU14" s="2">
        <v>1.54</v>
      </c>
      <c r="FV14">
        <f t="shared" si="48"/>
        <v>0.79920829736841181</v>
      </c>
      <c r="FX14" s="2">
        <v>2.6560000000000001</v>
      </c>
      <c r="FY14" s="2">
        <f t="shared" si="40"/>
        <v>0.39656309372157211</v>
      </c>
      <c r="FZ14" s="2">
        <v>1.81</v>
      </c>
      <c r="GA14">
        <f t="shared" si="49"/>
        <v>0.77119772580275148</v>
      </c>
      <c r="GC14" s="2">
        <v>3.5169999999999999</v>
      </c>
      <c r="GD14" s="2">
        <f t="shared" si="41"/>
        <v>0.54562169677481054</v>
      </c>
      <c r="GE14" s="2">
        <v>2.2599999999999998</v>
      </c>
      <c r="GF14">
        <f t="shared" si="50"/>
        <v>0.65079087504023392</v>
      </c>
      <c r="GM14" s="2">
        <v>2.5030000000000001</v>
      </c>
      <c r="GN14" s="2">
        <f t="shared" si="42"/>
        <v>0.42652047572512208</v>
      </c>
      <c r="GO14" s="2">
        <v>1.42</v>
      </c>
      <c r="GP14">
        <f t="shared" si="52"/>
        <v>0.82523461455903513</v>
      </c>
      <c r="GR14" s="2">
        <f t="shared" si="53"/>
        <v>8.1631320304974615</v>
      </c>
      <c r="GS14" s="2">
        <v>6.8</v>
      </c>
      <c r="GT14" s="2">
        <f t="shared" si="54"/>
        <v>0.39518625490631709</v>
      </c>
      <c r="GU14" s="2">
        <v>0.83</v>
      </c>
      <c r="GV14" s="2">
        <f t="shared" si="55"/>
        <v>0.87179628565173184</v>
      </c>
      <c r="GW14" s="2">
        <f t="shared" si="56"/>
        <v>0.95205727950482599</v>
      </c>
      <c r="GY14" s="2">
        <v>0.7</v>
      </c>
      <c r="GZ14" s="2">
        <v>0.82550000000000001</v>
      </c>
      <c r="HA14" s="2">
        <f t="shared" si="57"/>
        <v>7.599251381701197E-2</v>
      </c>
      <c r="HB14" s="2">
        <f t="shared" si="58"/>
        <v>0.97939556096062719</v>
      </c>
      <c r="HD14" s="2">
        <v>7.0000000000000001E-3</v>
      </c>
      <c r="HE14" s="2">
        <v>0.72850000000000004</v>
      </c>
      <c r="HF14" s="2">
        <v>0.89829999999999999</v>
      </c>
      <c r="HG14" s="2">
        <f t="shared" si="59"/>
        <v>9.235400353634352E-4</v>
      </c>
      <c r="HH14" s="2">
        <v>0.99965999999999999</v>
      </c>
      <c r="HI14" s="2">
        <v>-11</v>
      </c>
      <c r="HK14" s="2">
        <v>7.0000000000000001E-3</v>
      </c>
      <c r="HL14" s="2">
        <v>0.7359</v>
      </c>
      <c r="HM14" s="2">
        <v>0.90310000000000001</v>
      </c>
      <c r="HN14" s="2">
        <f t="shared" si="60"/>
        <v>1.2595729850322416E-3</v>
      </c>
      <c r="HO14" s="2">
        <v>0.99965800000000005</v>
      </c>
      <c r="HP14" s="2">
        <v>-11</v>
      </c>
      <c r="HR14" s="2">
        <v>7.0000000000000001E-3</v>
      </c>
      <c r="HS14" s="2">
        <v>0.75080000000000002</v>
      </c>
      <c r="HT14" s="2">
        <v>0.91259999999999997</v>
      </c>
      <c r="HU14" s="2">
        <f t="shared" si="61"/>
        <v>1.078701486573741E-3</v>
      </c>
      <c r="HV14" s="2">
        <v>0.99965499999999996</v>
      </c>
      <c r="HW14" s="2">
        <v>-10</v>
      </c>
      <c r="HY14" s="2">
        <v>7.0000000000000001E-3</v>
      </c>
      <c r="HZ14" s="2">
        <v>0.76519999999999999</v>
      </c>
      <c r="IA14" s="2">
        <v>0.92149999999999999</v>
      </c>
      <c r="IB14" s="2">
        <f t="shared" si="62"/>
        <v>1.3285906884964013E-3</v>
      </c>
      <c r="IC14" s="2">
        <v>0.99965099999999996</v>
      </c>
      <c r="ID14" s="2">
        <v>-10</v>
      </c>
      <c r="IF14" s="2">
        <v>7.0000000000000001E-3</v>
      </c>
      <c r="IG14" s="2">
        <v>0.7651</v>
      </c>
      <c r="IH14" s="2">
        <v>0.9214</v>
      </c>
      <c r="II14" s="2">
        <f t="shared" si="63"/>
        <v>1.32961381338949E-3</v>
      </c>
      <c r="IJ14" s="2">
        <v>0.99965099999999996</v>
      </c>
      <c r="IK14" s="2">
        <v>-10</v>
      </c>
      <c r="IM14" s="2">
        <v>7.0000000000000001E-3</v>
      </c>
      <c r="IN14" s="2">
        <v>0.76570000000000005</v>
      </c>
      <c r="IO14" s="2">
        <v>0.92190000000000005</v>
      </c>
      <c r="IP14" s="2">
        <f t="shared" si="64"/>
        <v>1.6649080784039317E-3</v>
      </c>
      <c r="IQ14" s="2">
        <v>0.99965099999999996</v>
      </c>
      <c r="IR14" s="2">
        <v>-10</v>
      </c>
      <c r="IT14" s="2">
        <v>7.0000000000000001E-3</v>
      </c>
      <c r="IU14" s="2">
        <v>0.75060000000000004</v>
      </c>
      <c r="IV14" s="2">
        <v>0.91239999999999999</v>
      </c>
      <c r="IW14" s="2">
        <f t="shared" si="65"/>
        <v>1.1055458556324671E-3</v>
      </c>
      <c r="IX14" s="2">
        <v>0.99965499999999996</v>
      </c>
      <c r="IY14" s="2">
        <v>-10</v>
      </c>
      <c r="JA14" s="2">
        <v>7.0000000000000001E-3</v>
      </c>
      <c r="JB14" s="2">
        <v>0.74070000000000003</v>
      </c>
      <c r="JC14" s="2">
        <v>0.90620000000000001</v>
      </c>
      <c r="JD14" s="2">
        <f t="shared" si="66"/>
        <v>1.1189983000730063E-3</v>
      </c>
      <c r="JE14" s="2">
        <v>0.99965700000000002</v>
      </c>
      <c r="JF14" s="2">
        <v>-11</v>
      </c>
      <c r="JH14" s="2">
        <v>7.0000000000000001E-3</v>
      </c>
      <c r="JI14" s="2">
        <v>0.76559999999999995</v>
      </c>
      <c r="JJ14" s="2">
        <v>0.92159999999999997</v>
      </c>
      <c r="JK14" s="2">
        <f t="shared" si="67"/>
        <v>1.9715356089388659E-3</v>
      </c>
      <c r="JL14" s="2">
        <v>0.99965099999999996</v>
      </c>
      <c r="JM14" s="2">
        <v>-10</v>
      </c>
      <c r="JO14" s="2">
        <v>7.0000000000000001E-3</v>
      </c>
      <c r="JP14" s="2">
        <v>0.76639999999999997</v>
      </c>
      <c r="JQ14" s="2">
        <v>0.92230000000000001</v>
      </c>
      <c r="JR14" s="2">
        <f t="shared" si="68"/>
        <v>1.3129240841951619E-3</v>
      </c>
      <c r="JS14" s="2">
        <v>0.99965099999999996</v>
      </c>
      <c r="JT14" s="2">
        <v>-10</v>
      </c>
      <c r="JV14" s="2">
        <v>7.0000000000000001E-3</v>
      </c>
      <c r="JW14" s="2">
        <v>0.74660000000000004</v>
      </c>
      <c r="JX14" s="2">
        <v>0.91</v>
      </c>
      <c r="JY14" s="2">
        <f t="shared" si="43"/>
        <v>2.0525111135220068E-3</v>
      </c>
      <c r="JZ14" s="2">
        <v>0.99965599999999999</v>
      </c>
      <c r="KA14" s="2">
        <v>-11</v>
      </c>
      <c r="KC14" s="2">
        <v>7.0000000000000001E-3</v>
      </c>
      <c r="KD14" s="2">
        <v>0.74939999999999996</v>
      </c>
      <c r="KE14" s="2">
        <v>0.91169999999999995</v>
      </c>
      <c r="KF14" s="2">
        <f t="shared" si="69"/>
        <v>1.3574872434445008E-3</v>
      </c>
      <c r="KG14" s="2">
        <v>0.99965499999999996</v>
      </c>
      <c r="KH14" s="2">
        <v>-10</v>
      </c>
      <c r="KJ14" s="2">
        <v>0.7</v>
      </c>
      <c r="KK14" s="2">
        <v>0.64300000000000002</v>
      </c>
      <c r="KL14" s="2">
        <v>0.91</v>
      </c>
      <c r="KM14" s="2">
        <f t="shared" si="70"/>
        <v>6.4160582415094633E-2</v>
      </c>
      <c r="KN14" s="2">
        <f t="shared" si="71"/>
        <v>0.97731054704451703</v>
      </c>
      <c r="KP14" s="2">
        <v>1.7509999999999999</v>
      </c>
      <c r="KQ14" s="2">
        <f t="shared" si="72"/>
        <v>0.28100693730431126</v>
      </c>
      <c r="KR14" s="2">
        <v>0.79</v>
      </c>
      <c r="KT14" s="2">
        <v>0.7</v>
      </c>
      <c r="KU14" s="2">
        <f t="shared" si="73"/>
        <v>0.14331192184263325</v>
      </c>
      <c r="KV14" s="2">
        <v>1.089</v>
      </c>
      <c r="KW14">
        <f t="shared" si="74"/>
        <v>0.95963911953532444</v>
      </c>
      <c r="KY14" s="2">
        <v>0.7</v>
      </c>
      <c r="KZ14" s="2">
        <f t="shared" si="75"/>
        <v>0.16705814933647853</v>
      </c>
      <c r="LA14" s="2">
        <v>1.052</v>
      </c>
      <c r="LB14">
        <f t="shared" si="76"/>
        <v>0.96098331282147376</v>
      </c>
      <c r="LD14" s="2">
        <v>0.7</v>
      </c>
      <c r="LE14" s="2">
        <f t="shared" si="77"/>
        <v>0.19052001803521401</v>
      </c>
      <c r="LF14" s="2">
        <v>0.97699999999999998</v>
      </c>
      <c r="LG14">
        <f t="shared" si="78"/>
        <v>0.96371380816635566</v>
      </c>
      <c r="LI14" s="2">
        <v>1</v>
      </c>
      <c r="LJ14" s="2">
        <f t="shared" si="79"/>
        <v>0.13671052177216064</v>
      </c>
      <c r="LK14" s="2">
        <v>1.323</v>
      </c>
      <c r="LL14">
        <f t="shared" si="80"/>
        <v>0.90906909642680478</v>
      </c>
      <c r="LN14" s="2">
        <v>1</v>
      </c>
      <c r="LO14" s="2">
        <f t="shared" si="81"/>
        <v>0.28169175956786574</v>
      </c>
      <c r="LP14" s="2">
        <v>0.83399999999999996</v>
      </c>
      <c r="LQ14">
        <f t="shared" si="82"/>
        <v>0.9276306798467816</v>
      </c>
      <c r="LS14" s="2">
        <v>1</v>
      </c>
      <c r="LT14" s="2">
        <f t="shared" si="83"/>
        <v>0.19225273442643079</v>
      </c>
      <c r="LU14" s="2">
        <v>1.2310000000000001</v>
      </c>
      <c r="LV14">
        <f t="shared" si="84"/>
        <v>0.91511573269525781</v>
      </c>
      <c r="LX14" s="2">
        <v>1</v>
      </c>
      <c r="LY14" s="2">
        <f t="shared" si="85"/>
        <v>0.22071040039899628</v>
      </c>
      <c r="LZ14" s="2">
        <v>0.47599999999999998</v>
      </c>
      <c r="MA14">
        <f t="shared" si="86"/>
        <v>0.96628145482609473</v>
      </c>
      <c r="MH14" s="2">
        <v>0.7</v>
      </c>
      <c r="MI14" s="2">
        <f t="shared" si="89"/>
        <v>5.3601189434025108E-2</v>
      </c>
      <c r="MJ14" s="2">
        <v>1.0229999999999999</v>
      </c>
      <c r="MK14">
        <f t="shared" si="90"/>
        <v>0.97452923876566266</v>
      </c>
      <c r="MM14" s="2">
        <v>0.7</v>
      </c>
      <c r="MN14" s="2">
        <f t="shared" si="91"/>
        <v>8.2178943900023588E-2</v>
      </c>
      <c r="MO14" s="2">
        <v>1.0569999999999999</v>
      </c>
      <c r="MP14">
        <f t="shared" si="92"/>
        <v>0.97369393506009916</v>
      </c>
      <c r="MR14" s="2">
        <v>0.7</v>
      </c>
      <c r="MS14" s="2">
        <f t="shared" si="93"/>
        <v>6.5701723406601006E-2</v>
      </c>
      <c r="MT14" s="2">
        <v>1</v>
      </c>
      <c r="MU14">
        <f t="shared" si="94"/>
        <v>0.97509470344931415</v>
      </c>
      <c r="MW14" s="2">
        <v>0.7</v>
      </c>
      <c r="MX14" s="2">
        <f t="shared" si="95"/>
        <v>4.2243754710963533E-2</v>
      </c>
      <c r="MY14" s="2">
        <v>0.95699999999999996</v>
      </c>
      <c r="MZ14">
        <f t="shared" si="96"/>
        <v>0.97615275682344216</v>
      </c>
      <c r="NB14" s="2">
        <v>0.7</v>
      </c>
      <c r="NC14" s="2">
        <f t="shared" si="97"/>
        <v>2.8553720493533566E-2</v>
      </c>
      <c r="ND14" s="2">
        <v>0.879</v>
      </c>
      <c r="NE14">
        <f t="shared" si="98"/>
        <v>0.9780749473880177</v>
      </c>
      <c r="NG14" s="2">
        <v>0.7</v>
      </c>
      <c r="NH14" s="2">
        <f t="shared" si="99"/>
        <v>6.9341503274056582E-2</v>
      </c>
      <c r="NI14" s="2">
        <v>0.88500000000000001</v>
      </c>
      <c r="NJ14">
        <f t="shared" si="100"/>
        <v>0.97792695228870286</v>
      </c>
      <c r="NL14" s="2">
        <v>0.7</v>
      </c>
      <c r="NM14" s="2">
        <f t="shared" si="101"/>
        <v>9.5532563993332265E-2</v>
      </c>
      <c r="NN14" s="2">
        <v>0.85099999999999998</v>
      </c>
      <c r="NO14">
        <f t="shared" si="102"/>
        <v>0.97876588737662318</v>
      </c>
      <c r="NQ14" s="2">
        <v>5</v>
      </c>
      <c r="NR14" s="2">
        <f t="shared" si="103"/>
        <v>0.31527953712896711</v>
      </c>
      <c r="NS14" s="2">
        <v>0.91200000000000003</v>
      </c>
      <c r="NU14" s="2">
        <v>2.9899999999999999E-2</v>
      </c>
      <c r="NV14" s="2">
        <f t="shared" si="104"/>
        <v>0.36933799305091281</v>
      </c>
      <c r="NW14" s="2">
        <v>0.96389999999999998</v>
      </c>
      <c r="NY14" s="2">
        <v>0.03</v>
      </c>
      <c r="NZ14" s="2">
        <f t="shared" si="105"/>
        <v>9.3472052541067177E-2</v>
      </c>
      <c r="OA14" s="2">
        <v>0.97199999999999998</v>
      </c>
      <c r="OC14" s="2">
        <v>0.65600000000000003</v>
      </c>
      <c r="OD14" s="2">
        <f t="shared" si="106"/>
        <v>0.34399999999999997</v>
      </c>
      <c r="OE14" s="2">
        <v>0.94099999999999995</v>
      </c>
      <c r="OG14" s="2">
        <v>0.14000000000000001</v>
      </c>
      <c r="OH14" s="2">
        <f t="shared" si="107"/>
        <v>0.29393830294357576</v>
      </c>
      <c r="OI14" s="2">
        <v>0.879</v>
      </c>
      <c r="OK14" s="2">
        <v>0.23</v>
      </c>
      <c r="OL14" s="2">
        <f t="shared" si="108"/>
        <v>0.4330657010379011</v>
      </c>
      <c r="OM14" s="2">
        <v>0.78500000000000003</v>
      </c>
      <c r="OO14" s="2">
        <v>0.50109999999999999</v>
      </c>
      <c r="OP14" s="2">
        <f t="shared" si="109"/>
        <v>6.9966549477584711E-2</v>
      </c>
      <c r="OQ14" s="2">
        <v>0.99109999999999998</v>
      </c>
      <c r="OS14" s="2">
        <v>0.41510000000000002</v>
      </c>
      <c r="OT14" s="2">
        <f t="shared" si="110"/>
        <v>5.8663137127864667E-2</v>
      </c>
      <c r="OU14" s="2">
        <v>0.99260000000000004</v>
      </c>
      <c r="OW14" s="2">
        <v>0.495</v>
      </c>
      <c r="OX14" s="2">
        <f t="shared" si="111"/>
        <v>7.0039293164765565E-2</v>
      </c>
      <c r="OY14" s="2">
        <v>0.99109999999999998</v>
      </c>
      <c r="PA14" s="2">
        <v>0.40810000000000002</v>
      </c>
      <c r="PB14" s="2">
        <f t="shared" si="112"/>
        <v>6.8487843975022597E-2</v>
      </c>
      <c r="PC14" s="2">
        <v>0.99260000000000004</v>
      </c>
    </row>
    <row r="15" spans="1:419" ht="49" customHeight="1">
      <c r="A15" s="2">
        <v>10</v>
      </c>
      <c r="B15" s="4" t="s">
        <v>297</v>
      </c>
      <c r="C15" s="2" t="s">
        <v>298</v>
      </c>
      <c r="D15" s="2">
        <v>2014</v>
      </c>
      <c r="G15" s="2" t="s">
        <v>269</v>
      </c>
      <c r="W15" s="2">
        <v>3.5</v>
      </c>
      <c r="X15" s="2">
        <f t="shared" si="8"/>
        <v>0.16981479813424177</v>
      </c>
      <c r="Y15" s="2">
        <v>0.872</v>
      </c>
      <c r="AA15" s="2">
        <v>3.5</v>
      </c>
      <c r="AB15" s="2">
        <f t="shared" si="9"/>
        <v>0.37078049331438545</v>
      </c>
      <c r="AC15" s="2">
        <v>0.89400000000000002</v>
      </c>
      <c r="AE15" s="2">
        <v>3.5</v>
      </c>
      <c r="AF15" s="2">
        <f t="shared" si="7"/>
        <v>0.15769506624096574</v>
      </c>
      <c r="AG15" s="2">
        <v>0.88900000000000001</v>
      </c>
      <c r="AI15" s="2">
        <v>3.5</v>
      </c>
      <c r="AJ15" s="2">
        <f t="shared" si="10"/>
        <v>0.20693362074058921</v>
      </c>
      <c r="AK15" s="2">
        <v>0.88700000000000001</v>
      </c>
      <c r="AM15" s="2">
        <v>0.84199999999999997</v>
      </c>
      <c r="AN15" s="2" t="s">
        <v>299</v>
      </c>
      <c r="AO15" s="2" t="s">
        <v>300</v>
      </c>
      <c r="AQ15" s="2">
        <v>0.59989999999999999</v>
      </c>
      <c r="AR15" s="2">
        <f t="shared" si="11"/>
        <v>4.8514260317260971E-2</v>
      </c>
      <c r="AS15" s="2">
        <v>0.98160000000000003</v>
      </c>
      <c r="AT15" s="2">
        <v>0.29160000000000003</v>
      </c>
      <c r="AU15" s="2">
        <v>0.86050000000000004</v>
      </c>
      <c r="AV15" s="2" t="s">
        <v>301</v>
      </c>
      <c r="AY15" s="2">
        <v>2.9940000000000002</v>
      </c>
      <c r="AZ15" s="2">
        <f t="shared" si="12"/>
        <v>0.33712971519022544</v>
      </c>
      <c r="BA15" s="2">
        <v>0.94099999999999995</v>
      </c>
      <c r="BB15" s="2">
        <v>0.56299999999999994</v>
      </c>
      <c r="BC15" s="2">
        <v>3.4990000000000001</v>
      </c>
      <c r="BD15" s="2">
        <v>0.93</v>
      </c>
      <c r="BE15" s="2">
        <v>0.57499999999999996</v>
      </c>
      <c r="BG15" s="2">
        <v>0.2</v>
      </c>
      <c r="BH15" s="2">
        <f t="shared" si="13"/>
        <v>3.2132803768023133E-2</v>
      </c>
      <c r="BI15" s="2">
        <v>0.99339999999999995</v>
      </c>
      <c r="BJ15" s="2">
        <v>0.99350000000000005</v>
      </c>
      <c r="BK15" s="2">
        <v>0.92200000000000004</v>
      </c>
      <c r="BL15" s="2">
        <v>0.90400000000000003</v>
      </c>
      <c r="BM15" s="2" t="s">
        <v>302</v>
      </c>
      <c r="BN15" s="2" t="s">
        <v>303</v>
      </c>
      <c r="BP15" s="2">
        <v>0.8</v>
      </c>
      <c r="BQ15" s="2">
        <f t="shared" si="14"/>
        <v>0.10204052311527284</v>
      </c>
      <c r="BR15" s="2">
        <v>0.9718</v>
      </c>
      <c r="BT15" s="2">
        <v>0.8</v>
      </c>
      <c r="BU15" s="2">
        <f t="shared" si="15"/>
        <v>0.12235063987659549</v>
      </c>
      <c r="BV15" s="2">
        <v>0.97199999999999998</v>
      </c>
      <c r="BX15" s="2">
        <v>0.8</v>
      </c>
      <c r="BY15" s="2">
        <f t="shared" si="16"/>
        <v>9.5605038420506758E-2</v>
      </c>
      <c r="BZ15" s="2">
        <v>0.97240000000000004</v>
      </c>
      <c r="CB15" s="2">
        <v>0.9</v>
      </c>
      <c r="CC15" s="2">
        <f t="shared" si="17"/>
        <v>9.7742331161695353E-2</v>
      </c>
      <c r="CD15" s="2">
        <v>0.98319999999999996</v>
      </c>
      <c r="CF15" s="2">
        <v>0.9</v>
      </c>
      <c r="CG15" s="2">
        <f t="shared" si="18"/>
        <v>0.11964123196912997</v>
      </c>
      <c r="CH15" s="2">
        <v>0.98499999999999999</v>
      </c>
      <c r="CJ15" s="2">
        <v>0.8</v>
      </c>
      <c r="CK15" s="2">
        <f t="shared" si="19"/>
        <v>8.084491088828176E-2</v>
      </c>
      <c r="CL15" s="2">
        <v>0.9667</v>
      </c>
      <c r="CN15" s="2">
        <v>0.9</v>
      </c>
      <c r="CO15" s="2">
        <f t="shared" si="20"/>
        <v>0.12225295897305</v>
      </c>
      <c r="CP15" s="2">
        <v>0.98550000000000004</v>
      </c>
      <c r="CR15" s="2">
        <v>0.9</v>
      </c>
      <c r="CS15" s="2">
        <f t="shared" si="44"/>
        <v>0.12560488249642324</v>
      </c>
      <c r="CT15" s="2">
        <v>0.98509999999999998</v>
      </c>
      <c r="CV15" s="2">
        <v>0.9</v>
      </c>
      <c r="CW15" s="2">
        <f t="shared" si="21"/>
        <v>0.12686505771063983</v>
      </c>
      <c r="CX15" s="2">
        <v>0.98470000000000002</v>
      </c>
      <c r="CZ15" s="2">
        <v>2</v>
      </c>
      <c r="DA15" s="2">
        <f t="shared" si="22"/>
        <v>0.12120359955005623</v>
      </c>
      <c r="DB15" s="2">
        <v>0.92390000000000005</v>
      </c>
      <c r="DD15" s="2">
        <v>2</v>
      </c>
      <c r="DE15" s="2">
        <f t="shared" si="23"/>
        <v>0.1681916486441524</v>
      </c>
      <c r="DF15" s="2">
        <v>0.95279999999999998</v>
      </c>
      <c r="DL15" s="2">
        <v>2</v>
      </c>
      <c r="DM15" s="2">
        <f t="shared" si="45"/>
        <v>0.24710134015961449</v>
      </c>
      <c r="DN15" s="2">
        <v>0.90429999999999999</v>
      </c>
      <c r="DP15" s="2">
        <v>0.9</v>
      </c>
      <c r="DQ15" s="2">
        <f t="shared" si="114"/>
        <v>8.7383903824865328E-2</v>
      </c>
      <c r="DR15" s="2">
        <v>0.91220000000000001</v>
      </c>
      <c r="DS15">
        <f t="shared" si="24"/>
        <v>0.97085365751222485</v>
      </c>
      <c r="DU15" s="2">
        <v>0.9</v>
      </c>
      <c r="DV15" s="2">
        <f t="shared" si="25"/>
        <v>9.9258149011525895E-2</v>
      </c>
      <c r="DW15" s="2">
        <v>0.91220000000000001</v>
      </c>
      <c r="DX15">
        <f t="shared" si="26"/>
        <v>0.97085365751222485</v>
      </c>
      <c r="EC15"/>
      <c r="EJ15" s="2">
        <v>8.3979999999999997</v>
      </c>
      <c r="EK15" s="2">
        <f t="shared" si="30"/>
        <v>0.55728239426922954</v>
      </c>
      <c r="EL15" s="2">
        <v>1.8</v>
      </c>
      <c r="EM15" s="2">
        <f t="shared" si="31"/>
        <v>0.58005230275597131</v>
      </c>
      <c r="FI15" s="2">
        <v>4.5960000000000001</v>
      </c>
      <c r="FJ15" s="2">
        <f t="shared" si="38"/>
        <v>0.47881226986825476</v>
      </c>
      <c r="FK15" s="2">
        <v>2.7</v>
      </c>
      <c r="FL15">
        <f t="shared" si="46"/>
        <v>0.51137774732544228</v>
      </c>
      <c r="FS15" s="2">
        <v>3.2029999999999998</v>
      </c>
      <c r="FT15" s="2">
        <f t="shared" si="39"/>
        <v>0.33676956998506646</v>
      </c>
      <c r="FU15" s="2">
        <v>1.87</v>
      </c>
      <c r="FV15">
        <f t="shared" si="48"/>
        <v>0.72346408296627762</v>
      </c>
      <c r="FX15" s="2">
        <v>3.34</v>
      </c>
      <c r="FY15" s="2">
        <f t="shared" si="40"/>
        <v>0.45247967029639791</v>
      </c>
      <c r="FZ15" s="2">
        <v>2.09</v>
      </c>
      <c r="GA15">
        <f t="shared" si="49"/>
        <v>0.68573655567773595</v>
      </c>
      <c r="GC15" s="2">
        <v>4.1559999999999997</v>
      </c>
      <c r="GD15" s="2">
        <f t="shared" si="41"/>
        <v>0.58660314399553382</v>
      </c>
      <c r="GE15" s="2">
        <v>2.59</v>
      </c>
      <c r="GF15">
        <f t="shared" si="50"/>
        <v>0.55892768292238437</v>
      </c>
      <c r="GM15" s="2">
        <v>3.3980000000000001</v>
      </c>
      <c r="GN15" s="2">
        <f t="shared" si="42"/>
        <v>0.50240876948415492</v>
      </c>
      <c r="GO15" s="2">
        <v>1.6</v>
      </c>
      <c r="GP15">
        <f t="shared" si="52"/>
        <v>0.74540458635814377</v>
      </c>
      <c r="GR15" s="2">
        <f t="shared" si="53"/>
        <v>9.3292937491399552</v>
      </c>
      <c r="GS15" s="2">
        <v>5.95</v>
      </c>
      <c r="GT15" s="2">
        <f t="shared" si="54"/>
        <v>0.4275064792523724</v>
      </c>
      <c r="GU15" s="2">
        <v>0.81</v>
      </c>
      <c r="GV15" s="2">
        <f t="shared" si="55"/>
        <v>0.85611666614947202</v>
      </c>
      <c r="GW15" s="2">
        <f t="shared" si="56"/>
        <v>0.9461327317024566</v>
      </c>
      <c r="GY15" s="2">
        <v>0.8</v>
      </c>
      <c r="GZ15" s="2">
        <v>0.82</v>
      </c>
      <c r="HA15" s="2">
        <f t="shared" si="57"/>
        <v>8.5915878139921006E-2</v>
      </c>
      <c r="HB15" s="2">
        <f t="shared" si="58"/>
        <v>0.9766417469699995</v>
      </c>
      <c r="HD15" s="2">
        <v>8.0000000000000002E-3</v>
      </c>
      <c r="HE15" s="2">
        <v>0.71389999999999998</v>
      </c>
      <c r="HF15" s="2">
        <v>0.89200000000000002</v>
      </c>
      <c r="HG15" s="2">
        <f t="shared" si="59"/>
        <v>1.0553350912428567E-3</v>
      </c>
      <c r="HH15" s="2">
        <v>0.999614</v>
      </c>
      <c r="HI15" s="2">
        <v>-14</v>
      </c>
      <c r="HK15" s="2">
        <v>8.0000000000000002E-3</v>
      </c>
      <c r="HL15" s="2">
        <v>0.72209999999999996</v>
      </c>
      <c r="HM15" s="2">
        <v>0.89749999999999996</v>
      </c>
      <c r="HN15" s="2">
        <f t="shared" si="60"/>
        <v>1.4392530051505739E-3</v>
      </c>
      <c r="HO15" s="2">
        <v>0.99961199999999995</v>
      </c>
      <c r="HP15" s="2">
        <v>-13</v>
      </c>
      <c r="HR15" s="2">
        <v>8.0000000000000002E-3</v>
      </c>
      <c r="HS15" s="2">
        <v>0.73860000000000003</v>
      </c>
      <c r="HT15" s="2">
        <v>0.90820000000000001</v>
      </c>
      <c r="HU15" s="2">
        <f t="shared" si="61"/>
        <v>1.2326117532084819E-3</v>
      </c>
      <c r="HV15" s="2">
        <v>0.99960700000000002</v>
      </c>
      <c r="HW15" s="2">
        <v>-13</v>
      </c>
      <c r="HY15" s="2">
        <v>8.0000000000000002E-3</v>
      </c>
      <c r="HZ15" s="2">
        <v>0.75449999999999995</v>
      </c>
      <c r="IA15" s="2">
        <v>0.91810000000000003</v>
      </c>
      <c r="IB15" s="2">
        <f t="shared" si="62"/>
        <v>1.5181012246885562E-3</v>
      </c>
      <c r="IC15" s="2">
        <v>0.99960300000000002</v>
      </c>
      <c r="ID15" s="2">
        <v>-12</v>
      </c>
      <c r="IF15" s="2">
        <v>8.0000000000000002E-3</v>
      </c>
      <c r="IG15" s="2">
        <v>0.75429999999999997</v>
      </c>
      <c r="IH15" s="2">
        <v>0.91800000000000004</v>
      </c>
      <c r="II15" s="2">
        <f t="shared" si="63"/>
        <v>1.5192700663784846E-3</v>
      </c>
      <c r="IJ15" s="2">
        <v>0.99960300000000002</v>
      </c>
      <c r="IK15" s="2">
        <v>-12</v>
      </c>
      <c r="IM15" s="2">
        <v>8.0000000000000002E-3</v>
      </c>
      <c r="IN15" s="2">
        <v>0.755</v>
      </c>
      <c r="IO15" s="2">
        <v>0.91849999999999998</v>
      </c>
      <c r="IP15" s="2">
        <f t="shared" si="64"/>
        <v>1.9022996390278418E-3</v>
      </c>
      <c r="IQ15" s="2">
        <v>0.99960300000000002</v>
      </c>
      <c r="IR15" s="2">
        <v>-12</v>
      </c>
      <c r="IT15" s="2">
        <v>8.0000000000000002E-3</v>
      </c>
      <c r="IU15" s="2">
        <v>0.73819999999999997</v>
      </c>
      <c r="IV15" s="2">
        <v>0.90780000000000005</v>
      </c>
      <c r="IW15" s="2">
        <f t="shared" si="65"/>
        <v>1.263281461353663E-3</v>
      </c>
      <c r="IX15" s="2">
        <v>0.99960800000000005</v>
      </c>
      <c r="IY15" s="2">
        <v>-13</v>
      </c>
      <c r="JA15" s="2">
        <v>8.0000000000000002E-3</v>
      </c>
      <c r="JB15" s="2">
        <v>0.72740000000000005</v>
      </c>
      <c r="JC15" s="2">
        <v>0.90100000000000002</v>
      </c>
      <c r="JD15" s="2">
        <f t="shared" si="66"/>
        <v>1.278650798930523E-3</v>
      </c>
      <c r="JE15" s="2">
        <v>0.99961100000000003</v>
      </c>
      <c r="JF15" s="2">
        <v>-13</v>
      </c>
      <c r="JH15" s="2">
        <v>8.0000000000000002E-3</v>
      </c>
      <c r="JI15" s="2">
        <v>0.75480000000000003</v>
      </c>
      <c r="JJ15" s="2">
        <v>0.91810000000000003</v>
      </c>
      <c r="JK15" s="2">
        <f t="shared" si="67"/>
        <v>2.2525491272422401E-3</v>
      </c>
      <c r="JL15" s="2">
        <v>0.99960300000000002</v>
      </c>
      <c r="JM15" s="2">
        <v>-12</v>
      </c>
      <c r="JO15" s="2">
        <v>8.0000000000000002E-3</v>
      </c>
      <c r="JP15" s="2">
        <v>0.75570000000000004</v>
      </c>
      <c r="JQ15" s="2">
        <v>0.91890000000000005</v>
      </c>
      <c r="JR15" s="2">
        <f t="shared" si="68"/>
        <v>1.5002032886474916E-3</v>
      </c>
      <c r="JS15" s="2">
        <v>0.99960300000000002</v>
      </c>
      <c r="JT15" s="2">
        <v>-12</v>
      </c>
      <c r="JV15" s="2">
        <v>8.0000000000000002E-3</v>
      </c>
      <c r="JW15" s="2">
        <v>0.7339</v>
      </c>
      <c r="JX15" s="2">
        <v>0.9052</v>
      </c>
      <c r="JY15" s="2">
        <f t="shared" si="43"/>
        <v>2.3450393841112174E-3</v>
      </c>
      <c r="JZ15" s="2">
        <v>0.99960899999999997</v>
      </c>
      <c r="KA15" s="2">
        <v>-13</v>
      </c>
      <c r="KC15" s="2">
        <v>8.0000000000000002E-3</v>
      </c>
      <c r="KD15" s="2">
        <v>0.73699999999999999</v>
      </c>
      <c r="KE15" s="2">
        <v>0.90700000000000003</v>
      </c>
      <c r="KF15" s="2">
        <f t="shared" si="69"/>
        <v>1.5511131901696017E-3</v>
      </c>
      <c r="KG15" s="2">
        <v>0.99960800000000005</v>
      </c>
      <c r="KH15" s="2">
        <v>-13</v>
      </c>
      <c r="KJ15" s="2">
        <v>0.8</v>
      </c>
      <c r="KK15" s="2">
        <v>0.63600000000000001</v>
      </c>
      <c r="KL15" s="2">
        <v>0.91</v>
      </c>
      <c r="KM15" s="2">
        <f t="shared" si="70"/>
        <v>7.2660389487532784E-2</v>
      </c>
      <c r="KN15" s="2">
        <f t="shared" si="71"/>
        <v>0.97411149737843716</v>
      </c>
      <c r="KT15" s="2">
        <v>0.8</v>
      </c>
      <c r="KU15" s="2">
        <f t="shared" si="73"/>
        <v>0.16049913363510593</v>
      </c>
      <c r="KV15" s="2">
        <v>1.131</v>
      </c>
      <c r="KW15">
        <f t="shared" si="74"/>
        <v>0.95227702161939176</v>
      </c>
      <c r="KY15" s="2">
        <v>0.8</v>
      </c>
      <c r="KZ15" s="2">
        <f t="shared" si="75"/>
        <v>0.18647332934162913</v>
      </c>
      <c r="LA15" s="2">
        <v>1.0900000000000001</v>
      </c>
      <c r="LB15">
        <f t="shared" si="76"/>
        <v>0.95396657594187528</v>
      </c>
      <c r="LD15" s="2">
        <v>0.8</v>
      </c>
      <c r="LE15" s="2">
        <f t="shared" si="77"/>
        <v>0.21196799959652765</v>
      </c>
      <c r="LF15" s="2">
        <v>1</v>
      </c>
      <c r="LG15">
        <f t="shared" si="78"/>
        <v>0.95768587343833</v>
      </c>
      <c r="LI15" s="2">
        <v>1.2</v>
      </c>
      <c r="LJ15" s="2">
        <f t="shared" si="79"/>
        <v>0.15968646221278085</v>
      </c>
      <c r="LK15" s="2">
        <v>1.446</v>
      </c>
      <c r="LL15">
        <f t="shared" si="80"/>
        <v>0.88246431232617206</v>
      </c>
      <c r="LN15" s="2">
        <v>1.2</v>
      </c>
      <c r="LO15" s="2">
        <f t="shared" si="81"/>
        <v>0.32000174079554361</v>
      </c>
      <c r="LP15" s="2">
        <v>1.0389999999999999</v>
      </c>
      <c r="LQ15">
        <f t="shared" si="82"/>
        <v>0.89377242949239577</v>
      </c>
      <c r="LS15" s="2">
        <v>1.2</v>
      </c>
      <c r="LT15" s="2">
        <f t="shared" si="83"/>
        <v>0.22216106679676284</v>
      </c>
      <c r="LU15" s="2">
        <v>1.349</v>
      </c>
      <c r="LV15">
        <f t="shared" si="84"/>
        <v>0.88989726777302436</v>
      </c>
      <c r="MH15" s="2">
        <v>0.8</v>
      </c>
      <c r="MI15" s="2">
        <f t="shared" si="89"/>
        <v>6.0792991261617989E-2</v>
      </c>
      <c r="MJ15" s="2">
        <v>1.038</v>
      </c>
      <c r="MK15">
        <f t="shared" si="90"/>
        <v>0.97052420733547629</v>
      </c>
      <c r="MM15" s="2">
        <v>0.8</v>
      </c>
      <c r="MN15" s="2">
        <f t="shared" si="91"/>
        <v>9.2828994636805023E-2</v>
      </c>
      <c r="MO15" s="2">
        <v>1.075</v>
      </c>
      <c r="MP15">
        <f t="shared" si="92"/>
        <v>0.96948971973326925</v>
      </c>
      <c r="MR15" s="2">
        <v>0.8</v>
      </c>
      <c r="MS15" s="2">
        <f t="shared" si="93"/>
        <v>7.4389467292626216E-2</v>
      </c>
      <c r="MT15" s="2">
        <v>1.0129999999999999</v>
      </c>
      <c r="MU15">
        <f t="shared" si="94"/>
        <v>0.97122381026596816</v>
      </c>
      <c r="MW15" s="2">
        <v>0.8</v>
      </c>
      <c r="MX15" s="2">
        <f t="shared" si="95"/>
        <v>4.7988971904250541E-2</v>
      </c>
      <c r="MY15" s="2">
        <v>0.96399999999999997</v>
      </c>
      <c r="MZ15">
        <f t="shared" si="96"/>
        <v>0.97259649524722902</v>
      </c>
      <c r="NB15" s="2">
        <v>0.8</v>
      </c>
      <c r="NC15" s="2">
        <f t="shared" si="97"/>
        <v>3.2500251549934599E-2</v>
      </c>
      <c r="ND15" s="2">
        <v>0.876</v>
      </c>
      <c r="NE15">
        <f t="shared" si="98"/>
        <v>0.97506659808017138</v>
      </c>
      <c r="NG15" s="2">
        <v>0.8</v>
      </c>
      <c r="NH15" s="2">
        <f t="shared" si="99"/>
        <v>7.8470112942702966E-2</v>
      </c>
      <c r="NI15" s="2">
        <v>0.88300000000000001</v>
      </c>
      <c r="NJ15">
        <f t="shared" si="100"/>
        <v>0.97486988317730705</v>
      </c>
      <c r="NL15" s="2">
        <v>0.8</v>
      </c>
      <c r="NM15" s="2">
        <f t="shared" si="101"/>
        <v>0.10771009858018832</v>
      </c>
      <c r="NN15" s="2">
        <v>0.84499999999999997</v>
      </c>
      <c r="NO15">
        <f t="shared" si="102"/>
        <v>0.97593824133000306</v>
      </c>
      <c r="NU15" s="2">
        <v>3.4930000000000003E-2</v>
      </c>
      <c r="NV15" s="2">
        <f t="shared" si="104"/>
        <v>0.40748506990769284</v>
      </c>
      <c r="NW15" s="2">
        <v>0.95640000000000003</v>
      </c>
      <c r="NY15" s="2">
        <v>3.49E-2</v>
      </c>
      <c r="NZ15" s="2">
        <f t="shared" si="105"/>
        <v>0.10758926897525126</v>
      </c>
      <c r="OA15" s="2">
        <v>0.96699999999999997</v>
      </c>
      <c r="OC15" s="2">
        <v>0.60499999999999998</v>
      </c>
      <c r="OD15" s="2">
        <f t="shared" si="106"/>
        <v>0.39500000000000002</v>
      </c>
      <c r="OE15" s="2">
        <v>0.92700000000000005</v>
      </c>
      <c r="OG15" s="2">
        <v>0.17</v>
      </c>
      <c r="OH15" s="2">
        <f t="shared" si="107"/>
        <v>0.34374033053389719</v>
      </c>
      <c r="OI15" s="2">
        <v>0.86299999999999999</v>
      </c>
      <c r="OK15" s="2">
        <v>0.27</v>
      </c>
      <c r="OL15" s="2">
        <f t="shared" si="108"/>
        <v>0.48608725725238722</v>
      </c>
      <c r="OM15" s="2">
        <v>0.76300000000000001</v>
      </c>
      <c r="OO15" s="2">
        <v>0.58009999999999995</v>
      </c>
      <c r="OP15" s="2">
        <f t="shared" si="109"/>
        <v>8.0113311605480964E-2</v>
      </c>
      <c r="OQ15" s="2">
        <v>0.98980000000000001</v>
      </c>
      <c r="OS15" s="2">
        <v>0.49519999999999997</v>
      </c>
      <c r="OT15" s="2">
        <f t="shared" si="110"/>
        <v>6.9199762814228197E-2</v>
      </c>
      <c r="OU15" s="2">
        <v>0.99119999999999997</v>
      </c>
      <c r="OW15" s="2">
        <v>0.56430000000000002</v>
      </c>
      <c r="OX15" s="2">
        <f t="shared" si="111"/>
        <v>7.9069478355344627E-2</v>
      </c>
      <c r="OY15" s="2">
        <v>0.98980000000000001</v>
      </c>
      <c r="PA15" s="2">
        <v>0.47749999999999998</v>
      </c>
      <c r="PB15" s="2">
        <f t="shared" si="112"/>
        <v>7.9212070719459488E-2</v>
      </c>
      <c r="PC15" s="2">
        <v>0.99139999999999995</v>
      </c>
    </row>
    <row r="16" spans="1:419" ht="49" customHeight="1">
      <c r="A16" s="2">
        <v>11</v>
      </c>
      <c r="B16" s="4" t="s">
        <v>304</v>
      </c>
      <c r="C16" s="2" t="s">
        <v>305</v>
      </c>
      <c r="G16" s="2" t="s">
        <v>306</v>
      </c>
      <c r="W16" s="2">
        <v>4</v>
      </c>
      <c r="X16" s="2">
        <f t="shared" si="8"/>
        <v>0.1894774723368661</v>
      </c>
      <c r="Y16" s="2">
        <v>0.85199999999999998</v>
      </c>
      <c r="AA16" s="2">
        <v>4</v>
      </c>
      <c r="AB16" s="2">
        <f t="shared" si="9"/>
        <v>0.40243281552144905</v>
      </c>
      <c r="AC16" s="2">
        <v>0.879</v>
      </c>
      <c r="AE16" s="2">
        <v>4</v>
      </c>
      <c r="AF16" s="2">
        <f t="shared" si="7"/>
        <v>0.17625234356208255</v>
      </c>
      <c r="AG16" s="2">
        <v>0.873</v>
      </c>
      <c r="AI16" s="2">
        <v>4</v>
      </c>
      <c r="AJ16" s="2">
        <f t="shared" si="10"/>
        <v>0.22970503865340117</v>
      </c>
      <c r="AK16" s="2">
        <v>0.86899999999999999</v>
      </c>
      <c r="AM16" s="2">
        <v>0.81100000000000005</v>
      </c>
      <c r="AN16" s="2" t="s">
        <v>307</v>
      </c>
      <c r="AO16" s="2" t="s">
        <v>308</v>
      </c>
      <c r="AQ16" s="2">
        <v>0.70020000000000004</v>
      </c>
      <c r="AR16" s="2">
        <f t="shared" si="11"/>
        <v>5.6169966863452679E-2</v>
      </c>
      <c r="AS16" s="2">
        <v>0.97870000000000001</v>
      </c>
      <c r="AT16" s="2">
        <v>0.27350000000000002</v>
      </c>
      <c r="AU16" s="2">
        <v>0.85470000000000002</v>
      </c>
      <c r="AV16" s="2" t="s">
        <v>309</v>
      </c>
      <c r="AY16" s="2">
        <v>2.9990000000000001</v>
      </c>
      <c r="AZ16" s="2">
        <f t="shared" si="12"/>
        <v>0.33750270704675117</v>
      </c>
      <c r="BA16" s="2">
        <v>0.94</v>
      </c>
      <c r="BB16" s="2">
        <v>0.57199999999999995</v>
      </c>
      <c r="BC16" s="2">
        <v>4.0060000000000002</v>
      </c>
      <c r="BD16" s="2">
        <v>0.92300000000000004</v>
      </c>
      <c r="BE16" s="2">
        <v>0.55500000000000005</v>
      </c>
      <c r="BG16" s="2">
        <v>0.3</v>
      </c>
      <c r="BH16" s="2">
        <f t="shared" si="13"/>
        <v>4.7437062737890681E-2</v>
      </c>
      <c r="BI16" s="2">
        <v>0.99009999999999998</v>
      </c>
      <c r="BJ16" s="2">
        <v>0.99029999999999996</v>
      </c>
      <c r="BK16" s="2">
        <v>0.91900000000000004</v>
      </c>
      <c r="BL16" s="2">
        <v>0.89800000000000002</v>
      </c>
      <c r="BM16" s="2" t="s">
        <v>310</v>
      </c>
      <c r="BN16" s="2" t="s">
        <v>311</v>
      </c>
      <c r="BP16" s="2">
        <v>1</v>
      </c>
      <c r="BQ16" s="2">
        <f t="shared" si="14"/>
        <v>0.1243777609463725</v>
      </c>
      <c r="BR16" s="2">
        <v>0.96599999999999997</v>
      </c>
      <c r="BX16" s="2">
        <v>1</v>
      </c>
      <c r="BY16" s="2">
        <f t="shared" si="16"/>
        <v>0.11671662370229109</v>
      </c>
      <c r="BZ16" s="2">
        <v>0.96619999999999995</v>
      </c>
      <c r="CB16" s="2">
        <v>1</v>
      </c>
      <c r="CC16" s="2">
        <f t="shared" si="17"/>
        <v>0.10743580946110901</v>
      </c>
      <c r="CD16" s="2">
        <v>0.98119999999999996</v>
      </c>
      <c r="CF16" s="2">
        <v>1</v>
      </c>
      <c r="CG16" s="2">
        <f t="shared" si="18"/>
        <v>0.13119072222898928</v>
      </c>
      <c r="CH16" s="2">
        <v>0.98319999999999996</v>
      </c>
      <c r="CJ16" s="2">
        <v>1</v>
      </c>
      <c r="CK16" s="2">
        <f t="shared" si="19"/>
        <v>9.9054132972042019E-2</v>
      </c>
      <c r="CL16" s="2">
        <v>0.95850000000000002</v>
      </c>
      <c r="CN16" s="2">
        <v>1</v>
      </c>
      <c r="CO16" s="2">
        <f t="shared" si="20"/>
        <v>0.13401619043330368</v>
      </c>
      <c r="CP16" s="2">
        <v>0.98380000000000001</v>
      </c>
      <c r="CR16" s="2">
        <v>1</v>
      </c>
      <c r="CS16" s="2">
        <f t="shared" si="44"/>
        <v>0.13764006234517406</v>
      </c>
      <c r="CT16" s="2">
        <v>0.98329999999999995</v>
      </c>
      <c r="CV16" s="2">
        <v>1</v>
      </c>
      <c r="CW16" s="2">
        <f t="shared" si="21"/>
        <v>0.13900178967087998</v>
      </c>
      <c r="CX16" s="2">
        <v>0.98280000000000001</v>
      </c>
      <c r="CZ16" s="2">
        <v>2.5</v>
      </c>
      <c r="DA16" s="2">
        <f t="shared" si="22"/>
        <v>0.1470487888092801</v>
      </c>
      <c r="DB16" s="2">
        <v>0.90329999999999999</v>
      </c>
      <c r="DD16" s="2">
        <v>2.5</v>
      </c>
      <c r="DE16" s="2">
        <f t="shared" si="23"/>
        <v>0.20175613649970064</v>
      </c>
      <c r="DF16" s="2">
        <v>0.94399999999999995</v>
      </c>
      <c r="DL16" s="2">
        <v>2.5</v>
      </c>
      <c r="DM16" s="2">
        <f t="shared" si="45"/>
        <v>0.29090586775394434</v>
      </c>
      <c r="DN16" s="2">
        <v>0.87409999999999999</v>
      </c>
      <c r="DP16" s="2">
        <v>1</v>
      </c>
      <c r="DQ16" s="2">
        <f t="shared" si="114"/>
        <v>9.6159582064190743E-2</v>
      </c>
      <c r="DR16" s="2">
        <v>0.91349999999999998</v>
      </c>
      <c r="DS16">
        <f t="shared" si="24"/>
        <v>0.96762275008731913</v>
      </c>
      <c r="DU16" s="2">
        <v>1</v>
      </c>
      <c r="DV16" s="2">
        <f t="shared" si="25"/>
        <v>0.10908378176116316</v>
      </c>
      <c r="DW16" s="2">
        <v>0.91349999999999998</v>
      </c>
      <c r="DX16">
        <f t="shared" si="26"/>
        <v>0.96762275008731913</v>
      </c>
      <c r="EC16"/>
      <c r="GR16" s="2">
        <f t="shared" si="53"/>
        <v>10.674864962958218</v>
      </c>
      <c r="GS16" s="2">
        <v>5.2</v>
      </c>
      <c r="GT16" s="2">
        <f t="shared" si="54"/>
        <v>0.46075603985701208</v>
      </c>
      <c r="GU16" s="2">
        <v>0.79</v>
      </c>
      <c r="GV16" s="2">
        <f t="shared" si="55"/>
        <v>0.83871138863949279</v>
      </c>
      <c r="GW16" s="2">
        <f t="shared" si="56"/>
        <v>0.9419211551204647</v>
      </c>
      <c r="GY16" s="2">
        <v>0.9</v>
      </c>
      <c r="GZ16" s="2">
        <v>0.81599999999999995</v>
      </c>
      <c r="HA16" s="2">
        <f t="shared" si="57"/>
        <v>9.5628363553686327E-2</v>
      </c>
      <c r="HB16" s="2">
        <f t="shared" si="58"/>
        <v>0.97388690379687926</v>
      </c>
      <c r="HD16" s="2">
        <v>8.9999999999999993E-3</v>
      </c>
      <c r="HE16" s="2">
        <v>0.7006</v>
      </c>
      <c r="HF16" s="2">
        <v>0.88629999999999998</v>
      </c>
      <c r="HG16" s="2">
        <f t="shared" si="59"/>
        <v>1.1870953797218544E-3</v>
      </c>
      <c r="HH16" s="2">
        <v>0.99956900000000004</v>
      </c>
      <c r="HI16" s="2">
        <v>-16</v>
      </c>
      <c r="HK16" s="2">
        <v>8.9999999999999993E-3</v>
      </c>
      <c r="HL16" s="2">
        <v>0.70950000000000002</v>
      </c>
      <c r="HM16" s="2">
        <v>0.89229999999999998</v>
      </c>
      <c r="HN16" s="2">
        <f t="shared" si="60"/>
        <v>1.6188683856457726E-3</v>
      </c>
      <c r="HO16" s="2">
        <v>0.99956599999999995</v>
      </c>
      <c r="HP16" s="2">
        <v>-16</v>
      </c>
      <c r="HR16" s="2">
        <v>8.9999999999999993E-3</v>
      </c>
      <c r="HS16" s="2">
        <v>0.72750000000000004</v>
      </c>
      <c r="HT16" s="2">
        <v>0.90410000000000001</v>
      </c>
      <c r="HU16" s="2">
        <f t="shared" si="61"/>
        <v>1.3864745992487224E-3</v>
      </c>
      <c r="HV16" s="2">
        <v>0.99956</v>
      </c>
      <c r="HW16" s="2">
        <v>-15</v>
      </c>
      <c r="HY16" s="2">
        <v>8.9999999999999993E-3</v>
      </c>
      <c r="HZ16" s="2">
        <v>0.74480000000000002</v>
      </c>
      <c r="IA16" s="2">
        <v>0.91500000000000004</v>
      </c>
      <c r="IB16" s="2">
        <f t="shared" si="62"/>
        <v>1.7075398504823478E-3</v>
      </c>
      <c r="IC16" s="2">
        <v>0.99955499999999997</v>
      </c>
      <c r="ID16" s="2">
        <v>-14</v>
      </c>
      <c r="IF16" s="2">
        <v>8.9999999999999993E-3</v>
      </c>
      <c r="IG16" s="2">
        <v>0.74470000000000003</v>
      </c>
      <c r="IH16" s="2">
        <v>0.91490000000000005</v>
      </c>
      <c r="II16" s="2">
        <f t="shared" si="63"/>
        <v>1.7088542982778981E-3</v>
      </c>
      <c r="IJ16" s="2">
        <v>0.99955499999999997</v>
      </c>
      <c r="IK16" s="2">
        <v>-14</v>
      </c>
      <c r="IM16" s="2">
        <v>8.9999999999999993E-3</v>
      </c>
      <c r="IN16" s="2">
        <v>0.74539999999999995</v>
      </c>
      <c r="IO16" s="2">
        <v>0.91549999999999998</v>
      </c>
      <c r="IP16" s="2">
        <f t="shared" si="64"/>
        <v>2.1395783290209507E-3</v>
      </c>
      <c r="IQ16" s="2">
        <v>0.99955499999999997</v>
      </c>
      <c r="IR16" s="2">
        <v>-14</v>
      </c>
      <c r="IT16" s="2">
        <v>8.9999999999999993E-3</v>
      </c>
      <c r="IU16" s="2">
        <v>0.72709999999999997</v>
      </c>
      <c r="IV16" s="2">
        <v>0.90369999999999995</v>
      </c>
      <c r="IW16" s="2">
        <f t="shared" si="65"/>
        <v>1.4209672588234631E-3</v>
      </c>
      <c r="IX16" s="2">
        <v>0.99956100000000003</v>
      </c>
      <c r="IY16" s="2">
        <v>-15</v>
      </c>
      <c r="JA16" s="2">
        <v>8.9999999999999993E-3</v>
      </c>
      <c r="JB16" s="2">
        <v>0.71530000000000005</v>
      </c>
      <c r="JC16" s="2">
        <v>0.8962</v>
      </c>
      <c r="JD16" s="2">
        <f t="shared" si="66"/>
        <v>1.4382522709949167E-3</v>
      </c>
      <c r="JE16" s="2">
        <v>0.99956400000000001</v>
      </c>
      <c r="JF16" s="2">
        <v>-15</v>
      </c>
      <c r="JH16" s="2">
        <v>8.9999999999999993E-3</v>
      </c>
      <c r="JI16" s="2">
        <v>0.74509999999999998</v>
      </c>
      <c r="JJ16" s="2">
        <v>0.91490000000000005</v>
      </c>
      <c r="JK16" s="2">
        <f t="shared" si="67"/>
        <v>2.5334044409022318E-3</v>
      </c>
      <c r="JL16" s="2">
        <v>0.99955499999999997</v>
      </c>
      <c r="JM16" s="2">
        <v>-14</v>
      </c>
      <c r="JO16" s="2">
        <v>8.9999999999999993E-3</v>
      </c>
      <c r="JP16" s="2">
        <v>0.74619999999999997</v>
      </c>
      <c r="JQ16" s="2">
        <v>0.91590000000000005</v>
      </c>
      <c r="JR16" s="2">
        <f t="shared" si="68"/>
        <v>1.6874122670493864E-3</v>
      </c>
      <c r="JS16" s="2">
        <v>0.99955499999999997</v>
      </c>
      <c r="JT16" s="2">
        <v>-14</v>
      </c>
      <c r="JV16" s="2">
        <v>8.9999999999999993E-3</v>
      </c>
      <c r="JW16" s="2">
        <v>0.72240000000000004</v>
      </c>
      <c r="JX16" s="2">
        <v>0.90090000000000003</v>
      </c>
      <c r="JY16" s="2">
        <f t="shared" si="43"/>
        <v>2.6373962073778933E-3</v>
      </c>
      <c r="JZ16" s="2">
        <v>0.99956199999999995</v>
      </c>
      <c r="KA16" s="2">
        <v>-15</v>
      </c>
      <c r="KC16" s="2">
        <v>8.9999999999999993E-3</v>
      </c>
      <c r="KD16" s="2">
        <v>0.72570000000000001</v>
      </c>
      <c r="KE16" s="2">
        <v>0.90280000000000005</v>
      </c>
      <c r="KF16" s="2">
        <f t="shared" si="69"/>
        <v>1.7446640675098607E-3</v>
      </c>
      <c r="KG16" s="2">
        <v>0.99956100000000003</v>
      </c>
      <c r="KH16" s="2">
        <v>-15</v>
      </c>
      <c r="KJ16" s="2">
        <v>0.9</v>
      </c>
      <c r="KK16" s="2">
        <v>0.63</v>
      </c>
      <c r="KL16" s="2">
        <v>0.91100000000000003</v>
      </c>
      <c r="KM16" s="2">
        <f t="shared" si="70"/>
        <v>8.1007186458553412E-2</v>
      </c>
      <c r="KN16" s="2">
        <f t="shared" si="71"/>
        <v>0.97089143601521077</v>
      </c>
      <c r="KT16" s="2">
        <v>0.9</v>
      </c>
      <c r="KU16" s="2">
        <f t="shared" si="73"/>
        <v>0.17701027584969573</v>
      </c>
      <c r="KV16" s="2">
        <v>1.175</v>
      </c>
      <c r="KW16">
        <f t="shared" si="74"/>
        <v>0.94445062992512163</v>
      </c>
      <c r="KY16" s="2">
        <v>0.9</v>
      </c>
      <c r="KZ16" s="2">
        <f t="shared" si="75"/>
        <v>0.20500402267964524</v>
      </c>
      <c r="LA16" s="2">
        <v>1.1299999999999999</v>
      </c>
      <c r="LB16">
        <f t="shared" si="76"/>
        <v>0.9465201025631319</v>
      </c>
      <c r="LD16" s="2">
        <v>0.9</v>
      </c>
      <c r="LE16" s="2">
        <f t="shared" si="77"/>
        <v>0.23230874699736759</v>
      </c>
      <c r="LF16" s="2">
        <v>1.024</v>
      </c>
      <c r="LG16">
        <f t="shared" si="78"/>
        <v>0.95141279931364664</v>
      </c>
      <c r="LI16" s="2">
        <v>1.4</v>
      </c>
      <c r="LJ16" s="2">
        <f t="shared" si="79"/>
        <v>0.1814711255754258</v>
      </c>
      <c r="LK16" s="2">
        <v>1.5549999999999999</v>
      </c>
      <c r="LL16">
        <f t="shared" si="80"/>
        <v>0.85481292465318137</v>
      </c>
      <c r="LN16" s="2">
        <v>1.4</v>
      </c>
      <c r="LO16" s="2">
        <f t="shared" si="81"/>
        <v>0.35443221021753052</v>
      </c>
      <c r="LP16" s="2">
        <v>1.26</v>
      </c>
      <c r="LQ16">
        <f t="shared" si="82"/>
        <v>0.85308994630104173</v>
      </c>
      <c r="LS16" s="2">
        <v>1.4</v>
      </c>
      <c r="LT16" s="2">
        <f t="shared" si="83"/>
        <v>0.24993365663192907</v>
      </c>
      <c r="LU16" s="2">
        <v>1.4690000000000001</v>
      </c>
      <c r="LV16">
        <f t="shared" si="84"/>
        <v>0.86226147304869183</v>
      </c>
      <c r="MH16" s="2">
        <v>0.9</v>
      </c>
      <c r="MI16" s="2">
        <f t="shared" si="89"/>
        <v>6.7876314643942726E-2</v>
      </c>
      <c r="MJ16" s="2">
        <v>1.054</v>
      </c>
      <c r="MK16">
        <f t="shared" si="90"/>
        <v>0.96639983198997437</v>
      </c>
      <c r="MM16" s="2">
        <v>0.9</v>
      </c>
      <c r="MN16" s="2">
        <f t="shared" si="91"/>
        <v>0.10323472203415061</v>
      </c>
      <c r="MO16" s="2">
        <v>1.0940000000000001</v>
      </c>
      <c r="MP16">
        <f t="shared" si="92"/>
        <v>0.96514716252404475</v>
      </c>
      <c r="MR16" s="2">
        <v>0.9</v>
      </c>
      <c r="MS16" s="2">
        <f t="shared" si="93"/>
        <v>8.2917130557751462E-2</v>
      </c>
      <c r="MT16" s="2">
        <v>1.026</v>
      </c>
      <c r="MU16">
        <f t="shared" si="94"/>
        <v>0.9672776678690761</v>
      </c>
      <c r="MW16" s="2">
        <v>0.9</v>
      </c>
      <c r="MX16" s="2">
        <f t="shared" si="95"/>
        <v>5.3665673331068441E-2</v>
      </c>
      <c r="MY16" s="2">
        <v>0.97099999999999997</v>
      </c>
      <c r="MZ16">
        <f t="shared" si="96"/>
        <v>0.96900431050147162</v>
      </c>
      <c r="NB16" s="2">
        <v>0.9</v>
      </c>
      <c r="NC16" s="2">
        <f t="shared" si="97"/>
        <v>3.6414846534610537E-2</v>
      </c>
      <c r="ND16" s="2">
        <v>0.874</v>
      </c>
      <c r="NE16">
        <f t="shared" si="98"/>
        <v>0.97205699492331787</v>
      </c>
      <c r="NG16" s="2">
        <v>0.9</v>
      </c>
      <c r="NH16" s="2">
        <f t="shared" si="99"/>
        <v>8.7421381352003474E-2</v>
      </c>
      <c r="NI16" s="2">
        <v>0.88200000000000001</v>
      </c>
      <c r="NJ16">
        <f t="shared" si="100"/>
        <v>0.97180486368023633</v>
      </c>
      <c r="NL16" s="2">
        <v>0.9</v>
      </c>
      <c r="NM16" s="2">
        <f t="shared" si="101"/>
        <v>0.11956407856657988</v>
      </c>
      <c r="NN16" s="2">
        <v>0.83899999999999997</v>
      </c>
      <c r="NO16">
        <f t="shared" si="102"/>
        <v>0.97316083846816936</v>
      </c>
      <c r="NU16" s="2">
        <v>3.9960000000000002E-2</v>
      </c>
      <c r="NV16" s="2">
        <f t="shared" si="104"/>
        <v>0.44161426804393239</v>
      </c>
      <c r="NW16" s="2">
        <v>0.9486</v>
      </c>
      <c r="NY16" s="2">
        <v>0.04</v>
      </c>
      <c r="NZ16" s="2">
        <f t="shared" si="105"/>
        <v>0.12196905081028393</v>
      </c>
      <c r="OA16" s="2">
        <v>0.96099999999999997</v>
      </c>
      <c r="OC16" s="2">
        <v>0.55100000000000005</v>
      </c>
      <c r="OD16" s="2">
        <f t="shared" si="106"/>
        <v>0.44899999999999995</v>
      </c>
      <c r="OE16" s="2">
        <v>0.90800000000000003</v>
      </c>
      <c r="OG16" s="2">
        <v>0.2</v>
      </c>
      <c r="OH16" s="2">
        <f t="shared" si="107"/>
        <v>0.3899940743248963</v>
      </c>
      <c r="OI16" s="2">
        <v>0.85099999999999998</v>
      </c>
      <c r="OK16" s="2">
        <v>0.31</v>
      </c>
      <c r="OL16" s="2">
        <f t="shared" si="108"/>
        <v>0.53465383600285266</v>
      </c>
      <c r="OM16" s="2">
        <v>0.73699999999999999</v>
      </c>
      <c r="OO16" s="2">
        <v>0.65580000000000005</v>
      </c>
      <c r="OP16" s="2">
        <f t="shared" si="109"/>
        <v>8.9630645983509477E-2</v>
      </c>
      <c r="OQ16" s="2">
        <v>0.98839999999999995</v>
      </c>
      <c r="OS16" s="2">
        <v>0.57850000000000001</v>
      </c>
      <c r="OT16" s="2">
        <f t="shared" si="110"/>
        <v>7.9910004709434643E-2</v>
      </c>
      <c r="OU16" s="2">
        <v>0.98970000000000002</v>
      </c>
      <c r="OW16" s="2">
        <v>0.63429999999999997</v>
      </c>
      <c r="OX16" s="2">
        <f t="shared" si="111"/>
        <v>8.8014569368527931E-2</v>
      </c>
      <c r="OY16" s="2">
        <v>0.98860000000000003</v>
      </c>
      <c r="PA16" s="2">
        <v>0.53820000000000001</v>
      </c>
      <c r="PB16" s="2">
        <f t="shared" si="112"/>
        <v>8.8391486760848126E-2</v>
      </c>
      <c r="PC16" s="2">
        <v>0.99029999999999996</v>
      </c>
    </row>
    <row r="17" spans="1:419" ht="49" customHeight="1">
      <c r="A17" s="2">
        <v>12</v>
      </c>
      <c r="B17" s="4" t="s">
        <v>312</v>
      </c>
      <c r="C17" s="2" t="s">
        <v>141</v>
      </c>
      <c r="D17" s="2">
        <v>2025</v>
      </c>
      <c r="F17" s="2" t="s">
        <v>313</v>
      </c>
      <c r="W17" s="2">
        <v>4.5</v>
      </c>
      <c r="X17" s="2">
        <f t="shared" si="8"/>
        <v>0.20823028780433156</v>
      </c>
      <c r="Y17" s="2">
        <v>0.83</v>
      </c>
      <c r="AA17" s="2">
        <v>4.5</v>
      </c>
      <c r="AB17" s="2">
        <f t="shared" si="9"/>
        <v>0.43105317462371995</v>
      </c>
      <c r="AC17" s="2">
        <v>0.86299999999999999</v>
      </c>
      <c r="AE17" s="2">
        <v>4.5</v>
      </c>
      <c r="AF17" s="2">
        <f t="shared" si="7"/>
        <v>0.19400955662868707</v>
      </c>
      <c r="AG17" s="2">
        <v>0.85499999999999998</v>
      </c>
      <c r="AI17" s="2">
        <v>4.5</v>
      </c>
      <c r="AJ17" s="2">
        <f>$BK$3*AI17/(1+$BK$3*AI17)</f>
        <v>0.25120527870326731</v>
      </c>
      <c r="AK17" s="2">
        <v>0.85199999999999998</v>
      </c>
      <c r="AM17" s="2">
        <v>0.78</v>
      </c>
      <c r="AN17" s="2" t="s">
        <v>314</v>
      </c>
      <c r="AO17" s="2" t="s">
        <v>315</v>
      </c>
      <c r="AQ17" s="2">
        <v>0.80020000000000002</v>
      </c>
      <c r="AR17" s="2">
        <f t="shared" si="11"/>
        <v>6.3681106710595001E-2</v>
      </c>
      <c r="AS17" s="2">
        <v>0.9758</v>
      </c>
      <c r="AT17" s="2">
        <v>0.25890000000000002</v>
      </c>
      <c r="AU17" s="2">
        <v>0.84950000000000003</v>
      </c>
      <c r="AV17" s="2" t="s">
        <v>316</v>
      </c>
      <c r="AY17" s="2">
        <v>3.496</v>
      </c>
      <c r="AZ17" s="2">
        <f t="shared" si="12"/>
        <v>0.3725944959271093</v>
      </c>
      <c r="BA17" s="2">
        <v>0.93300000000000005</v>
      </c>
      <c r="BB17" s="2">
        <v>0.55000000000000004</v>
      </c>
      <c r="BC17" s="2">
        <v>4.492</v>
      </c>
      <c r="BD17" s="2">
        <v>0.91700000000000004</v>
      </c>
      <c r="BE17" s="2">
        <v>0.53500000000000003</v>
      </c>
      <c r="BG17" s="2">
        <v>0.4</v>
      </c>
      <c r="BH17" s="2">
        <f t="shared" si="13"/>
        <v>6.2264862914375774E-2</v>
      </c>
      <c r="BI17" s="2">
        <v>0.98680000000000001</v>
      </c>
      <c r="BJ17" s="2">
        <v>0.98709999999999998</v>
      </c>
      <c r="BK17" s="2">
        <v>0.91800000000000004</v>
      </c>
      <c r="BL17" s="2">
        <v>0.89700000000000002</v>
      </c>
      <c r="BM17" s="2" t="s">
        <v>317</v>
      </c>
      <c r="BN17" s="2" t="s">
        <v>318</v>
      </c>
      <c r="BP17" s="2">
        <v>1.5</v>
      </c>
      <c r="BQ17" s="2">
        <f t="shared" si="14"/>
        <v>0.17564356476453286</v>
      </c>
      <c r="BR17" s="2">
        <v>0.95</v>
      </c>
      <c r="BX17" s="2">
        <v>1.5</v>
      </c>
      <c r="BY17" s="2">
        <f t="shared" si="16"/>
        <v>0.16542123172559384</v>
      </c>
      <c r="BZ17" s="2">
        <v>0.95</v>
      </c>
      <c r="CB17" s="2">
        <v>1.2</v>
      </c>
      <c r="CC17" s="2">
        <f t="shared" si="17"/>
        <v>0.1262110540033724</v>
      </c>
      <c r="CD17" s="2">
        <v>0.9768</v>
      </c>
      <c r="CF17" s="2">
        <v>1.2</v>
      </c>
      <c r="CG17" s="2">
        <f t="shared" si="18"/>
        <v>0.15340383470135369</v>
      </c>
      <c r="CH17" s="2">
        <v>0.97940000000000005</v>
      </c>
      <c r="CJ17" s="2">
        <v>1.5</v>
      </c>
      <c r="CK17" s="2">
        <f t="shared" si="19"/>
        <v>0.1415696690467792</v>
      </c>
      <c r="CL17" s="2">
        <v>0.93500000000000005</v>
      </c>
      <c r="CN17" s="2">
        <v>1.2</v>
      </c>
      <c r="CO17" s="2">
        <f t="shared" si="20"/>
        <v>0.15662146607526714</v>
      </c>
      <c r="CP17" s="2">
        <v>0.98</v>
      </c>
      <c r="CR17" s="2">
        <v>1.2</v>
      </c>
      <c r="CS17" s="2">
        <f t="shared" si="44"/>
        <v>0.16074313576846283</v>
      </c>
      <c r="CT17" s="2">
        <v>0.97950000000000004</v>
      </c>
      <c r="CV17" s="2">
        <v>1.2</v>
      </c>
      <c r="CW17" s="2">
        <f t="shared" si="21"/>
        <v>0.16229041595229585</v>
      </c>
      <c r="CX17" s="2">
        <v>0.9788</v>
      </c>
      <c r="CZ17" s="2">
        <v>3</v>
      </c>
      <c r="DA17" s="2">
        <f t="shared" si="22"/>
        <v>0.1714172080074241</v>
      </c>
      <c r="DB17" s="2">
        <v>0.88180000000000003</v>
      </c>
      <c r="DD17" s="2">
        <v>3</v>
      </c>
      <c r="DE17" s="2">
        <f t="shared" si="23"/>
        <v>0.23271694928259035</v>
      </c>
      <c r="DF17" s="2">
        <v>0.93759999999999999</v>
      </c>
      <c r="DL17" s="2">
        <v>3</v>
      </c>
      <c r="DM17" s="2">
        <f t="shared" si="45"/>
        <v>0.32989345305903639</v>
      </c>
      <c r="DN17" s="2">
        <v>0.8458</v>
      </c>
      <c r="DP17" s="2">
        <v>1.2</v>
      </c>
      <c r="DQ17" s="2">
        <f t="shared" si="114"/>
        <v>0.11321417296580201</v>
      </c>
      <c r="DR17" s="2">
        <v>0.91659999999999997</v>
      </c>
      <c r="DS17">
        <f t="shared" si="24"/>
        <v>0.96114536582444166</v>
      </c>
      <c r="DU17" s="2">
        <v>1.2</v>
      </c>
      <c r="DV17" s="2">
        <f t="shared" si="25"/>
        <v>0.12810568754097901</v>
      </c>
      <c r="DW17" s="2">
        <v>0.91659999999999997</v>
      </c>
      <c r="DX17">
        <f t="shared" si="26"/>
        <v>0.96114536582444166</v>
      </c>
      <c r="EC17"/>
      <c r="GR17" s="2">
        <f t="shared" si="53"/>
        <v>11.937483399437147</v>
      </c>
      <c r="GS17" s="2">
        <v>4.6500000000000004</v>
      </c>
      <c r="GT17" s="2">
        <f t="shared" si="54"/>
        <v>0.48862496966811186</v>
      </c>
      <c r="GU17" s="2">
        <v>0.77</v>
      </c>
      <c r="GV17" s="2">
        <f t="shared" si="55"/>
        <v>0.82301069220416956</v>
      </c>
      <c r="GW17" s="2">
        <f t="shared" si="56"/>
        <v>0.93558930314477762</v>
      </c>
      <c r="GY17" s="2">
        <v>1</v>
      </c>
      <c r="GZ17" s="2">
        <v>0.81100000000000005</v>
      </c>
      <c r="HA17" s="2">
        <f t="shared" si="57"/>
        <v>0.10513662138711662</v>
      </c>
      <c r="HB17" s="2">
        <f t="shared" si="58"/>
        <v>0.97120281484217019</v>
      </c>
      <c r="HD17" s="2">
        <v>0.01</v>
      </c>
      <c r="HE17" s="2">
        <v>0.68840000000000001</v>
      </c>
      <c r="HF17" s="2">
        <v>0.88090000000000002</v>
      </c>
      <c r="HG17" s="2">
        <f t="shared" si="59"/>
        <v>1.3188209145560219E-3</v>
      </c>
      <c r="HH17" s="2">
        <v>0.99952399999999997</v>
      </c>
      <c r="HI17" s="2">
        <v>-19</v>
      </c>
      <c r="HK17" s="2">
        <v>0.01</v>
      </c>
      <c r="HL17" s="2">
        <v>0.69799999999999995</v>
      </c>
      <c r="HM17" s="2">
        <v>0.88749999999999996</v>
      </c>
      <c r="HN17" s="2">
        <f t="shared" si="60"/>
        <v>1.7984191613925787E-3</v>
      </c>
      <c r="HO17" s="2">
        <v>0.99951999999999996</v>
      </c>
      <c r="HP17" s="2">
        <v>-18</v>
      </c>
      <c r="HR17" s="2">
        <v>0.01</v>
      </c>
      <c r="HS17" s="2">
        <v>0.71740000000000004</v>
      </c>
      <c r="HT17" s="2">
        <v>0.90039999999999998</v>
      </c>
      <c r="HU17" s="2">
        <f t="shared" si="61"/>
        <v>1.5402900466069029E-3</v>
      </c>
      <c r="HV17" s="2">
        <v>0.99951400000000001</v>
      </c>
      <c r="HW17" s="2">
        <v>-17</v>
      </c>
      <c r="HY17" s="2">
        <v>0.01</v>
      </c>
      <c r="HZ17" s="2">
        <v>0.73599999999999999</v>
      </c>
      <c r="IA17" s="2">
        <v>0.91220000000000001</v>
      </c>
      <c r="IB17" s="2">
        <f t="shared" si="62"/>
        <v>1.8969066067999697E-3</v>
      </c>
      <c r="IC17" s="2">
        <v>0.99950700000000003</v>
      </c>
      <c r="ID17" s="2">
        <v>-16</v>
      </c>
      <c r="IF17" s="2">
        <v>0.01</v>
      </c>
      <c r="IG17" s="2">
        <v>0.7359</v>
      </c>
      <c r="IH17" s="2">
        <v>0.91220000000000001</v>
      </c>
      <c r="II17" s="2">
        <f t="shared" si="63"/>
        <v>1.898366550104459E-3</v>
      </c>
      <c r="IJ17" s="2">
        <v>0.99950700000000003</v>
      </c>
      <c r="IK17" s="2">
        <v>-16</v>
      </c>
      <c r="IM17" s="2">
        <v>0.01</v>
      </c>
      <c r="IN17" s="2">
        <v>0.73670000000000002</v>
      </c>
      <c r="IO17" s="2">
        <v>0.91279999999999994</v>
      </c>
      <c r="IP17" s="2">
        <f t="shared" si="64"/>
        <v>2.3767442288626455E-3</v>
      </c>
      <c r="IQ17" s="2">
        <v>0.99950700000000003</v>
      </c>
      <c r="IR17" s="2">
        <v>-16</v>
      </c>
      <c r="IT17" s="2">
        <v>0.01</v>
      </c>
      <c r="IU17" s="2">
        <v>0.71689999999999998</v>
      </c>
      <c r="IV17" s="2">
        <v>0.89990000000000003</v>
      </c>
      <c r="IW17" s="2">
        <f t="shared" si="65"/>
        <v>1.5786032716301082E-3</v>
      </c>
      <c r="IX17" s="2">
        <v>0.99951400000000001</v>
      </c>
      <c r="IY17" s="2">
        <v>-17</v>
      </c>
      <c r="JA17" s="2">
        <v>0.01</v>
      </c>
      <c r="JB17" s="2">
        <v>0.70430000000000004</v>
      </c>
      <c r="JC17" s="2">
        <v>0.89180000000000004</v>
      </c>
      <c r="JD17" s="2">
        <f t="shared" si="66"/>
        <v>1.5978027407254132E-3</v>
      </c>
      <c r="JE17" s="2">
        <v>0.99951800000000002</v>
      </c>
      <c r="JF17" s="2">
        <v>-18</v>
      </c>
      <c r="JH17" s="2">
        <v>0.01</v>
      </c>
      <c r="JI17" s="2">
        <v>0.73619999999999997</v>
      </c>
      <c r="JJ17" s="2">
        <v>0.91210000000000002</v>
      </c>
      <c r="JK17" s="2">
        <f t="shared" si="67"/>
        <v>2.8141016834800272E-3</v>
      </c>
      <c r="JL17" s="2">
        <v>0.99950700000000003</v>
      </c>
      <c r="JM17" s="2">
        <v>-16</v>
      </c>
      <c r="JO17" s="2">
        <v>0.01</v>
      </c>
      <c r="JP17" s="2">
        <v>0.73760000000000003</v>
      </c>
      <c r="JQ17" s="2">
        <v>0.9133</v>
      </c>
      <c r="JR17" s="2">
        <f t="shared" si="68"/>
        <v>1.8745510588935421E-3</v>
      </c>
      <c r="JS17" s="2">
        <v>0.99950700000000003</v>
      </c>
      <c r="JT17" s="2">
        <v>-16</v>
      </c>
      <c r="JV17" s="2">
        <v>0.01</v>
      </c>
      <c r="JW17" s="2">
        <v>0.71189999999999998</v>
      </c>
      <c r="JX17" s="2">
        <v>0.89690000000000003</v>
      </c>
      <c r="JY17" s="2">
        <f t="shared" si="43"/>
        <v>2.929581734002719E-3</v>
      </c>
      <c r="JZ17" s="2">
        <v>0.99951500000000004</v>
      </c>
      <c r="KA17" s="2">
        <v>-18</v>
      </c>
      <c r="KC17" s="2">
        <v>0.01</v>
      </c>
      <c r="KD17" s="2">
        <v>0.71540000000000004</v>
      </c>
      <c r="KE17" s="2">
        <v>0.89900000000000002</v>
      </c>
      <c r="KF17" s="2">
        <f t="shared" si="69"/>
        <v>1.9381399191137694E-3</v>
      </c>
      <c r="KG17" s="2">
        <v>0.99951400000000001</v>
      </c>
      <c r="KH17" s="2">
        <v>-17</v>
      </c>
      <c r="KJ17" s="2">
        <v>1</v>
      </c>
      <c r="KK17" s="2">
        <v>0.625</v>
      </c>
      <c r="KL17" s="2">
        <v>0.91300000000000003</v>
      </c>
      <c r="KM17" s="2">
        <f t="shared" si="70"/>
        <v>8.9205068111112146E-2</v>
      </c>
      <c r="KN17" s="2">
        <f t="shared" si="71"/>
        <v>0.96764018174766664</v>
      </c>
      <c r="KT17" s="2">
        <v>1</v>
      </c>
      <c r="KU17" s="2">
        <f t="shared" si="73"/>
        <v>0.19288446948296178</v>
      </c>
      <c r="KV17" s="2">
        <v>1.2190000000000001</v>
      </c>
      <c r="KW17">
        <f t="shared" si="74"/>
        <v>0.93624318649629623</v>
      </c>
      <c r="KY17" s="2">
        <v>1</v>
      </c>
      <c r="KZ17" s="2">
        <f t="shared" si="75"/>
        <v>0.22270932437894478</v>
      </c>
      <c r="LA17" s="2">
        <v>1.17</v>
      </c>
      <c r="LB17">
        <f t="shared" si="76"/>
        <v>0.93872580476906919</v>
      </c>
      <c r="LD17" s="2">
        <v>1</v>
      </c>
      <c r="LE17" s="2">
        <f t="shared" si="77"/>
        <v>0.2516258428563945</v>
      </c>
      <c r="LF17" s="2">
        <v>1.046</v>
      </c>
      <c r="LG17">
        <f t="shared" si="78"/>
        <v>0.94503779754040906</v>
      </c>
      <c r="LS17" s="2">
        <v>1.5</v>
      </c>
      <c r="LT17" s="2">
        <f t="shared" si="83"/>
        <v>0.26308928447074886</v>
      </c>
      <c r="LU17" s="2">
        <v>1.524</v>
      </c>
      <c r="LV17">
        <f t="shared" si="84"/>
        <v>0.84812514603909517</v>
      </c>
      <c r="MH17" s="2">
        <v>1</v>
      </c>
      <c r="MI17" s="2">
        <f t="shared" si="89"/>
        <v>7.4853595581500759E-2</v>
      </c>
      <c r="MJ17" s="2">
        <v>1.0720000000000001</v>
      </c>
      <c r="MK17">
        <f t="shared" si="90"/>
        <v>0.9621127115457897</v>
      </c>
      <c r="MM17" s="2">
        <v>1</v>
      </c>
      <c r="MN17" s="2">
        <f t="shared" si="91"/>
        <v>0.11340443829738188</v>
      </c>
      <c r="MO17" s="2">
        <v>1.113</v>
      </c>
      <c r="MP17">
        <f t="shared" si="92"/>
        <v>0.96069251698563929</v>
      </c>
      <c r="MR17" s="2">
        <v>1</v>
      </c>
      <c r="MS17" s="2">
        <f t="shared" si="93"/>
        <v>9.1289097286589238E-2</v>
      </c>
      <c r="MT17" s="2">
        <v>1041</v>
      </c>
      <c r="MU17">
        <f t="shared" si="94"/>
        <v>5.1407091730291891E-17</v>
      </c>
      <c r="MW17" s="2">
        <v>1</v>
      </c>
      <c r="MX17" s="2">
        <f t="shared" si="95"/>
        <v>5.9275077374624882E-2</v>
      </c>
      <c r="MY17" s="2">
        <v>0.97899999999999998</v>
      </c>
      <c r="MZ17">
        <f t="shared" si="96"/>
        <v>0.965341915519908</v>
      </c>
      <c r="NB17" s="2">
        <v>1</v>
      </c>
      <c r="NC17" s="2">
        <f t="shared" si="97"/>
        <v>4.0297891534467702E-2</v>
      </c>
      <c r="ND17" s="2">
        <v>0.872</v>
      </c>
      <c r="NE17">
        <f t="shared" si="98"/>
        <v>0.96907064706097312</v>
      </c>
      <c r="NG17" s="2">
        <v>1</v>
      </c>
      <c r="NH17" s="2">
        <f t="shared" si="99"/>
        <v>9.6200426593398627E-2</v>
      </c>
      <c r="NI17" s="2">
        <v>0.88</v>
      </c>
      <c r="NJ17">
        <f t="shared" si="100"/>
        <v>0.96879136592250192</v>
      </c>
      <c r="NL17" s="2">
        <v>1</v>
      </c>
      <c r="NM17" s="2">
        <f t="shared" si="101"/>
        <v>0.13110723005673869</v>
      </c>
      <c r="NN17" s="2">
        <v>0.83299999999999996</v>
      </c>
      <c r="NO17">
        <f t="shared" si="102"/>
        <v>0.97043329597707373</v>
      </c>
      <c r="NU17" s="2">
        <v>4.4850000000000001E-2</v>
      </c>
      <c r="NV17" s="2">
        <f t="shared" si="104"/>
        <v>0.47151537413074923</v>
      </c>
      <c r="NW17" s="2">
        <v>0.94079999999999997</v>
      </c>
      <c r="NY17" s="2">
        <v>4.4999999999999998E-2</v>
      </c>
      <c r="NZ17" s="2">
        <f t="shared" si="105"/>
        <v>0.13576614285660465</v>
      </c>
      <c r="OA17" s="2">
        <v>0.95699999999999996</v>
      </c>
      <c r="OC17" s="2">
        <v>0.50600000000000001</v>
      </c>
      <c r="OD17" s="2">
        <f t="shared" si="106"/>
        <v>0.49399999999999999</v>
      </c>
      <c r="OE17" s="2">
        <v>0.89</v>
      </c>
      <c r="OG17" s="2">
        <v>0.24</v>
      </c>
      <c r="OH17" s="2">
        <f t="shared" si="107"/>
        <v>0.44677188644022603</v>
      </c>
      <c r="OI17" s="2">
        <v>0.84099999999999997</v>
      </c>
      <c r="OK17" s="2">
        <v>0.35</v>
      </c>
      <c r="OL17" s="2">
        <f t="shared" si="108"/>
        <v>0.57930427441012422</v>
      </c>
      <c r="OM17" s="2">
        <v>0.69399999999999995</v>
      </c>
      <c r="OO17" s="2">
        <v>0.73929999999999996</v>
      </c>
      <c r="OP17" s="2">
        <f t="shared" si="109"/>
        <v>9.9902787790896688E-2</v>
      </c>
      <c r="OQ17" s="2">
        <v>0.98699999999999999</v>
      </c>
      <c r="OS17" s="2">
        <v>0.64980000000000004</v>
      </c>
      <c r="OT17" s="2">
        <f t="shared" si="110"/>
        <v>8.8883491718152297E-2</v>
      </c>
      <c r="OU17" s="2">
        <v>0.98839999999999995</v>
      </c>
      <c r="OW17" s="2">
        <v>0.72960000000000003</v>
      </c>
      <c r="OX17" s="2">
        <f t="shared" si="111"/>
        <v>9.9916990744554415E-2</v>
      </c>
      <c r="OY17" s="2">
        <v>0.9869</v>
      </c>
      <c r="PA17" s="2">
        <v>0.57079999999999997</v>
      </c>
      <c r="PB17" s="2">
        <f t="shared" si="112"/>
        <v>9.3246312834838738E-2</v>
      </c>
      <c r="PC17" s="2">
        <v>0.98970000000000002</v>
      </c>
    </row>
    <row r="18" spans="1:419" ht="49" customHeight="1">
      <c r="W18" s="2">
        <v>5</v>
      </c>
      <c r="X18" s="2">
        <f>$BJ$3*W18/(1+$BJ$3*W18)</f>
        <v>0.22613496979991718</v>
      </c>
      <c r="Y18" s="2">
        <v>0.80800000000000005</v>
      </c>
      <c r="AA18" s="2">
        <v>5</v>
      </c>
      <c r="AB18" s="2">
        <f t="shared" si="9"/>
        <v>0.45705730488675578</v>
      </c>
      <c r="AC18" s="2">
        <v>0.84699999999999998</v>
      </c>
      <c r="AE18" s="2">
        <v>5</v>
      </c>
      <c r="AF18" s="2">
        <f t="shared" si="7"/>
        <v>0.21101735367330596</v>
      </c>
      <c r="AG18" s="2">
        <v>0.84199999999999997</v>
      </c>
      <c r="AM18" s="2">
        <v>0.748</v>
      </c>
      <c r="AN18" s="2" t="s">
        <v>319</v>
      </c>
      <c r="AO18" s="2" t="s">
        <v>320</v>
      </c>
      <c r="AQ18" s="2">
        <v>0.90010000000000001</v>
      </c>
      <c r="AR18" s="2">
        <f t="shared" si="11"/>
        <v>7.1066306676348431E-2</v>
      </c>
      <c r="AS18" s="2">
        <v>0.97299999999999998</v>
      </c>
      <c r="AT18" s="2">
        <v>0.24679999999999999</v>
      </c>
      <c r="AU18" s="2">
        <v>0.8448</v>
      </c>
      <c r="AV18" s="2" t="s">
        <v>321</v>
      </c>
      <c r="AY18" s="2">
        <v>3.9950000000000001</v>
      </c>
      <c r="AZ18" s="2">
        <f t="shared" si="12"/>
        <v>0.40427633678677316</v>
      </c>
      <c r="BA18" s="2">
        <v>0.92800000000000005</v>
      </c>
      <c r="BB18" s="2">
        <v>0.51900000000000002</v>
      </c>
      <c r="BC18" s="2">
        <v>5</v>
      </c>
      <c r="BD18" s="2">
        <v>0.91200000000000003</v>
      </c>
      <c r="BE18" s="2">
        <v>0.51100000000000001</v>
      </c>
      <c r="BG18" s="2">
        <v>0.5</v>
      </c>
      <c r="BH18" s="2">
        <f t="shared" si="13"/>
        <v>7.6638113239255054E-2</v>
      </c>
      <c r="BI18" s="2">
        <v>0.98360000000000003</v>
      </c>
      <c r="BJ18" s="2">
        <v>0.9839</v>
      </c>
      <c r="BK18" s="2">
        <v>0.91800000000000004</v>
      </c>
      <c r="BL18" s="2">
        <v>0.89900000000000002</v>
      </c>
      <c r="BM18" s="2" t="s">
        <v>322</v>
      </c>
      <c r="BN18" s="2" t="s">
        <v>323</v>
      </c>
      <c r="BP18" s="2">
        <v>2</v>
      </c>
      <c r="BQ18" s="2">
        <f t="shared" si="14"/>
        <v>0.22123838671744189</v>
      </c>
      <c r="BR18" s="2">
        <v>0.93500000000000005</v>
      </c>
      <c r="BX18" s="2">
        <v>2</v>
      </c>
      <c r="BY18" s="2">
        <f t="shared" si="16"/>
        <v>0.20903534741935917</v>
      </c>
      <c r="BZ18" s="2">
        <v>0.93500000000000005</v>
      </c>
      <c r="CB18" s="2">
        <v>1.4</v>
      </c>
      <c r="CC18" s="2">
        <f t="shared" si="17"/>
        <v>0.14421269039470483</v>
      </c>
      <c r="CD18" s="2">
        <v>0.97170000000000001</v>
      </c>
      <c r="CF18" s="2">
        <v>1.4</v>
      </c>
      <c r="CG18" s="2">
        <f t="shared" si="18"/>
        <v>0.17450940516105304</v>
      </c>
      <c r="CH18" s="2">
        <v>0.97499999999999998</v>
      </c>
      <c r="CJ18" s="2">
        <v>2</v>
      </c>
      <c r="CK18" s="2">
        <f t="shared" si="19"/>
        <v>0.18025341973680889</v>
      </c>
      <c r="CL18" s="2">
        <v>0.91100000000000003</v>
      </c>
      <c r="CN18" s="2">
        <v>1.4</v>
      </c>
      <c r="CO18" s="2">
        <f t="shared" si="20"/>
        <v>0.17807660720544075</v>
      </c>
      <c r="CP18" s="2">
        <v>0.9758</v>
      </c>
      <c r="CR18" s="2">
        <v>1.4</v>
      </c>
      <c r="CS18" s="2">
        <f t="shared" si="44"/>
        <v>0.18264062071448259</v>
      </c>
      <c r="CT18" s="2">
        <v>0.97499999999999998</v>
      </c>
      <c r="CV18" s="2">
        <v>1.4</v>
      </c>
      <c r="CW18" s="2">
        <f t="shared" si="21"/>
        <v>0.18435238117392636</v>
      </c>
      <c r="CX18" s="2">
        <v>0.97430000000000005</v>
      </c>
      <c r="CZ18" s="2">
        <v>3.5</v>
      </c>
      <c r="DA18" s="2">
        <f t="shared" si="22"/>
        <v>0.19443191338531929</v>
      </c>
      <c r="DB18" s="2">
        <v>0.85670000000000002</v>
      </c>
      <c r="DD18" s="2">
        <v>3.5</v>
      </c>
      <c r="DE18" s="2">
        <f t="shared" si="23"/>
        <v>0.26136573475643538</v>
      </c>
      <c r="DF18" s="2">
        <v>0.93149999999999999</v>
      </c>
      <c r="DL18" s="2">
        <v>3.5</v>
      </c>
      <c r="DM18" s="2">
        <f t="shared" si="45"/>
        <v>0.36481722615682666</v>
      </c>
      <c r="DN18" s="2">
        <v>0.81189999999999996</v>
      </c>
      <c r="DP18" s="2">
        <v>1.4</v>
      </c>
      <c r="DQ18" s="2">
        <f t="shared" si="114"/>
        <v>0.12963707606797881</v>
      </c>
      <c r="DR18" s="2">
        <v>0.92020000000000002</v>
      </c>
      <c r="DS18">
        <f t="shared" si="24"/>
        <v>0.95464461253083843</v>
      </c>
      <c r="DU18" s="2">
        <v>1.4</v>
      </c>
      <c r="DV18" s="2">
        <f t="shared" si="25"/>
        <v>0.14633230210275425</v>
      </c>
      <c r="DW18" s="2">
        <v>0.92020000000000002</v>
      </c>
      <c r="DX18">
        <f t="shared" si="26"/>
        <v>0.95464461253083843</v>
      </c>
      <c r="EC18"/>
      <c r="GR18" s="2">
        <f t="shared" si="53"/>
        <v>13.705999458613022</v>
      </c>
      <c r="GS18" s="2">
        <v>4.05</v>
      </c>
      <c r="GT18" s="2">
        <f t="shared" si="54"/>
        <v>0.52314404058724051</v>
      </c>
      <c r="GU18" s="2">
        <v>0.75</v>
      </c>
      <c r="GV18" s="2">
        <f t="shared" si="55"/>
        <v>0.80198220692011568</v>
      </c>
      <c r="GW18" s="2">
        <f t="shared" si="56"/>
        <v>0.93518284262222595</v>
      </c>
      <c r="GY18" s="2">
        <v>1.2</v>
      </c>
      <c r="GZ18" s="2">
        <v>0.80100000000000005</v>
      </c>
      <c r="HA18" s="2">
        <f t="shared" si="57"/>
        <v>0.12356568983481966</v>
      </c>
      <c r="HB18" s="2">
        <f t="shared" si="58"/>
        <v>0.96596121284483361</v>
      </c>
      <c r="HD18" s="2">
        <v>0.02</v>
      </c>
      <c r="HE18" s="2">
        <v>0.60019999999999996</v>
      </c>
      <c r="HF18" s="2">
        <v>0.84</v>
      </c>
      <c r="HG18" s="2">
        <f t="shared" si="59"/>
        <v>2.634167833480798E-3</v>
      </c>
      <c r="HH18" s="2">
        <v>0.99909199999999998</v>
      </c>
      <c r="HI18" s="2">
        <v>-52</v>
      </c>
      <c r="HK18" s="2">
        <v>0.02</v>
      </c>
      <c r="HL18" s="2">
        <v>0.61560000000000004</v>
      </c>
      <c r="HM18" s="2">
        <v>0.8518</v>
      </c>
      <c r="HN18" s="2">
        <f t="shared" si="60"/>
        <v>3.5903813122365258E-3</v>
      </c>
      <c r="HO18" s="2">
        <v>0.99907999999999997</v>
      </c>
      <c r="HP18" s="2">
        <v>-50</v>
      </c>
      <c r="HR18" s="2">
        <v>0.02</v>
      </c>
      <c r="HS18" s="2">
        <v>0.64649999999999996</v>
      </c>
      <c r="HT18" s="2">
        <v>0.87429999999999997</v>
      </c>
      <c r="HU18" s="2">
        <f t="shared" si="61"/>
        <v>3.0758424037743409E-3</v>
      </c>
      <c r="HV18" s="2">
        <v>0.99905500000000003</v>
      </c>
      <c r="HW18" s="2">
        <v>-46</v>
      </c>
      <c r="HY18" s="2">
        <v>0.02</v>
      </c>
      <c r="HZ18" s="2">
        <v>0.67630000000000001</v>
      </c>
      <c r="IA18" s="2">
        <v>0.89459999999999995</v>
      </c>
      <c r="IB18" s="2">
        <f t="shared" si="62"/>
        <v>3.7866303295103813E-3</v>
      </c>
      <c r="IC18" s="2">
        <v>0.99903299999999995</v>
      </c>
      <c r="ID18" s="2">
        <v>-43</v>
      </c>
      <c r="IF18" s="2">
        <v>0.02</v>
      </c>
      <c r="IG18" s="2">
        <v>0.67610000000000003</v>
      </c>
      <c r="IH18" s="2">
        <v>0.89459999999999995</v>
      </c>
      <c r="II18" s="2">
        <f t="shared" si="63"/>
        <v>3.7895391658162221E-3</v>
      </c>
      <c r="IJ18" s="2">
        <v>0.99903399999999998</v>
      </c>
      <c r="IK18" s="2">
        <v>-43</v>
      </c>
      <c r="IM18" s="2">
        <v>0.02</v>
      </c>
      <c r="IN18" s="2">
        <v>0.67769999999999997</v>
      </c>
      <c r="IO18" s="2">
        <v>0.89570000000000005</v>
      </c>
      <c r="IP18" s="2">
        <f t="shared" si="64"/>
        <v>4.7422174198406726E-3</v>
      </c>
      <c r="IQ18" s="2">
        <v>0.99903200000000003</v>
      </c>
      <c r="IR18" s="2">
        <v>-42</v>
      </c>
      <c r="IT18" s="2">
        <v>0.02</v>
      </c>
      <c r="IU18" s="2">
        <v>0.64500000000000002</v>
      </c>
      <c r="IV18" s="2">
        <v>0.87290000000000001</v>
      </c>
      <c r="IW18" s="2">
        <f t="shared" si="65"/>
        <v>3.1522304220031102E-3</v>
      </c>
      <c r="IX18" s="2">
        <v>0.99905699999999997</v>
      </c>
      <c r="IY18" s="2">
        <v>-46</v>
      </c>
      <c r="JA18" s="2">
        <v>0.02</v>
      </c>
      <c r="JB18" s="2">
        <v>0.62590000000000001</v>
      </c>
      <c r="JC18" s="2">
        <v>0.85970000000000002</v>
      </c>
      <c r="JD18" s="2">
        <f t="shared" si="66"/>
        <v>3.1905076795361587E-3</v>
      </c>
      <c r="JE18" s="2">
        <v>0.99907100000000004</v>
      </c>
      <c r="JF18" s="2">
        <v>-49</v>
      </c>
      <c r="JH18" s="2">
        <v>0.02</v>
      </c>
      <c r="JI18" s="2">
        <v>0.67549999999999999</v>
      </c>
      <c r="JJ18" s="2">
        <v>0.89349999999999996</v>
      </c>
      <c r="JK18" s="2">
        <f t="shared" si="67"/>
        <v>5.6124094760052479E-3</v>
      </c>
      <c r="JL18" s="2">
        <v>0.99903500000000001</v>
      </c>
      <c r="JM18" s="2">
        <v>-42</v>
      </c>
      <c r="JO18" s="2">
        <v>0.02</v>
      </c>
      <c r="JP18" s="2">
        <v>0.67920000000000003</v>
      </c>
      <c r="JQ18" s="2">
        <v>0.89680000000000004</v>
      </c>
      <c r="JR18" s="2">
        <f t="shared" si="68"/>
        <v>3.7420873839190869E-3</v>
      </c>
      <c r="JS18" s="2">
        <v>0.999031</v>
      </c>
      <c r="JT18" s="2">
        <v>-42</v>
      </c>
      <c r="JV18" s="2">
        <v>0.02</v>
      </c>
      <c r="JW18" s="2">
        <v>0.63819999999999999</v>
      </c>
      <c r="JX18" s="2">
        <v>0.86860000000000004</v>
      </c>
      <c r="JY18" s="2">
        <f t="shared" si="43"/>
        <v>5.8420487088189279E-3</v>
      </c>
      <c r="JZ18" s="2">
        <v>0.99906200000000001</v>
      </c>
      <c r="KA18" s="2">
        <v>-47</v>
      </c>
      <c r="KC18" s="2">
        <v>0.02</v>
      </c>
      <c r="KD18" s="2">
        <v>0.64290000000000003</v>
      </c>
      <c r="KE18" s="2">
        <v>0.87150000000000005</v>
      </c>
      <c r="KF18" s="2">
        <f t="shared" si="69"/>
        <v>3.8687815981737852E-3</v>
      </c>
      <c r="KG18" s="2">
        <v>0.999058</v>
      </c>
      <c r="KH18" s="2">
        <v>-47</v>
      </c>
      <c r="KJ18" s="2">
        <v>1.2</v>
      </c>
      <c r="KK18" s="2">
        <v>0.61699999999999999</v>
      </c>
      <c r="KL18" s="2">
        <v>0.91500000000000004</v>
      </c>
      <c r="KM18" s="2">
        <f t="shared" si="70"/>
        <v>0.10516974684718819</v>
      </c>
      <c r="KN18" s="2">
        <f t="shared" si="71"/>
        <v>0.96121185701281087</v>
      </c>
      <c r="KT18" s="2">
        <v>1.2</v>
      </c>
      <c r="KU18" s="2">
        <f t="shared" si="73"/>
        <v>0.22286396389115121</v>
      </c>
      <c r="KV18" s="2">
        <v>1.31</v>
      </c>
      <c r="KW18">
        <f t="shared" si="74"/>
        <v>0.91855117017985422</v>
      </c>
      <c r="KY18" s="2">
        <v>1.2</v>
      </c>
      <c r="KZ18" s="2">
        <f t="shared" si="75"/>
        <v>0.25585493338413362</v>
      </c>
      <c r="LA18" s="2">
        <v>1.2490000000000001</v>
      </c>
      <c r="LB18">
        <f t="shared" si="76"/>
        <v>0.92219219626599258</v>
      </c>
      <c r="LD18" s="2">
        <v>1.2</v>
      </c>
      <c r="LE18" s="2">
        <f t="shared" si="77"/>
        <v>0.28748336273651992</v>
      </c>
      <c r="LF18" s="2">
        <v>1.0940000000000001</v>
      </c>
      <c r="LG18">
        <f t="shared" si="78"/>
        <v>0.93150904532821477</v>
      </c>
      <c r="MM18" s="2">
        <v>1.2</v>
      </c>
      <c r="MN18" s="2">
        <f t="shared" si="91"/>
        <v>0.13306724277238161</v>
      </c>
      <c r="MO18" s="2">
        <v>1.153</v>
      </c>
      <c r="MP18">
        <f t="shared" si="92"/>
        <v>0.95137166543943752</v>
      </c>
      <c r="MR18" s="2">
        <v>1.2</v>
      </c>
      <c r="MS18" s="2">
        <f t="shared" si="93"/>
        <v>0.107582691387816</v>
      </c>
      <c r="MT18" s="2">
        <v>1.0720000000000001</v>
      </c>
      <c r="MU18">
        <f t="shared" si="94"/>
        <v>0.95470927809223272</v>
      </c>
      <c r="MW18" s="2">
        <v>1.2</v>
      </c>
      <c r="MX18" s="2">
        <f t="shared" si="95"/>
        <v>7.0296724097537025E-2</v>
      </c>
      <c r="MY18" s="2">
        <v>0.99399999999999999</v>
      </c>
      <c r="MZ18">
        <f t="shared" si="96"/>
        <v>0.95793434156066193</v>
      </c>
      <c r="NG18" s="2">
        <v>1.2</v>
      </c>
      <c r="NH18" s="2">
        <f t="shared" si="99"/>
        <v>0.1132613538016259</v>
      </c>
      <c r="NI18" s="2">
        <v>0.878</v>
      </c>
      <c r="NJ18">
        <f t="shared" si="100"/>
        <v>0.96275074949185258</v>
      </c>
      <c r="NL18" s="2">
        <v>1.2</v>
      </c>
      <c r="NM18" s="2">
        <f t="shared" si="101"/>
        <v>0.15330870026111959</v>
      </c>
      <c r="NN18" s="2">
        <v>0.82399999999999995</v>
      </c>
      <c r="NO18">
        <f t="shared" si="102"/>
        <v>0.96500112356194612</v>
      </c>
      <c r="NU18" s="2">
        <v>4.9880000000000001E-2</v>
      </c>
      <c r="NV18" s="2">
        <f t="shared" si="104"/>
        <v>0.49937865775509582</v>
      </c>
      <c r="NW18" s="2">
        <v>0.93240000000000001</v>
      </c>
      <c r="NY18" s="2">
        <v>0.05</v>
      </c>
      <c r="NZ18" s="2">
        <f t="shared" si="105"/>
        <v>0.14927487603922013</v>
      </c>
      <c r="OA18" s="2">
        <v>0.95199999999999996</v>
      </c>
      <c r="OC18" s="2">
        <v>0.41</v>
      </c>
      <c r="OD18" s="2">
        <f t="shared" si="106"/>
        <v>0.59000000000000008</v>
      </c>
      <c r="OE18" s="2">
        <v>0.84399999999999997</v>
      </c>
      <c r="OG18" s="2">
        <v>0.27</v>
      </c>
      <c r="OH18" s="2">
        <f t="shared" si="107"/>
        <v>0.48608725725238722</v>
      </c>
      <c r="OI18" s="2">
        <v>0.82499999999999996</v>
      </c>
      <c r="OK18" s="2">
        <v>0.4</v>
      </c>
      <c r="OL18" s="2">
        <f t="shared" si="108"/>
        <v>0.63029722611759076</v>
      </c>
      <c r="OM18" s="2">
        <v>0.66100000000000003</v>
      </c>
      <c r="OO18" s="2">
        <v>0.81599999999999995</v>
      </c>
      <c r="OP18" s="2">
        <f t="shared" si="109"/>
        <v>0.10913622846479369</v>
      </c>
      <c r="OQ18" s="2">
        <v>0.98560000000000003</v>
      </c>
      <c r="OS18" s="2">
        <v>0.82040000000000002</v>
      </c>
      <c r="OT18" s="2">
        <f t="shared" si="110"/>
        <v>0.10966017534502082</v>
      </c>
      <c r="OU18" s="2">
        <v>0.98540000000000005</v>
      </c>
      <c r="OW18" s="2">
        <v>0.79200000000000004</v>
      </c>
      <c r="OX18" s="2">
        <f t="shared" si="111"/>
        <v>0.10754350636160839</v>
      </c>
      <c r="OY18" s="2">
        <v>0.98570000000000002</v>
      </c>
      <c r="PA18" s="2">
        <v>0.62090000000000001</v>
      </c>
      <c r="PB18" s="2">
        <f t="shared" si="112"/>
        <v>0.10060727859965962</v>
      </c>
      <c r="PC18" s="2">
        <v>0.98880000000000001</v>
      </c>
    </row>
    <row r="19" spans="1:419" ht="49" customHeight="1">
      <c r="A19" s="2">
        <v>13</v>
      </c>
      <c r="B19" s="4" t="s">
        <v>324</v>
      </c>
      <c r="C19" s="2" t="s">
        <v>142</v>
      </c>
      <c r="D19" s="2">
        <v>2022</v>
      </c>
      <c r="F19" s="2" t="s">
        <v>325</v>
      </c>
      <c r="G19" s="2" t="s">
        <v>326</v>
      </c>
      <c r="W19" s="2">
        <v>5.5</v>
      </c>
      <c r="X19" s="2">
        <f t="shared" si="8"/>
        <v>0.24324778375654069</v>
      </c>
      <c r="Y19" s="2">
        <v>0.78400000000000003</v>
      </c>
      <c r="AA19" s="2">
        <v>5.5</v>
      </c>
      <c r="AB19" s="2">
        <f t="shared" si="9"/>
        <v>0.48078825688416366</v>
      </c>
      <c r="AC19" s="2">
        <v>0.83299999999999996</v>
      </c>
      <c r="AE19" s="2">
        <v>5.5</v>
      </c>
      <c r="AF19" s="2">
        <f t="shared" si="7"/>
        <v>0.22732219621302879</v>
      </c>
      <c r="AG19" s="2">
        <v>0.82399999999999995</v>
      </c>
      <c r="AM19" s="2">
        <v>0.71399999999999997</v>
      </c>
      <c r="AO19" s="2" t="s">
        <v>327</v>
      </c>
      <c r="AQ19" s="2">
        <v>1.002</v>
      </c>
      <c r="AR19" s="2">
        <f t="shared" si="11"/>
        <v>7.8480293247622956E-2</v>
      </c>
      <c r="AS19" s="2">
        <v>0.97009999999999996</v>
      </c>
      <c r="AT19" s="2">
        <v>0.2366</v>
      </c>
      <c r="AU19" s="2">
        <v>0.84040000000000004</v>
      </c>
      <c r="AV19" s="2" t="s">
        <v>328</v>
      </c>
      <c r="AY19" s="2">
        <v>4.4969999999999999</v>
      </c>
      <c r="AZ19" s="2">
        <f t="shared" si="12"/>
        <v>0.43307616969184493</v>
      </c>
      <c r="BA19" s="2">
        <v>0.92200000000000004</v>
      </c>
      <c r="BB19" s="2">
        <v>0.501</v>
      </c>
      <c r="BC19" s="2">
        <v>5.4989999999999997</v>
      </c>
      <c r="BD19" s="2">
        <v>0.90700000000000003</v>
      </c>
      <c r="BE19" s="2">
        <v>0.49199999999999999</v>
      </c>
      <c r="BG19" s="2">
        <v>0.6</v>
      </c>
      <c r="BH19" s="2">
        <f t="shared" si="13"/>
        <v>9.0577399684321228E-2</v>
      </c>
      <c r="BI19" s="2">
        <v>0.98029999999999995</v>
      </c>
      <c r="BJ19" s="2">
        <v>0.98060000000000003</v>
      </c>
      <c r="BK19" s="2">
        <v>0.91900000000000004</v>
      </c>
      <c r="BL19" s="2">
        <v>0.90200000000000002</v>
      </c>
      <c r="BM19" s="2" t="s">
        <v>329</v>
      </c>
      <c r="BN19" s="2" t="s">
        <v>330</v>
      </c>
      <c r="BP19" s="2">
        <v>2.5</v>
      </c>
      <c r="BQ19" s="2">
        <f t="shared" si="14"/>
        <v>0.26205388851479117</v>
      </c>
      <c r="BR19" s="2">
        <v>0.91800000000000004</v>
      </c>
      <c r="BX19" s="2">
        <v>2.5</v>
      </c>
      <c r="BY19" s="2">
        <f t="shared" si="16"/>
        <v>0.24831740549235679</v>
      </c>
      <c r="BZ19" s="2">
        <v>0.91900000000000004</v>
      </c>
      <c r="CB19" s="2">
        <v>1.6</v>
      </c>
      <c r="CC19" s="2">
        <f t="shared" si="17"/>
        <v>0.16148756667180059</v>
      </c>
      <c r="CD19" s="2">
        <v>0.96599999999999997</v>
      </c>
      <c r="CF19" s="2">
        <v>1.6</v>
      </c>
      <c r="CG19" s="2">
        <f t="shared" si="18"/>
        <v>0.19458825160702195</v>
      </c>
      <c r="CH19" s="2">
        <v>0.97030000000000005</v>
      </c>
      <c r="CJ19" s="2">
        <v>2.5</v>
      </c>
      <c r="CK19" s="2">
        <f t="shared" si="19"/>
        <v>0.21560106725318787</v>
      </c>
      <c r="CL19" s="2">
        <v>0.88300000000000001</v>
      </c>
      <c r="CN19" s="2">
        <v>1.6</v>
      </c>
      <c r="CO19" s="2">
        <f t="shared" si="20"/>
        <v>0.19846721282042074</v>
      </c>
      <c r="CP19" s="2">
        <v>0.97099999999999997</v>
      </c>
      <c r="CV19" s="2">
        <v>1.6</v>
      </c>
      <c r="CW19" s="2">
        <f t="shared" si="21"/>
        <v>0.2052821146769008</v>
      </c>
      <c r="CX19" s="2">
        <v>0.96919999999999995</v>
      </c>
      <c r="CZ19" s="2">
        <v>4</v>
      </c>
      <c r="DA19" s="2">
        <f t="shared" si="22"/>
        <v>0.21620265864058186</v>
      </c>
      <c r="DB19" s="2">
        <v>0.83289999999999997</v>
      </c>
      <c r="DL19" s="2">
        <v>4</v>
      </c>
      <c r="DM19" s="2">
        <f t="shared" si="45"/>
        <v>0.39628109152378649</v>
      </c>
      <c r="DN19" s="2">
        <v>0.77910000000000001</v>
      </c>
      <c r="DP19" s="2">
        <v>1.6</v>
      </c>
      <c r="DQ19" s="2">
        <f t="shared" si="114"/>
        <v>0.14546274901215495</v>
      </c>
      <c r="DR19" s="2">
        <v>0.9244</v>
      </c>
      <c r="DS19">
        <f t="shared" si="24"/>
        <v>0.9481058402815703</v>
      </c>
      <c r="DU19" s="2">
        <v>1.6</v>
      </c>
      <c r="DV19" s="2">
        <f t="shared" si="25"/>
        <v>0.1638124799314995</v>
      </c>
      <c r="DW19" s="2">
        <v>0.9244</v>
      </c>
      <c r="DX19">
        <f t="shared" si="26"/>
        <v>0.9481058402815703</v>
      </c>
      <c r="GR19" s="2">
        <f t="shared" si="53"/>
        <v>15.002512920914251</v>
      </c>
      <c r="GS19" s="2">
        <v>3.7</v>
      </c>
      <c r="GT19" s="2">
        <f t="shared" si="54"/>
        <v>0.54562930091309736</v>
      </c>
      <c r="GU19" s="2">
        <v>0.73199999999999998</v>
      </c>
      <c r="GV19" s="2">
        <f t="shared" si="55"/>
        <v>0.78723616136414198</v>
      </c>
      <c r="GW19" s="2">
        <f t="shared" si="56"/>
        <v>0.92983533522084727</v>
      </c>
      <c r="GY19" s="2">
        <v>1.4</v>
      </c>
      <c r="GZ19" s="2">
        <v>0.79100000000000004</v>
      </c>
      <c r="HA19" s="2">
        <f t="shared" si="57"/>
        <v>0.14125100842464705</v>
      </c>
      <c r="HB19" s="2">
        <f t="shared" si="58"/>
        <v>0.96088637109727248</v>
      </c>
      <c r="HD19" s="2">
        <v>0.03</v>
      </c>
      <c r="HE19" s="2">
        <v>0.54349999999999998</v>
      </c>
      <c r="HF19" s="2">
        <v>0.81140000000000001</v>
      </c>
      <c r="HG19" s="2">
        <f t="shared" si="59"/>
        <v>3.9460544653503026E-3</v>
      </c>
      <c r="HH19" s="2">
        <v>0.99868500000000004</v>
      </c>
      <c r="HI19" s="2">
        <v>-94</v>
      </c>
      <c r="HK19" s="2">
        <v>0.03</v>
      </c>
      <c r="HL19" s="2">
        <v>0.56310000000000004</v>
      </c>
      <c r="HM19" s="2">
        <v>0.8276</v>
      </c>
      <c r="HN19" s="2">
        <f t="shared" si="60"/>
        <v>5.3759211649115103E-3</v>
      </c>
      <c r="HO19" s="2">
        <v>0.99865899999999996</v>
      </c>
      <c r="HP19" s="2">
        <v>-90</v>
      </c>
      <c r="HR19" s="2">
        <v>0.03</v>
      </c>
      <c r="HS19" s="2">
        <v>0.60260000000000002</v>
      </c>
      <c r="HT19" s="2">
        <v>0.85819999999999996</v>
      </c>
      <c r="HU19" s="2">
        <f t="shared" si="61"/>
        <v>4.606678896516273E-3</v>
      </c>
      <c r="HV19" s="2">
        <v>0.99860899999999997</v>
      </c>
      <c r="HW19" s="2">
        <v>-81</v>
      </c>
      <c r="HY19" s="2">
        <v>0.03</v>
      </c>
      <c r="HZ19" s="2">
        <v>0.64100000000000001</v>
      </c>
      <c r="IA19" s="2">
        <v>0.88570000000000004</v>
      </c>
      <c r="IB19" s="2">
        <f t="shared" si="62"/>
        <v>5.6692118894231171E-3</v>
      </c>
      <c r="IC19" s="2">
        <v>0.99856500000000004</v>
      </c>
      <c r="ID19" s="2">
        <v>-74</v>
      </c>
      <c r="IF19" s="2">
        <v>0.03</v>
      </c>
      <c r="IG19" s="2">
        <v>0.64</v>
      </c>
      <c r="IH19" s="2">
        <v>0.88570000000000004</v>
      </c>
      <c r="II19" s="2">
        <f t="shared" si="63"/>
        <v>5.6735586623440767E-3</v>
      </c>
      <c r="IJ19" s="2">
        <v>0.99856599999999995</v>
      </c>
      <c r="IK19" s="2">
        <v>-74</v>
      </c>
      <c r="IM19" s="2">
        <v>0.03</v>
      </c>
      <c r="IN19" s="2">
        <v>0.64319999999999999</v>
      </c>
      <c r="IO19" s="2">
        <v>0.88739999999999997</v>
      </c>
      <c r="IP19" s="2">
        <f t="shared" si="64"/>
        <v>7.0964995578494464E-3</v>
      </c>
      <c r="IQ19" s="2">
        <v>0.99866200000000005</v>
      </c>
      <c r="IR19" s="2">
        <v>-73</v>
      </c>
      <c r="IT19" s="2">
        <v>0.03</v>
      </c>
      <c r="IU19" s="2">
        <v>0.60009999999999997</v>
      </c>
      <c r="IV19" s="2">
        <v>0.85570000000000002</v>
      </c>
      <c r="IW19" s="2">
        <f t="shared" si="65"/>
        <v>4.7209049429144459E-3</v>
      </c>
      <c r="IX19" s="2">
        <v>0.998614</v>
      </c>
      <c r="IY19" s="2">
        <v>-82</v>
      </c>
      <c r="JA19" s="2">
        <v>0.03</v>
      </c>
      <c r="JB19" s="2">
        <v>0.57669999999999999</v>
      </c>
      <c r="JC19" s="2">
        <v>0.83879999999999999</v>
      </c>
      <c r="JD19" s="2">
        <f t="shared" si="66"/>
        <v>4.7781391744392667E-3</v>
      </c>
      <c r="JE19" s="2">
        <v>0.998641</v>
      </c>
      <c r="JF19" s="2">
        <v>-87</v>
      </c>
      <c r="JH19" s="2">
        <v>0.03</v>
      </c>
      <c r="JI19" s="2">
        <v>0.63900000000000001</v>
      </c>
      <c r="JJ19" s="2">
        <v>0.88319999999999999</v>
      </c>
      <c r="JK19" s="2">
        <f t="shared" si="67"/>
        <v>8.3950559681741851E-3</v>
      </c>
      <c r="JL19" s="2">
        <v>0.99856900000000004</v>
      </c>
      <c r="JM19" s="2">
        <v>-74</v>
      </c>
      <c r="JO19" s="2">
        <v>0.03</v>
      </c>
      <c r="JP19" s="2">
        <v>0.6452</v>
      </c>
      <c r="JQ19" s="2">
        <v>0.88900000000000001</v>
      </c>
      <c r="JR19" s="2">
        <f t="shared" si="68"/>
        <v>5.6026482761632468E-3</v>
      </c>
      <c r="JS19" s="2">
        <v>0.99856</v>
      </c>
      <c r="JT19" s="2">
        <v>-73</v>
      </c>
      <c r="JV19" s="2">
        <v>0.03</v>
      </c>
      <c r="JW19" s="2">
        <v>0.59230000000000005</v>
      </c>
      <c r="JX19" s="2">
        <v>0.85089999999999999</v>
      </c>
      <c r="JY19" s="2">
        <f t="shared" si="43"/>
        <v>8.7375504655207246E-3</v>
      </c>
      <c r="JZ19" s="2">
        <v>0.99862099999999998</v>
      </c>
      <c r="KA19" s="2">
        <v>-84</v>
      </c>
      <c r="KC19" s="2">
        <v>0.03</v>
      </c>
      <c r="KD19" s="2">
        <v>0.59760000000000002</v>
      </c>
      <c r="KE19" s="2">
        <v>0.85399999999999998</v>
      </c>
      <c r="KF19" s="2">
        <f t="shared" si="69"/>
        <v>5.7919684667499952E-3</v>
      </c>
      <c r="KG19" s="2">
        <v>0.99861599999999995</v>
      </c>
      <c r="KH19" s="2">
        <v>-82</v>
      </c>
      <c r="KJ19" s="2">
        <v>1.4</v>
      </c>
      <c r="KK19" s="2">
        <v>0.61099999999999999</v>
      </c>
      <c r="KL19" s="2">
        <v>0.91900000000000004</v>
      </c>
      <c r="KM19" s="2">
        <f t="shared" si="70"/>
        <v>0.12058439952640092</v>
      </c>
      <c r="KN19" s="2">
        <f t="shared" si="71"/>
        <v>0.95470239856898775</v>
      </c>
      <c r="KT19" s="2">
        <v>1.4</v>
      </c>
      <c r="KU19" s="2">
        <f t="shared" si="73"/>
        <v>0.25069610332001568</v>
      </c>
      <c r="KV19" s="2">
        <v>1.405</v>
      </c>
      <c r="KW19">
        <f t="shared" si="74"/>
        <v>0.89915021231751469</v>
      </c>
      <c r="KY19" s="2">
        <v>1.4</v>
      </c>
      <c r="KZ19" s="2">
        <f t="shared" si="75"/>
        <v>0.28628933259488071</v>
      </c>
      <c r="LA19" s="2">
        <v>1.329</v>
      </c>
      <c r="LB19">
        <f t="shared" si="76"/>
        <v>0.90433550374518967</v>
      </c>
      <c r="LD19" s="2">
        <v>1.4</v>
      </c>
      <c r="LE19" s="2">
        <f t="shared" si="77"/>
        <v>0.32006184717438102</v>
      </c>
      <c r="LF19" s="2">
        <v>1.141</v>
      </c>
      <c r="LG19">
        <f t="shared" si="78"/>
        <v>0.91729111649333639</v>
      </c>
      <c r="MM19" s="2">
        <v>1.4</v>
      </c>
      <c r="MN19" s="2">
        <f t="shared" si="91"/>
        <v>0.15187681180316079</v>
      </c>
      <c r="MO19" s="2">
        <v>1.1930000000000001</v>
      </c>
      <c r="MP19">
        <f t="shared" si="92"/>
        <v>0.94159828465999318</v>
      </c>
      <c r="MR19" s="2">
        <v>1.4</v>
      </c>
      <c r="MS19" s="2">
        <f t="shared" si="93"/>
        <v>0.1233022748552572</v>
      </c>
      <c r="MT19" s="2">
        <v>1.1060000000000001</v>
      </c>
      <c r="MU19">
        <f t="shared" si="94"/>
        <v>0.94573947309412953</v>
      </c>
      <c r="MW19" s="2">
        <v>1.4</v>
      </c>
      <c r="MX19" s="2">
        <f t="shared" si="95"/>
        <v>8.1063099721194534E-2</v>
      </c>
      <c r="MY19" s="2">
        <v>1.0089999999999999</v>
      </c>
      <c r="MZ19">
        <f t="shared" si="96"/>
        <v>0.95037813743968902</v>
      </c>
      <c r="NG19" s="2">
        <v>1.4</v>
      </c>
      <c r="NH19" s="2">
        <f t="shared" si="99"/>
        <v>0.12969010005082607</v>
      </c>
      <c r="NI19" s="2">
        <v>0.876</v>
      </c>
      <c r="NJ19">
        <f t="shared" si="100"/>
        <v>0.95677537491291365</v>
      </c>
      <c r="NL19" s="2">
        <v>1.4</v>
      </c>
      <c r="NM19" s="2">
        <f t="shared" si="101"/>
        <v>0.17440387832034118</v>
      </c>
      <c r="NN19" s="2">
        <v>0.81499999999999995</v>
      </c>
      <c r="NO19">
        <f t="shared" si="102"/>
        <v>0.95972383290643648</v>
      </c>
      <c r="NU19" s="2">
        <v>5.491E-2</v>
      </c>
      <c r="NV19" s="2">
        <f t="shared" si="104"/>
        <v>0.52470439786446232</v>
      </c>
      <c r="NW19" s="2">
        <v>0.92400000000000004</v>
      </c>
      <c r="NY19" s="2">
        <v>5.4899999999999997E-2</v>
      </c>
      <c r="NZ19" s="2">
        <f t="shared" si="105"/>
        <v>0.162242292646747</v>
      </c>
      <c r="OA19" s="2">
        <v>0.94799999999999995</v>
      </c>
      <c r="OC19" s="2">
        <v>0.29399999999999998</v>
      </c>
      <c r="OD19" s="2">
        <f t="shared" si="106"/>
        <v>0.70599999999999996</v>
      </c>
      <c r="OE19" s="2">
        <v>0.77700000000000002</v>
      </c>
      <c r="OG19" s="2">
        <v>0.32</v>
      </c>
      <c r="OH19" s="2">
        <f t="shared" si="107"/>
        <v>0.54616450434563557</v>
      </c>
      <c r="OI19" s="2">
        <v>0.81599999999999995</v>
      </c>
      <c r="OK19" s="2">
        <v>0.45</v>
      </c>
      <c r="OL19" s="2">
        <f t="shared" si="108"/>
        <v>0.67662105598120093</v>
      </c>
      <c r="OM19" s="2">
        <v>0.63100000000000001</v>
      </c>
      <c r="OO19" s="2">
        <v>0.90590000000000004</v>
      </c>
      <c r="OP19" s="2">
        <f t="shared" si="109"/>
        <v>0.11972045399076039</v>
      </c>
      <c r="OQ19" s="2">
        <v>0.98399999999999999</v>
      </c>
      <c r="OS19" s="2">
        <v>0.90549999999999997</v>
      </c>
      <c r="OT19" s="2">
        <f t="shared" si="110"/>
        <v>0.11967391771159867</v>
      </c>
      <c r="OU19" s="2">
        <v>0.9839</v>
      </c>
      <c r="OW19" s="2">
        <v>0.89080000000000004</v>
      </c>
      <c r="OX19" s="2">
        <f t="shared" si="111"/>
        <v>0.11935800635052078</v>
      </c>
      <c r="OY19" s="2">
        <v>0.9839</v>
      </c>
      <c r="PA19" s="2">
        <v>0.68149999999999999</v>
      </c>
      <c r="PB19" s="2">
        <f t="shared" si="112"/>
        <v>0.10935280729857585</v>
      </c>
      <c r="PC19" s="2">
        <v>0.98770000000000002</v>
      </c>
    </row>
    <row r="20" spans="1:419" ht="49" customHeight="1">
      <c r="A20" s="2">
        <v>14</v>
      </c>
      <c r="B20" s="4" t="s">
        <v>331</v>
      </c>
      <c r="C20" s="2" t="s">
        <v>332</v>
      </c>
      <c r="D20" s="2">
        <v>2003</v>
      </c>
      <c r="F20" s="2" t="s">
        <v>333</v>
      </c>
      <c r="W20" s="2">
        <v>6</v>
      </c>
      <c r="X20" s="2">
        <f t="shared" si="8"/>
        <v>0.25962012589419381</v>
      </c>
      <c r="Y20" s="2">
        <v>0.76200000000000001</v>
      </c>
      <c r="AA20" s="2">
        <v>6</v>
      </c>
      <c r="AB20" s="2">
        <f t="shared" si="9"/>
        <v>0.50253161660310686</v>
      </c>
      <c r="AC20" s="2">
        <v>0.81699999999999995</v>
      </c>
      <c r="AE20" s="2">
        <v>6</v>
      </c>
      <c r="AF20" s="2">
        <f t="shared" si="7"/>
        <v>0.24296678289649989</v>
      </c>
      <c r="AG20" s="2">
        <v>0.81200000000000006</v>
      </c>
      <c r="AM20" s="2">
        <v>0.68</v>
      </c>
      <c r="AO20" s="2" t="s">
        <v>334</v>
      </c>
      <c r="AY20" s="2">
        <v>4.9859999999999998</v>
      </c>
      <c r="AZ20" s="2">
        <f t="shared" si="12"/>
        <v>0.45857322284429874</v>
      </c>
      <c r="BA20" s="2">
        <v>0.91600000000000004</v>
      </c>
      <c r="BB20" s="2">
        <v>0.48799999999999999</v>
      </c>
      <c r="BC20" s="2">
        <v>6</v>
      </c>
      <c r="BD20" s="2">
        <v>0.90100000000000002</v>
      </c>
      <c r="BE20" s="2">
        <v>0.48199999999999998</v>
      </c>
      <c r="BG20" s="2">
        <v>0.7</v>
      </c>
      <c r="BH20" s="2">
        <f t="shared" si="13"/>
        <v>0.10410208362562001</v>
      </c>
      <c r="BI20" s="2">
        <v>0.97699999999999998</v>
      </c>
      <c r="BJ20" s="2">
        <v>0.97729999999999995</v>
      </c>
      <c r="BK20" s="2">
        <v>0.92100000000000004</v>
      </c>
      <c r="BL20" s="2">
        <v>0.90700000000000003</v>
      </c>
      <c r="BM20" s="2" t="s">
        <v>335</v>
      </c>
      <c r="BN20" s="2" t="s">
        <v>336</v>
      </c>
      <c r="BP20" s="2">
        <v>3</v>
      </c>
      <c r="BQ20" s="2">
        <f t="shared" si="14"/>
        <v>0.29880411041030475</v>
      </c>
      <c r="BR20" s="2">
        <v>0.89900000000000002</v>
      </c>
      <c r="BX20" s="2">
        <v>3</v>
      </c>
      <c r="BY20" s="2">
        <f t="shared" si="16"/>
        <v>0.28388230319205882</v>
      </c>
      <c r="BZ20" s="2">
        <v>0.90200000000000002</v>
      </c>
      <c r="CB20" s="2">
        <v>1.8</v>
      </c>
      <c r="CC20" s="2">
        <f t="shared" si="17"/>
        <v>0.17807882302991573</v>
      </c>
      <c r="CD20" s="2">
        <v>0.95979999999999999</v>
      </c>
      <c r="CF20" s="2">
        <v>1.8</v>
      </c>
      <c r="CG20" s="2">
        <f t="shared" si="18"/>
        <v>0.21371351563878213</v>
      </c>
      <c r="CH20" s="2">
        <v>0.96489999999999998</v>
      </c>
      <c r="CJ20" s="2">
        <v>3</v>
      </c>
      <c r="CK20" s="2">
        <f t="shared" si="19"/>
        <v>0.24802633231310559</v>
      </c>
      <c r="CL20" s="2">
        <v>0.85299999999999998</v>
      </c>
      <c r="CN20" s="2">
        <v>1.8</v>
      </c>
      <c r="CO20" s="2">
        <f t="shared" si="20"/>
        <v>0.21787059324828353</v>
      </c>
      <c r="CP20" s="2">
        <v>0.96499999999999997</v>
      </c>
      <c r="CV20" s="2">
        <v>1.8</v>
      </c>
      <c r="CW20" s="2">
        <f t="shared" si="21"/>
        <v>0.22516459596037394</v>
      </c>
      <c r="CX20" s="2">
        <v>0.96340000000000003</v>
      </c>
      <c r="CZ20" s="2">
        <v>4.5</v>
      </c>
      <c r="DA20" s="2">
        <f t="shared" si="22"/>
        <v>0.23682764515538191</v>
      </c>
      <c r="DB20" s="2">
        <v>0.80869999999999997</v>
      </c>
      <c r="DL20" s="2">
        <v>4.5</v>
      </c>
      <c r="DM20" s="2">
        <f t="shared" si="45"/>
        <v>0.42477494319652565</v>
      </c>
      <c r="DN20" s="2">
        <v>0.74619999999999997</v>
      </c>
      <c r="DP20" s="2">
        <v>1.8</v>
      </c>
      <c r="DQ20" s="2">
        <f t="shared" si="114"/>
        <v>0.16072318804332683</v>
      </c>
      <c r="DR20" s="2">
        <v>0.92900000000000005</v>
      </c>
      <c r="DS20">
        <f t="shared" si="24"/>
        <v>0.94153043639048362</v>
      </c>
      <c r="DU20" s="2">
        <v>1.8</v>
      </c>
      <c r="DV20" s="2">
        <f t="shared" si="25"/>
        <v>0.18059115431762909</v>
      </c>
      <c r="DW20" s="2">
        <v>0.92900000000000005</v>
      </c>
      <c r="DX20">
        <f t="shared" si="26"/>
        <v>0.94153043639048362</v>
      </c>
      <c r="GR20" s="2">
        <f t="shared" si="53"/>
        <v>16.326264060994923</v>
      </c>
      <c r="GS20" s="2">
        <v>3.4</v>
      </c>
      <c r="GT20" s="2">
        <f t="shared" si="54"/>
        <v>0.56649963905049039</v>
      </c>
      <c r="GU20" s="2">
        <v>0.71499999999999997</v>
      </c>
      <c r="GV20" s="2">
        <f t="shared" si="55"/>
        <v>0.77272949429646598</v>
      </c>
      <c r="GW20" s="2">
        <f t="shared" si="56"/>
        <v>0.92529145746012187</v>
      </c>
      <c r="GY20" s="2">
        <v>1.6</v>
      </c>
      <c r="GZ20" s="2">
        <v>0.78300000000000003</v>
      </c>
      <c r="HA20" s="2">
        <f t="shared" si="57"/>
        <v>0.15823671035566289</v>
      </c>
      <c r="HB20" s="2">
        <f t="shared" si="58"/>
        <v>0.955865742023702</v>
      </c>
      <c r="HD20" s="2">
        <v>0.04</v>
      </c>
      <c r="HE20" s="2">
        <v>0.50180000000000002</v>
      </c>
      <c r="HF20" s="2">
        <v>0.78890000000000005</v>
      </c>
      <c r="HG20" s="2">
        <f t="shared" si="59"/>
        <v>5.2544944467088723E-3</v>
      </c>
      <c r="HH20" s="2">
        <v>0.99829599999999996</v>
      </c>
      <c r="HI20" s="2">
        <v>-142</v>
      </c>
      <c r="HK20" s="2">
        <v>0.04</v>
      </c>
      <c r="HL20" s="2">
        <v>0.52459999999999996</v>
      </c>
      <c r="HM20" s="2">
        <v>0.80900000000000005</v>
      </c>
      <c r="HN20" s="2">
        <f t="shared" si="60"/>
        <v>7.1550731834275887E-3</v>
      </c>
      <c r="HO20" s="2">
        <v>0.99825299999999995</v>
      </c>
      <c r="HP20" s="2">
        <v>-135</v>
      </c>
      <c r="HR20" s="2">
        <v>0.04</v>
      </c>
      <c r="HS20" s="2">
        <v>0.57110000000000005</v>
      </c>
      <c r="HT20" s="2">
        <v>0.84689999999999999</v>
      </c>
      <c r="HU20" s="2">
        <f t="shared" si="61"/>
        <v>6.1328212159977493E-3</v>
      </c>
      <c r="HV20" s="2">
        <v>0.99817100000000003</v>
      </c>
      <c r="HW20" s="2">
        <v>-121</v>
      </c>
      <c r="HY20" s="2">
        <v>0.04</v>
      </c>
      <c r="HZ20" s="2">
        <v>0.61670000000000003</v>
      </c>
      <c r="IA20" s="2">
        <v>0.88060000000000005</v>
      </c>
      <c r="IB20" s="2">
        <f t="shared" si="62"/>
        <v>7.544691700600464E-3</v>
      </c>
      <c r="IC20" s="2">
        <v>0.998058</v>
      </c>
      <c r="ID20" s="2">
        <v>-108</v>
      </c>
      <c r="IF20" s="2">
        <v>0.04</v>
      </c>
      <c r="IG20" s="2">
        <v>0.61670000000000003</v>
      </c>
      <c r="IH20" s="2">
        <v>0.88080000000000003</v>
      </c>
      <c r="II20" s="2">
        <f t="shared" si="63"/>
        <v>7.5504655467229899E-3</v>
      </c>
      <c r="IJ20" s="2">
        <v>0.99809800000000004</v>
      </c>
      <c r="IK20" s="2">
        <v>-108</v>
      </c>
      <c r="IM20" s="2">
        <v>0.04</v>
      </c>
      <c r="IN20" s="2">
        <v>0.61950000000000005</v>
      </c>
      <c r="IO20" s="2">
        <v>0.88300000000000001</v>
      </c>
      <c r="IP20" s="2">
        <f t="shared" si="64"/>
        <v>9.4396698727731362E-3</v>
      </c>
      <c r="IQ20" s="2">
        <v>0.99809300000000001</v>
      </c>
      <c r="IR20" s="2">
        <v>-108</v>
      </c>
      <c r="IT20" s="2">
        <v>0.04</v>
      </c>
      <c r="IU20" s="2">
        <v>0.5675</v>
      </c>
      <c r="IV20" s="2">
        <v>0.84319999999999995</v>
      </c>
      <c r="IW20" s="2">
        <f t="shared" si="65"/>
        <v>6.2846501785218372E-3</v>
      </c>
      <c r="IX20" s="2">
        <v>0.99817900000000004</v>
      </c>
      <c r="IY20" s="2">
        <v>-122</v>
      </c>
      <c r="JA20" s="2">
        <v>0.04</v>
      </c>
      <c r="JB20" s="2">
        <v>0.54090000000000005</v>
      </c>
      <c r="JC20" s="2">
        <v>0.82340000000000002</v>
      </c>
      <c r="JD20" s="2">
        <f t="shared" si="66"/>
        <v>6.3607214285072737E-3</v>
      </c>
      <c r="JE20" s="2">
        <v>0.99822100000000002</v>
      </c>
      <c r="JF20" s="2">
        <v>-130</v>
      </c>
      <c r="JH20" s="2">
        <v>0.04</v>
      </c>
      <c r="JI20" s="2">
        <v>0.61319999999999997</v>
      </c>
      <c r="JJ20" s="2">
        <v>0.87660000000000005</v>
      </c>
      <c r="JK20" s="2">
        <f t="shared" si="67"/>
        <v>1.1162172270586255E-2</v>
      </c>
      <c r="JL20" s="2">
        <v>0.99810699999999997</v>
      </c>
      <c r="JM20" s="2">
        <v>-109</v>
      </c>
      <c r="JO20" s="2">
        <v>0.04</v>
      </c>
      <c r="JP20" s="2">
        <v>0.62209999999999999</v>
      </c>
      <c r="JQ20" s="2">
        <v>0.8851</v>
      </c>
      <c r="JR20" s="2">
        <f t="shared" si="68"/>
        <v>7.4562727436730154E-3</v>
      </c>
      <c r="JS20" s="2">
        <v>0.99808799999999998</v>
      </c>
      <c r="JT20" s="2">
        <v>-107</v>
      </c>
      <c r="JV20" s="2">
        <v>0.04</v>
      </c>
      <c r="JW20" s="2">
        <v>0.55930000000000002</v>
      </c>
      <c r="JX20" s="2">
        <v>0.83819999999999995</v>
      </c>
      <c r="JY20" s="2">
        <f t="shared" si="43"/>
        <v>1.1616234808075998E-2</v>
      </c>
      <c r="JZ20" s="2">
        <v>0.99819000000000002</v>
      </c>
      <c r="KA20" s="2">
        <v>-125</v>
      </c>
      <c r="KC20" s="2">
        <v>0.04</v>
      </c>
      <c r="KD20" s="2">
        <v>0.56469999999999998</v>
      </c>
      <c r="KE20" s="2">
        <v>0.84130000000000005</v>
      </c>
      <c r="KF20" s="2">
        <f t="shared" si="69"/>
        <v>7.7077436196683552E-3</v>
      </c>
      <c r="KG20" s="2">
        <v>0.99818300000000004</v>
      </c>
      <c r="KH20" s="2">
        <v>-123</v>
      </c>
      <c r="KJ20" s="2">
        <v>1.6</v>
      </c>
      <c r="KK20" s="2">
        <v>0.60599999999999998</v>
      </c>
      <c r="KL20" s="2">
        <v>0.92200000000000004</v>
      </c>
      <c r="KM20" s="2">
        <f t="shared" si="70"/>
        <v>0.13547696959751918</v>
      </c>
      <c r="KN20" s="2">
        <f t="shared" si="71"/>
        <v>0.9482370230699626</v>
      </c>
      <c r="KT20" s="2">
        <v>1.6</v>
      </c>
      <c r="KU20" s="2">
        <f t="shared" si="73"/>
        <v>0.27660362508391401</v>
      </c>
      <c r="KV20" s="2">
        <v>1.5029999999999999</v>
      </c>
      <c r="KW20">
        <f t="shared" si="74"/>
        <v>0.87812548694419323</v>
      </c>
      <c r="KY20" s="2">
        <v>1.6</v>
      </c>
      <c r="KZ20" s="2">
        <f t="shared" si="75"/>
        <v>0.31433210461646482</v>
      </c>
      <c r="LA20" s="2">
        <v>1.413</v>
      </c>
      <c r="LB20">
        <f t="shared" si="76"/>
        <v>0.88498605569063116</v>
      </c>
      <c r="LD20" s="2">
        <v>1.6</v>
      </c>
      <c r="LE20" s="2">
        <f t="shared" si="77"/>
        <v>0.3497914130853178</v>
      </c>
      <c r="LF20" s="2">
        <v>1.1879999999999999</v>
      </c>
      <c r="LG20">
        <f t="shared" si="78"/>
        <v>0.9023728938816622</v>
      </c>
      <c r="MM20" s="2">
        <v>1.6</v>
      </c>
      <c r="MN20" s="2">
        <f t="shared" si="91"/>
        <v>0.16988750315442749</v>
      </c>
      <c r="MO20" s="2">
        <v>1.2330000000000001</v>
      </c>
      <c r="MP20">
        <f t="shared" si="92"/>
        <v>0.93138823051676389</v>
      </c>
      <c r="MR20" s="2">
        <v>1.6</v>
      </c>
      <c r="MS20" s="2">
        <f t="shared" si="93"/>
        <v>0.13847765555647451</v>
      </c>
      <c r="MT20" s="2">
        <v>1.141</v>
      </c>
      <c r="MU20">
        <f t="shared" si="94"/>
        <v>0.93634101561143179</v>
      </c>
      <c r="MW20" s="2">
        <v>1.6</v>
      </c>
      <c r="MX20" s="2">
        <f t="shared" si="95"/>
        <v>9.1582971177744513E-2</v>
      </c>
      <c r="MY20" s="2">
        <v>1.0249999999999999</v>
      </c>
      <c r="MZ20">
        <f t="shared" si="96"/>
        <v>0.94262338804499535</v>
      </c>
      <c r="NG20" s="2">
        <v>1.6</v>
      </c>
      <c r="NH20" s="2">
        <f t="shared" si="99"/>
        <v>0.1455211637318167</v>
      </c>
      <c r="NI20" s="2">
        <v>0.874</v>
      </c>
      <c r="NJ20">
        <f t="shared" si="100"/>
        <v>0.9508644938579115</v>
      </c>
      <c r="NL20" s="2">
        <v>1.6</v>
      </c>
      <c r="NM20" s="2">
        <f t="shared" si="101"/>
        <v>0.194473443400482</v>
      </c>
      <c r="NN20" s="2">
        <v>0.80800000000000005</v>
      </c>
      <c r="NO20">
        <f t="shared" si="102"/>
        <v>0.9544891579348479</v>
      </c>
      <c r="NU20" s="2">
        <v>5.994E-2</v>
      </c>
      <c r="NV20" s="2">
        <f t="shared" si="104"/>
        <v>0.54782414300593996</v>
      </c>
      <c r="NW20" s="2">
        <v>0.91500000000000004</v>
      </c>
      <c r="NY20" s="2">
        <v>6.0100000000000001E-2</v>
      </c>
      <c r="NZ20" s="2">
        <f t="shared" si="105"/>
        <v>0.17571915009146305</v>
      </c>
      <c r="OA20" s="2">
        <v>0.94399999999999995</v>
      </c>
      <c r="OC20" s="2">
        <v>0.24</v>
      </c>
      <c r="OD20" s="2">
        <f t="shared" si="106"/>
        <v>0.76</v>
      </c>
      <c r="OE20" s="2">
        <v>0.72599999999999998</v>
      </c>
      <c r="OG20" s="2">
        <v>0.36</v>
      </c>
      <c r="OH20" s="2">
        <f t="shared" si="107"/>
        <v>0.58990994067181701</v>
      </c>
      <c r="OI20" s="2">
        <v>0.79400000000000004</v>
      </c>
      <c r="OK20" s="2">
        <v>0.51</v>
      </c>
      <c r="OL20" s="2">
        <f t="shared" si="108"/>
        <v>0.72690231893339274</v>
      </c>
      <c r="OM20" s="2">
        <v>0.60199999999999998</v>
      </c>
      <c r="OO20" s="2">
        <v>1.0226999999999999</v>
      </c>
      <c r="OP20" s="2">
        <f t="shared" si="109"/>
        <v>0.13310177690027294</v>
      </c>
      <c r="OQ20" s="2">
        <v>0.98199999999999998</v>
      </c>
      <c r="OS20" s="2">
        <v>1.0410999999999999</v>
      </c>
      <c r="OT20" s="2">
        <f t="shared" si="110"/>
        <v>0.13517278961838031</v>
      </c>
      <c r="OU20" s="2">
        <v>0.98150000000000004</v>
      </c>
      <c r="OW20" s="2">
        <v>0.99990000000000001</v>
      </c>
      <c r="OX20" s="2">
        <f t="shared" si="111"/>
        <v>0.13204599581636622</v>
      </c>
      <c r="OY20" s="2">
        <v>0.98199999999999998</v>
      </c>
      <c r="PA20" s="2">
        <v>0.73470000000000002</v>
      </c>
      <c r="PB20" s="2">
        <f t="shared" si="112"/>
        <v>0.11689139213834393</v>
      </c>
      <c r="PC20" s="2">
        <v>0.98670000000000002</v>
      </c>
    </row>
    <row r="21" spans="1:419" ht="49" customHeight="1">
      <c r="A21" s="2">
        <v>15</v>
      </c>
      <c r="B21" s="4" t="s">
        <v>337</v>
      </c>
      <c r="C21" s="2" t="s">
        <v>338</v>
      </c>
      <c r="D21" s="2">
        <v>2003</v>
      </c>
      <c r="F21" s="2" t="s">
        <v>333</v>
      </c>
      <c r="AY21" s="2">
        <v>4.9909999999999997</v>
      </c>
      <c r="AZ21" s="2">
        <f t="shared" si="12"/>
        <v>0.45882208936917845</v>
      </c>
      <c r="BA21" s="2">
        <v>0.91700000000000004</v>
      </c>
      <c r="BB21" s="2">
        <v>0.48099999999999998</v>
      </c>
      <c r="BC21" s="2">
        <v>6.4950000000000001</v>
      </c>
      <c r="BD21" s="2">
        <v>0.89600000000000002</v>
      </c>
      <c r="BE21" s="2">
        <v>0.46899999999999997</v>
      </c>
      <c r="BG21" s="2">
        <v>0.8</v>
      </c>
      <c r="BH21" s="2">
        <f t="shared" si="13"/>
        <v>0.11723039156834966</v>
      </c>
      <c r="BI21" s="2">
        <v>0.97370000000000001</v>
      </c>
      <c r="BJ21" s="2">
        <v>0.97399999999999998</v>
      </c>
      <c r="BK21" s="2">
        <v>0.92300000000000004</v>
      </c>
      <c r="BL21" s="2">
        <v>0.91400000000000003</v>
      </c>
      <c r="BM21" s="2" t="s">
        <v>339</v>
      </c>
      <c r="BN21" s="2" t="s">
        <v>340</v>
      </c>
      <c r="BX21" s="2">
        <v>3.5</v>
      </c>
      <c r="BY21" s="2">
        <f t="shared" si="16"/>
        <v>0.31623382273327666</v>
      </c>
      <c r="BZ21" s="2">
        <v>0.88500000000000001</v>
      </c>
      <c r="CB21" s="2">
        <v>2</v>
      </c>
      <c r="CC21" s="2">
        <f t="shared" si="17"/>
        <v>0.19402625153215608</v>
      </c>
      <c r="CD21" s="2">
        <v>0.95289999999999997</v>
      </c>
      <c r="CF21" s="2">
        <v>2</v>
      </c>
      <c r="CG21" s="2">
        <f t="shared" si="18"/>
        <v>0.23195155273282389</v>
      </c>
      <c r="CH21" s="2">
        <v>0.95899999999999996</v>
      </c>
      <c r="CN21" s="2">
        <v>2</v>
      </c>
      <c r="CO21" s="2">
        <f t="shared" si="20"/>
        <v>0.23635674968996084</v>
      </c>
      <c r="CP21" s="2">
        <v>0.95879999999999999</v>
      </c>
      <c r="CV21" s="2">
        <v>2</v>
      </c>
      <c r="CW21" s="2">
        <f t="shared" si="21"/>
        <v>0.24407650792374122</v>
      </c>
      <c r="CX21" s="2">
        <v>0.95699999999999996</v>
      </c>
      <c r="DL21" s="2">
        <v>5</v>
      </c>
      <c r="DM21" s="2">
        <f t="shared" si="45"/>
        <v>0.45070035704476791</v>
      </c>
      <c r="DN21" s="2">
        <v>0.71230000000000004</v>
      </c>
      <c r="DP21" s="2">
        <v>2</v>
      </c>
      <c r="DQ21" s="2">
        <f t="shared" si="114"/>
        <v>0.17544814393377201</v>
      </c>
      <c r="DR21" s="2">
        <v>0.93379999999999996</v>
      </c>
      <c r="DS21">
        <f t="shared" si="24"/>
        <v>0.93492517765215333</v>
      </c>
      <c r="DU21" s="2">
        <v>2</v>
      </c>
      <c r="DV21" s="2">
        <f t="shared" si="25"/>
        <v>0.19670972302551248</v>
      </c>
      <c r="DW21" s="2">
        <v>0.93379999999999996</v>
      </c>
      <c r="DX21">
        <f t="shared" si="26"/>
        <v>0.93492517765215333</v>
      </c>
      <c r="GR21" s="2">
        <f t="shared" si="53"/>
        <v>17.346655564807104</v>
      </c>
      <c r="GS21" s="2">
        <v>3.2</v>
      </c>
      <c r="GT21" s="2">
        <f t="shared" si="54"/>
        <v>0.58132339804344513</v>
      </c>
      <c r="GU21" s="2">
        <v>0.70599999999999996</v>
      </c>
      <c r="GV21" s="2">
        <f>1-(GR21/(55.51))/(GR21/(55.51) +1)</f>
        <v>0.76190705666722525</v>
      </c>
      <c r="GW21" s="2">
        <f t="shared" si="56"/>
        <v>0.92662220912905446</v>
      </c>
      <c r="GY21" s="2">
        <v>1.8</v>
      </c>
      <c r="GZ21" s="2">
        <v>0.77500000000000002</v>
      </c>
      <c r="HA21" s="2">
        <f t="shared" si="57"/>
        <v>0.17456350480652827</v>
      </c>
      <c r="HB21" s="2">
        <f t="shared" si="58"/>
        <v>0.95098098232144823</v>
      </c>
      <c r="HD21" s="2">
        <v>0.05</v>
      </c>
      <c r="HE21" s="2">
        <v>0.46889999999999998</v>
      </c>
      <c r="HF21" s="2">
        <v>0.77039999999999997</v>
      </c>
      <c r="HG21" s="2">
        <f t="shared" si="59"/>
        <v>6.5595013425417004E-3</v>
      </c>
      <c r="HH21" s="2">
        <v>0.99792000000000003</v>
      </c>
      <c r="HI21" s="2">
        <v>-196</v>
      </c>
      <c r="HK21" s="2">
        <v>0.05</v>
      </c>
      <c r="HL21" s="2">
        <v>0.49419999999999997</v>
      </c>
      <c r="HM21" s="2">
        <v>0.79369999999999996</v>
      </c>
      <c r="HN21" s="2">
        <f t="shared" si="60"/>
        <v>8.927871585642606E-3</v>
      </c>
      <c r="HO21" s="2">
        <v>0.99785699999999999</v>
      </c>
      <c r="HP21" s="2">
        <v>-185</v>
      </c>
      <c r="HR21" s="2">
        <v>0.05</v>
      </c>
      <c r="HS21" s="2">
        <v>0.54659999999999997</v>
      </c>
      <c r="HT21" s="2">
        <v>0.83830000000000005</v>
      </c>
      <c r="HU21" s="2">
        <f t="shared" si="61"/>
        <v>7.654290920559431E-3</v>
      </c>
      <c r="HV21" s="2">
        <v>0.99773699999999999</v>
      </c>
      <c r="HW21" s="2">
        <v>-164</v>
      </c>
      <c r="HY21" s="2">
        <v>0.05</v>
      </c>
      <c r="HZ21" s="2">
        <v>0.59850000000000003</v>
      </c>
      <c r="IA21" s="2">
        <v>0.87770000000000004</v>
      </c>
      <c r="IB21" s="2">
        <f t="shared" si="62"/>
        <v>9.4131098727671045E-3</v>
      </c>
      <c r="IC21" s="2">
        <v>0.99763100000000005</v>
      </c>
      <c r="ID21" s="2">
        <v>-145</v>
      </c>
      <c r="IF21" s="2">
        <v>0.05</v>
      </c>
      <c r="IG21" s="2">
        <v>0.59860000000000002</v>
      </c>
      <c r="IH21" s="2">
        <v>0.878</v>
      </c>
      <c r="II21" s="2">
        <f t="shared" si="63"/>
        <v>9.4203000207171844E-3</v>
      </c>
      <c r="IJ21" s="2">
        <v>0.99763000000000002</v>
      </c>
      <c r="IK21" s="2">
        <v>-145</v>
      </c>
      <c r="IM21" s="2">
        <v>0.05</v>
      </c>
      <c r="IN21" s="2">
        <v>0.60199999999999998</v>
      </c>
      <c r="IO21" s="2">
        <v>0.88070000000000004</v>
      </c>
      <c r="IP21" s="2">
        <f t="shared" si="64"/>
        <v>1.1771806848352797E-2</v>
      </c>
      <c r="IQ21" s="2">
        <v>0.99762300000000004</v>
      </c>
      <c r="IR21" s="2">
        <v>-144</v>
      </c>
      <c r="IT21" s="2">
        <v>0.05</v>
      </c>
      <c r="IU21" s="2">
        <v>0.54200000000000004</v>
      </c>
      <c r="IV21" s="2">
        <v>0.83330000000000004</v>
      </c>
      <c r="IW21" s="2">
        <f t="shared" si="65"/>
        <v>7.8434893265032848E-3</v>
      </c>
      <c r="IX21" s="2">
        <v>0.99775100000000005</v>
      </c>
      <c r="IY21" s="2">
        <v>-166</v>
      </c>
      <c r="JA21" s="2">
        <v>0.05</v>
      </c>
      <c r="JB21" s="2">
        <v>0.5131</v>
      </c>
      <c r="JC21" s="2">
        <v>0.81130000000000002</v>
      </c>
      <c r="JD21" s="2">
        <f t="shared" si="66"/>
        <v>7.9382784911081299E-3</v>
      </c>
      <c r="JE21" s="2">
        <v>0.99780999999999997</v>
      </c>
      <c r="JF21" s="2">
        <v>-178</v>
      </c>
      <c r="JH21" s="2">
        <v>0.05</v>
      </c>
      <c r="JI21" s="2">
        <v>0.59360000000000002</v>
      </c>
      <c r="JJ21" s="2">
        <v>0.87209999999999999</v>
      </c>
      <c r="JK21" s="2">
        <f t="shared" si="67"/>
        <v>1.3913888034434319E-2</v>
      </c>
      <c r="JL21" s="2">
        <v>0.99764600000000003</v>
      </c>
      <c r="JM21" s="2">
        <v>-146</v>
      </c>
      <c r="JO21" s="2">
        <v>0.05</v>
      </c>
      <c r="JP21" s="2">
        <v>0.60519999999999996</v>
      </c>
      <c r="JQ21" s="2">
        <v>0.88339999999999996</v>
      </c>
      <c r="JR21" s="2">
        <f t="shared" si="68"/>
        <v>9.3029995041819091E-3</v>
      </c>
      <c r="JS21" s="2">
        <v>0.99761599999999995</v>
      </c>
      <c r="JT21" s="2">
        <v>-143</v>
      </c>
      <c r="JV21" s="2">
        <v>0.05</v>
      </c>
      <c r="JW21" s="2">
        <v>0.53369999999999995</v>
      </c>
      <c r="JX21" s="2">
        <v>0.8286</v>
      </c>
      <c r="JY21" s="2">
        <f t="shared" si="43"/>
        <v>1.447824782849866E-2</v>
      </c>
      <c r="JZ21" s="2">
        <v>0.99776299999999996</v>
      </c>
      <c r="KA21" s="2">
        <v>-170</v>
      </c>
      <c r="KC21" s="2">
        <v>0.05</v>
      </c>
      <c r="KD21" s="2">
        <v>0.53910000000000002</v>
      </c>
      <c r="KE21" s="2">
        <v>0.83130000000000004</v>
      </c>
      <c r="KF21" s="2">
        <f t="shared" si="69"/>
        <v>9.6161498202297826E-3</v>
      </c>
      <c r="KG21" s="2">
        <v>0.99775599999999998</v>
      </c>
      <c r="KH21" s="2">
        <v>-167</v>
      </c>
      <c r="KJ21" s="2">
        <v>1.8</v>
      </c>
      <c r="KK21" s="2">
        <v>0.60299999999999998</v>
      </c>
      <c r="KL21" s="2">
        <v>0.92500000000000004</v>
      </c>
      <c r="KM21" s="2">
        <f t="shared" si="70"/>
        <v>0.14987353918328328</v>
      </c>
      <c r="KN21" s="2">
        <f t="shared" si="71"/>
        <v>0.94177471304333682</v>
      </c>
      <c r="KT21" s="2">
        <v>1.8</v>
      </c>
      <c r="KU21" s="2">
        <f t="shared" si="73"/>
        <v>0.30077949102340712</v>
      </c>
      <c r="KV21" s="2">
        <v>1.605</v>
      </c>
      <c r="KW21">
        <f t="shared" si="74"/>
        <v>0.85544452753871625</v>
      </c>
      <c r="KY21" s="2">
        <v>1.8</v>
      </c>
      <c r="KZ21" s="2">
        <f t="shared" si="75"/>
        <v>0.34025450342275965</v>
      </c>
      <c r="LA21" s="2">
        <v>1.492</v>
      </c>
      <c r="LB21">
        <f t="shared" si="76"/>
        <v>0.86489997380095363</v>
      </c>
      <c r="LD21" s="2">
        <v>1.8</v>
      </c>
      <c r="LE21" s="2">
        <f t="shared" si="77"/>
        <v>0.37703010315135549</v>
      </c>
      <c r="LF21" s="2">
        <v>1.2330000000000001</v>
      </c>
      <c r="LG21">
        <f t="shared" si="78"/>
        <v>0.88696837102108395</v>
      </c>
      <c r="MM21" s="2">
        <v>1.8</v>
      </c>
      <c r="MN21" s="2">
        <f t="shared" si="91"/>
        <v>0.18714915325327294</v>
      </c>
      <c r="MO21" s="2">
        <v>1.2729999999999999</v>
      </c>
      <c r="MP21">
        <f t="shared" si="92"/>
        <v>0.92075794243931419</v>
      </c>
      <c r="MR21" s="2">
        <v>1.8</v>
      </c>
      <c r="MS21" s="2">
        <f t="shared" si="93"/>
        <v>0.15313661261419953</v>
      </c>
      <c r="MT21" s="2">
        <v>1.175</v>
      </c>
      <c r="MU21">
        <f t="shared" si="94"/>
        <v>0.92662855821597656</v>
      </c>
      <c r="MW21" s="2">
        <v>1.8</v>
      </c>
      <c r="MX21" s="2">
        <f t="shared" si="95"/>
        <v>0.10186470849222842</v>
      </c>
      <c r="MY21" s="2">
        <v>1.042</v>
      </c>
      <c r="MZ21">
        <f t="shared" si="96"/>
        <v>0.93465573706101379</v>
      </c>
      <c r="NG21" s="2">
        <v>1.8</v>
      </c>
      <c r="NH21" s="2">
        <f t="shared" si="99"/>
        <v>0.16078657795621318</v>
      </c>
      <c r="NI21" s="2">
        <v>0.875</v>
      </c>
      <c r="NJ21">
        <f t="shared" si="100"/>
        <v>0.94483352393412745</v>
      </c>
      <c r="NL21" s="2">
        <v>1.8</v>
      </c>
      <c r="NM21" s="2">
        <f t="shared" si="101"/>
        <v>0.21359041586911626</v>
      </c>
      <c r="NN21" s="2">
        <v>0.80400000000000005</v>
      </c>
      <c r="NO21">
        <f t="shared" si="102"/>
        <v>0.94919411309530544</v>
      </c>
      <c r="NU21" s="2">
        <v>6.497E-2</v>
      </c>
      <c r="NV21" s="2">
        <f t="shared" si="104"/>
        <v>0.56901409330720221</v>
      </c>
      <c r="NW21" s="2">
        <v>0.90629999999999999</v>
      </c>
      <c r="NY21" s="2">
        <v>6.5000000000000002E-2</v>
      </c>
      <c r="NZ21" s="2">
        <f t="shared" si="105"/>
        <v>0.18815857489363394</v>
      </c>
      <c r="OA21" s="2">
        <v>0.93899999999999995</v>
      </c>
      <c r="OC21" s="2">
        <v>0.14000000000000001</v>
      </c>
      <c r="OD21" s="2">
        <f t="shared" si="106"/>
        <v>0.86</v>
      </c>
      <c r="OE21" s="2">
        <v>0.55600000000000005</v>
      </c>
      <c r="OG21" s="2">
        <v>0.42</v>
      </c>
      <c r="OH21" s="2">
        <f t="shared" si="107"/>
        <v>0.64935012635033773</v>
      </c>
      <c r="OI21" s="2">
        <v>0.76700000000000002</v>
      </c>
      <c r="OK21" s="2">
        <v>0.56999999999999995</v>
      </c>
      <c r="OL21" s="2">
        <f t="shared" si="108"/>
        <v>0.7722057792147643</v>
      </c>
      <c r="OM21" s="2">
        <v>0.56599999999999995</v>
      </c>
      <c r="OO21" s="2">
        <v>1.1649</v>
      </c>
      <c r="OP21" s="2">
        <f t="shared" si="109"/>
        <v>0.14885390748620922</v>
      </c>
      <c r="OQ21" s="2">
        <v>0.97950000000000004</v>
      </c>
      <c r="OS21" s="2">
        <v>1.177</v>
      </c>
      <c r="OT21" s="2">
        <f t="shared" si="110"/>
        <v>0.15016789155659591</v>
      </c>
      <c r="OU21" s="2">
        <v>0.97909999999999997</v>
      </c>
      <c r="OW21" s="2">
        <v>1.1429</v>
      </c>
      <c r="OX21" s="2">
        <f t="shared" si="111"/>
        <v>0.14813304817541451</v>
      </c>
      <c r="OY21" s="2">
        <v>0.97940000000000005</v>
      </c>
      <c r="PA21" s="2">
        <v>0.79630000000000001</v>
      </c>
      <c r="PB21" s="2">
        <f t="shared" si="112"/>
        <v>0.12546239601642942</v>
      </c>
      <c r="PC21" s="2">
        <v>0.98560000000000003</v>
      </c>
    </row>
    <row r="22" spans="1:419" ht="49" customHeight="1">
      <c r="A22" s="2">
        <v>16</v>
      </c>
      <c r="B22" s="4" t="s">
        <v>341</v>
      </c>
      <c r="C22" s="2" t="s">
        <v>342</v>
      </c>
      <c r="D22" s="2">
        <v>1947</v>
      </c>
      <c r="F22" s="2" t="s">
        <v>343</v>
      </c>
      <c r="AY22" s="2">
        <v>5.4969999999999999</v>
      </c>
      <c r="AZ22" s="2">
        <f t="shared" si="12"/>
        <v>0.48287686089541143</v>
      </c>
      <c r="BA22" s="2">
        <v>0.91100000000000003</v>
      </c>
      <c r="BB22" s="2">
        <v>0.47</v>
      </c>
      <c r="BC22" s="2">
        <v>7</v>
      </c>
      <c r="BD22" s="2">
        <v>0.89100000000000001</v>
      </c>
      <c r="BE22" s="2">
        <v>0.45700000000000002</v>
      </c>
      <c r="BG22" s="2">
        <v>0.9</v>
      </c>
      <c r="BH22" s="2">
        <f t="shared" si="13"/>
        <v>0.12997949709682857</v>
      </c>
      <c r="BI22" s="2">
        <v>0.97040000000000004</v>
      </c>
      <c r="BJ22" s="2">
        <v>0.97050000000000003</v>
      </c>
      <c r="BK22" s="2">
        <v>0.92500000000000004</v>
      </c>
      <c r="BL22" s="2">
        <v>0.92100000000000004</v>
      </c>
      <c r="BM22" s="2" t="s">
        <v>344</v>
      </c>
      <c r="BN22" s="2" t="s">
        <v>345</v>
      </c>
      <c r="BX22" s="2">
        <v>4</v>
      </c>
      <c r="BY22" s="2">
        <f t="shared" si="16"/>
        <v>0.34578864524604236</v>
      </c>
      <c r="BZ22" s="2">
        <v>0.86699999999999999</v>
      </c>
      <c r="CB22" s="2">
        <v>2.5</v>
      </c>
      <c r="CC22" s="2">
        <f t="shared" si="17"/>
        <v>0.23131263360747287</v>
      </c>
      <c r="CD22" s="2">
        <v>0.93200000000000005</v>
      </c>
      <c r="CF22" s="2">
        <v>2.5</v>
      </c>
      <c r="CG22" s="2">
        <f t="shared" si="18"/>
        <v>0.27404797744321874</v>
      </c>
      <c r="CH22" s="2">
        <v>0.94099999999999995</v>
      </c>
      <c r="CN22" s="2">
        <v>2.5</v>
      </c>
      <c r="CO22" s="2">
        <f t="shared" si="20"/>
        <v>0.27896228251699851</v>
      </c>
      <c r="CP22" s="2">
        <v>0.93899999999999995</v>
      </c>
      <c r="CV22" s="2">
        <v>2.5</v>
      </c>
      <c r="CW22" s="2">
        <f t="shared" si="21"/>
        <v>0.28754960881130143</v>
      </c>
      <c r="CX22" s="2">
        <v>0.93799999999999994</v>
      </c>
      <c r="CZ22" s="2">
        <v>5.5</v>
      </c>
      <c r="DA22" s="2">
        <f>$BZ$3*CZ22/(1+$BZ$3*CZ22)</f>
        <v>0.27498404964909223</v>
      </c>
      <c r="DB22" s="2">
        <v>0.7591</v>
      </c>
      <c r="DL22" s="2">
        <v>5.5</v>
      </c>
      <c r="DM22" s="2">
        <f t="shared" si="45"/>
        <v>0.47438963496360148</v>
      </c>
      <c r="DN22" s="2">
        <v>0.67849999999999999</v>
      </c>
      <c r="DP22" s="2">
        <v>2.4</v>
      </c>
      <c r="DQ22" s="2">
        <f t="shared" si="114"/>
        <v>0.20340052384381552</v>
      </c>
      <c r="DR22" s="2">
        <v>0.94450000000000001</v>
      </c>
      <c r="DS22">
        <f t="shared" si="24"/>
        <v>0.92157439663809559</v>
      </c>
      <c r="DU22" s="2">
        <v>2.4</v>
      </c>
      <c r="DV22" s="2">
        <f t="shared" si="25"/>
        <v>0.22711646427423143</v>
      </c>
      <c r="DW22" s="2">
        <v>0.94450000000000001</v>
      </c>
      <c r="DX22">
        <f t="shared" si="26"/>
        <v>0.92157439663809559</v>
      </c>
      <c r="GR22" s="2">
        <f t="shared" si="53"/>
        <v>18.503099269127578</v>
      </c>
      <c r="GS22" s="2">
        <v>3</v>
      </c>
      <c r="GT22" s="2">
        <f>$CT$3*GR22/(1+$CT$3*GR22)</f>
        <v>0.59694379810273845</v>
      </c>
      <c r="GU22" s="2">
        <v>0.69699999999999995</v>
      </c>
      <c r="GV22" s="2">
        <f t="shared" si="55"/>
        <v>0.75000237185249707</v>
      </c>
      <c r="GW22" s="2">
        <f t="shared" si="56"/>
        <v>0.92933039435384468</v>
      </c>
      <c r="GY22" s="2">
        <v>2</v>
      </c>
      <c r="GZ22" s="2">
        <v>0.76700000000000002</v>
      </c>
      <c r="HA22" s="2">
        <f t="shared" si="57"/>
        <v>0.19026900267797472</v>
      </c>
      <c r="HB22" s="2">
        <f t="shared" si="58"/>
        <v>0.94623027409842497</v>
      </c>
      <c r="HD22" s="2">
        <v>0.06</v>
      </c>
      <c r="HE22" s="2">
        <v>0.442</v>
      </c>
      <c r="HF22" s="2">
        <v>0.75449999999999995</v>
      </c>
      <c r="HG22" s="2">
        <f t="shared" si="59"/>
        <v>7.861088646743607E-3</v>
      </c>
      <c r="HH22" s="2">
        <v>0.997556</v>
      </c>
      <c r="HI22" s="2">
        <v>-255</v>
      </c>
      <c r="HK22" s="2">
        <v>0.06</v>
      </c>
      <c r="HL22" s="2">
        <v>0.46929999999999999</v>
      </c>
      <c r="HM22" s="2">
        <v>0.78069999999999995</v>
      </c>
      <c r="HN22" s="2">
        <f t="shared" si="60"/>
        <v>1.0694350345455905E-2</v>
      </c>
      <c r="HO22" s="2">
        <v>0.997471</v>
      </c>
      <c r="HP22" s="2">
        <v>-240</v>
      </c>
      <c r="HR22" s="2">
        <v>0.06</v>
      </c>
      <c r="HS22" s="2">
        <v>0.52680000000000005</v>
      </c>
      <c r="HT22" s="2">
        <v>0.83150000000000002</v>
      </c>
      <c r="HU22" s="2">
        <f t="shared" si="61"/>
        <v>9.1711094367327092E-3</v>
      </c>
      <c r="HV22" s="2">
        <v>0.99730700000000005</v>
      </c>
      <c r="HW22" s="2">
        <v>-211</v>
      </c>
      <c r="HY22" s="2">
        <v>0.06</v>
      </c>
      <c r="HZ22" s="2">
        <v>0.58430000000000004</v>
      </c>
      <c r="IA22" s="2">
        <v>0.87619999999999998</v>
      </c>
      <c r="IB22" s="2">
        <f t="shared" si="62"/>
        <v>1.1274506214169488E-2</v>
      </c>
      <c r="IC22" s="2">
        <v>0.99716300000000002</v>
      </c>
      <c r="ID22" s="2">
        <v>-184</v>
      </c>
      <c r="IF22" s="2">
        <v>0.06</v>
      </c>
      <c r="IG22" s="2">
        <v>0.58460000000000001</v>
      </c>
      <c r="IH22" s="2">
        <v>0.87670000000000003</v>
      </c>
      <c r="II22" s="2">
        <f t="shared" si="63"/>
        <v>1.1283101983690477E-2</v>
      </c>
      <c r="IJ22" s="2">
        <v>0.99716099999999996</v>
      </c>
      <c r="IK22" s="2">
        <v>-184</v>
      </c>
      <c r="IM22" s="2">
        <v>0.06</v>
      </c>
      <c r="IN22" s="2">
        <v>0.58850000000000002</v>
      </c>
      <c r="IO22" s="2">
        <v>0.87980000000000003</v>
      </c>
      <c r="IP22" s="2">
        <f t="shared" si="64"/>
        <v>1.4092988230949184E-2</v>
      </c>
      <c r="IQ22" s="2">
        <v>0.99715100000000001</v>
      </c>
      <c r="IR22" s="2">
        <v>-183</v>
      </c>
      <c r="IT22" s="2">
        <v>0.06</v>
      </c>
      <c r="IU22" s="2">
        <v>0.5212</v>
      </c>
      <c r="IV22" s="2">
        <v>0.82520000000000004</v>
      </c>
      <c r="IW22" s="2">
        <f t="shared" si="65"/>
        <v>9.3974454392041825E-3</v>
      </c>
      <c r="IX22" s="2">
        <v>0.99732799999999999</v>
      </c>
      <c r="IY22" s="2">
        <v>-213</v>
      </c>
      <c r="JA22" s="2">
        <v>0.06</v>
      </c>
      <c r="JB22" s="2">
        <v>0.4904</v>
      </c>
      <c r="JC22" s="2">
        <v>0.8014</v>
      </c>
      <c r="JD22" s="2">
        <f t="shared" si="66"/>
        <v>9.5108342591234164E-3</v>
      </c>
      <c r="JE22" s="2">
        <v>0.99740499999999999</v>
      </c>
      <c r="JF22" s="2">
        <v>-229</v>
      </c>
      <c r="JH22" s="2">
        <v>0.06</v>
      </c>
      <c r="JI22" s="2">
        <v>0.57779999999999998</v>
      </c>
      <c r="JJ22" s="2">
        <v>0.86880000000000002</v>
      </c>
      <c r="JK22" s="2">
        <f t="shared" si="67"/>
        <v>1.6650331471754338E-2</v>
      </c>
      <c r="JL22" s="2">
        <v>0.99718700000000005</v>
      </c>
      <c r="JM22" s="2">
        <v>-186</v>
      </c>
      <c r="JO22" s="2">
        <v>0.06</v>
      </c>
      <c r="JP22" s="2">
        <v>0.59219999999999995</v>
      </c>
      <c r="JQ22" s="2">
        <v>0.88300000000000001</v>
      </c>
      <c r="JR22" s="2">
        <f t="shared" si="68"/>
        <v>1.1142866987805745E-2</v>
      </c>
      <c r="JS22" s="2">
        <v>0.99714100000000006</v>
      </c>
      <c r="JT22" s="2">
        <v>-182</v>
      </c>
      <c r="JV22" s="2">
        <v>0.06</v>
      </c>
      <c r="JW22" s="2">
        <v>0.51300000000000001</v>
      </c>
      <c r="JX22" s="2">
        <v>0.82089999999999996</v>
      </c>
      <c r="JY22" s="2">
        <f t="shared" si="43"/>
        <v>1.7323733931563161E-2</v>
      </c>
      <c r="JZ22" s="2">
        <v>0.99734100000000003</v>
      </c>
      <c r="KA22" s="2">
        <v>-218</v>
      </c>
      <c r="KC22" s="2">
        <v>0.06</v>
      </c>
      <c r="KD22" s="2">
        <v>0.5181</v>
      </c>
      <c r="KE22" s="2">
        <v>0.82320000000000004</v>
      </c>
      <c r="KF22" s="2">
        <f t="shared" si="69"/>
        <v>1.1517229503392019E-2</v>
      </c>
      <c r="KG22" s="2">
        <v>0.99733400000000005</v>
      </c>
      <c r="KH22" s="2">
        <v>-214</v>
      </c>
      <c r="KJ22" s="2">
        <v>2</v>
      </c>
      <c r="KK22" s="2">
        <v>0.60099999999999998</v>
      </c>
      <c r="KL22" s="2">
        <v>0.92900000000000005</v>
      </c>
      <c r="KM22" s="2">
        <f t="shared" si="70"/>
        <v>0.16379848152159376</v>
      </c>
      <c r="KN22" s="2">
        <f t="shared" si="71"/>
        <v>0.93524860889286388</v>
      </c>
      <c r="KT22" s="2">
        <v>2</v>
      </c>
      <c r="KU22" s="2">
        <f t="shared" si="73"/>
        <v>0.32339170207583429</v>
      </c>
      <c r="KV22" s="2">
        <v>1.71</v>
      </c>
      <c r="KW22">
        <f t="shared" si="74"/>
        <v>0.83124428528506278</v>
      </c>
      <c r="KY22" s="2">
        <v>2</v>
      </c>
      <c r="KZ22" s="2">
        <f t="shared" si="75"/>
        <v>0.36428825713268576</v>
      </c>
      <c r="LA22" s="2">
        <v>1.577</v>
      </c>
      <c r="LB22">
        <f t="shared" si="76"/>
        <v>0.84328038394609628</v>
      </c>
      <c r="LD22" s="2">
        <v>2</v>
      </c>
      <c r="LE22" s="2">
        <f t="shared" si="77"/>
        <v>0.40207837556653075</v>
      </c>
      <c r="LF22" s="2">
        <v>1.2789999999999999</v>
      </c>
      <c r="LG22">
        <f t="shared" si="78"/>
        <v>0.87088498414764814</v>
      </c>
      <c r="MM22" s="2">
        <v>2</v>
      </c>
      <c r="MN22" s="2">
        <f t="shared" si="91"/>
        <v>0.20370753770444811</v>
      </c>
      <c r="MO22" s="2">
        <v>1.3149999999999999</v>
      </c>
      <c r="MP22">
        <f t="shared" si="92"/>
        <v>0.90959330103054237</v>
      </c>
      <c r="MR22" s="2">
        <v>2</v>
      </c>
      <c r="MS22" s="2">
        <f t="shared" si="93"/>
        <v>0.16730506611597773</v>
      </c>
      <c r="MT22" s="2">
        <v>1.21</v>
      </c>
      <c r="MU22">
        <f t="shared" si="94"/>
        <v>0.91650157150081502</v>
      </c>
      <c r="MW22" s="2">
        <v>2</v>
      </c>
      <c r="MX22" s="2">
        <f t="shared" si="95"/>
        <v>0.111916306992771</v>
      </c>
      <c r="MY22" s="2">
        <v>1.06</v>
      </c>
      <c r="MZ22">
        <f t="shared" si="96"/>
        <v>0.9264616432280075</v>
      </c>
      <c r="NG22" s="2">
        <v>2</v>
      </c>
      <c r="NH22" s="2">
        <f t="shared" si="99"/>
        <v>0.17551612690455773</v>
      </c>
      <c r="NI22" s="2">
        <v>0.876</v>
      </c>
      <c r="NJ22">
        <f t="shared" si="100"/>
        <v>0.93882727584160297</v>
      </c>
      <c r="NL22" s="2">
        <v>2</v>
      </c>
      <c r="NM22" s="2">
        <f t="shared" si="101"/>
        <v>0.23182104503065035</v>
      </c>
      <c r="NN22" s="2">
        <v>0.8</v>
      </c>
      <c r="NO22">
        <f t="shared" si="102"/>
        <v>0.94398285907405555</v>
      </c>
      <c r="NU22" s="2">
        <v>7.0000000000000007E-2</v>
      </c>
      <c r="NV22" s="2">
        <f t="shared" si="104"/>
        <v>0.58850618753062456</v>
      </c>
      <c r="NW22" s="2">
        <v>0.89670000000000005</v>
      </c>
      <c r="NY22" s="2">
        <v>6.9900000000000004E-2</v>
      </c>
      <c r="NZ22" s="2">
        <f t="shared" si="105"/>
        <v>0.20035338929367744</v>
      </c>
      <c r="OA22" s="2">
        <v>0.93400000000000005</v>
      </c>
      <c r="OC22" s="2">
        <v>0.121</v>
      </c>
      <c r="OD22" s="2">
        <f t="shared" si="106"/>
        <v>0.879</v>
      </c>
      <c r="OE22" s="2">
        <v>0.50800000000000001</v>
      </c>
      <c r="OG22" s="2">
        <v>0.48</v>
      </c>
      <c r="OH22" s="2">
        <f t="shared" si="107"/>
        <v>0.70243381806399974</v>
      </c>
      <c r="OI22" s="2">
        <v>0.74399999999999999</v>
      </c>
      <c r="OK22" s="2">
        <v>0.64</v>
      </c>
      <c r="OL22" s="2">
        <f t="shared" si="108"/>
        <v>0.8197007522893951</v>
      </c>
      <c r="OM22" s="2">
        <v>0.46400000000000002</v>
      </c>
      <c r="OO22" s="2">
        <v>1.3063</v>
      </c>
      <c r="OP22" s="2">
        <f t="shared" si="109"/>
        <v>0.1639598606126792</v>
      </c>
      <c r="OQ22" s="2">
        <v>0.97699999999999998</v>
      </c>
      <c r="OS22" s="2">
        <v>1.3128</v>
      </c>
      <c r="OT22" s="2">
        <f t="shared" si="110"/>
        <v>0.16464138425525299</v>
      </c>
      <c r="OU22" s="2">
        <v>0.9768</v>
      </c>
      <c r="OW22" s="2">
        <v>1.2974000000000001</v>
      </c>
      <c r="OX22" s="2">
        <f t="shared" si="111"/>
        <v>0.1648567790759142</v>
      </c>
      <c r="OY22" s="2">
        <v>0.97660000000000002</v>
      </c>
      <c r="PA22" s="2">
        <v>0.90849999999999997</v>
      </c>
      <c r="PB22" s="2">
        <f t="shared" si="112"/>
        <v>0.14065379883956639</v>
      </c>
      <c r="PC22" s="2">
        <v>0.98360000000000003</v>
      </c>
    </row>
    <row r="23" spans="1:419" ht="49" customHeight="1">
      <c r="A23" s="2">
        <v>17</v>
      </c>
      <c r="B23" t="s">
        <v>350</v>
      </c>
      <c r="C23" s="2" t="s">
        <v>351</v>
      </c>
      <c r="D23" s="2">
        <v>1944</v>
      </c>
      <c r="F23" s="2" t="s">
        <v>343</v>
      </c>
      <c r="AY23" s="2">
        <v>6.0090000000000003</v>
      </c>
      <c r="AZ23" s="2">
        <f t="shared" si="12"/>
        <v>0.50513394581552229</v>
      </c>
      <c r="BA23" s="2">
        <v>0.90700000000000003</v>
      </c>
      <c r="BB23" s="2">
        <v>0.45</v>
      </c>
      <c r="BC23" s="2">
        <v>7.4980000000000002</v>
      </c>
      <c r="BD23" s="2">
        <v>0.88600000000000001</v>
      </c>
      <c r="BE23" s="2">
        <v>0.44800000000000001</v>
      </c>
      <c r="BG23" s="2">
        <v>1</v>
      </c>
      <c r="BH23" s="2">
        <f t="shared" si="13"/>
        <v>0.14236559582434957</v>
      </c>
      <c r="BI23" s="2">
        <v>0.96709999999999996</v>
      </c>
      <c r="BJ23" s="2">
        <v>0.96699999999999997</v>
      </c>
      <c r="BK23" s="2">
        <v>0.92800000000000005</v>
      </c>
      <c r="BL23" s="2">
        <v>0.92800000000000005</v>
      </c>
      <c r="BM23" s="2" t="s">
        <v>346</v>
      </c>
      <c r="BN23" s="2" t="s">
        <v>347</v>
      </c>
      <c r="BX23" s="2">
        <v>4.5</v>
      </c>
      <c r="BY23" s="2">
        <f t="shared" si="16"/>
        <v>0.37289439494577969</v>
      </c>
      <c r="BZ23" s="2">
        <v>0.85</v>
      </c>
      <c r="CB23" s="2">
        <v>3</v>
      </c>
      <c r="CC23" s="2">
        <f t="shared" si="17"/>
        <v>0.26530163629080772</v>
      </c>
      <c r="CD23" s="2">
        <v>0.90500000000000003</v>
      </c>
      <c r="CF23" s="2">
        <v>3</v>
      </c>
      <c r="CG23" s="2">
        <f t="shared" si="18"/>
        <v>0.31176960689243466</v>
      </c>
      <c r="CH23" s="2">
        <v>0.91900000000000004</v>
      </c>
      <c r="CU23" s="2" t="s">
        <v>415</v>
      </c>
      <c r="CV23" s="11">
        <v>3</v>
      </c>
      <c r="CW23" s="11">
        <f t="shared" si="21"/>
        <v>0.32629436705288412</v>
      </c>
      <c r="CX23" s="11">
        <v>0.91300000000000003</v>
      </c>
      <c r="CZ23" s="2">
        <v>6</v>
      </c>
      <c r="DA23" s="2">
        <f>$BZ$3*CZ23/(1+$BZ$3*CZ23)</f>
        <v>0.29266636487098235</v>
      </c>
      <c r="DB23" s="2">
        <v>0.73529999999999995</v>
      </c>
      <c r="DL23" s="2">
        <v>6</v>
      </c>
      <c r="DM23" s="2">
        <f t="shared" si="45"/>
        <v>0.49612012496220897</v>
      </c>
      <c r="DN23" s="2">
        <v>0.64639999999999997</v>
      </c>
      <c r="DP23" s="2">
        <v>2.7</v>
      </c>
      <c r="DQ23" s="2">
        <f t="shared" si="114"/>
        <v>0.22315193672106418</v>
      </c>
      <c r="DR23" s="2">
        <v>0.95279999999999998</v>
      </c>
      <c r="DS23">
        <f t="shared" si="24"/>
        <v>0.91147768727147049</v>
      </c>
      <c r="DU23" s="2">
        <v>2.7</v>
      </c>
      <c r="DV23" s="2">
        <f t="shared" si="25"/>
        <v>0.24845256382892372</v>
      </c>
      <c r="DW23" s="2">
        <v>0.95279999999999998</v>
      </c>
      <c r="DX23">
        <f t="shared" si="26"/>
        <v>0.91147768727147049</v>
      </c>
      <c r="GR23" s="2">
        <f t="shared" si="53"/>
        <v>19.141137174959567</v>
      </c>
      <c r="GS23" s="2">
        <v>2.9</v>
      </c>
      <c r="GT23" s="2">
        <f t="shared" si="54"/>
        <v>0.60507308001950311</v>
      </c>
      <c r="GU23" s="2">
        <v>0.68600000000000005</v>
      </c>
      <c r="GV23" s="2">
        <f t="shared" si="55"/>
        <v>0.74359215546712221</v>
      </c>
      <c r="GW23" s="2">
        <f t="shared" si="56"/>
        <v>0.9225487317964739</v>
      </c>
      <c r="GY23" s="2">
        <v>2.1</v>
      </c>
      <c r="GZ23" s="2">
        <v>0.75600000000000001</v>
      </c>
      <c r="HA23" s="2">
        <f t="shared" si="57"/>
        <v>0.19789974347085218</v>
      </c>
      <c r="HB23" s="2">
        <f t="shared" si="58"/>
        <v>0.9444046930725627</v>
      </c>
      <c r="HD23" s="2">
        <v>7.0000000000000007E-2</v>
      </c>
      <c r="HE23" s="2">
        <v>0.41920000000000002</v>
      </c>
      <c r="HF23" s="2">
        <v>0.74050000000000005</v>
      </c>
      <c r="HG23" s="2">
        <f t="shared" si="59"/>
        <v>9.1592697825841566E-3</v>
      </c>
      <c r="HH23" s="2">
        <v>0.99720200000000003</v>
      </c>
      <c r="HI23" s="2">
        <v>-317</v>
      </c>
      <c r="HK23" s="2">
        <v>7.0000000000000007E-2</v>
      </c>
      <c r="HL23" s="2">
        <v>0.44819999999999999</v>
      </c>
      <c r="HM23" s="2">
        <v>0.76939999999999997</v>
      </c>
      <c r="HN23" s="2">
        <f t="shared" si="60"/>
        <v>1.2454543194978606E-2</v>
      </c>
      <c r="HO23" s="2">
        <v>0.99709300000000001</v>
      </c>
      <c r="HP23" s="2">
        <v>-298</v>
      </c>
      <c r="HR23" s="2">
        <v>7.0000000000000007E-2</v>
      </c>
      <c r="HS23" s="2">
        <v>0.51029999999999998</v>
      </c>
      <c r="HT23" s="2">
        <v>0.82599999999999996</v>
      </c>
      <c r="HU23" s="2">
        <f t="shared" si="61"/>
        <v>1.0683298060245537E-2</v>
      </c>
      <c r="HV23" s="2">
        <v>0.99687999999999999</v>
      </c>
      <c r="HW23" s="2">
        <v>-260</v>
      </c>
      <c r="HY23" s="2">
        <v>7.0000000000000007E-2</v>
      </c>
      <c r="HZ23" s="2">
        <v>0.57289999999999996</v>
      </c>
      <c r="IA23" s="2">
        <v>0.87560000000000004</v>
      </c>
      <c r="IB23" s="2">
        <f t="shared" si="62"/>
        <v>1.3128920234403055E-2</v>
      </c>
      <c r="IC23" s="2">
        <v>0.99669300000000005</v>
      </c>
      <c r="ID23" s="2">
        <v>-225</v>
      </c>
      <c r="IF23" s="2">
        <v>7.0000000000000007E-2</v>
      </c>
      <c r="IG23" s="2">
        <v>0.57330000000000003</v>
      </c>
      <c r="IH23" s="2">
        <v>0.87629999999999997</v>
      </c>
      <c r="II23" s="2">
        <f t="shared" si="63"/>
        <v>1.3138911035444298E-2</v>
      </c>
      <c r="IJ23" s="2">
        <v>0.99668999999999996</v>
      </c>
      <c r="IK23" s="2">
        <v>-225</v>
      </c>
      <c r="IM23" s="2">
        <v>7.0000000000000007E-2</v>
      </c>
      <c r="IN23" s="2">
        <v>0.57769999999999999</v>
      </c>
      <c r="IO23" s="2">
        <v>0.87990000000000002</v>
      </c>
      <c r="IP23" s="2">
        <f t="shared" si="64"/>
        <v>1.6403291038182395E-2</v>
      </c>
      <c r="IQ23" s="2">
        <v>0.99667700000000004</v>
      </c>
      <c r="IR23" s="2">
        <v>-223</v>
      </c>
      <c r="IT23" s="2">
        <v>7.0000000000000007E-2</v>
      </c>
      <c r="IU23" s="2">
        <v>0.50360000000000005</v>
      </c>
      <c r="IV23" s="2">
        <v>0.81830000000000003</v>
      </c>
      <c r="IW23" s="2">
        <f t="shared" si="65"/>
        <v>1.0946541424773663E-2</v>
      </c>
      <c r="IX23" s="2">
        <v>0.99690900000000005</v>
      </c>
      <c r="IY23" s="2">
        <v>-263</v>
      </c>
      <c r="JA23" s="2">
        <v>7.0000000000000007E-2</v>
      </c>
      <c r="JB23" s="2">
        <v>0.47139999999999999</v>
      </c>
      <c r="JC23" s="2">
        <v>0.79310000000000003</v>
      </c>
      <c r="JD23" s="2">
        <f t="shared" si="66"/>
        <v>1.1078412478154998E-2</v>
      </c>
      <c r="JE23" s="2">
        <v>0.997004</v>
      </c>
      <c r="JF23" s="2">
        <v>-284</v>
      </c>
      <c r="JH23" s="2">
        <v>7.0000000000000007E-2</v>
      </c>
      <c r="JI23" s="2">
        <v>0.56479999999999997</v>
      </c>
      <c r="JJ23" s="2">
        <v>0.86639999999999995</v>
      </c>
      <c r="JK23" s="2">
        <f t="shared" si="67"/>
        <v>1.9371629375338838E-2</v>
      </c>
      <c r="JL23" s="2">
        <v>0.99672700000000003</v>
      </c>
      <c r="JM23" s="2">
        <v>-228</v>
      </c>
      <c r="JO23" s="2">
        <v>7.0000000000000007E-2</v>
      </c>
      <c r="JP23" s="2">
        <v>0.58199999999999996</v>
      </c>
      <c r="JQ23" s="2">
        <v>0.88370000000000004</v>
      </c>
      <c r="JR23" s="2">
        <f t="shared" si="68"/>
        <v>1.2975913339708427E-2</v>
      </c>
      <c r="JS23" s="2">
        <v>0.99666299999999997</v>
      </c>
      <c r="JT23" s="2">
        <v>-221</v>
      </c>
      <c r="JV23" s="2">
        <v>7.0000000000000007E-2</v>
      </c>
      <c r="JW23" s="2">
        <v>0.49569999999999997</v>
      </c>
      <c r="JX23" s="2">
        <v>0.81469999999999998</v>
      </c>
      <c r="JY23" s="2">
        <f t="shared" si="43"/>
        <v>2.0152835859092128E-2</v>
      </c>
      <c r="JZ23" s="2">
        <v>0.99692199999999997</v>
      </c>
      <c r="KA23" s="2">
        <v>-269</v>
      </c>
      <c r="KC23" s="2">
        <v>7.0000000000000007E-2</v>
      </c>
      <c r="KD23" s="2">
        <v>0.50049999999999994</v>
      </c>
      <c r="KE23" s="2">
        <v>0.81630000000000003</v>
      </c>
      <c r="KF23" s="2">
        <f t="shared" si="69"/>
        <v>1.3411024778914954E-2</v>
      </c>
      <c r="KG23" s="2">
        <v>0.99691700000000005</v>
      </c>
      <c r="KH23" s="2">
        <v>-265</v>
      </c>
      <c r="KJ23" s="2">
        <v>2.5</v>
      </c>
      <c r="KK23" s="2">
        <v>0.59699999999999998</v>
      </c>
      <c r="KL23" s="2">
        <v>0.93700000000000006</v>
      </c>
      <c r="KM23" s="2">
        <f t="shared" si="70"/>
        <v>0.19669357468728438</v>
      </c>
      <c r="KN23" s="2">
        <f t="shared" si="71"/>
        <v>0.91906428563337328</v>
      </c>
      <c r="KT23" s="2">
        <v>2.5</v>
      </c>
      <c r="KU23" s="2">
        <f t="shared" si="73"/>
        <v>0.3740023161914301</v>
      </c>
      <c r="KV23" s="2">
        <v>1.992</v>
      </c>
      <c r="KW23">
        <f t="shared" si="74"/>
        <v>0.7640357517927816</v>
      </c>
      <c r="KY23" s="2">
        <v>2.5</v>
      </c>
      <c r="KZ23" s="2">
        <f t="shared" si="75"/>
        <v>0.41735127891394275</v>
      </c>
      <c r="LA23" s="2">
        <v>1.7889999999999999</v>
      </c>
      <c r="LB23">
        <f t="shared" si="76"/>
        <v>0.78528136016243166</v>
      </c>
      <c r="LD23" s="2">
        <v>2.5</v>
      </c>
      <c r="LE23" s="2">
        <f t="shared" si="77"/>
        <v>0.45669152302948807</v>
      </c>
      <c r="LF23" s="2">
        <v>1.3939999999999999</v>
      </c>
      <c r="LG23">
        <f t="shared" si="78"/>
        <v>0.82832934630680732</v>
      </c>
      <c r="MM23" s="2">
        <v>2.5</v>
      </c>
      <c r="MN23" s="2">
        <f t="shared" si="91"/>
        <v>0.2422950881779091</v>
      </c>
      <c r="MO23" s="2">
        <v>1.4239999999999999</v>
      </c>
      <c r="MP23">
        <f t="shared" si="92"/>
        <v>0.87962009280564779</v>
      </c>
      <c r="MR23" s="2">
        <v>2.5</v>
      </c>
      <c r="MS23" s="2">
        <f t="shared" si="93"/>
        <v>0.2007353235023778</v>
      </c>
      <c r="MT23" s="2">
        <v>1.3049999999999999</v>
      </c>
      <c r="MU23">
        <f t="shared" si="94"/>
        <v>0.88909926721906551</v>
      </c>
      <c r="MW23" s="2">
        <v>2.5</v>
      </c>
      <c r="MX23" s="2">
        <f t="shared" si="95"/>
        <v>0.13608777348221421</v>
      </c>
      <c r="MY23" s="2">
        <v>1.1060000000000001</v>
      </c>
      <c r="MZ23">
        <f t="shared" si="96"/>
        <v>0.90517979203125842</v>
      </c>
      <c r="NG23" s="2">
        <v>2.5</v>
      </c>
      <c r="NH23" s="2">
        <f t="shared" si="99"/>
        <v>0.21017297211910591</v>
      </c>
      <c r="NI23" s="2">
        <v>0.879</v>
      </c>
      <c r="NJ23">
        <f t="shared" si="100"/>
        <v>0.92387830234153479</v>
      </c>
      <c r="NL23" s="2">
        <v>2.5</v>
      </c>
      <c r="NM23" s="2">
        <f t="shared" si="101"/>
        <v>0.27390223093539545</v>
      </c>
      <c r="NN23" s="2">
        <v>0.79200000000000004</v>
      </c>
      <c r="NO23">
        <f t="shared" si="102"/>
        <v>0.93114664790012913</v>
      </c>
      <c r="NU23" s="2">
        <v>7.5029999999999999E-2</v>
      </c>
      <c r="NV23" s="2">
        <f t="shared" si="104"/>
        <v>0.60649662771629431</v>
      </c>
      <c r="NW23" s="2">
        <v>0.8871</v>
      </c>
      <c r="NY23" s="2">
        <v>7.51E-2</v>
      </c>
      <c r="NZ23" s="2">
        <f t="shared" si="105"/>
        <v>0.21303526100823</v>
      </c>
      <c r="OA23" s="2">
        <v>0.93</v>
      </c>
      <c r="OC23" s="2">
        <v>9.8000000000000004E-2</v>
      </c>
      <c r="OD23" s="2">
        <f t="shared" si="106"/>
        <v>0.90200000000000002</v>
      </c>
      <c r="OE23" s="2">
        <v>0.441</v>
      </c>
      <c r="OG23" s="2">
        <v>0.55000000000000004</v>
      </c>
      <c r="OH23" s="2">
        <f t="shared" si="107"/>
        <v>0.75761131999312314</v>
      </c>
      <c r="OI23" s="2">
        <v>0.69599999999999995</v>
      </c>
      <c r="OK23" s="2">
        <v>0.72</v>
      </c>
      <c r="OL23" s="2">
        <f t="shared" si="108"/>
        <v>0.86800332857075568</v>
      </c>
      <c r="OM23" s="2">
        <v>0.495</v>
      </c>
      <c r="OO23" s="2">
        <v>1.6615</v>
      </c>
      <c r="OP23" s="2">
        <f t="shared" si="109"/>
        <v>0.19964207673528431</v>
      </c>
      <c r="OQ23" s="2">
        <v>0.97070000000000001</v>
      </c>
      <c r="OS23" s="2">
        <v>1.6594</v>
      </c>
      <c r="OT23" s="2">
        <f t="shared" si="110"/>
        <v>0.19944007045273218</v>
      </c>
      <c r="OU23" s="2">
        <v>0.97070000000000001</v>
      </c>
      <c r="OW23" s="2">
        <v>1.4741</v>
      </c>
      <c r="OX23" s="2">
        <f t="shared" si="111"/>
        <v>0.18319626597519548</v>
      </c>
      <c r="OY23" s="2">
        <v>0.97340000000000004</v>
      </c>
      <c r="PA23" s="2">
        <v>1.0193000000000001</v>
      </c>
      <c r="PB23" s="2">
        <f t="shared" si="112"/>
        <v>0.15514644637427921</v>
      </c>
      <c r="PC23" s="2">
        <v>0.98160000000000003</v>
      </c>
    </row>
    <row r="24" spans="1:419" ht="49" customHeight="1">
      <c r="A24" s="2">
        <v>18</v>
      </c>
      <c r="B24" s="9" t="s">
        <v>352</v>
      </c>
      <c r="C24" t="s">
        <v>353</v>
      </c>
      <c r="D24" s="2">
        <v>1991</v>
      </c>
      <c r="F24" s="2" t="s">
        <v>368</v>
      </c>
      <c r="AY24" s="2">
        <v>6.5</v>
      </c>
      <c r="AZ24" s="2">
        <f t="shared" si="12"/>
        <v>0.52474984019713378</v>
      </c>
      <c r="BA24" s="2">
        <v>0.90200000000000002</v>
      </c>
      <c r="BB24" s="2">
        <v>0.44</v>
      </c>
      <c r="BC24" s="2">
        <v>8.1010000000000009</v>
      </c>
      <c r="BD24" s="2">
        <v>0.88100000000000001</v>
      </c>
      <c r="BE24" s="2">
        <v>0.434</v>
      </c>
      <c r="BX24" s="2">
        <v>5</v>
      </c>
      <c r="BY24" s="2">
        <f t="shared" si="16"/>
        <v>0.3978433760513278</v>
      </c>
      <c r="BZ24" s="2">
        <v>0.83099999999999996</v>
      </c>
      <c r="CF24" s="2">
        <v>3.5</v>
      </c>
      <c r="CG24" s="2">
        <f t="shared" si="18"/>
        <v>0.34576471959050631</v>
      </c>
      <c r="CH24" s="2">
        <v>0.89200000000000002</v>
      </c>
      <c r="DP24" s="2">
        <v>3</v>
      </c>
      <c r="DQ24" s="2">
        <f t="shared" si="114"/>
        <v>0.24194758825625207</v>
      </c>
      <c r="DR24" s="2">
        <v>0.96179999999999999</v>
      </c>
      <c r="DS24">
        <f t="shared" si="24"/>
        <v>0.90126166538009622</v>
      </c>
      <c r="DU24" s="2">
        <v>3</v>
      </c>
      <c r="DV24" s="2">
        <f t="shared" si="25"/>
        <v>0.26864230757979113</v>
      </c>
      <c r="DW24" s="2">
        <v>0.96179999999999999</v>
      </c>
      <c r="DX24">
        <f t="shared" si="26"/>
        <v>0.90126166538009622</v>
      </c>
      <c r="GR24" s="2">
        <f t="shared" si="53"/>
        <v>19.824749216922406</v>
      </c>
      <c r="GS24" s="2">
        <v>2.8</v>
      </c>
      <c r="GT24" s="2">
        <f t="shared" si="54"/>
        <v>0.61342683067019199</v>
      </c>
      <c r="GU24" s="2">
        <v>0.67600000000000005</v>
      </c>
      <c r="GV24" s="2">
        <f t="shared" si="55"/>
        <v>0.73684455814888161</v>
      </c>
      <c r="GW24" s="2">
        <f t="shared" si="56"/>
        <v>0.91742551739577649</v>
      </c>
      <c r="HD24" s="2">
        <v>0.08</v>
      </c>
      <c r="HE24" s="2">
        <v>0.39960000000000001</v>
      </c>
      <c r="HF24" s="2">
        <v>0.72809999999999997</v>
      </c>
      <c r="HG24" s="2">
        <f t="shared" si="59"/>
        <v>1.0454058103169071E-2</v>
      </c>
      <c r="HH24" s="2">
        <v>0.99685699999999999</v>
      </c>
      <c r="HI24" s="2">
        <v>-384</v>
      </c>
      <c r="HK24" s="2">
        <v>0.08</v>
      </c>
      <c r="HL24" s="2">
        <v>0.4299</v>
      </c>
      <c r="HM24" s="2">
        <v>0.75929999999999997</v>
      </c>
      <c r="HN24" s="2">
        <f t="shared" si="60"/>
        <v>1.4208483626680743E-2</v>
      </c>
      <c r="HO24" s="2">
        <v>0.99672300000000003</v>
      </c>
      <c r="HP24" s="2">
        <v>-359</v>
      </c>
      <c r="HR24" s="2">
        <v>0.08</v>
      </c>
      <c r="HS24" s="2">
        <v>0.49609999999999999</v>
      </c>
      <c r="HT24" s="2">
        <v>0.82140000000000002</v>
      </c>
      <c r="HU24" s="2">
        <f t="shared" si="61"/>
        <v>1.2190877957019054E-2</v>
      </c>
      <c r="HV24" s="2">
        <v>0.99645499999999998</v>
      </c>
      <c r="HW24" s="2">
        <v>-311</v>
      </c>
      <c r="HY24" s="2">
        <v>0.08</v>
      </c>
      <c r="HZ24" s="2">
        <v>0.5635</v>
      </c>
      <c r="IA24" s="2">
        <v>0.87570000000000003</v>
      </c>
      <c r="IB24" s="2">
        <f t="shared" si="62"/>
        <v>1.4976391147207646E-2</v>
      </c>
      <c r="IC24" s="2">
        <v>0.99622100000000002</v>
      </c>
      <c r="ID24" s="2">
        <v>-267</v>
      </c>
      <c r="IF24" s="2">
        <v>0.08</v>
      </c>
      <c r="IG24" s="2">
        <v>0.56410000000000005</v>
      </c>
      <c r="IH24" s="2">
        <v>0.87660000000000005</v>
      </c>
      <c r="II24" s="2">
        <f t="shared" si="63"/>
        <v>1.4987766479023784E-2</v>
      </c>
      <c r="IJ24" s="2">
        <v>0.99621700000000002</v>
      </c>
      <c r="IK24" s="2">
        <v>-267</v>
      </c>
      <c r="IM24" s="2">
        <v>0.08</v>
      </c>
      <c r="IN24" s="2">
        <v>0.56889999999999996</v>
      </c>
      <c r="IO24" s="2">
        <v>0.88049999999999995</v>
      </c>
      <c r="IP24" s="2">
        <f t="shared" si="64"/>
        <v>1.8702791567450257E-2</v>
      </c>
      <c r="IQ24" s="2">
        <v>0.99619999999999997</v>
      </c>
      <c r="IR24" s="2">
        <v>-265</v>
      </c>
      <c r="IT24" s="2">
        <v>0.08</v>
      </c>
      <c r="IU24" s="2">
        <v>0.4884</v>
      </c>
      <c r="IV24" s="2">
        <v>0.81240000000000001</v>
      </c>
      <c r="IW24" s="2">
        <f t="shared" si="65"/>
        <v>1.2490800048290306E-2</v>
      </c>
      <c r="IX24" s="2">
        <v>0.99649399999999999</v>
      </c>
      <c r="IY24" s="2">
        <v>-315</v>
      </c>
      <c r="JA24" s="2">
        <v>0.08</v>
      </c>
      <c r="JB24" s="2">
        <v>0.4551</v>
      </c>
      <c r="JC24" s="2">
        <v>0.78600000000000003</v>
      </c>
      <c r="JD24" s="2">
        <f t="shared" si="66"/>
        <v>1.2641036743720217E-2</v>
      </c>
      <c r="JE24" s="2">
        <v>0.99660700000000002</v>
      </c>
      <c r="JF24" s="2">
        <v>-341</v>
      </c>
      <c r="JH24" s="2">
        <v>0.08</v>
      </c>
      <c r="JI24" s="2">
        <v>0.55379999999999996</v>
      </c>
      <c r="JJ24" s="2">
        <v>0.86470000000000002</v>
      </c>
      <c r="JK24" s="2">
        <f t="shared" si="67"/>
        <v>2.2077907138320568E-2</v>
      </c>
      <c r="JL24" s="2">
        <v>0.99626800000000004</v>
      </c>
      <c r="JM24" s="2">
        <v>-271</v>
      </c>
      <c r="JO24" s="2">
        <v>0.08</v>
      </c>
      <c r="JP24" s="2">
        <v>0.57389999999999997</v>
      </c>
      <c r="JQ24" s="2">
        <v>0.88500000000000001</v>
      </c>
      <c r="JR24" s="2">
        <f t="shared" si="68"/>
        <v>1.4802176422738128E-2</v>
      </c>
      <c r="JS24" s="2">
        <v>0.99618099999999998</v>
      </c>
      <c r="JT24" s="2">
        <v>-262</v>
      </c>
      <c r="JV24" s="2">
        <v>0.08</v>
      </c>
      <c r="JW24" s="2">
        <v>0.48089999999999999</v>
      </c>
      <c r="JX24" s="2">
        <v>0.80959999999999999</v>
      </c>
      <c r="JY24" s="2">
        <f t="shared" si="43"/>
        <v>2.2965694713825608E-2</v>
      </c>
      <c r="JZ24" s="2">
        <v>0.996506</v>
      </c>
      <c r="KA24" s="2">
        <v>-322</v>
      </c>
      <c r="KC24" s="2">
        <v>0.08</v>
      </c>
      <c r="KD24" s="2">
        <v>0.48520000000000002</v>
      </c>
      <c r="KE24" s="2">
        <v>0.81030000000000002</v>
      </c>
      <c r="KF24" s="2">
        <f t="shared" si="69"/>
        <v>1.5297577434469797E-2</v>
      </c>
      <c r="KG24" s="2">
        <v>0.99650300000000003</v>
      </c>
      <c r="KH24" s="2">
        <v>-317</v>
      </c>
      <c r="KJ24" s="2">
        <v>3</v>
      </c>
      <c r="KK24" s="2">
        <v>0.59499999999999997</v>
      </c>
      <c r="KL24" s="2">
        <v>0.94599999999999995</v>
      </c>
      <c r="KM24" s="2">
        <f t="shared" si="70"/>
        <v>0.22709852546861461</v>
      </c>
      <c r="KN24" s="2">
        <f t="shared" si="71"/>
        <v>0.90280215545979536</v>
      </c>
      <c r="KT24" s="2">
        <v>3</v>
      </c>
      <c r="KU24" s="2">
        <f t="shared" si="73"/>
        <v>0.41756846482695958</v>
      </c>
      <c r="KV24" s="2">
        <v>2.2610000000000001</v>
      </c>
      <c r="KW24">
        <f t="shared" si="74"/>
        <v>0.69309888572347356</v>
      </c>
      <c r="KY24" s="2">
        <v>3</v>
      </c>
      <c r="KZ24" s="2">
        <f t="shared" si="75"/>
        <v>0.46223837897136955</v>
      </c>
      <c r="LA24" s="2">
        <v>2.008</v>
      </c>
      <c r="LB24">
        <f t="shared" si="76"/>
        <v>0.72212071293870039</v>
      </c>
      <c r="LD24" s="2">
        <v>3</v>
      </c>
      <c r="LE24" s="2">
        <f t="shared" si="77"/>
        <v>0.50216310132474395</v>
      </c>
      <c r="LF24" s="2">
        <v>1.5089999999999999</v>
      </c>
      <c r="LG24">
        <f>EXP(-3*LD24*LF24/55.51)</f>
        <v>0.78297178347703689</v>
      </c>
      <c r="MM24" s="2">
        <v>3</v>
      </c>
      <c r="MN24" s="2">
        <f t="shared" si="91"/>
        <v>0.27731566129230417</v>
      </c>
      <c r="MO24" s="2">
        <v>1.5349999999999999</v>
      </c>
      <c r="MP24">
        <f t="shared" si="92"/>
        <v>0.84711734572135555</v>
      </c>
      <c r="MR24" s="2">
        <v>3</v>
      </c>
      <c r="MS24" s="2">
        <f t="shared" si="93"/>
        <v>0.23158493291736462</v>
      </c>
      <c r="MT24" s="2">
        <v>1.4059999999999999</v>
      </c>
      <c r="MU24">
        <f t="shared" si="94"/>
        <v>0.85901180226991125</v>
      </c>
      <c r="MW24" s="2">
        <v>3</v>
      </c>
      <c r="MX24" s="2">
        <f t="shared" si="95"/>
        <v>0.15897832687148344</v>
      </c>
      <c r="MY24" s="2">
        <v>1.1539999999999999</v>
      </c>
      <c r="MZ24">
        <f t="shared" si="96"/>
        <v>0.88273142895585299</v>
      </c>
      <c r="NG24" s="2">
        <v>3</v>
      </c>
      <c r="NH24" s="2">
        <f t="shared" si="99"/>
        <v>0.2420337749749871</v>
      </c>
      <c r="NI24" s="2">
        <v>0.88100000000000001</v>
      </c>
      <c r="NJ24">
        <f t="shared" si="100"/>
        <v>0.90916736177303581</v>
      </c>
      <c r="NU24" s="2">
        <v>8.0049999999999996E-2</v>
      </c>
      <c r="NV24" s="2">
        <f t="shared" si="104"/>
        <v>0.62312061946903097</v>
      </c>
      <c r="NW24" s="2">
        <v>0.87749999999999995</v>
      </c>
      <c r="NY24" s="2">
        <v>0.08</v>
      </c>
      <c r="NZ24" s="2">
        <f t="shared" si="105"/>
        <v>0.22474811259857991</v>
      </c>
      <c r="OA24" s="2">
        <v>0.92500000000000004</v>
      </c>
      <c r="OC24" s="2">
        <v>7.3999999999999996E-2</v>
      </c>
      <c r="OD24" s="2">
        <f t="shared" si="106"/>
        <v>0.92600000000000005</v>
      </c>
      <c r="OE24" s="2">
        <v>0.36399999999999999</v>
      </c>
      <c r="OG24" s="2">
        <v>0.64</v>
      </c>
      <c r="OH24" s="2">
        <f t="shared" si="107"/>
        <v>0.8197007522893951</v>
      </c>
      <c r="OI24" s="2">
        <v>0.64700000000000002</v>
      </c>
      <c r="OK24" s="2">
        <v>0.8</v>
      </c>
      <c r="OL24" s="2">
        <f t="shared" si="108"/>
        <v>0.91094688450035832</v>
      </c>
      <c r="OM24" s="2">
        <v>0.26800000000000002</v>
      </c>
      <c r="OO24" s="2">
        <v>1.9876</v>
      </c>
      <c r="OP24" s="2">
        <f t="shared" si="109"/>
        <v>0.22982036234629089</v>
      </c>
      <c r="OQ24" s="2">
        <v>0.96509999999999996</v>
      </c>
      <c r="OS24" s="2">
        <v>2.4020000000000001</v>
      </c>
      <c r="OT24" s="2">
        <f t="shared" si="110"/>
        <v>0.26503675632027596</v>
      </c>
      <c r="OU24" s="2">
        <v>0.95760000000000001</v>
      </c>
      <c r="OW24" s="2">
        <v>2.0274000000000001</v>
      </c>
      <c r="OX24" s="2">
        <f t="shared" si="111"/>
        <v>0.2357479857889784</v>
      </c>
      <c r="OY24" s="2">
        <v>0.96319999999999995</v>
      </c>
      <c r="PA24" s="2">
        <v>1.1093</v>
      </c>
      <c r="PB24" s="2">
        <f t="shared" si="112"/>
        <v>0.16656352056797213</v>
      </c>
      <c r="PC24" s="2">
        <v>0.97989999999999999</v>
      </c>
    </row>
    <row r="25" spans="1:419" ht="49" customHeight="1">
      <c r="A25" s="2">
        <v>19</v>
      </c>
      <c r="B25" s="2" t="s">
        <v>383</v>
      </c>
      <c r="C25" s="2" t="s">
        <v>381</v>
      </c>
      <c r="D25" s="2">
        <v>2000</v>
      </c>
      <c r="F25" s="2" t="s">
        <v>382</v>
      </c>
      <c r="AY25" s="2">
        <v>6.9850000000000003</v>
      </c>
      <c r="AZ25" s="2">
        <f t="shared" si="12"/>
        <v>0.54265684223437838</v>
      </c>
      <c r="BA25" s="2">
        <v>0.89600000000000002</v>
      </c>
      <c r="BB25" s="2">
        <v>0.436</v>
      </c>
      <c r="BC25" s="2">
        <v>9.016</v>
      </c>
      <c r="BD25" s="2">
        <v>0.872</v>
      </c>
      <c r="BE25" s="2">
        <v>0.42099999999999999</v>
      </c>
      <c r="CF25" s="2">
        <v>4</v>
      </c>
      <c r="CG25" s="2">
        <f t="shared" si="18"/>
        <v>0.37655953631989575</v>
      </c>
      <c r="CH25" s="2">
        <v>0.86199999999999999</v>
      </c>
      <c r="DP25" s="2">
        <v>3.4</v>
      </c>
      <c r="DQ25" s="2">
        <f t="shared" si="114"/>
        <v>0.26563787428601643</v>
      </c>
      <c r="DR25" s="2">
        <v>0.97419999999999995</v>
      </c>
      <c r="DS25">
        <f t="shared" si="24"/>
        <v>0.88750605177911046</v>
      </c>
      <c r="DU25" s="2">
        <v>3.4</v>
      </c>
      <c r="DV25" s="2">
        <f t="shared" si="25"/>
        <v>0.29393290668052435</v>
      </c>
      <c r="DW25" s="2">
        <v>0.97419999999999995</v>
      </c>
      <c r="DX25">
        <f t="shared" si="26"/>
        <v>0.88750605177911046</v>
      </c>
      <c r="GR25" s="2">
        <f t="shared" si="53"/>
        <v>20.558999187919532</v>
      </c>
      <c r="GS25" s="2">
        <v>2.7</v>
      </c>
      <c r="GT25" s="2">
        <f t="shared" si="54"/>
        <v>0.62201447738054993</v>
      </c>
      <c r="GU25" s="2">
        <v>0.66500000000000004</v>
      </c>
      <c r="GV25" s="2">
        <f>1-(GR25/(55.51))/(GR25/(55.51) +1)</f>
        <v>0.72973222459347808</v>
      </c>
      <c r="GW25" s="2">
        <f t="shared" si="56"/>
        <v>0.91129318068756071</v>
      </c>
      <c r="HD25" s="2">
        <v>0.09</v>
      </c>
      <c r="HE25" s="2">
        <v>0.38250000000000001</v>
      </c>
      <c r="HF25" s="2">
        <v>0.71689999999999998</v>
      </c>
      <c r="HG25" s="2">
        <f t="shared" si="59"/>
        <v>1.1745466891898112E-2</v>
      </c>
      <c r="HH25" s="2">
        <v>0.99651900000000004</v>
      </c>
      <c r="HI25" s="2">
        <v>-454</v>
      </c>
      <c r="HK25" s="2">
        <v>0.09</v>
      </c>
      <c r="HL25" s="2">
        <v>0.41389999999999999</v>
      </c>
      <c r="HM25" s="2">
        <v>0.75009999999999999</v>
      </c>
      <c r="HN25" s="2">
        <f t="shared" si="60"/>
        <v>1.5956204895515601E-2</v>
      </c>
      <c r="HO25" s="2">
        <v>0.99635799999999997</v>
      </c>
      <c r="HP25" s="2">
        <v>-423</v>
      </c>
      <c r="HR25" s="2">
        <v>0.09</v>
      </c>
      <c r="HS25" s="2">
        <v>0.48380000000000001</v>
      </c>
      <c r="HT25" s="2">
        <v>0.8175</v>
      </c>
      <c r="HU25" s="2">
        <f t="shared" si="61"/>
        <v>1.3693870164155122E-2</v>
      </c>
      <c r="HV25" s="2">
        <v>0.996031</v>
      </c>
      <c r="HW25" s="2">
        <v>-364</v>
      </c>
      <c r="HY25" s="2">
        <v>0.09</v>
      </c>
      <c r="HZ25" s="2">
        <v>0.55569999999999997</v>
      </c>
      <c r="IA25" s="2">
        <v>0.87629999999999997</v>
      </c>
      <c r="IB25" s="2">
        <f t="shared" si="62"/>
        <v>1.6816957873231651E-2</v>
      </c>
      <c r="IC25" s="2">
        <v>0.99574700000000005</v>
      </c>
      <c r="ID25" s="2">
        <v>-310</v>
      </c>
      <c r="IF25" s="2">
        <v>0.09</v>
      </c>
      <c r="IG25" s="2">
        <v>0.55649999999999999</v>
      </c>
      <c r="IH25" s="2">
        <v>0.87739999999999996</v>
      </c>
      <c r="II25" s="2">
        <f t="shared" si="63"/>
        <v>1.6829707323492399E-2</v>
      </c>
      <c r="IJ25" s="2">
        <v>0.99574099999999999</v>
      </c>
      <c r="IK25" s="2">
        <v>-310</v>
      </c>
      <c r="IM25" s="2">
        <v>0.09</v>
      </c>
      <c r="IN25" s="2">
        <v>0.56159999999999999</v>
      </c>
      <c r="IO25" s="2">
        <v>0.88170000000000004</v>
      </c>
      <c r="IP25" s="2">
        <f t="shared" si="64"/>
        <v>2.0991565404327586E-2</v>
      </c>
      <c r="IQ25" s="2">
        <v>0.99572000000000005</v>
      </c>
      <c r="IR25" s="2">
        <v>-307</v>
      </c>
      <c r="IT25" s="2">
        <v>0.09</v>
      </c>
      <c r="IU25" s="2">
        <v>0.47510000000000002</v>
      </c>
      <c r="IV25" s="2">
        <v>0.80720000000000003</v>
      </c>
      <c r="IW25" s="2">
        <f t="shared" si="65"/>
        <v>1.4030243932877304E-2</v>
      </c>
      <c r="IX25" s="2">
        <v>0.99608200000000002</v>
      </c>
      <c r="IY25" s="2">
        <v>-369</v>
      </c>
      <c r="JA25" s="2">
        <v>0.09</v>
      </c>
      <c r="JB25" s="2">
        <v>0.44090000000000001</v>
      </c>
      <c r="JC25" s="2">
        <v>0.77990000000000004</v>
      </c>
      <c r="JD25" s="2">
        <f t="shared" si="66"/>
        <v>1.4198730502435813E-2</v>
      </c>
      <c r="JE25" s="2">
        <v>0.99621400000000004</v>
      </c>
      <c r="JF25" s="2">
        <v>-401</v>
      </c>
      <c r="JH25" s="2">
        <v>0.09</v>
      </c>
      <c r="JI25" s="2">
        <v>0.54430000000000001</v>
      </c>
      <c r="JJ25" s="2">
        <v>0.86339999999999995</v>
      </c>
      <c r="JK25" s="2">
        <f t="shared" si="67"/>
        <v>2.4769288773432877E-2</v>
      </c>
      <c r="JL25" s="2">
        <v>0.99580900000000006</v>
      </c>
      <c r="JM25" s="2">
        <v>-316</v>
      </c>
      <c r="JO25" s="2">
        <v>0.09</v>
      </c>
      <c r="JP25" s="2">
        <v>0.56730000000000003</v>
      </c>
      <c r="JQ25" s="2">
        <v>0.88680000000000003</v>
      </c>
      <c r="JR25" s="2">
        <f t="shared" si="68"/>
        <v>1.6621693820034283E-2</v>
      </c>
      <c r="JS25" s="2">
        <v>0.99569600000000003</v>
      </c>
      <c r="JT25" s="2">
        <v>-304</v>
      </c>
      <c r="JV25" s="2">
        <v>0.09</v>
      </c>
      <c r="JW25" s="2">
        <v>0.46810000000000002</v>
      </c>
      <c r="JX25" s="2">
        <v>0.80520000000000003</v>
      </c>
      <c r="JY25" s="2">
        <f t="shared" si="43"/>
        <v>2.5762449982880433E-2</v>
      </c>
      <c r="JZ25" s="2">
        <v>0.99609099999999995</v>
      </c>
      <c r="KA25" s="2">
        <v>-378</v>
      </c>
      <c r="KC25" s="2">
        <v>0.09</v>
      </c>
      <c r="KD25" s="2">
        <v>0.47189999999999999</v>
      </c>
      <c r="KE25" s="2">
        <v>0.80510000000000004</v>
      </c>
      <c r="KF25" s="2">
        <f t="shared" si="69"/>
        <v>1.7176928938712727E-2</v>
      </c>
      <c r="KG25" s="2">
        <v>0.99609099999999995</v>
      </c>
      <c r="KH25" s="2">
        <v>-372</v>
      </c>
      <c r="KJ25" s="2">
        <v>3.5</v>
      </c>
      <c r="KK25" s="2">
        <v>0.59599999999999997</v>
      </c>
      <c r="KL25" s="2">
        <v>0.95399999999999996</v>
      </c>
      <c r="KM25" s="2">
        <f t="shared" si="70"/>
        <v>0.25528577583581297</v>
      </c>
      <c r="KN25" s="2">
        <f t="shared" si="71"/>
        <v>0.88665205248376588</v>
      </c>
      <c r="KT25" s="2">
        <v>3.5</v>
      </c>
      <c r="KU25" s="2">
        <f t="shared" si="73"/>
        <v>0.4554652232864852</v>
      </c>
      <c r="KV25" s="2">
        <v>2.5209999999999999</v>
      </c>
      <c r="KW25">
        <f t="shared" si="74"/>
        <v>0.62072940967490042</v>
      </c>
      <c r="KY25" s="2">
        <v>3.5</v>
      </c>
      <c r="KZ25" s="2">
        <f t="shared" si="75"/>
        <v>0.50070400734963705</v>
      </c>
      <c r="LA25" s="2">
        <v>2.1960000000000002</v>
      </c>
      <c r="LB25">
        <f t="shared" si="76"/>
        <v>0.66008635250941805</v>
      </c>
      <c r="LD25" s="2">
        <v>3.5</v>
      </c>
      <c r="LE25" s="2">
        <f t="shared" si="77"/>
        <v>0.54061112502038544</v>
      </c>
      <c r="LF25" s="2">
        <v>1.619</v>
      </c>
      <c r="LG25">
        <f t="shared" si="78"/>
        <v>0.73620834818724368</v>
      </c>
      <c r="MR25" s="2">
        <v>3.5</v>
      </c>
      <c r="MS25" s="2">
        <f t="shared" si="93"/>
        <v>0.26014160889605731</v>
      </c>
      <c r="MT25" s="2">
        <v>1.5109999999999999</v>
      </c>
      <c r="MU25">
        <f t="shared" si="94"/>
        <v>0.82651084133809749</v>
      </c>
      <c r="NG25" s="2">
        <v>3.5</v>
      </c>
      <c r="NH25" s="2">
        <f t="shared" si="99"/>
        <v>0.27142378364200681</v>
      </c>
      <c r="NI25" s="2">
        <v>0.88600000000000001</v>
      </c>
      <c r="NJ25">
        <f t="shared" si="100"/>
        <v>0.89428781344293951</v>
      </c>
      <c r="NU25" s="2">
        <v>8.5080000000000003E-2</v>
      </c>
      <c r="NV25" s="2">
        <f t="shared" si="104"/>
        <v>0.63858736640806757</v>
      </c>
      <c r="NW25" s="2">
        <v>0.86729999999999996</v>
      </c>
      <c r="NY25" s="2">
        <v>8.5000000000000006E-2</v>
      </c>
      <c r="NZ25" s="2">
        <f t="shared" si="105"/>
        <v>0.23646956237775793</v>
      </c>
      <c r="OA25" s="2">
        <v>0.92</v>
      </c>
      <c r="OC25" s="2">
        <v>6.3E-2</v>
      </c>
      <c r="OD25" s="2">
        <f t="shared" si="106"/>
        <v>0.93700000000000006</v>
      </c>
      <c r="OE25" s="2">
        <v>0.32800000000000001</v>
      </c>
      <c r="OG25" s="2">
        <v>0.74</v>
      </c>
      <c r="OH25" s="2">
        <f t="shared" si="107"/>
        <v>0.8792052754689148</v>
      </c>
      <c r="OI25" s="2">
        <v>0.52400000000000002</v>
      </c>
      <c r="OK25" s="2">
        <v>0.82</v>
      </c>
      <c r="OL25" s="2">
        <f t="shared" si="108"/>
        <v>0.92094851060821403</v>
      </c>
      <c r="OM25" s="2">
        <v>0.253</v>
      </c>
      <c r="OO25" s="2">
        <v>2.3380000000000001</v>
      </c>
      <c r="OP25" s="2">
        <f t="shared" si="109"/>
        <v>0.25980970862305552</v>
      </c>
      <c r="OQ25" s="2">
        <v>0.95889999999999997</v>
      </c>
      <c r="OS25" s="2">
        <v>3.2715999999999998</v>
      </c>
      <c r="OT25" s="2">
        <f t="shared" si="110"/>
        <v>0.32938354008434323</v>
      </c>
      <c r="OU25" s="2">
        <v>0.94189999999999996</v>
      </c>
      <c r="OW25" s="2">
        <v>2.6463000000000001</v>
      </c>
      <c r="OX25" s="2">
        <f t="shared" si="111"/>
        <v>0.28705591662153168</v>
      </c>
      <c r="OY25" s="2">
        <v>0.95179999999999998</v>
      </c>
      <c r="PA25" s="2">
        <v>1.2150000000000001</v>
      </c>
      <c r="PB25" s="2">
        <f t="shared" si="112"/>
        <v>0.17958438401226554</v>
      </c>
      <c r="PC25" s="2">
        <v>0.97799999999999998</v>
      </c>
    </row>
    <row r="26" spans="1:419" ht="49" customHeight="1">
      <c r="A26" s="2">
        <v>20</v>
      </c>
      <c r="B26" s="2" t="s">
        <v>443</v>
      </c>
      <c r="C26" s="2" t="s">
        <v>442</v>
      </c>
      <c r="D26" s="2">
        <v>2012</v>
      </c>
      <c r="AY26" s="2">
        <v>7.4950000000000001</v>
      </c>
      <c r="AZ26" s="2">
        <f t="shared" si="12"/>
        <v>0.56008678871780104</v>
      </c>
      <c r="BA26" s="2">
        <v>0.89200000000000002</v>
      </c>
      <c r="BB26" s="2">
        <v>0.42299999999999999</v>
      </c>
      <c r="BC26" s="2">
        <v>9.9990000000000006</v>
      </c>
      <c r="BD26" s="2">
        <v>0.86199999999999999</v>
      </c>
      <c r="BE26" s="2">
        <v>0.41199999999999998</v>
      </c>
      <c r="DP26" s="2">
        <v>3.7</v>
      </c>
      <c r="DQ26" s="2">
        <f t="shared" si="114"/>
        <v>0.28245612398584147</v>
      </c>
      <c r="DR26" s="2">
        <v>0.98360000000000003</v>
      </c>
      <c r="DS26">
        <f t="shared" si="24"/>
        <v>0.87710984737211428</v>
      </c>
      <c r="DU26" s="2">
        <v>3.7</v>
      </c>
      <c r="DV26" s="2">
        <f t="shared" si="25"/>
        <v>0.31178201658880628</v>
      </c>
      <c r="DW26" s="2">
        <v>0.98360000000000003</v>
      </c>
      <c r="DX26">
        <f t="shared" si="26"/>
        <v>0.87710984737211428</v>
      </c>
      <c r="GR26" s="2">
        <f t="shared" si="53"/>
        <v>21.349729925916435</v>
      </c>
      <c r="GS26" s="2">
        <v>2.6</v>
      </c>
      <c r="GT26" s="2">
        <f t="shared" si="54"/>
        <v>0.63084598288173266</v>
      </c>
      <c r="GU26" s="2">
        <v>0.65400000000000003</v>
      </c>
      <c r="GV26" s="2">
        <f t="shared" si="55"/>
        <v>0.72222476000767877</v>
      </c>
      <c r="GW26" s="2">
        <f t="shared" si="56"/>
        <v>0.90553527961717439</v>
      </c>
      <c r="HD26" s="2">
        <v>0.1</v>
      </c>
      <c r="HE26" s="2">
        <v>0.36730000000000002</v>
      </c>
      <c r="HF26" s="2">
        <v>0.70679999999999998</v>
      </c>
      <c r="HG26" s="2">
        <f t="shared" si="59"/>
        <v>1.3033509362919299E-2</v>
      </c>
      <c r="HH26" s="2">
        <v>0.99618700000000004</v>
      </c>
      <c r="HI26" s="2">
        <v>-527</v>
      </c>
      <c r="HK26" s="2">
        <v>0.1</v>
      </c>
      <c r="HL26" s="2">
        <v>0.39960000000000001</v>
      </c>
      <c r="HM26" s="2">
        <v>0.74170000000000003</v>
      </c>
      <c r="HN26" s="2">
        <f t="shared" si="60"/>
        <v>1.7697740021021445E-2</v>
      </c>
      <c r="HO26" s="2">
        <v>0.99599899999999997</v>
      </c>
      <c r="HP26" s="2">
        <v>-490</v>
      </c>
      <c r="HR26" s="2">
        <v>0.1</v>
      </c>
      <c r="HS26" s="2">
        <v>0.47299999999999998</v>
      </c>
      <c r="HT26" s="2">
        <v>0.81420000000000003</v>
      </c>
      <c r="HU26" s="2">
        <f t="shared" si="61"/>
        <v>1.5192295590914865E-2</v>
      </c>
      <c r="HV26" s="2">
        <v>0.99560899999999997</v>
      </c>
      <c r="HW26" s="2">
        <v>-419</v>
      </c>
      <c r="HY26" s="2">
        <v>0.1</v>
      </c>
      <c r="HZ26" s="2">
        <v>0.54910000000000003</v>
      </c>
      <c r="IA26" s="2">
        <v>0.87729999999999997</v>
      </c>
      <c r="IB26" s="2">
        <f t="shared" si="62"/>
        <v>1.8650659042765142E-2</v>
      </c>
      <c r="IC26" s="2">
        <v>0.99526999999999999</v>
      </c>
      <c r="ID26" s="2">
        <v>-355</v>
      </c>
      <c r="IF26" s="2">
        <v>0.1</v>
      </c>
      <c r="IG26" s="2">
        <v>0.55010000000000003</v>
      </c>
      <c r="IH26" s="2">
        <v>0.87870000000000004</v>
      </c>
      <c r="II26" s="2">
        <f t="shared" si="63"/>
        <v>1.8664772286675516E-2</v>
      </c>
      <c r="IJ26" s="2">
        <v>0.99526199999999998</v>
      </c>
      <c r="IK26" s="2">
        <v>-354</v>
      </c>
      <c r="IM26" s="2">
        <v>0.1</v>
      </c>
      <c r="IN26" s="2">
        <v>0.55559999999999998</v>
      </c>
      <c r="IO26" s="2">
        <v>0.88319999999999999</v>
      </c>
      <c r="IP26" s="2">
        <f t="shared" si="64"/>
        <v>2.3269687430848108E-2</v>
      </c>
      <c r="IQ26" s="2">
        <v>0.99523799999999996</v>
      </c>
      <c r="IR26" s="2">
        <v>-350</v>
      </c>
      <c r="IT26" s="2">
        <v>0.1</v>
      </c>
      <c r="IU26" s="2">
        <v>0.46329999999999999</v>
      </c>
      <c r="IV26" s="2">
        <v>0.80249999999999999</v>
      </c>
      <c r="IW26" s="2">
        <f t="shared" si="65"/>
        <v>1.556489556080724E-2</v>
      </c>
      <c r="IX26" s="2">
        <v>0.995672</v>
      </c>
      <c r="IY26" s="2">
        <v>-425</v>
      </c>
      <c r="JA26" s="2">
        <v>0.1</v>
      </c>
      <c r="JB26" s="2">
        <v>0.42830000000000001</v>
      </c>
      <c r="JC26" s="2">
        <v>0.77449999999999997</v>
      </c>
      <c r="JD26" s="2">
        <f t="shared" si="66"/>
        <v>1.5751517053190594E-2</v>
      </c>
      <c r="JE26" s="2">
        <v>0.99582300000000001</v>
      </c>
      <c r="JF26" s="2">
        <v>-463</v>
      </c>
      <c r="JH26" s="2">
        <v>0.1</v>
      </c>
      <c r="JI26" s="2">
        <v>0.53600000000000003</v>
      </c>
      <c r="JJ26" s="2">
        <v>0.86250000000000004</v>
      </c>
      <c r="JK26" s="2">
        <f t="shared" si="67"/>
        <v>2.7445896931952821E-2</v>
      </c>
      <c r="JL26" s="2">
        <v>0.99534900000000004</v>
      </c>
      <c r="JM26" s="2">
        <v>-361</v>
      </c>
      <c r="JO26" s="2">
        <v>0.1</v>
      </c>
      <c r="JP26" s="2">
        <v>0.56179999999999997</v>
      </c>
      <c r="JQ26" s="2">
        <v>0.88900000000000001</v>
      </c>
      <c r="JR26" s="2">
        <f t="shared" si="68"/>
        <v>1.8434502837605737E-2</v>
      </c>
      <c r="JS26" s="2">
        <v>0.99520699999999995</v>
      </c>
      <c r="JT26" s="2">
        <v>-346</v>
      </c>
      <c r="JV26" s="2">
        <v>0.1</v>
      </c>
      <c r="JW26" s="2">
        <v>0.45679999999999998</v>
      </c>
      <c r="JX26" s="2">
        <v>0.80159999999999998</v>
      </c>
      <c r="JY26" s="2">
        <f t="shared" si="43"/>
        <v>2.8543239560807742E-2</v>
      </c>
      <c r="JZ26" s="2">
        <v>0.99567700000000003</v>
      </c>
      <c r="KA26" s="2">
        <v>-435</v>
      </c>
      <c r="KC26" s="2">
        <v>0.1</v>
      </c>
      <c r="KD26" s="2">
        <v>0.46010000000000001</v>
      </c>
      <c r="KE26" s="2">
        <v>0.80049999999999999</v>
      </c>
      <c r="KF26" s="2">
        <f t="shared" si="69"/>
        <v>1.9049120444323352E-2</v>
      </c>
      <c r="KG26" s="2">
        <v>0.99568299999999998</v>
      </c>
      <c r="KH26" s="2">
        <v>-429</v>
      </c>
      <c r="KJ26" s="2">
        <v>4</v>
      </c>
      <c r="KK26" s="2">
        <v>0.59599999999999997</v>
      </c>
      <c r="KL26" s="2">
        <v>0.96099999999999997</v>
      </c>
      <c r="KM26" s="2">
        <f t="shared" si="70"/>
        <v>0.2814894229926086</v>
      </c>
      <c r="KN26" s="2">
        <f t="shared" si="71"/>
        <v>0.87066536871969902</v>
      </c>
      <c r="KT26" s="2">
        <v>4</v>
      </c>
      <c r="KU26" s="2">
        <f t="shared" si="73"/>
        <v>0.48873164546607228</v>
      </c>
      <c r="KV26" s="2">
        <v>2.7690000000000001</v>
      </c>
      <c r="KW26">
        <f t="shared" si="74"/>
        <v>0.5495833420406826</v>
      </c>
      <c r="KY26" s="2">
        <v>4</v>
      </c>
      <c r="KZ26" s="2">
        <f t="shared" si="75"/>
        <v>0.53403414597778276</v>
      </c>
      <c r="LA26" s="2">
        <v>2.3719999999999999</v>
      </c>
      <c r="LB26">
        <f t="shared" si="76"/>
        <v>0.59883302653220938</v>
      </c>
      <c r="LD26" s="2">
        <v>4</v>
      </c>
      <c r="LE26" s="2">
        <f t="shared" si="77"/>
        <v>0.57354621906077818</v>
      </c>
      <c r="LF26" s="2">
        <v>1.7130000000000001</v>
      </c>
      <c r="LG26">
        <f>EXP(-3*LD26*LF26/55.51)</f>
        <v>0.69051909298616321</v>
      </c>
      <c r="MR26" s="2">
        <v>4</v>
      </c>
      <c r="MS26" s="2">
        <f t="shared" si="93"/>
        <v>0.28665182902471037</v>
      </c>
      <c r="MT26" s="2">
        <v>1.6220000000000001</v>
      </c>
      <c r="MU26">
        <f t="shared" si="94"/>
        <v>0.79155201649387652</v>
      </c>
      <c r="NU26" s="2">
        <v>9.0109999999999996E-2</v>
      </c>
      <c r="NV26" s="2">
        <f t="shared" si="104"/>
        <v>0.65298592520477883</v>
      </c>
      <c r="NW26" s="2">
        <v>0.85680000000000001</v>
      </c>
      <c r="NY26" s="2">
        <v>0.09</v>
      </c>
      <c r="NZ26" s="2">
        <f t="shared" si="105"/>
        <v>0.247964934251722</v>
      </c>
      <c r="OA26" s="2">
        <v>0.91600000000000004</v>
      </c>
      <c r="OG26" s="2">
        <v>0.76</v>
      </c>
      <c r="OH26" s="2">
        <f t="shared" si="107"/>
        <v>0.89008765329157435</v>
      </c>
      <c r="OI26" s="2">
        <v>0.50600000000000001</v>
      </c>
      <c r="OK26" s="2">
        <v>0.84</v>
      </c>
      <c r="OL26" s="2">
        <f t="shared" si="108"/>
        <v>0.93068021124931455</v>
      </c>
      <c r="OM26" s="2">
        <v>0.315</v>
      </c>
      <c r="OO26" s="2">
        <v>2.722</v>
      </c>
      <c r="OP26" s="2">
        <f t="shared" si="109"/>
        <v>0.29010239605633137</v>
      </c>
      <c r="OQ26" s="2">
        <v>0.95209999999999995</v>
      </c>
      <c r="OW26" s="2">
        <v>3.2894999999999999</v>
      </c>
      <c r="OX26" s="2">
        <f t="shared" si="111"/>
        <v>0.33355433782233918</v>
      </c>
      <c r="OY26" s="2">
        <v>0.94010000000000005</v>
      </c>
      <c r="PA26" s="2">
        <v>1.3226</v>
      </c>
      <c r="PB26" s="2">
        <f t="shared" si="112"/>
        <v>0.19242795643338764</v>
      </c>
      <c r="PC26" s="2">
        <v>0.97609999999999997</v>
      </c>
    </row>
    <row r="27" spans="1:419" ht="49" customHeight="1">
      <c r="DS27"/>
      <c r="DX27"/>
      <c r="KT27" s="2">
        <v>4.5</v>
      </c>
      <c r="KU27" s="2">
        <f t="shared" si="73"/>
        <v>0.51816749461552181</v>
      </c>
      <c r="KV27" s="2">
        <v>3.0049999999999999</v>
      </c>
      <c r="KW27">
        <f t="shared" si="74"/>
        <v>0.48151674688262641</v>
      </c>
      <c r="KY27" s="2">
        <v>4.5</v>
      </c>
      <c r="KZ27" s="2">
        <f t="shared" si="75"/>
        <v>0.56319288528571543</v>
      </c>
      <c r="LA27" s="2">
        <v>2.5379999999999998</v>
      </c>
      <c r="LB27">
        <f>EXP(-3*KY27*LA27/55.51)</f>
        <v>0.53943114119677393</v>
      </c>
      <c r="LD27" s="2">
        <v>4.5</v>
      </c>
      <c r="LE27" s="2">
        <f t="shared" si="77"/>
        <v>0.60207478208620246</v>
      </c>
      <c r="LF27" s="2">
        <v>1.7909999999999999</v>
      </c>
      <c r="LG27">
        <f t="shared" si="78"/>
        <v>0.64689572296674591</v>
      </c>
      <c r="MR27" s="2">
        <v>4.5</v>
      </c>
      <c r="MS27" s="2">
        <f t="shared" si="93"/>
        <v>0.31132796628261722</v>
      </c>
      <c r="MT27" s="2">
        <v>1.738</v>
      </c>
      <c r="MU27">
        <f t="shared" si="94"/>
        <v>0.75443431260423632</v>
      </c>
      <c r="NU27" s="2">
        <v>9.5000000000000001E-2</v>
      </c>
      <c r="NV27" s="2">
        <f t="shared" si="104"/>
        <v>0.6660614076726562</v>
      </c>
      <c r="NW27" s="2">
        <v>0.84660000000000002</v>
      </c>
      <c r="NY27" s="2">
        <v>9.5000000000000001E-2</v>
      </c>
      <c r="NZ27" s="2">
        <f t="shared" si="105"/>
        <v>0.2592407064748839</v>
      </c>
      <c r="OA27" s="2">
        <v>0.91100000000000003</v>
      </c>
      <c r="OG27" s="2">
        <v>0.78</v>
      </c>
      <c r="OH27" s="2">
        <f t="shared" si="107"/>
        <v>0.9006639447188951</v>
      </c>
      <c r="OI27" s="2">
        <v>0.46200000000000002</v>
      </c>
      <c r="OK27" s="2">
        <v>0.86</v>
      </c>
      <c r="OL27" s="2">
        <f t="shared" si="108"/>
        <v>0.9401527681213413</v>
      </c>
      <c r="OM27" s="2">
        <v>0.19</v>
      </c>
      <c r="OO27" s="2">
        <v>2.9983</v>
      </c>
      <c r="OP27" s="2">
        <f t="shared" si="109"/>
        <v>0.31040892578992479</v>
      </c>
      <c r="OQ27" s="2">
        <v>0.94699999999999995</v>
      </c>
      <c r="OW27" s="2">
        <v>4.4126000000000003</v>
      </c>
      <c r="OX27" s="2">
        <f t="shared" si="111"/>
        <v>0.40169097328000358</v>
      </c>
      <c r="OY27" s="2">
        <v>0.92010000000000003</v>
      </c>
      <c r="PA27" s="2">
        <v>1.5688</v>
      </c>
      <c r="PB27" s="2">
        <f t="shared" si="112"/>
        <v>0.22035497724384578</v>
      </c>
      <c r="PC27" s="2">
        <v>0.97150000000000003</v>
      </c>
    </row>
    <row r="28" spans="1:419" ht="49" customHeight="1">
      <c r="A28" s="2">
        <v>22</v>
      </c>
      <c r="B28" s="9" t="s">
        <v>445</v>
      </c>
      <c r="C28" s="2" t="s">
        <v>446</v>
      </c>
      <c r="D28" s="2">
        <v>2001</v>
      </c>
      <c r="AY28" s="2">
        <v>7.9480000000000004</v>
      </c>
      <c r="AZ28" s="2">
        <f t="shared" si="12"/>
        <v>0.57449103724090178</v>
      </c>
      <c r="BA28" s="2">
        <v>0.88800000000000001</v>
      </c>
      <c r="BB28" s="2">
        <v>0.41399999999999998</v>
      </c>
      <c r="BC28" s="2">
        <v>11.02</v>
      </c>
      <c r="BD28" s="2">
        <v>0.85399999999999998</v>
      </c>
      <c r="BE28" s="2">
        <v>0.39700000000000002</v>
      </c>
      <c r="DP28" s="2">
        <v>4</v>
      </c>
      <c r="DQ28" s="2">
        <f t="shared" si="114"/>
        <v>0.29852128286427793</v>
      </c>
      <c r="DR28" s="2">
        <v>0.99250000000000005</v>
      </c>
      <c r="DS28">
        <f t="shared" si="24"/>
        <v>0.8667217477376794</v>
      </c>
      <c r="DU28" s="2">
        <v>4</v>
      </c>
      <c r="DV28" s="2">
        <f t="shared" si="25"/>
        <v>0.32875093974868436</v>
      </c>
      <c r="DW28" s="2">
        <v>0.99250000000000005</v>
      </c>
      <c r="DX28">
        <f t="shared" si="26"/>
        <v>0.8667217477376794</v>
      </c>
      <c r="GR28" s="2">
        <f t="shared" si="53"/>
        <v>22.203719122953096</v>
      </c>
      <c r="GS28" s="2">
        <v>2.5</v>
      </c>
      <c r="GT28" s="2">
        <f t="shared" si="54"/>
        <v>0.63993188386678979</v>
      </c>
      <c r="GU28" s="2">
        <v>0.64500000000000002</v>
      </c>
      <c r="GV28" s="2">
        <f t="shared" si="55"/>
        <v>0.71428829589504061</v>
      </c>
      <c r="GW28" s="2">
        <f t="shared" si="56"/>
        <v>0.90299673634128541</v>
      </c>
      <c r="HD28" s="2">
        <v>0.2</v>
      </c>
      <c r="HE28" s="2">
        <v>0.27289999999999998</v>
      </c>
      <c r="HF28" s="2">
        <v>0.63700000000000001</v>
      </c>
      <c r="HG28" s="2">
        <f t="shared" si="59"/>
        <v>2.5731645088652336E-2</v>
      </c>
      <c r="HH28" s="2">
        <v>0.99313799999999997</v>
      </c>
      <c r="HI28" s="2">
        <v>-1392</v>
      </c>
      <c r="HK28" s="2">
        <v>0.2</v>
      </c>
      <c r="HL28" s="2">
        <v>0.30809999999999998</v>
      </c>
      <c r="HM28" s="2">
        <v>0.68120000000000003</v>
      </c>
      <c r="HN28" s="2">
        <f t="shared" si="60"/>
        <v>3.4779953467629562E-2</v>
      </c>
      <c r="HO28" s="2">
        <v>0.99266399999999999</v>
      </c>
      <c r="HP28" s="2">
        <v>-1277</v>
      </c>
      <c r="HR28" s="2">
        <v>0.2</v>
      </c>
      <c r="HS28" s="2">
        <v>0.40629999999999999</v>
      </c>
      <c r="HT28" s="2">
        <v>0.79749999999999999</v>
      </c>
      <c r="HU28" s="2">
        <f t="shared" si="61"/>
        <v>2.9929887484167441E-2</v>
      </c>
      <c r="HV28" s="2">
        <v>0.99141699999999999</v>
      </c>
      <c r="HW28" s="2">
        <v>-1038</v>
      </c>
      <c r="HY28" s="2">
        <v>0.2</v>
      </c>
      <c r="HZ28" s="2">
        <v>0.51749999999999996</v>
      </c>
      <c r="IA28" s="2">
        <v>0.89759999999999995</v>
      </c>
      <c r="IB28" s="2">
        <f t="shared" si="62"/>
        <v>3.6618361510297022E-2</v>
      </c>
      <c r="IC28" s="2">
        <v>0.990344</v>
      </c>
      <c r="ID28" s="2">
        <v>-827</v>
      </c>
      <c r="IF28" s="2">
        <v>0.2</v>
      </c>
      <c r="IG28" s="2">
        <v>0.52100000000000002</v>
      </c>
      <c r="IH28" s="2">
        <v>0.90210000000000001</v>
      </c>
      <c r="II28" s="2">
        <f t="shared" si="63"/>
        <v>3.6645563475759077E-2</v>
      </c>
      <c r="IJ28" s="2">
        <v>0.99029699999999998</v>
      </c>
      <c r="IK28" s="2">
        <v>-824</v>
      </c>
      <c r="IM28" s="2">
        <v>0.2</v>
      </c>
      <c r="IN28" s="2">
        <v>0.52869999999999995</v>
      </c>
      <c r="IO28" s="2">
        <v>0.90780000000000005</v>
      </c>
      <c r="IP28" s="2">
        <f t="shared" si="64"/>
        <v>4.5481045156867614E-2</v>
      </c>
      <c r="IQ28" s="2">
        <v>0.99023600000000001</v>
      </c>
      <c r="IR28" s="2">
        <v>-811</v>
      </c>
      <c r="IT28" s="2">
        <v>0.2</v>
      </c>
      <c r="IU28" s="2">
        <v>0.38769999999999999</v>
      </c>
      <c r="IV28" s="2">
        <v>0.77190000000000003</v>
      </c>
      <c r="IW28" s="2">
        <f t="shared" si="65"/>
        <v>3.065268527662551E-2</v>
      </c>
      <c r="IX28" s="2">
        <v>0.99109100000000006</v>
      </c>
      <c r="IY28" s="2">
        <v>-1070</v>
      </c>
      <c r="JA28" s="2">
        <v>0.2</v>
      </c>
      <c r="JB28" s="2">
        <v>0.35139999999999999</v>
      </c>
      <c r="JC28" s="2">
        <v>0.74390000000000001</v>
      </c>
      <c r="JD28" s="2">
        <f t="shared" si="66"/>
        <v>3.1014508546120645E-2</v>
      </c>
      <c r="JE28" s="2">
        <v>0.99199099999999996</v>
      </c>
      <c r="JF28" s="2">
        <v>-1175</v>
      </c>
      <c r="JH28" s="2">
        <v>0.2</v>
      </c>
      <c r="JI28" s="2">
        <v>0.48730000000000001</v>
      </c>
      <c r="JJ28" s="2">
        <v>0.86309999999999998</v>
      </c>
      <c r="JK28" s="2">
        <f t="shared" si="67"/>
        <v>5.3425483548883247E-2</v>
      </c>
      <c r="JL28" s="2">
        <v>0.99071399999999998</v>
      </c>
      <c r="JM28" s="2">
        <v>-865</v>
      </c>
      <c r="JO28" s="2">
        <v>0.2</v>
      </c>
      <c r="JP28" s="2">
        <v>0.54290000000000005</v>
      </c>
      <c r="JQ28" s="2">
        <v>0.92230000000000001</v>
      </c>
      <c r="JR28" s="2">
        <f t="shared" si="68"/>
        <v>3.6201646323337902E-2</v>
      </c>
      <c r="JS28" s="2">
        <v>0.99007999999999996</v>
      </c>
      <c r="JT28" s="2">
        <v>-793</v>
      </c>
      <c r="JV28" s="2">
        <v>0.2</v>
      </c>
      <c r="JW28" s="2">
        <v>0.38850000000000001</v>
      </c>
      <c r="JX28" s="2">
        <v>0.78400000000000003</v>
      </c>
      <c r="JY28" s="2">
        <f t="shared" si="43"/>
        <v>5.550226468455681E-2</v>
      </c>
      <c r="JZ28" s="2">
        <v>0.99156100000000003</v>
      </c>
      <c r="KA28" s="2">
        <v>-1085</v>
      </c>
      <c r="KC28" s="2">
        <v>0.2</v>
      </c>
      <c r="KD28" s="2">
        <v>0.38500000000000001</v>
      </c>
      <c r="KE28" s="2">
        <v>0.77090000000000003</v>
      </c>
      <c r="KF28" s="2">
        <f t="shared" si="69"/>
        <v>3.738606915438502E-2</v>
      </c>
      <c r="KG28" s="2">
        <v>0.99170199999999997</v>
      </c>
      <c r="KH28" s="2">
        <v>-1079</v>
      </c>
      <c r="KJ28" s="2">
        <v>4.5</v>
      </c>
      <c r="KK28" s="2">
        <v>0.59799999999999998</v>
      </c>
      <c r="KL28" s="2">
        <v>0.96799999999999997</v>
      </c>
      <c r="KM28" s="2">
        <f t="shared" si="70"/>
        <v>0.3059117361062817</v>
      </c>
      <c r="KN28" s="2">
        <f t="shared" si="71"/>
        <v>0.8547513298322934</v>
      </c>
      <c r="KT28" s="2">
        <v>5</v>
      </c>
      <c r="KU28" s="2">
        <f t="shared" si="73"/>
        <v>0.54439837805822588</v>
      </c>
      <c r="KV28" s="2">
        <v>3.2330000000000001</v>
      </c>
      <c r="KW28">
        <f t="shared" si="74"/>
        <v>0.41743502580096492</v>
      </c>
      <c r="KY28" s="2">
        <v>5</v>
      </c>
      <c r="KZ28" s="2">
        <f t="shared" si="75"/>
        <v>0.58891720792567626</v>
      </c>
      <c r="LA28" s="2">
        <v>2.6930000000000001</v>
      </c>
      <c r="LB28">
        <f t="shared" si="76"/>
        <v>0.48301541075669552</v>
      </c>
      <c r="LD28" s="2">
        <v>5</v>
      </c>
      <c r="LE28" s="2">
        <f t="shared" si="77"/>
        <v>0.62702571657684203</v>
      </c>
      <c r="LF28" s="2">
        <v>1.8620000000000001</v>
      </c>
      <c r="LG28">
        <f>EXP(-3*LD28*LF28/55.51)</f>
        <v>0.60462153110654226</v>
      </c>
      <c r="MR28" s="2">
        <v>5</v>
      </c>
      <c r="MS28" s="2">
        <f t="shared" si="93"/>
        <v>0.33435399054782666</v>
      </c>
      <c r="MT28" s="2">
        <v>1.86</v>
      </c>
      <c r="MU28">
        <f t="shared" si="94"/>
        <v>0.71528460874328337</v>
      </c>
      <c r="NU28" s="2">
        <v>0.10002</v>
      </c>
      <c r="NV28" s="2">
        <f t="shared" si="104"/>
        <v>0.67862944904660294</v>
      </c>
      <c r="NW28" s="2">
        <v>0.83550000000000002</v>
      </c>
      <c r="NY28" s="2">
        <v>0.1</v>
      </c>
      <c r="NZ28" s="2">
        <f t="shared" si="105"/>
        <v>0.27030311213123615</v>
      </c>
      <c r="OA28" s="2">
        <v>0.90700000000000003</v>
      </c>
      <c r="OG28" s="2">
        <v>0.8</v>
      </c>
      <c r="OH28" s="2">
        <f t="shared" si="107"/>
        <v>0.91094688450035832</v>
      </c>
      <c r="OI28" s="2">
        <v>0.432</v>
      </c>
      <c r="OK28" s="2">
        <v>0.87</v>
      </c>
      <c r="OL28" s="2">
        <f t="shared" si="108"/>
        <v>0.94479508095283549</v>
      </c>
      <c r="OM28" s="2">
        <v>0.16</v>
      </c>
      <c r="PA28" s="2">
        <v>1.8406</v>
      </c>
      <c r="PB28" s="2">
        <f t="shared" si="112"/>
        <v>0.24902513850499722</v>
      </c>
      <c r="PC28" s="2">
        <v>0.96640000000000004</v>
      </c>
    </row>
    <row r="29" spans="1:419" ht="49" customHeight="1">
      <c r="A29" s="2">
        <v>23</v>
      </c>
      <c r="B29" t="s">
        <v>454</v>
      </c>
      <c r="C29" s="2" t="s">
        <v>455</v>
      </c>
      <c r="D29" s="2">
        <v>1953</v>
      </c>
      <c r="F29" s="2" t="s">
        <v>456</v>
      </c>
      <c r="AY29" s="2">
        <v>7.9969999999999999</v>
      </c>
      <c r="AZ29" s="2">
        <f t="shared" si="12"/>
        <v>0.57599277718960207</v>
      </c>
      <c r="BA29" s="2">
        <v>0.88600000000000001</v>
      </c>
      <c r="BB29" s="2">
        <v>0.42</v>
      </c>
      <c r="BC29" s="2">
        <v>11.992000000000001</v>
      </c>
      <c r="BD29" s="2">
        <v>0.84499999999999997</v>
      </c>
      <c r="BE29" s="2">
        <v>0.38900000000000001</v>
      </c>
      <c r="DP29" s="2">
        <v>4.5</v>
      </c>
      <c r="DQ29" s="2">
        <f t="shared" si="114"/>
        <v>0.32375545644816078</v>
      </c>
      <c r="DR29" s="2">
        <v>1.0089999999999999</v>
      </c>
      <c r="DS29">
        <f t="shared" si="24"/>
        <v>0.8490882556844872</v>
      </c>
      <c r="DU29" s="2">
        <v>4.5</v>
      </c>
      <c r="DV29" s="2">
        <f t="shared" si="25"/>
        <v>0.35524636036570428</v>
      </c>
      <c r="DW29" s="2">
        <v>1.0089999999999999</v>
      </c>
      <c r="DX29">
        <f t="shared" si="26"/>
        <v>0.8490882556844872</v>
      </c>
      <c r="GR29" s="2">
        <f t="shared" si="53"/>
        <v>23.128874086409475</v>
      </c>
      <c r="GS29" s="2">
        <v>2.4</v>
      </c>
      <c r="GT29" s="2">
        <f t="shared" si="54"/>
        <v>0.64928333292774931</v>
      </c>
      <c r="GU29" s="2">
        <v>0.629</v>
      </c>
      <c r="GV29" s="2">
        <f t="shared" si="55"/>
        <v>0.70588497921530324</v>
      </c>
      <c r="GW29" s="2">
        <f t="shared" si="56"/>
        <v>0.89108001802110537</v>
      </c>
      <c r="HD29" s="2">
        <v>0.3</v>
      </c>
      <c r="HE29" s="2">
        <v>0.22409999999999999</v>
      </c>
      <c r="HF29" s="2">
        <v>0.59540000000000004</v>
      </c>
      <c r="HG29" s="2">
        <f t="shared" si="59"/>
        <v>3.8107187323214622E-2</v>
      </c>
      <c r="HH29" s="2">
        <v>0.99039299999999997</v>
      </c>
      <c r="HI29" s="2">
        <v>-2435</v>
      </c>
      <c r="HK29" s="2">
        <v>0.3</v>
      </c>
      <c r="HL29" s="2">
        <v>0.25769999999999998</v>
      </c>
      <c r="HM29" s="2">
        <v>0.63980000000000004</v>
      </c>
      <c r="HN29" s="2">
        <f t="shared" si="60"/>
        <v>5.1278203436727815E-2</v>
      </c>
      <c r="HO29" s="2">
        <v>0.98967899999999998</v>
      </c>
      <c r="HP29" s="2">
        <v>-2222</v>
      </c>
      <c r="HR29" s="2">
        <v>0.3</v>
      </c>
      <c r="HS29" s="2">
        <v>0.372</v>
      </c>
      <c r="HT29" s="2">
        <v>0.79259999999999997</v>
      </c>
      <c r="HU29" s="2">
        <f t="shared" si="61"/>
        <v>4.4232888537734098E-2</v>
      </c>
      <c r="HV29" s="2">
        <v>0.98723099999999997</v>
      </c>
      <c r="HW29" s="2">
        <v>-1743</v>
      </c>
      <c r="HY29" s="2">
        <v>0.3</v>
      </c>
      <c r="HZ29" s="2">
        <v>0.51259999999999994</v>
      </c>
      <c r="IA29" s="2">
        <v>0.92459999999999998</v>
      </c>
      <c r="IB29" s="2">
        <f t="shared" si="62"/>
        <v>5.3939946043413713E-2</v>
      </c>
      <c r="IC29" s="2">
        <v>0.98512100000000002</v>
      </c>
      <c r="ID29" s="2">
        <v>-1323</v>
      </c>
      <c r="IF29" s="2">
        <v>0.3</v>
      </c>
      <c r="IG29" s="2">
        <v>0.51949999999999996</v>
      </c>
      <c r="IH29" s="2">
        <v>0.93330000000000002</v>
      </c>
      <c r="II29" s="2">
        <f t="shared" si="63"/>
        <v>5.3979294384270869E-2</v>
      </c>
      <c r="IJ29" s="2">
        <v>0.98498200000000002</v>
      </c>
      <c r="IK29" s="2">
        <v>-1312</v>
      </c>
      <c r="IM29" s="2">
        <v>0.3</v>
      </c>
      <c r="IN29" s="2">
        <v>0.52749999999999997</v>
      </c>
      <c r="IO29" s="2">
        <v>0.93720000000000003</v>
      </c>
      <c r="IP29" s="2">
        <f t="shared" si="64"/>
        <v>6.6704668710405493E-2</v>
      </c>
      <c r="IQ29" s="2">
        <v>0.98491799999999996</v>
      </c>
      <c r="IR29" s="2">
        <v>-1247</v>
      </c>
      <c r="IT29" s="2">
        <v>0.3</v>
      </c>
      <c r="IU29" s="2">
        <v>0.34589999999999999</v>
      </c>
      <c r="IV29" s="2">
        <v>0.754</v>
      </c>
      <c r="IW29" s="2">
        <f t="shared" si="65"/>
        <v>4.5284974873657208E-2</v>
      </c>
      <c r="IX29" s="2">
        <v>0.98784899999999998</v>
      </c>
      <c r="IY29" s="2">
        <v>-1820</v>
      </c>
      <c r="JA29" s="2">
        <v>0.3</v>
      </c>
      <c r="JB29" s="2">
        <v>0.31209999999999999</v>
      </c>
      <c r="JC29" s="2">
        <v>0.73199999999999998</v>
      </c>
      <c r="JD29" s="2">
        <f t="shared" si="66"/>
        <v>4.5811354496411792E-2</v>
      </c>
      <c r="JE29" s="2">
        <v>0.98820200000000002</v>
      </c>
      <c r="JF29" s="2">
        <v>-2000</v>
      </c>
      <c r="JH29" s="2">
        <v>0.3</v>
      </c>
      <c r="JI29" s="2">
        <v>0.46479999999999999</v>
      </c>
      <c r="JJ29" s="2">
        <v>0.87</v>
      </c>
      <c r="JK29" s="2">
        <f t="shared" si="67"/>
        <v>7.8053210077849045E-2</v>
      </c>
      <c r="JL29" s="2">
        <v>0.98599300000000001</v>
      </c>
      <c r="JM29" s="2">
        <v>-1419</v>
      </c>
      <c r="JO29" s="2">
        <v>0.3</v>
      </c>
      <c r="JP29" s="2">
        <v>0.55220000000000002</v>
      </c>
      <c r="JQ29" s="2">
        <v>0.96309999999999996</v>
      </c>
      <c r="JR29" s="2">
        <f t="shared" si="68"/>
        <v>5.3337025419911581E-2</v>
      </c>
      <c r="JS29" s="2">
        <v>0.98450499999999996</v>
      </c>
      <c r="JT29" s="2">
        <v>-1243</v>
      </c>
      <c r="JV29" s="2">
        <v>0.3</v>
      </c>
      <c r="JW29" s="2">
        <v>0.35470000000000002</v>
      </c>
      <c r="JX29" s="2">
        <v>0.78129999999999999</v>
      </c>
      <c r="JY29" s="2">
        <f t="shared" si="43"/>
        <v>8.10054053038093E-2</v>
      </c>
      <c r="JZ29" s="2">
        <v>0.98741199999999996</v>
      </c>
      <c r="KA29" s="2">
        <v>-1825</v>
      </c>
      <c r="KC29" s="2">
        <v>0.3</v>
      </c>
      <c r="KD29" s="2">
        <v>0.34389999999999998</v>
      </c>
      <c r="KE29" s="2">
        <v>0.75429999999999997</v>
      </c>
      <c r="KF29" s="2">
        <f t="shared" si="69"/>
        <v>5.5050051220633993E-2</v>
      </c>
      <c r="KG29" s="2">
        <v>0.98784400000000006</v>
      </c>
      <c r="KH29" s="2">
        <v>-1833</v>
      </c>
      <c r="KJ29" s="2">
        <v>5</v>
      </c>
      <c r="KK29" s="2">
        <v>0.6</v>
      </c>
      <c r="KL29" s="2">
        <v>0.97499999999999998</v>
      </c>
      <c r="KM29" s="2">
        <f t="shared" si="70"/>
        <v>0.32872838769721585</v>
      </c>
      <c r="KN29" s="2">
        <f t="shared" si="71"/>
        <v>0.83891656091088329</v>
      </c>
      <c r="KT29" s="2">
        <v>5.5</v>
      </c>
      <c r="KU29" s="2">
        <f t="shared" si="73"/>
        <v>0.56792070480774626</v>
      </c>
      <c r="KV29" s="2">
        <v>3.4540000000000002</v>
      </c>
      <c r="KW29">
        <f t="shared" si="74"/>
        <v>0.35819423727316652</v>
      </c>
      <c r="KY29" s="2">
        <v>5.5</v>
      </c>
      <c r="KZ29" s="2">
        <f t="shared" si="75"/>
        <v>0.61178014333077113</v>
      </c>
      <c r="LA29" s="2">
        <v>2.8340000000000001</v>
      </c>
      <c r="LB29">
        <f t="shared" si="76"/>
        <v>0.43068050185120432</v>
      </c>
      <c r="LD29" s="2">
        <v>5.5</v>
      </c>
      <c r="LE29" s="2">
        <f t="shared" si="77"/>
        <v>0.64903229429344067</v>
      </c>
      <c r="LF29" s="2">
        <v>1.9450000000000001</v>
      </c>
      <c r="LG29">
        <f>EXP(-3*LD29*LF29/55.51)</f>
        <v>0.56094126604869909</v>
      </c>
      <c r="MR29" s="2">
        <v>5.5</v>
      </c>
      <c r="MS29" s="2">
        <f t="shared" si="93"/>
        <v>0.35589006331600676</v>
      </c>
      <c r="MT29" s="2">
        <v>1.9810000000000001</v>
      </c>
      <c r="MU29">
        <f t="shared" si="94"/>
        <v>0.6753258937161507</v>
      </c>
      <c r="OG29" s="2">
        <v>0.83</v>
      </c>
      <c r="OH29" s="2">
        <f t="shared" si="107"/>
        <v>0.92584741402375026</v>
      </c>
      <c r="OI29" s="2">
        <v>0.375</v>
      </c>
      <c r="OK29" s="2">
        <v>0.89</v>
      </c>
      <c r="OL29" s="2">
        <f t="shared" si="108"/>
        <v>0.95389790840534661</v>
      </c>
      <c r="OM29" s="2">
        <v>0.13</v>
      </c>
      <c r="PA29" s="2">
        <v>2.3864000000000001</v>
      </c>
      <c r="PB29" s="2">
        <f t="shared" si="112"/>
        <v>0.30066693771697228</v>
      </c>
      <c r="PC29" s="2">
        <v>0.95609999999999995</v>
      </c>
    </row>
    <row r="30" spans="1:419" ht="49" customHeight="1">
      <c r="A30" s="2">
        <v>24</v>
      </c>
      <c r="B30" t="s">
        <v>466</v>
      </c>
      <c r="C30" s="2" t="s">
        <v>467</v>
      </c>
      <c r="D30" s="2">
        <v>1947</v>
      </c>
      <c r="F30" s="2" t="s">
        <v>456</v>
      </c>
      <c r="AY30" s="2">
        <v>8.9870000000000001</v>
      </c>
      <c r="AZ30" s="2">
        <f t="shared" si="12"/>
        <v>0.604214590590331</v>
      </c>
      <c r="BA30" s="2">
        <v>0.879</v>
      </c>
      <c r="BB30" s="2">
        <v>0.39800000000000002</v>
      </c>
      <c r="BC30" s="2">
        <v>12.997999999999999</v>
      </c>
      <c r="BD30" s="2">
        <v>0.83699999999999997</v>
      </c>
      <c r="BE30" s="2">
        <v>0.379</v>
      </c>
      <c r="DP30" s="2">
        <v>5</v>
      </c>
      <c r="DQ30" s="2">
        <f t="shared" si="114"/>
        <v>0.34723718137014914</v>
      </c>
      <c r="DR30" s="2">
        <v>1.0249999999999999</v>
      </c>
      <c r="DS30">
        <f t="shared" si="24"/>
        <v>0.83139404553783947</v>
      </c>
      <c r="DU30" s="2">
        <v>5</v>
      </c>
      <c r="DV30" s="2">
        <f t="shared" si="25"/>
        <v>0.37972956208907077</v>
      </c>
      <c r="DW30" s="2">
        <v>1.0249999999999999</v>
      </c>
      <c r="DX30">
        <f t="shared" si="26"/>
        <v>0.83139404553783947</v>
      </c>
      <c r="GR30" s="2">
        <f t="shared" si="53"/>
        <v>24.134477307557713</v>
      </c>
      <c r="GS30" s="2">
        <v>2.2999999999999998</v>
      </c>
      <c r="GT30" s="2">
        <f t="shared" si="54"/>
        <v>0.65891214422423905</v>
      </c>
      <c r="GU30" s="2">
        <v>0.62</v>
      </c>
      <c r="GV30" s="2">
        <f>1-(GR30/(55.51))/(GR30/(55.51) +1)</f>
        <v>0.69697236866331325</v>
      </c>
      <c r="GW30" s="2">
        <f t="shared" si="56"/>
        <v>0.88956180743444035</v>
      </c>
      <c r="HD30" s="2">
        <v>0.4</v>
      </c>
      <c r="HE30" s="2">
        <v>0.19289999999999999</v>
      </c>
      <c r="HF30" s="2">
        <v>0.56640000000000001</v>
      </c>
      <c r="HG30" s="2">
        <f t="shared" si="59"/>
        <v>5.0172275003621224E-2</v>
      </c>
      <c r="HH30" s="2">
        <v>0.98783100000000001</v>
      </c>
      <c r="HI30" s="2">
        <v>-3605</v>
      </c>
      <c r="HK30" s="2">
        <v>0.4</v>
      </c>
      <c r="HL30" s="2">
        <v>0.223</v>
      </c>
      <c r="HM30" s="2">
        <v>0.60709999999999997</v>
      </c>
      <c r="HN30" s="2">
        <f t="shared" si="60"/>
        <v>6.7221931292888268E-2</v>
      </c>
      <c r="HO30" s="2">
        <v>0.98695999999999995</v>
      </c>
      <c r="HP30" s="2">
        <v>-3285</v>
      </c>
      <c r="HR30" s="2">
        <v>0.4</v>
      </c>
      <c r="HS30" s="2">
        <v>0.35010000000000002</v>
      </c>
      <c r="HT30" s="2">
        <v>0.79169999999999996</v>
      </c>
      <c r="HU30" s="2">
        <f t="shared" si="61"/>
        <v>5.8120242645405391E-2</v>
      </c>
      <c r="HV30" s="2">
        <v>0.98302900000000004</v>
      </c>
      <c r="HW30" s="2">
        <v>-2502</v>
      </c>
      <c r="HY30" s="2">
        <v>0.4</v>
      </c>
      <c r="HZ30" s="2">
        <v>0.51819999999999999</v>
      </c>
      <c r="IA30" s="2">
        <v>0.95320000000000005</v>
      </c>
      <c r="IB30" s="2">
        <f t="shared" si="62"/>
        <v>7.0649648645902896E-2</v>
      </c>
      <c r="IC30" s="2">
        <v>0.97960400000000003</v>
      </c>
      <c r="ID30" s="2">
        <v>-1817</v>
      </c>
      <c r="IF30" s="2">
        <v>0.4</v>
      </c>
      <c r="IG30" s="2">
        <v>0.52959999999999996</v>
      </c>
      <c r="IH30" s="2">
        <v>0.96709999999999996</v>
      </c>
      <c r="II30" s="2">
        <f t="shared" si="63"/>
        <v>7.0700275517295449E-2</v>
      </c>
      <c r="IJ30" s="2">
        <v>0.97931000000000001</v>
      </c>
      <c r="IK30" s="2">
        <v>-1793</v>
      </c>
      <c r="IM30" s="2">
        <v>0.4</v>
      </c>
      <c r="IN30" s="2">
        <v>0.53610000000000002</v>
      </c>
      <c r="IO30" s="2">
        <v>0.96730000000000005</v>
      </c>
      <c r="IP30" s="2">
        <f t="shared" si="64"/>
        <v>8.7005011458707954E-2</v>
      </c>
      <c r="IQ30" s="2">
        <v>0.97930499999999998</v>
      </c>
      <c r="IR30" s="2">
        <v>-1758</v>
      </c>
      <c r="IT30" s="2">
        <v>0.4</v>
      </c>
      <c r="IU30" s="2">
        <v>0.31769999999999998</v>
      </c>
      <c r="IV30" s="2">
        <v>0.74150000000000005</v>
      </c>
      <c r="IW30" s="2">
        <f t="shared" si="65"/>
        <v>5.9482084924463913E-2</v>
      </c>
      <c r="IX30" s="2">
        <v>0.98409899999999995</v>
      </c>
      <c r="IY30" s="2">
        <v>-2642</v>
      </c>
      <c r="JA30" s="2">
        <v>0.4</v>
      </c>
      <c r="JB30" s="2">
        <v>0.28749999999999998</v>
      </c>
      <c r="JC30" s="2">
        <v>0.72750000000000004</v>
      </c>
      <c r="JD30" s="2">
        <f t="shared" si="66"/>
        <v>6.0163088470705575E-2</v>
      </c>
      <c r="JE30" s="2">
        <v>0.98439500000000002</v>
      </c>
      <c r="JF30" s="2">
        <v>-2898</v>
      </c>
      <c r="JH30" s="2">
        <v>0.4</v>
      </c>
      <c r="JI30" s="2">
        <v>0.45229999999999998</v>
      </c>
      <c r="JJ30" s="2">
        <v>0.879</v>
      </c>
      <c r="JK30" s="2">
        <f t="shared" si="67"/>
        <v>0.10143191783988029</v>
      </c>
      <c r="JL30" s="2">
        <v>0.98117699999999997</v>
      </c>
      <c r="JM30" s="2">
        <v>-2000</v>
      </c>
      <c r="JO30" s="2">
        <v>0.4</v>
      </c>
      <c r="JP30" s="2">
        <v>0.57399999999999995</v>
      </c>
      <c r="JQ30" s="2">
        <v>1.0065999999999999</v>
      </c>
      <c r="JR30" s="2">
        <f t="shared" si="68"/>
        <v>6.9873747936589334E-2</v>
      </c>
      <c r="JS30" s="2">
        <v>0.97847399999999995</v>
      </c>
      <c r="JT30" s="2">
        <v>-1671</v>
      </c>
      <c r="JV30" s="2">
        <v>0.4</v>
      </c>
      <c r="JW30" s="2">
        <v>0.33410000000000001</v>
      </c>
      <c r="JX30" s="2">
        <v>0.78400000000000003</v>
      </c>
      <c r="JY30" s="2">
        <f t="shared" si="43"/>
        <v>0.10516749521355882</v>
      </c>
      <c r="JZ30" s="2">
        <v>0.98319500000000004</v>
      </c>
      <c r="KA30" s="2">
        <v>-2619</v>
      </c>
      <c r="KC30" s="2">
        <v>0.4</v>
      </c>
      <c r="KD30" s="2">
        <v>0.31619999999999998</v>
      </c>
      <c r="KE30" s="2">
        <v>0.74280000000000002</v>
      </c>
      <c r="KF30" s="2">
        <f t="shared" si="69"/>
        <v>7.2077445930732231E-2</v>
      </c>
      <c r="KG30" s="2">
        <v>0.98407</v>
      </c>
      <c r="KH30" s="2">
        <v>-2660</v>
      </c>
      <c r="KJ30" s="2">
        <v>5.5</v>
      </c>
      <c r="KK30" s="2">
        <v>0.60299999999999998</v>
      </c>
      <c r="KL30" s="2">
        <v>0.98099999999999998</v>
      </c>
      <c r="KM30" s="2">
        <f t="shared" si="70"/>
        <v>0.35009268604414934</v>
      </c>
      <c r="KN30" s="2">
        <f t="shared" si="71"/>
        <v>0.8233306428123488</v>
      </c>
      <c r="KT30" s="2">
        <v>6</v>
      </c>
      <c r="KU30" s="2">
        <f t="shared" si="73"/>
        <v>0.58913340016763349</v>
      </c>
      <c r="KV30" s="2">
        <v>3.6549999999999998</v>
      </c>
      <c r="KW30">
        <f t="shared" si="74"/>
        <v>0.30568752548197548</v>
      </c>
      <c r="KY30" s="2">
        <v>6</v>
      </c>
      <c r="KZ30" s="2">
        <f t="shared" si="75"/>
        <v>0.63223395804524984</v>
      </c>
      <c r="LA30" s="2">
        <v>2.9620000000000002</v>
      </c>
      <c r="LB30">
        <f t="shared" si="76"/>
        <v>0.38271082924928823</v>
      </c>
      <c r="MR30" s="2">
        <v>6</v>
      </c>
      <c r="MS30" s="2">
        <f t="shared" si="93"/>
        <v>0.37607626843694625</v>
      </c>
      <c r="MT30" s="2">
        <v>2.1059999999999999</v>
      </c>
      <c r="MU30">
        <f t="shared" si="94"/>
        <v>0.63427712089397181</v>
      </c>
      <c r="OG30" s="2">
        <v>0.85</v>
      </c>
      <c r="OH30" s="2">
        <f t="shared" si="107"/>
        <v>0.93544823138067557</v>
      </c>
      <c r="OI30" s="2">
        <v>0.34399999999999997</v>
      </c>
      <c r="OK30" s="2">
        <v>0.91</v>
      </c>
      <c r="OL30" s="2">
        <f t="shared" si="108"/>
        <v>0.96276614678361838</v>
      </c>
      <c r="OM30" s="2">
        <v>8.5999999999999993E-2</v>
      </c>
      <c r="PA30" s="2">
        <v>2.9451999999999998</v>
      </c>
      <c r="PB30" s="2">
        <f t="shared" si="112"/>
        <v>0.34666452693201438</v>
      </c>
      <c r="PC30" s="2">
        <v>0.94530000000000003</v>
      </c>
    </row>
    <row r="31" spans="1:419" ht="49" customHeight="1">
      <c r="A31" s="2">
        <v>25</v>
      </c>
      <c r="B31" t="s">
        <v>468</v>
      </c>
      <c r="C31" s="2" t="s">
        <v>469</v>
      </c>
      <c r="D31" s="2">
        <v>1949</v>
      </c>
      <c r="AY31" s="2">
        <v>9.9670000000000005</v>
      </c>
      <c r="AZ31" s="2">
        <f t="shared" si="12"/>
        <v>0.62867991525094347</v>
      </c>
      <c r="BA31" s="2">
        <v>0.87</v>
      </c>
      <c r="BB31" s="2">
        <v>0.38700000000000001</v>
      </c>
      <c r="BC31" s="2">
        <v>13.972</v>
      </c>
      <c r="BD31" s="2">
        <v>0.82699999999999996</v>
      </c>
      <c r="BE31" s="2">
        <v>0.377</v>
      </c>
      <c r="DP31" s="2">
        <v>5.5</v>
      </c>
      <c r="DQ31" s="2">
        <f t="shared" si="114"/>
        <v>0.36914288598203948</v>
      </c>
      <c r="DR31" s="2">
        <v>1.0411999999999999</v>
      </c>
      <c r="DS31">
        <f t="shared" si="24"/>
        <v>0.81356716887718761</v>
      </c>
      <c r="DU31" s="2">
        <v>5.5</v>
      </c>
      <c r="DV31" s="2">
        <f t="shared" si="25"/>
        <v>0.40242138853366155</v>
      </c>
      <c r="DW31" s="2">
        <v>1.0411999999999999</v>
      </c>
      <c r="DX31">
        <f t="shared" si="26"/>
        <v>0.81356716887718761</v>
      </c>
      <c r="HD31" s="2">
        <v>0.5</v>
      </c>
      <c r="HE31" s="2">
        <v>0.1709</v>
      </c>
      <c r="HF31" s="2">
        <v>0.54449999999999998</v>
      </c>
      <c r="HG31" s="2">
        <f t="shared" si="59"/>
        <v>6.1938445573375467E-2</v>
      </c>
      <c r="HH31" s="2">
        <v>0.98539399999999999</v>
      </c>
      <c r="HI31" s="2">
        <v>-4875</v>
      </c>
      <c r="HK31" s="2">
        <v>0.5</v>
      </c>
      <c r="HL31" s="2">
        <v>0.19889999999999999</v>
      </c>
      <c r="HM31" s="2">
        <v>0.57989999999999997</v>
      </c>
      <c r="HN31" s="2">
        <f t="shared" si="60"/>
        <v>8.2638632005408885E-2</v>
      </c>
      <c r="HO31" s="2">
        <v>0.98445199999999999</v>
      </c>
      <c r="HP31" s="2">
        <v>-4443</v>
      </c>
      <c r="HR31" s="2">
        <v>0.5</v>
      </c>
      <c r="HS31" s="2">
        <v>0.33460000000000001</v>
      </c>
      <c r="HT31" s="2">
        <v>0.79269999999999996</v>
      </c>
      <c r="HU31" s="2">
        <f t="shared" si="61"/>
        <v>7.1609808446087331E-2</v>
      </c>
      <c r="HV31" s="2">
        <v>0.97880699999999998</v>
      </c>
      <c r="HW31" s="2">
        <v>-3300</v>
      </c>
      <c r="HY31" s="2">
        <v>0.5</v>
      </c>
      <c r="HZ31" s="2">
        <v>0.52949999999999997</v>
      </c>
      <c r="IA31" s="2">
        <v>0.98219999999999996</v>
      </c>
      <c r="IB31" s="2">
        <f t="shared" si="62"/>
        <v>8.6779328539615827E-2</v>
      </c>
      <c r="IC31" s="2">
        <v>0.97380599999999995</v>
      </c>
      <c r="ID31" s="2">
        <v>-2298</v>
      </c>
      <c r="IF31" s="2">
        <v>0.5</v>
      </c>
      <c r="IG31" s="2">
        <v>0.54659999999999997</v>
      </c>
      <c r="IH31" s="2">
        <v>1.0022</v>
      </c>
      <c r="II31" s="2">
        <f t="shared" si="63"/>
        <v>8.6840433748602397E-2</v>
      </c>
      <c r="IJ31" s="2">
        <v>0.97328000000000003</v>
      </c>
      <c r="IK31" s="2">
        <v>-2254</v>
      </c>
      <c r="IM31" s="2">
        <v>0.5</v>
      </c>
      <c r="IN31" s="2">
        <v>0.55020000000000002</v>
      </c>
      <c r="IO31" s="2">
        <v>0.99729999999999996</v>
      </c>
      <c r="IP31" s="2">
        <f t="shared" si="64"/>
        <v>0.10644103838235162</v>
      </c>
      <c r="IQ31" s="2">
        <v>0.97340899999999997</v>
      </c>
      <c r="IR31" s="2">
        <v>-2212</v>
      </c>
      <c r="IT31" s="2">
        <v>0.5</v>
      </c>
      <c r="IU31" s="2">
        <v>0.29670000000000002</v>
      </c>
      <c r="IV31" s="2">
        <v>0.73199999999999998</v>
      </c>
      <c r="IW31" s="2">
        <f t="shared" si="65"/>
        <v>7.3263145002363916E-2</v>
      </c>
      <c r="IX31" s="2">
        <v>0.98041400000000001</v>
      </c>
      <c r="IY31" s="2">
        <v>-3521</v>
      </c>
      <c r="JA31" s="2">
        <v>0.5</v>
      </c>
      <c r="JB31" s="2">
        <v>0.27029999999999998</v>
      </c>
      <c r="JC31" s="2">
        <v>0.72699999999999998</v>
      </c>
      <c r="JD31" s="2">
        <f t="shared" si="66"/>
        <v>7.408949734253964E-2</v>
      </c>
      <c r="JE31" s="2">
        <v>0.98054699999999995</v>
      </c>
      <c r="JF31" s="2">
        <v>-3849</v>
      </c>
      <c r="JH31" s="2">
        <v>0.5</v>
      </c>
      <c r="JI31" s="2">
        <v>0.4451</v>
      </c>
      <c r="JJ31" s="2">
        <v>0.88890000000000002</v>
      </c>
      <c r="JK31" s="2">
        <f t="shared" si="67"/>
        <v>0.12365427474083478</v>
      </c>
      <c r="JL31" s="2">
        <v>0.97626500000000005</v>
      </c>
      <c r="JM31" s="2">
        <v>-2597</v>
      </c>
      <c r="JO31" s="2">
        <v>0.5</v>
      </c>
      <c r="JP31" s="2">
        <v>0.60409999999999997</v>
      </c>
      <c r="JQ31" s="2">
        <v>1.0513999999999999</v>
      </c>
      <c r="JR31" s="2">
        <f t="shared" si="68"/>
        <v>8.5842648033019497E-2</v>
      </c>
      <c r="JS31" s="2">
        <v>0.97198700000000005</v>
      </c>
      <c r="JT31" s="2">
        <v>-2065</v>
      </c>
      <c r="JV31" s="2">
        <v>0.5</v>
      </c>
      <c r="JW31" s="2">
        <v>0.32019999999999998</v>
      </c>
      <c r="JX31" s="2">
        <v>0.7893</v>
      </c>
      <c r="JY31" s="2">
        <f t="shared" si="43"/>
        <v>0.12809160081309642</v>
      </c>
      <c r="JZ31" s="2">
        <v>0.97889700000000002</v>
      </c>
      <c r="KA31" s="2">
        <v>-3451</v>
      </c>
      <c r="KC31" s="2">
        <v>0.5</v>
      </c>
      <c r="KD31" s="2">
        <v>0.29570000000000002</v>
      </c>
      <c r="KE31" s="2">
        <v>0.73409999999999997</v>
      </c>
      <c r="KF31" s="2">
        <f t="shared" si="69"/>
        <v>8.8502056858913561E-2</v>
      </c>
      <c r="KG31" s="2">
        <v>0.98035700000000003</v>
      </c>
      <c r="KH31" s="2">
        <v>-3542</v>
      </c>
      <c r="KJ31" s="2">
        <v>6</v>
      </c>
      <c r="KK31" s="2">
        <v>0.60499999999999998</v>
      </c>
      <c r="KL31" s="2">
        <v>0.98599999999999999</v>
      </c>
      <c r="KM31" s="2">
        <f t="shared" si="70"/>
        <v>0.37013902430025059</v>
      </c>
      <c r="KN31" s="2">
        <f t="shared" si="71"/>
        <v>0.80803428967687863</v>
      </c>
      <c r="KT31" s="2">
        <v>6.5</v>
      </c>
      <c r="KU31" s="2">
        <f t="shared" si="73"/>
        <v>0.60836071544664494</v>
      </c>
      <c r="KV31" s="2">
        <v>3.8279999999999998</v>
      </c>
      <c r="KW31">
        <f t="shared" si="74"/>
        <v>0.26060988608356023</v>
      </c>
      <c r="KY31" s="2">
        <v>6.5</v>
      </c>
      <c r="KZ31" s="2">
        <f t="shared" si="75"/>
        <v>0.6506403761904429</v>
      </c>
      <c r="LA31" s="2">
        <v>3.0739999999999998</v>
      </c>
      <c r="LB31">
        <f t="shared" si="76"/>
        <v>0.33964324733851287</v>
      </c>
      <c r="OG31" s="2">
        <v>0.88</v>
      </c>
      <c r="OH31" s="2">
        <f t="shared" si="107"/>
        <v>0.94937639625884596</v>
      </c>
      <c r="OI31" s="2">
        <v>0.29099999999999998</v>
      </c>
      <c r="OK31" s="2">
        <v>0.94</v>
      </c>
      <c r="OL31" s="2">
        <f t="shared" si="108"/>
        <v>0.97564811080796721</v>
      </c>
      <c r="OM31" s="2">
        <v>5.3999999999999999E-2</v>
      </c>
      <c r="PA31" s="2">
        <v>3.6261999999999999</v>
      </c>
      <c r="PB31" s="2">
        <f t="shared" si="112"/>
        <v>0.39514770260839016</v>
      </c>
      <c r="PC31" s="2">
        <v>0.93200000000000005</v>
      </c>
    </row>
    <row r="32" spans="1:419" ht="49" customHeight="1">
      <c r="A32" s="2">
        <v>26</v>
      </c>
      <c r="B32" s="9" t="s">
        <v>477</v>
      </c>
      <c r="C32" s="2" t="s">
        <v>478</v>
      </c>
      <c r="D32" s="2">
        <v>2004</v>
      </c>
      <c r="AY32" s="2">
        <v>11.013</v>
      </c>
      <c r="AZ32" s="2">
        <f t="shared" si="12"/>
        <v>0.65166240927882724</v>
      </c>
      <c r="BA32" s="2">
        <v>0.86199999999999999</v>
      </c>
      <c r="BB32" s="2">
        <v>0.374</v>
      </c>
      <c r="BC32" s="2">
        <v>15.007999999999999</v>
      </c>
      <c r="BD32" s="2">
        <v>0.81699999999999995</v>
      </c>
      <c r="BE32" s="2">
        <v>0.373</v>
      </c>
      <c r="DP32" s="2">
        <v>6</v>
      </c>
      <c r="DQ32" s="2">
        <f t="shared" si="114"/>
        <v>0.38962608493963408</v>
      </c>
      <c r="DR32" s="2">
        <v>1.0569999999999999</v>
      </c>
      <c r="DS32">
        <f t="shared" si="24"/>
        <v>0.79572679892361964</v>
      </c>
      <c r="DU32" s="2">
        <v>6</v>
      </c>
      <c r="DV32" s="2">
        <f t="shared" si="25"/>
        <v>0.42351150671032606</v>
      </c>
      <c r="DW32" s="2">
        <v>1.0569999999999999</v>
      </c>
      <c r="DX32">
        <f t="shared" si="26"/>
        <v>0.79572679892361964</v>
      </c>
      <c r="HD32" s="2">
        <v>0.6</v>
      </c>
      <c r="HE32" s="2">
        <v>0.15440000000000001</v>
      </c>
      <c r="HF32" s="2">
        <v>0.5272</v>
      </c>
      <c r="HG32" s="2">
        <f t="shared" si="59"/>
        <v>7.3416671782178797E-2</v>
      </c>
      <c r="HH32" s="2">
        <v>0.98304999999999998</v>
      </c>
      <c r="HI32" s="2">
        <v>-6228</v>
      </c>
      <c r="HK32" s="2">
        <v>0.6</v>
      </c>
      <c r="HL32" s="2">
        <v>0.17960000000000001</v>
      </c>
      <c r="HM32" s="2">
        <v>0.55669999999999997</v>
      </c>
      <c r="HN32" s="2">
        <f t="shared" si="60"/>
        <v>9.7554012380537389E-2</v>
      </c>
      <c r="HO32" s="2">
        <v>0.98211099999999996</v>
      </c>
      <c r="HP32" s="2">
        <v>-5683</v>
      </c>
      <c r="HR32" s="2">
        <v>0.6</v>
      </c>
      <c r="HS32" s="2">
        <v>0.32279999999999998</v>
      </c>
      <c r="HT32" s="2">
        <v>0.79449999999999998</v>
      </c>
      <c r="HU32" s="2">
        <f t="shared" si="61"/>
        <v>8.4718435941381884E-2</v>
      </c>
      <c r="HV32" s="2">
        <v>0.97456600000000004</v>
      </c>
      <c r="HW32" s="2">
        <v>-4128</v>
      </c>
      <c r="HY32" s="2">
        <v>0.6</v>
      </c>
      <c r="HZ32" s="2">
        <v>0.54479999999999995</v>
      </c>
      <c r="IA32" s="2">
        <v>1.0113000000000001</v>
      </c>
      <c r="IB32" s="2">
        <f t="shared" si="62"/>
        <v>0.10235867090133394</v>
      </c>
      <c r="IC32" s="2">
        <v>0.96773799999999999</v>
      </c>
      <c r="ID32" s="2">
        <v>-2760</v>
      </c>
      <c r="IF32" s="2">
        <v>0.6</v>
      </c>
      <c r="IG32" s="2">
        <v>0.56859999999999999</v>
      </c>
      <c r="IH32" s="2">
        <v>1.0382</v>
      </c>
      <c r="II32" s="2">
        <f t="shared" si="63"/>
        <v>0.10242951578248087</v>
      </c>
      <c r="IJ32" s="2">
        <v>0.96689499999999995</v>
      </c>
      <c r="IK32" s="2">
        <v>-2689</v>
      </c>
      <c r="IM32" s="2">
        <v>0.6</v>
      </c>
      <c r="IN32" s="2">
        <v>0.56820000000000004</v>
      </c>
      <c r="IO32" s="2">
        <v>1.0274000000000001</v>
      </c>
      <c r="IP32" s="2">
        <f t="shared" si="64"/>
        <v>0.1250667980876998</v>
      </c>
      <c r="IQ32" s="2">
        <v>0.96723400000000004</v>
      </c>
      <c r="IR32" s="2">
        <v>-2645</v>
      </c>
      <c r="IT32" s="2">
        <v>0.6</v>
      </c>
      <c r="IU32" s="2">
        <v>0.28029999999999999</v>
      </c>
      <c r="IV32" s="2">
        <v>0.72470000000000001</v>
      </c>
      <c r="IW32" s="2">
        <f t="shared" si="65"/>
        <v>8.6646179677710905E-2</v>
      </c>
      <c r="IX32" s="2">
        <v>0.976773</v>
      </c>
      <c r="IY32" s="2">
        <v>-4446</v>
      </c>
      <c r="JA32" s="2">
        <v>0.6</v>
      </c>
      <c r="JB32" s="2">
        <v>0.25769999999999998</v>
      </c>
      <c r="JC32" s="2">
        <v>0.72870000000000001</v>
      </c>
      <c r="JD32" s="2">
        <f t="shared" si="66"/>
        <v>8.7609212310515175E-2</v>
      </c>
      <c r="JE32" s="2">
        <v>0.97664700000000004</v>
      </c>
      <c r="JF32" s="2">
        <v>-4840</v>
      </c>
      <c r="JH32" s="2">
        <v>0.6</v>
      </c>
      <c r="JI32" s="2">
        <v>0.44119999999999998</v>
      </c>
      <c r="JJ32" s="2">
        <v>0.89939999999999998</v>
      </c>
      <c r="JK32" s="2">
        <f t="shared" si="67"/>
        <v>0.14480400289743142</v>
      </c>
      <c r="JL32" s="2">
        <v>0.97125700000000004</v>
      </c>
      <c r="JM32" s="2">
        <v>-3202</v>
      </c>
      <c r="JO32" s="2">
        <v>0.6</v>
      </c>
      <c r="JP32" s="2">
        <v>0.64100000000000001</v>
      </c>
      <c r="JQ32" s="2">
        <v>1.0972</v>
      </c>
      <c r="JR32" s="2">
        <f t="shared" si="68"/>
        <v>0.10127247810101203</v>
      </c>
      <c r="JS32" s="2">
        <v>0.96504400000000001</v>
      </c>
      <c r="JT32" s="2">
        <v>-2418</v>
      </c>
      <c r="JV32" s="2">
        <v>0.6</v>
      </c>
      <c r="JW32" s="2">
        <v>0.31040000000000001</v>
      </c>
      <c r="JX32" s="2">
        <v>0.79600000000000004</v>
      </c>
      <c r="JY32" s="2">
        <f t="shared" si="43"/>
        <v>0.14987049076048475</v>
      </c>
      <c r="JZ32" s="2">
        <v>0.97451699999999997</v>
      </c>
      <c r="KA32" s="2">
        <v>-4310</v>
      </c>
      <c r="KC32" s="2">
        <v>0.6</v>
      </c>
      <c r="KD32" s="2">
        <v>0.2797</v>
      </c>
      <c r="KE32" s="2">
        <v>0.72740000000000005</v>
      </c>
      <c r="KF32" s="2">
        <f t="shared" si="69"/>
        <v>0.10435533585718357</v>
      </c>
      <c r="KG32" s="2">
        <v>0.97668999999999995</v>
      </c>
      <c r="KH32" s="2">
        <v>-4469</v>
      </c>
      <c r="KT32" s="2">
        <v>7</v>
      </c>
      <c r="KU32" s="2">
        <f t="shared" si="73"/>
        <v>0.62586891943461309</v>
      </c>
      <c r="KV32" s="2">
        <v>3.9889999999999999</v>
      </c>
      <c r="KW32">
        <f t="shared" si="74"/>
        <v>0.22111343134273481</v>
      </c>
      <c r="KY32" s="2">
        <v>7</v>
      </c>
      <c r="KZ32" s="2">
        <f t="shared" si="75"/>
        <v>0.66729215741073444</v>
      </c>
      <c r="LA32" s="2">
        <v>3.1659999999999999</v>
      </c>
      <c r="LB32">
        <f t="shared" si="76"/>
        <v>0.30187865749786363</v>
      </c>
      <c r="OG32" s="2">
        <v>0.91</v>
      </c>
      <c r="OH32" s="2">
        <f t="shared" si="107"/>
        <v>0.96276614678361838</v>
      </c>
      <c r="OI32" s="2">
        <v>0.23799999999999999</v>
      </c>
      <c r="OK32" s="2">
        <v>0.98</v>
      </c>
      <c r="OL32" s="2">
        <f t="shared" si="108"/>
        <v>0.99208286730727391</v>
      </c>
      <c r="OM32" s="2">
        <v>7.0000000000000001E-3</v>
      </c>
      <c r="PA32" s="2">
        <v>4.8470000000000004</v>
      </c>
      <c r="PB32" s="2">
        <f t="shared" si="112"/>
        <v>0.46616429737569781</v>
      </c>
      <c r="PC32" s="2">
        <v>0.90759999999999996</v>
      </c>
    </row>
    <row r="33" spans="1:403" ht="49" customHeight="1">
      <c r="A33" s="2">
        <v>27</v>
      </c>
      <c r="B33" t="s">
        <v>480</v>
      </c>
      <c r="C33" s="2" t="s">
        <v>481</v>
      </c>
      <c r="D33" s="2">
        <v>1996</v>
      </c>
      <c r="F33" s="2" t="s">
        <v>482</v>
      </c>
      <c r="AY33" s="2">
        <v>11.999000000000001</v>
      </c>
      <c r="AZ33" s="2">
        <f t="shared" si="12"/>
        <v>0.67086534204909554</v>
      </c>
      <c r="BA33" s="2">
        <v>0.85499999999999998</v>
      </c>
      <c r="BB33" s="2">
        <v>0.36199999999999999</v>
      </c>
      <c r="BC33" s="2">
        <v>15.779</v>
      </c>
      <c r="BD33" s="2">
        <v>0.81100000000000005</v>
      </c>
      <c r="BE33" s="2">
        <v>0.36799999999999999</v>
      </c>
      <c r="DP33" s="2">
        <v>6.5</v>
      </c>
      <c r="DQ33" s="2">
        <f t="shared" si="114"/>
        <v>0.40882098212570239</v>
      </c>
      <c r="DR33" s="2">
        <v>1.0745</v>
      </c>
      <c r="DS33">
        <f t="shared" si="24"/>
        <v>0.77752510639851602</v>
      </c>
      <c r="DU33" s="2">
        <v>6.5</v>
      </c>
      <c r="DV33" s="2">
        <f t="shared" si="25"/>
        <v>0.44316372100275075</v>
      </c>
      <c r="DW33" s="2">
        <v>1.0745</v>
      </c>
      <c r="DX33">
        <f t="shared" si="26"/>
        <v>0.77752510639851602</v>
      </c>
      <c r="HD33" s="2">
        <v>0.7</v>
      </c>
      <c r="HE33" s="2">
        <v>0.14130000000000001</v>
      </c>
      <c r="HF33" s="2">
        <v>0.51300000000000001</v>
      </c>
      <c r="HG33" s="2">
        <f t="shared" si="59"/>
        <v>8.4617395816587074E-2</v>
      </c>
      <c r="HH33" s="2">
        <v>0.98077899999999996</v>
      </c>
      <c r="HI33" s="2">
        <v>-7651</v>
      </c>
      <c r="HK33" s="2">
        <v>0.7</v>
      </c>
      <c r="HL33" s="2">
        <v>0.16420000000000001</v>
      </c>
      <c r="HM33" s="2">
        <v>0.53669999999999995</v>
      </c>
      <c r="HN33" s="2">
        <f t="shared" si="60"/>
        <v>0.11199213410446858</v>
      </c>
      <c r="HO33" s="2">
        <v>0.97989899999999996</v>
      </c>
      <c r="HP33" s="2">
        <v>-6994</v>
      </c>
      <c r="HR33" s="2">
        <v>0.7</v>
      </c>
      <c r="HS33" s="2">
        <v>0.3135</v>
      </c>
      <c r="HT33" s="2">
        <v>0.79669999999999996</v>
      </c>
      <c r="HU33" s="2">
        <f t="shared" si="61"/>
        <v>9.7462036712619757E-2</v>
      </c>
      <c r="HV33" s="2">
        <v>0.97030899999999998</v>
      </c>
      <c r="HW33" s="2">
        <v>-4981</v>
      </c>
      <c r="HY33" s="2">
        <v>0.7</v>
      </c>
      <c r="HZ33" s="2">
        <v>0.56299999999999994</v>
      </c>
      <c r="IA33" s="2">
        <v>1.0402</v>
      </c>
      <c r="IB33" s="2">
        <f t="shared" si="62"/>
        <v>0.11741536919584357</v>
      </c>
      <c r="IC33" s="2">
        <v>0.96141100000000002</v>
      </c>
      <c r="ID33" s="2">
        <v>-3200</v>
      </c>
      <c r="IF33" s="2">
        <v>0.7</v>
      </c>
      <c r="IG33" s="2">
        <v>0.59489999999999998</v>
      </c>
      <c r="IH33" s="2">
        <v>1.0746</v>
      </c>
      <c r="II33" s="2">
        <f t="shared" si="63"/>
        <v>0.11749527112488546</v>
      </c>
      <c r="IJ33" s="2">
        <v>0.96016000000000001</v>
      </c>
      <c r="IK33" s="2">
        <v>-3093</v>
      </c>
      <c r="IM33" s="2">
        <v>0.7</v>
      </c>
      <c r="IN33" s="2">
        <v>0.58940000000000003</v>
      </c>
      <c r="IO33" s="2">
        <v>1.0577000000000001</v>
      </c>
      <c r="IP33" s="2">
        <f t="shared" si="64"/>
        <v>0.14293192474035177</v>
      </c>
      <c r="IQ33" s="2">
        <v>0.96077599999999996</v>
      </c>
      <c r="IR33" s="2">
        <v>-3052</v>
      </c>
      <c r="IT33" s="2">
        <v>0.7</v>
      </c>
      <c r="IU33" s="2">
        <v>0.2671</v>
      </c>
      <c r="IV33" s="2">
        <v>0.71919999999999995</v>
      </c>
      <c r="IW33" s="2">
        <f t="shared" si="65"/>
        <v>9.9648187168995553E-2</v>
      </c>
      <c r="IX33" s="2">
        <v>0.973159</v>
      </c>
      <c r="IY33" s="2">
        <v>-5410</v>
      </c>
      <c r="JA33" s="2">
        <v>0.7</v>
      </c>
      <c r="JB33" s="2">
        <v>0.248</v>
      </c>
      <c r="JC33" s="2">
        <v>0.7319</v>
      </c>
      <c r="JD33" s="2">
        <f t="shared" si="66"/>
        <v>0.10073979205719176</v>
      </c>
      <c r="JE33" s="2">
        <v>0.97269000000000005</v>
      </c>
      <c r="JF33" s="2">
        <v>-5863</v>
      </c>
      <c r="JH33" s="2">
        <v>0.7</v>
      </c>
      <c r="JI33" s="2">
        <v>0.4395</v>
      </c>
      <c r="JJ33" s="2">
        <v>0.91020000000000001</v>
      </c>
      <c r="JK33" s="2">
        <f t="shared" si="67"/>
        <v>0.16495693268720504</v>
      </c>
      <c r="JL33" s="2">
        <v>0.96615200000000001</v>
      </c>
      <c r="JM33" s="2">
        <v>-3813</v>
      </c>
      <c r="JO33" s="2">
        <v>0.7</v>
      </c>
      <c r="JP33" s="2">
        <v>0.68410000000000004</v>
      </c>
      <c r="JQ33" s="2">
        <v>1.1437999999999999</v>
      </c>
      <c r="JR33" s="2">
        <f t="shared" si="68"/>
        <v>0.11619008153652036</v>
      </c>
      <c r="JS33" s="2">
        <v>0.95765</v>
      </c>
      <c r="JT33" s="2">
        <v>-2725</v>
      </c>
      <c r="JV33" s="2">
        <v>0.7</v>
      </c>
      <c r="JW33" s="2">
        <v>0.30330000000000001</v>
      </c>
      <c r="JX33" s="2">
        <v>0.80359999999999998</v>
      </c>
      <c r="JY33" s="2">
        <f t="shared" si="43"/>
        <v>0.17058789073681185</v>
      </c>
      <c r="JZ33" s="2">
        <v>0.970055</v>
      </c>
      <c r="KA33" s="2">
        <v>-5189</v>
      </c>
      <c r="KC33" s="2">
        <v>0.7</v>
      </c>
      <c r="KD33" s="2">
        <v>0.2666</v>
      </c>
      <c r="KE33" s="2">
        <v>0.72199999999999998</v>
      </c>
      <c r="KF33" s="2">
        <f t="shared" si="69"/>
        <v>0.11966658407143803</v>
      </c>
      <c r="KG33" s="2">
        <v>0.97305399999999997</v>
      </c>
      <c r="KH33" s="2">
        <v>-5435</v>
      </c>
      <c r="KY33" s="2">
        <v>7.5</v>
      </c>
      <c r="KZ33" s="2">
        <f t="shared" si="75"/>
        <v>0.68242878465495882</v>
      </c>
      <c r="LA33" s="2">
        <v>3.2410000000000001</v>
      </c>
      <c r="LB33">
        <f t="shared" si="76"/>
        <v>0.26882834670003947</v>
      </c>
      <c r="OG33" s="2">
        <v>0.94</v>
      </c>
      <c r="OH33" s="2">
        <f t="shared" si="107"/>
        <v>0.97564811080796721</v>
      </c>
      <c r="OI33" s="2">
        <v>0.156</v>
      </c>
      <c r="OK33" s="2">
        <v>1</v>
      </c>
      <c r="OL33" s="2">
        <f t="shared" si="108"/>
        <v>1</v>
      </c>
      <c r="OM33" s="2">
        <v>0</v>
      </c>
    </row>
    <row r="34" spans="1:403" ht="49" customHeight="1">
      <c r="A34" s="2">
        <v>28</v>
      </c>
      <c r="B34" s="2" t="s">
        <v>486</v>
      </c>
      <c r="C34" s="2" t="s">
        <v>487</v>
      </c>
      <c r="D34" s="2">
        <v>2006</v>
      </c>
      <c r="HD34" s="2">
        <v>0.8</v>
      </c>
      <c r="HE34" s="2">
        <v>0.1308</v>
      </c>
      <c r="HF34" s="2">
        <v>0.50109999999999999</v>
      </c>
      <c r="HG34" s="2">
        <f t="shared" si="59"/>
        <v>9.5550560984764568E-2</v>
      </c>
      <c r="HH34" s="2">
        <v>0.97856699999999996</v>
      </c>
      <c r="HI34" s="2">
        <v>-9135</v>
      </c>
      <c r="HK34" s="2">
        <v>0.8</v>
      </c>
      <c r="HL34" s="2">
        <v>0.1515</v>
      </c>
      <c r="HM34" s="2">
        <v>0.51949999999999996</v>
      </c>
      <c r="HN34" s="2">
        <f t="shared" si="60"/>
        <v>0.12597554327140209</v>
      </c>
      <c r="HO34" s="2">
        <v>0.97778699999999996</v>
      </c>
      <c r="HP34" s="2">
        <v>-8368</v>
      </c>
      <c r="HR34" s="2">
        <v>0.8</v>
      </c>
      <c r="HS34" s="2">
        <v>0.30590000000000001</v>
      </c>
      <c r="HT34" s="2">
        <v>0.79910000000000003</v>
      </c>
      <c r="HU34" s="2">
        <f t="shared" si="61"/>
        <v>0.1098556483525899</v>
      </c>
      <c r="HV34" s="2">
        <v>0.96603799999999995</v>
      </c>
      <c r="HW34" s="2">
        <v>-5863</v>
      </c>
      <c r="HY34" s="2">
        <v>0.8</v>
      </c>
      <c r="HZ34" s="2">
        <v>0.58350000000000002</v>
      </c>
      <c r="IA34" s="2">
        <v>1.0689</v>
      </c>
      <c r="IB34" s="2">
        <f t="shared" si="62"/>
        <v>0.13197528946141546</v>
      </c>
      <c r="IC34" s="2">
        <v>0.95483799999999996</v>
      </c>
      <c r="ID34" s="2">
        <v>-3614</v>
      </c>
      <c r="IF34" s="2">
        <v>0.8</v>
      </c>
      <c r="IG34" s="2">
        <v>0.624</v>
      </c>
      <c r="IH34" s="2">
        <v>1.1113999999999999</v>
      </c>
      <c r="II34" s="2">
        <f t="shared" si="63"/>
        <v>0.13206361693170857</v>
      </c>
      <c r="IJ34" s="2">
        <v>0.95300099999999999</v>
      </c>
      <c r="IK34" s="2">
        <v>-3401</v>
      </c>
      <c r="IM34" s="2">
        <v>0.8</v>
      </c>
      <c r="IN34" s="2">
        <v>0.61380000000000001</v>
      </c>
      <c r="IO34" s="2">
        <v>1.0885</v>
      </c>
      <c r="IP34" s="2">
        <f t="shared" si="64"/>
        <v>0.16008207973567931</v>
      </c>
      <c r="IQ34" s="2">
        <v>0.95402799999999999</v>
      </c>
      <c r="IR34" s="2">
        <v>-3430</v>
      </c>
      <c r="IT34" s="2">
        <v>0.8</v>
      </c>
      <c r="IU34" s="2">
        <v>0.25609999999999999</v>
      </c>
      <c r="IV34" s="2">
        <v>0.71509999999999996</v>
      </c>
      <c r="IW34" s="2">
        <f t="shared" si="65"/>
        <v>0.11228521137043052</v>
      </c>
      <c r="IX34" s="2">
        <v>0.96955499999999994</v>
      </c>
      <c r="IY34" s="2">
        <v>-6408</v>
      </c>
      <c r="JA34" s="2">
        <v>0.8</v>
      </c>
      <c r="JB34" s="2">
        <v>0.2404</v>
      </c>
      <c r="JC34" s="2">
        <v>0.73619999999999997</v>
      </c>
      <c r="JD34" s="2">
        <f t="shared" si="66"/>
        <v>0.11349779882921852</v>
      </c>
      <c r="JE34" s="2">
        <v>0.96867099999999995</v>
      </c>
      <c r="JF34" s="2">
        <v>-6912</v>
      </c>
      <c r="JH34" s="2">
        <v>0.8</v>
      </c>
      <c r="JI34" s="2">
        <v>0.43940000000000001</v>
      </c>
      <c r="JJ34" s="2">
        <v>0.92130000000000001</v>
      </c>
      <c r="JK34" s="2">
        <f t="shared" si="67"/>
        <v>0.18418191119576011</v>
      </c>
      <c r="JL34" s="2">
        <v>0.96094800000000002</v>
      </c>
      <c r="JM34" s="2">
        <v>-4424</v>
      </c>
      <c r="JO34" s="2">
        <v>0.8</v>
      </c>
      <c r="JP34" s="2">
        <v>0.73329999999999995</v>
      </c>
      <c r="JQ34" s="2">
        <v>1.1911</v>
      </c>
      <c r="JR34" s="2">
        <f t="shared" si="68"/>
        <v>0.1306205485859453</v>
      </c>
      <c r="JS34" s="2">
        <v>0.94980500000000001</v>
      </c>
      <c r="JT34" s="2">
        <v>-2982</v>
      </c>
      <c r="JV34" s="2">
        <v>0.8</v>
      </c>
      <c r="JW34" s="2">
        <v>0.29799999999999999</v>
      </c>
      <c r="JX34" s="2">
        <v>0.81169999999999998</v>
      </c>
      <c r="JY34" s="2">
        <f t="shared" si="43"/>
        <v>0.19031955910581069</v>
      </c>
      <c r="JZ34" s="2">
        <v>0.96551200000000004</v>
      </c>
      <c r="KA34" s="2">
        <v>-6083</v>
      </c>
      <c r="KC34" s="2">
        <v>0.8</v>
      </c>
      <c r="KD34" s="2">
        <v>0.25580000000000003</v>
      </c>
      <c r="KE34" s="2">
        <v>0.71779999999999999</v>
      </c>
      <c r="KF34" s="2">
        <f t="shared" si="69"/>
        <v>0.13446313268563848</v>
      </c>
      <c r="KG34" s="2">
        <v>0.96943900000000005</v>
      </c>
      <c r="KH34" s="2">
        <v>-6434</v>
      </c>
      <c r="KY34" s="2">
        <v>8</v>
      </c>
      <c r="KZ34" s="2">
        <f t="shared" si="75"/>
        <v>0.69624805598755835</v>
      </c>
      <c r="LA34" s="2">
        <v>3.3079999999999998</v>
      </c>
      <c r="LB34">
        <f t="shared" si="76"/>
        <v>0.23925417759106679</v>
      </c>
      <c r="OG34" s="2">
        <v>0.97</v>
      </c>
      <c r="OH34" s="2">
        <f t="shared" si="107"/>
        <v>0.98805063638182689</v>
      </c>
      <c r="OI34" s="2">
        <v>6.3E-2</v>
      </c>
    </row>
    <row r="35" spans="1:403" ht="49" customHeight="1">
      <c r="A35" s="2">
        <v>29</v>
      </c>
      <c r="B35" s="2" t="s">
        <v>490</v>
      </c>
      <c r="C35" s="2" t="s">
        <v>491</v>
      </c>
      <c r="D35" s="2">
        <v>2017</v>
      </c>
      <c r="F35" s="2" t="s">
        <v>492</v>
      </c>
      <c r="HD35" s="2">
        <v>0.9</v>
      </c>
      <c r="HE35" s="2">
        <v>0.122</v>
      </c>
      <c r="HF35" s="2">
        <v>0.4909</v>
      </c>
      <c r="HG35" s="2">
        <f t="shared" si="59"/>
        <v>0.10622564115741545</v>
      </c>
      <c r="HH35" s="2">
        <v>0.97640499999999997</v>
      </c>
      <c r="HI35" s="2">
        <v>-10674</v>
      </c>
      <c r="HK35" s="2">
        <v>0.9</v>
      </c>
      <c r="HL35" s="2">
        <v>0.14099999999999999</v>
      </c>
      <c r="HM35" s="2">
        <v>0.50470000000000004</v>
      </c>
      <c r="HN35" s="2">
        <f t="shared" si="60"/>
        <v>0.13952538786329832</v>
      </c>
      <c r="HO35" s="2">
        <v>0.97574799999999995</v>
      </c>
      <c r="HP35" s="2">
        <v>-9798</v>
      </c>
      <c r="HR35" s="2">
        <v>0.9</v>
      </c>
      <c r="HS35" s="2">
        <v>0.29949999999999999</v>
      </c>
      <c r="HT35" s="2">
        <v>0.80169999999999997</v>
      </c>
      <c r="HU35" s="2">
        <f t="shared" si="61"/>
        <v>0.12191349366053768</v>
      </c>
      <c r="HV35" s="2">
        <v>0.96175699999999997</v>
      </c>
      <c r="HW35" s="2">
        <v>-6742</v>
      </c>
      <c r="HY35" s="2">
        <v>0.9</v>
      </c>
      <c r="HZ35" s="2">
        <v>0.60619999999999996</v>
      </c>
      <c r="IA35" s="2">
        <v>1.0972</v>
      </c>
      <c r="IB35" s="2">
        <f t="shared" si="62"/>
        <v>0.14606261859797245</v>
      </c>
      <c r="IC35" s="2">
        <v>0.94802799999999998</v>
      </c>
      <c r="ID35" s="2">
        <v>-4001</v>
      </c>
      <c r="IF35" s="2">
        <v>0.9</v>
      </c>
      <c r="IG35" s="2">
        <v>0.65839999999999999</v>
      </c>
      <c r="IH35" s="2">
        <v>1.1485000000000001</v>
      </c>
      <c r="II35" s="2">
        <f t="shared" si="63"/>
        <v>0.14615878679437022</v>
      </c>
      <c r="IJ35" s="2">
        <v>0.94566700000000004</v>
      </c>
      <c r="IK35" s="2">
        <v>-3791</v>
      </c>
      <c r="IM35" s="2">
        <v>0.9</v>
      </c>
      <c r="IN35" s="2">
        <v>0.64129999999999998</v>
      </c>
      <c r="IO35" s="2">
        <v>1.1200000000000001</v>
      </c>
      <c r="IP35" s="2">
        <f t="shared" si="64"/>
        <v>0.17655934138199036</v>
      </c>
      <c r="IQ35" s="2">
        <v>0.94697799999999999</v>
      </c>
      <c r="IR35" s="2">
        <v>-3777</v>
      </c>
      <c r="IT35" s="2">
        <v>0.9</v>
      </c>
      <c r="IU35" s="2">
        <v>0.247</v>
      </c>
      <c r="IV35" s="2">
        <v>0.71230000000000004</v>
      </c>
      <c r="IW35" s="2">
        <f t="shared" si="65"/>
        <v>0.12457240789776876</v>
      </c>
      <c r="IX35" s="2">
        <v>0.96594599999999997</v>
      </c>
      <c r="IY35" s="2">
        <v>-7435</v>
      </c>
      <c r="JA35" s="2">
        <v>0.9</v>
      </c>
      <c r="JB35" s="2">
        <v>0.23430000000000001</v>
      </c>
      <c r="JC35" s="2">
        <v>0.74119999999999997</v>
      </c>
      <c r="JD35" s="2">
        <f t="shared" si="66"/>
        <v>0.12589886813186377</v>
      </c>
      <c r="JE35" s="2">
        <v>0.964588</v>
      </c>
      <c r="JF35" s="2">
        <v>-7982</v>
      </c>
      <c r="JH35" s="2">
        <v>0.9</v>
      </c>
      <c r="JI35" s="2">
        <v>0.44059999999999999</v>
      </c>
      <c r="JJ35" s="2">
        <v>0.93269999999999997</v>
      </c>
      <c r="JK35" s="2">
        <f t="shared" si="67"/>
        <v>0.20254158799845759</v>
      </c>
      <c r="JL35" s="2">
        <v>0.95564700000000002</v>
      </c>
      <c r="JM35" s="2">
        <v>-5035</v>
      </c>
      <c r="JO35" s="2">
        <v>0.9</v>
      </c>
      <c r="JP35" s="2">
        <v>0.78900000000000003</v>
      </c>
      <c r="JQ35" s="2">
        <v>1.2390000000000001</v>
      </c>
      <c r="JR35" s="2">
        <f t="shared" si="68"/>
        <v>0.14458735717016852</v>
      </c>
      <c r="JS35" s="2">
        <v>0.94151300000000004</v>
      </c>
      <c r="JT35" s="2">
        <v>-3186</v>
      </c>
      <c r="JV35" s="2">
        <v>0.9</v>
      </c>
      <c r="JW35" s="2">
        <v>0.29409999999999997</v>
      </c>
      <c r="JX35" s="2">
        <v>0.82020000000000004</v>
      </c>
      <c r="JY35" s="2">
        <f t="shared" si="43"/>
        <v>0.209134212601993</v>
      </c>
      <c r="JZ35" s="2">
        <v>0.96088899999999999</v>
      </c>
      <c r="KA35" s="2">
        <v>-6989</v>
      </c>
      <c r="KC35" s="2">
        <v>0.9</v>
      </c>
      <c r="KD35" s="2">
        <v>0.24660000000000001</v>
      </c>
      <c r="KE35" s="2">
        <v>0.7147</v>
      </c>
      <c r="KF35" s="2">
        <f t="shared" si="69"/>
        <v>0.14877050573971962</v>
      </c>
      <c r="KG35" s="2">
        <v>0.96583300000000005</v>
      </c>
      <c r="KH35" s="2">
        <v>-7462</v>
      </c>
      <c r="OG35" s="2">
        <v>1</v>
      </c>
      <c r="OH35" s="2">
        <f t="shared" si="107"/>
        <v>1</v>
      </c>
      <c r="OI35" s="2">
        <v>0</v>
      </c>
    </row>
    <row r="36" spans="1:403" ht="49" customHeight="1">
      <c r="A36" s="2">
        <v>30</v>
      </c>
      <c r="B36" s="2" t="s">
        <v>495</v>
      </c>
      <c r="C36" s="2" t="s">
        <v>496</v>
      </c>
      <c r="D36" s="2">
        <v>2016</v>
      </c>
      <c r="HD36" s="2">
        <v>1</v>
      </c>
      <c r="HE36" s="2">
        <v>0.1145</v>
      </c>
      <c r="HF36" s="2">
        <v>0.48199999999999998</v>
      </c>
      <c r="HG36" s="2">
        <f t="shared" si="59"/>
        <v>0.11665166814811545</v>
      </c>
      <c r="HH36" s="2">
        <v>0.97428700000000001</v>
      </c>
      <c r="HI36" s="2">
        <v>-12263</v>
      </c>
      <c r="HK36" s="2">
        <v>1</v>
      </c>
      <c r="HL36" s="2">
        <v>0.13200000000000001</v>
      </c>
      <c r="HM36" s="2">
        <v>0.4919</v>
      </c>
      <c r="HN36" s="2">
        <f t="shared" si="60"/>
        <v>0.15266152446885159</v>
      </c>
      <c r="HO36" s="2">
        <v>0.97376399999999996</v>
      </c>
      <c r="HP36" s="2">
        <v>-11280</v>
      </c>
      <c r="HR36" s="2">
        <v>1</v>
      </c>
      <c r="HS36" s="2">
        <v>0.29409999999999997</v>
      </c>
      <c r="HT36" s="2">
        <v>0.80420000000000003</v>
      </c>
      <c r="HU36" s="2">
        <f t="shared" si="61"/>
        <v>0.13364903509035025</v>
      </c>
      <c r="HV36" s="2">
        <v>0.95746699999999996</v>
      </c>
      <c r="HW36" s="2">
        <v>-7645</v>
      </c>
      <c r="HY36" s="2">
        <v>1</v>
      </c>
      <c r="HZ36" s="2">
        <v>0.63080000000000003</v>
      </c>
      <c r="IA36" s="2">
        <v>1.1253</v>
      </c>
      <c r="IB36" s="2">
        <f t="shared" si="62"/>
        <v>0.1596999984462853</v>
      </c>
      <c r="IC36" s="2">
        <v>0.94099299999999997</v>
      </c>
      <c r="ID36" s="2">
        <v>-4358</v>
      </c>
      <c r="IF36" s="2">
        <v>1</v>
      </c>
      <c r="IG36" s="2">
        <v>0.69550000000000001</v>
      </c>
      <c r="IH36" s="2">
        <v>1.1857</v>
      </c>
      <c r="II36" s="2">
        <f t="shared" si="63"/>
        <v>0.1598034652595369</v>
      </c>
      <c r="IJ36" s="2">
        <v>0.93792600000000004</v>
      </c>
      <c r="IK36" s="2">
        <v>-4082</v>
      </c>
      <c r="IM36" s="2">
        <v>1</v>
      </c>
      <c r="IN36" s="2">
        <v>0.67200000000000004</v>
      </c>
      <c r="IO36" s="2">
        <v>1.1525000000000001</v>
      </c>
      <c r="IP36" s="2">
        <f t="shared" si="64"/>
        <v>0.19240254959807249</v>
      </c>
      <c r="IQ36" s="2">
        <v>0.93961399999999995</v>
      </c>
      <c r="IR36" s="2">
        <v>-4090</v>
      </c>
      <c r="IT36" s="2">
        <v>1</v>
      </c>
      <c r="IU36" s="2">
        <v>0.2392</v>
      </c>
      <c r="IV36" s="2">
        <v>0.7107</v>
      </c>
      <c r="IW36" s="2">
        <f t="shared" si="65"/>
        <v>0.13652410472401444</v>
      </c>
      <c r="IX36" s="2">
        <v>0.96231999999999995</v>
      </c>
      <c r="IY36" s="2">
        <v>-8487</v>
      </c>
      <c r="JA36" s="2">
        <v>1</v>
      </c>
      <c r="JB36" s="2">
        <v>0.2293</v>
      </c>
      <c r="JC36" s="2">
        <v>0.74690000000000001</v>
      </c>
      <c r="JD36" s="2">
        <f t="shared" si="66"/>
        <v>0.13795777265460335</v>
      </c>
      <c r="JE36" s="2">
        <v>0.96043900000000004</v>
      </c>
      <c r="JF36" s="2">
        <v>-9070</v>
      </c>
      <c r="JH36" s="2">
        <v>1</v>
      </c>
      <c r="JI36" s="2">
        <v>0.44280000000000003</v>
      </c>
      <c r="JJ36" s="2">
        <v>0.94420000000000004</v>
      </c>
      <c r="JK36" s="2">
        <f t="shared" si="67"/>
        <v>0.22009309717502748</v>
      </c>
      <c r="JL36" s="2">
        <v>0.95024900000000001</v>
      </c>
      <c r="JM36" s="2">
        <v>-5643</v>
      </c>
      <c r="JO36" s="2">
        <v>1</v>
      </c>
      <c r="JP36" s="2">
        <v>0.85150000000000003</v>
      </c>
      <c r="JQ36" s="2">
        <v>1.2876000000000001</v>
      </c>
      <c r="JR36" s="2">
        <f t="shared" si="68"/>
        <v>0.15811250034896238</v>
      </c>
      <c r="JS36" s="2">
        <v>0.932778</v>
      </c>
      <c r="JT36" s="2">
        <v>-3334</v>
      </c>
      <c r="JV36" s="2">
        <v>1</v>
      </c>
      <c r="JW36" s="2">
        <v>0.29120000000000001</v>
      </c>
      <c r="JX36" s="2">
        <v>0.82889999999999997</v>
      </c>
      <c r="JY36" s="2">
        <f t="shared" si="43"/>
        <v>0.22709432588767017</v>
      </c>
      <c r="JZ36" s="2">
        <v>0.95618899999999996</v>
      </c>
      <c r="KA36" s="2">
        <v>-7903</v>
      </c>
      <c r="KC36" s="2">
        <v>1</v>
      </c>
      <c r="KD36" s="2">
        <v>0.2387</v>
      </c>
      <c r="KE36" s="2">
        <v>0.71250000000000002</v>
      </c>
      <c r="KF36" s="2">
        <f t="shared" si="69"/>
        <v>0.16261256706175389</v>
      </c>
      <c r="KG36" s="2">
        <v>0.962225</v>
      </c>
      <c r="KH36" s="2">
        <v>-8515</v>
      </c>
    </row>
    <row r="37" spans="1:403" ht="49" customHeight="1">
      <c r="HD37" s="2">
        <v>1.25</v>
      </c>
      <c r="HE37" s="2">
        <v>0.1</v>
      </c>
      <c r="HF37" s="2">
        <v>0.46389999999999998</v>
      </c>
      <c r="HG37" s="2">
        <f t="shared" si="59"/>
        <v>0.14168270423592999</v>
      </c>
      <c r="HH37" s="2">
        <v>0.96914800000000001</v>
      </c>
      <c r="HI37" s="2">
        <v>-16422</v>
      </c>
      <c r="HK37" s="2">
        <v>1.25</v>
      </c>
      <c r="HL37" s="2">
        <v>0.11459999999999999</v>
      </c>
      <c r="HM37" s="2">
        <v>0.46700000000000003</v>
      </c>
      <c r="HN37" s="2">
        <f t="shared" si="60"/>
        <v>0.18381166339866556</v>
      </c>
      <c r="HO37" s="2">
        <v>0.968943</v>
      </c>
      <c r="HP37" s="2">
        <v>-15180</v>
      </c>
      <c r="HR37" s="2">
        <v>1.25</v>
      </c>
      <c r="HS37" s="2">
        <v>0.28339999999999999</v>
      </c>
      <c r="HT37" s="2">
        <v>0.81030000000000002</v>
      </c>
      <c r="HU37" s="2">
        <f t="shared" si="61"/>
        <v>0.16165987237403318</v>
      </c>
      <c r="HV37" s="2">
        <v>0.94672999999999996</v>
      </c>
      <c r="HW37" s="2">
        <v>-9956</v>
      </c>
      <c r="HY37" s="2">
        <v>1.25</v>
      </c>
      <c r="HZ37" s="2">
        <v>0.70020000000000004</v>
      </c>
      <c r="IA37" s="2">
        <v>1.1942999999999999</v>
      </c>
      <c r="IB37" s="2">
        <f t="shared" si="62"/>
        <v>0.1919609569271051</v>
      </c>
      <c r="IC37" s="2">
        <v>0.922485</v>
      </c>
      <c r="ID37" s="2">
        <v>-5119</v>
      </c>
      <c r="IF37" s="2">
        <v>1.25</v>
      </c>
      <c r="IG37" s="2">
        <v>0.80379999999999996</v>
      </c>
      <c r="IH37" s="2">
        <v>1.2789999999999999</v>
      </c>
      <c r="II37" s="2">
        <f t="shared" si="63"/>
        <v>0.19208054730725899</v>
      </c>
      <c r="IJ37" s="2">
        <v>0.91721799999999998</v>
      </c>
      <c r="IK37" s="2">
        <v>-4624</v>
      </c>
      <c r="IM37" s="2">
        <v>1.25</v>
      </c>
      <c r="IN37" s="2">
        <v>0.76400000000000001</v>
      </c>
      <c r="IO37" s="2">
        <v>1.2378</v>
      </c>
      <c r="IP37" s="2">
        <f t="shared" si="64"/>
        <v>0.22946573870455045</v>
      </c>
      <c r="IQ37" s="2">
        <v>0.91977900000000001</v>
      </c>
      <c r="IR37" s="2">
        <v>-4712</v>
      </c>
      <c r="IT37" s="2">
        <v>1.25</v>
      </c>
      <c r="IU37" s="2">
        <v>0.2243</v>
      </c>
      <c r="IV37" s="2">
        <v>0.71099999999999997</v>
      </c>
      <c r="IW37" s="2">
        <f t="shared" si="65"/>
        <v>0.16502273559593245</v>
      </c>
      <c r="IX37" s="2">
        <v>0.95310399999999995</v>
      </c>
      <c r="IY37" s="2">
        <v>-11210</v>
      </c>
      <c r="JA37" s="2">
        <v>1.25</v>
      </c>
      <c r="JB37" s="2">
        <v>0.2205</v>
      </c>
      <c r="JC37" s="2">
        <v>0.76270000000000004</v>
      </c>
      <c r="JD37" s="2">
        <f t="shared" si="66"/>
        <v>0.16669789813502614</v>
      </c>
      <c r="JE37" s="2">
        <v>0.94977599999999995</v>
      </c>
      <c r="JF37" s="2">
        <v>-11847</v>
      </c>
      <c r="JH37" s="2">
        <v>1.25</v>
      </c>
      <c r="JI37" s="2">
        <v>0.45190000000000002</v>
      </c>
      <c r="JJ37" s="2">
        <v>0.97370000000000001</v>
      </c>
      <c r="JK37" s="2">
        <f t="shared" si="67"/>
        <v>0.26076805902974032</v>
      </c>
      <c r="JL37" s="2">
        <v>0.936338</v>
      </c>
      <c r="JM37" s="2">
        <v>-7140</v>
      </c>
      <c r="JO37" s="2">
        <v>1.25</v>
      </c>
      <c r="JP37" s="2">
        <v>1.0418000000000001</v>
      </c>
      <c r="JQ37" s="2">
        <v>1.4117999999999999</v>
      </c>
      <c r="JR37" s="2">
        <f t="shared" si="68"/>
        <v>0.19012532770060098</v>
      </c>
      <c r="JS37" s="2">
        <v>0.90902899999999998</v>
      </c>
      <c r="JT37" s="2">
        <v>-3447</v>
      </c>
      <c r="JV37" s="2">
        <v>1.25</v>
      </c>
      <c r="JW37" s="2">
        <v>0.2873</v>
      </c>
      <c r="JX37" s="2">
        <v>0.85119999999999996</v>
      </c>
      <c r="JY37" s="2">
        <f t="shared" si="43"/>
        <v>0.26861752823552315</v>
      </c>
      <c r="JZ37" s="2">
        <v>0.94411800000000001</v>
      </c>
      <c r="KA37" s="2">
        <v>-10212</v>
      </c>
      <c r="KC37" s="2">
        <v>1.25</v>
      </c>
      <c r="KD37" s="2">
        <v>0.22339999999999999</v>
      </c>
      <c r="KE37" s="2">
        <v>0.71050000000000002</v>
      </c>
      <c r="KF37" s="2">
        <f t="shared" si="69"/>
        <v>0.19532512868058791</v>
      </c>
      <c r="KG37" s="2">
        <v>0.95313400000000004</v>
      </c>
      <c r="KH37" s="2">
        <v>-11243</v>
      </c>
    </row>
    <row r="38" spans="1:403" ht="49" customHeight="1">
      <c r="HD38" s="2">
        <v>1.5</v>
      </c>
      <c r="HE38" s="2">
        <v>8.9300000000000004E-2</v>
      </c>
      <c r="HF38" s="2">
        <v>0.44969999999999999</v>
      </c>
      <c r="HG38" s="2">
        <f t="shared" si="59"/>
        <v>0.16533424451011641</v>
      </c>
      <c r="HH38" s="2">
        <v>0.964198</v>
      </c>
      <c r="HI38" s="2">
        <v>-20811</v>
      </c>
      <c r="HK38" s="2">
        <v>1.5</v>
      </c>
      <c r="HL38" s="2">
        <v>0.10199999999999999</v>
      </c>
      <c r="HM38" s="2">
        <v>0.44940000000000002</v>
      </c>
      <c r="HN38" s="2">
        <f t="shared" si="60"/>
        <v>0.21275271016866346</v>
      </c>
      <c r="HO38" s="2">
        <v>0.96422200000000002</v>
      </c>
      <c r="HP38" s="2">
        <v>-19319</v>
      </c>
      <c r="HR38" s="2">
        <v>1.5</v>
      </c>
      <c r="HS38" s="2">
        <v>0.27550000000000002</v>
      </c>
      <c r="HT38" s="2">
        <v>0.81579999999999997</v>
      </c>
      <c r="HU38" s="2">
        <f t="shared" si="61"/>
        <v>0.18791614678750224</v>
      </c>
      <c r="HV38" s="2">
        <v>0.93600099999999997</v>
      </c>
      <c r="HW38" s="2">
        <v>-12328</v>
      </c>
      <c r="HY38" s="2">
        <v>1.5</v>
      </c>
      <c r="HZ38" s="2">
        <v>0.78049999999999997</v>
      </c>
      <c r="IA38" s="2">
        <v>1.2615000000000001</v>
      </c>
      <c r="IB38" s="2">
        <f t="shared" si="62"/>
        <v>0.22183636416332192</v>
      </c>
      <c r="IC38" s="2">
        <v>0.90278899999999995</v>
      </c>
      <c r="ID38" s="2">
        <v>-5681</v>
      </c>
      <c r="IF38" s="2">
        <v>1.5</v>
      </c>
      <c r="IG38" s="2">
        <v>0.93579999999999997</v>
      </c>
      <c r="IH38" s="2">
        <v>1.3720000000000001</v>
      </c>
      <c r="II38" s="2">
        <f t="shared" si="63"/>
        <v>0.22196945392945808</v>
      </c>
      <c r="IJ38" s="2">
        <v>0.894737</v>
      </c>
      <c r="IK38" s="2">
        <v>-4889</v>
      </c>
      <c r="IM38" s="2">
        <v>1.5</v>
      </c>
      <c r="IN38" s="2">
        <v>0.88</v>
      </c>
      <c r="IO38" s="2">
        <v>1.3278000000000001</v>
      </c>
      <c r="IP38" s="2">
        <f t="shared" si="64"/>
        <v>0.26327630794811624</v>
      </c>
      <c r="IQ38" s="2">
        <v>0.89794700000000005</v>
      </c>
      <c r="IR38" s="2">
        <v>-5083</v>
      </c>
      <c r="IT38" s="2">
        <v>1.5</v>
      </c>
      <c r="IU38" s="2">
        <v>0.21410000000000001</v>
      </c>
      <c r="IV38" s="2">
        <v>0.71660000000000001</v>
      </c>
      <c r="IW38" s="2">
        <f t="shared" si="65"/>
        <v>0.19170030109487102</v>
      </c>
      <c r="IX38" s="2">
        <v>0.94355699999999998</v>
      </c>
      <c r="IY38" s="2">
        <v>-14035</v>
      </c>
      <c r="JA38" s="2">
        <v>1.5</v>
      </c>
      <c r="JB38" s="2">
        <v>0.21529999999999999</v>
      </c>
      <c r="JC38" s="2">
        <v>0.78049999999999997</v>
      </c>
      <c r="JD38" s="2">
        <f t="shared" si="66"/>
        <v>0.1935834857252221</v>
      </c>
      <c r="JE38" s="2">
        <v>0.93868600000000002</v>
      </c>
      <c r="JF38" s="2">
        <v>-14681</v>
      </c>
      <c r="JH38" s="2">
        <v>1.5</v>
      </c>
      <c r="JI38" s="2">
        <v>0.46460000000000001</v>
      </c>
      <c r="JJ38" s="2">
        <v>1.0036</v>
      </c>
      <c r="JK38" s="2">
        <f t="shared" si="67"/>
        <v>0.2974106321781097</v>
      </c>
      <c r="JL38" s="2">
        <v>0.92186100000000004</v>
      </c>
      <c r="JM38" s="2">
        <v>-8592</v>
      </c>
      <c r="JO38" s="2">
        <v>1.5</v>
      </c>
      <c r="JP38" s="2">
        <v>1.2911999999999999</v>
      </c>
      <c r="JQ38" s="2">
        <v>1.5401</v>
      </c>
      <c r="JR38" s="2">
        <f t="shared" si="68"/>
        <v>0.21979275916810995</v>
      </c>
      <c r="JS38" s="2">
        <v>0.88262600000000002</v>
      </c>
      <c r="JT38" s="2">
        <v>-3174</v>
      </c>
      <c r="JV38" s="2">
        <v>1.5</v>
      </c>
      <c r="JW38" s="2">
        <v>0.28660000000000002</v>
      </c>
      <c r="JX38" s="2">
        <v>0.87380000000000002</v>
      </c>
      <c r="JY38" s="2">
        <f t="shared" si="43"/>
        <v>0.30590665592552585</v>
      </c>
      <c r="JZ38" s="2">
        <v>0.93161300000000002</v>
      </c>
      <c r="KA38" s="2">
        <v>-12534</v>
      </c>
      <c r="KC38" s="2">
        <v>1.5</v>
      </c>
      <c r="KD38" s="2">
        <v>0.21240000000000001</v>
      </c>
      <c r="KE38" s="2">
        <v>0.71299999999999997</v>
      </c>
      <c r="KF38" s="2">
        <f t="shared" si="69"/>
        <v>0.22557794614504859</v>
      </c>
      <c r="KG38" s="2">
        <v>0.94383700000000004</v>
      </c>
      <c r="KH38" s="2">
        <v>-14079</v>
      </c>
    </row>
    <row r="39" spans="1:403" ht="49" customHeight="1">
      <c r="HD39" s="2">
        <v>1.75</v>
      </c>
      <c r="HE39" s="2">
        <v>8.1000000000000003E-2</v>
      </c>
      <c r="HF39" s="2">
        <v>0.43809999999999999</v>
      </c>
      <c r="HG39" s="2">
        <f t="shared" si="59"/>
        <v>0.1877172697654407</v>
      </c>
      <c r="HH39" s="2">
        <v>0.95940800000000004</v>
      </c>
      <c r="HI39" s="2">
        <v>-25396</v>
      </c>
      <c r="HK39" s="2">
        <v>1.75</v>
      </c>
      <c r="HL39" s="2">
        <v>9.2399999999999996E-2</v>
      </c>
      <c r="HM39" s="2">
        <v>0.4365</v>
      </c>
      <c r="HN39" s="2">
        <f t="shared" si="60"/>
        <v>0.23971161265490212</v>
      </c>
      <c r="HO39" s="2">
        <v>0.95955599999999996</v>
      </c>
      <c r="HP39" s="2">
        <v>-23656</v>
      </c>
      <c r="HR39" s="2">
        <v>1.75</v>
      </c>
      <c r="HS39" s="2">
        <v>0.26910000000000001</v>
      </c>
      <c r="HT39" s="2">
        <v>0.82069999999999999</v>
      </c>
      <c r="HU39" s="2">
        <f t="shared" si="61"/>
        <v>0.2125777073103069</v>
      </c>
      <c r="HV39" s="2">
        <v>0.92531799999999997</v>
      </c>
      <c r="HW39" s="2">
        <v>-14747</v>
      </c>
      <c r="HY39" s="2">
        <v>1.75</v>
      </c>
      <c r="HZ39" s="2">
        <v>0.87190000000000001</v>
      </c>
      <c r="IA39" s="2">
        <v>1.3269</v>
      </c>
      <c r="IB39" s="2">
        <f t="shared" si="62"/>
        <v>0.24958138694990778</v>
      </c>
      <c r="IC39" s="2">
        <v>0.88205299999999998</v>
      </c>
      <c r="ID39" s="2">
        <v>-6039</v>
      </c>
      <c r="IF39" s="2">
        <v>1.75</v>
      </c>
      <c r="IG39" s="2">
        <v>1.0938000000000001</v>
      </c>
      <c r="IH39" s="2">
        <v>1.4637</v>
      </c>
      <c r="II39" s="2">
        <f t="shared" si="63"/>
        <v>0.24972578039979282</v>
      </c>
      <c r="IJ39" s="2">
        <v>0.87071500000000002</v>
      </c>
      <c r="IK39" s="2">
        <v>-4868</v>
      </c>
      <c r="IM39" s="2">
        <v>1.75</v>
      </c>
      <c r="IN39" s="2">
        <v>1.02</v>
      </c>
      <c r="IO39" s="2">
        <v>1.4180999999999999</v>
      </c>
      <c r="IP39" s="2">
        <f t="shared" si="64"/>
        <v>0.29424442815944829</v>
      </c>
      <c r="IQ39" s="2">
        <v>0.87448499999999996</v>
      </c>
      <c r="IR39" s="2">
        <v>-5184</v>
      </c>
      <c r="IT39" s="2">
        <v>1.75</v>
      </c>
      <c r="IU39" s="2">
        <v>0.2072</v>
      </c>
      <c r="IV39" s="2">
        <v>0.72689999999999999</v>
      </c>
      <c r="IW39" s="2">
        <f t="shared" si="65"/>
        <v>0.21672594641359016</v>
      </c>
      <c r="IX39" s="2">
        <v>0.93356099999999997</v>
      </c>
      <c r="IY39" s="2">
        <v>-16933</v>
      </c>
      <c r="JA39" s="2">
        <v>1.75</v>
      </c>
      <c r="JB39" s="2">
        <v>0.21249999999999999</v>
      </c>
      <c r="JC39" s="2">
        <v>0.79959999999999998</v>
      </c>
      <c r="JD39" s="2">
        <f t="shared" si="66"/>
        <v>0.21878842889576139</v>
      </c>
      <c r="JE39" s="2">
        <v>0.92716399999999999</v>
      </c>
      <c r="JF39" s="2">
        <v>-17550</v>
      </c>
      <c r="JH39" s="2">
        <v>1.75</v>
      </c>
      <c r="JI39" s="2">
        <v>0.48</v>
      </c>
      <c r="JJ39" s="2">
        <v>1.0335000000000001</v>
      </c>
      <c r="JK39" s="2">
        <f t="shared" si="67"/>
        <v>0.33059213490207195</v>
      </c>
      <c r="JL39" s="2">
        <v>0.90687700000000004</v>
      </c>
      <c r="JM39" s="2">
        <v>-9987</v>
      </c>
      <c r="JO39" s="2">
        <v>1.7290000000000001</v>
      </c>
      <c r="JP39" s="2">
        <v>1.5869</v>
      </c>
      <c r="JQ39" s="2">
        <v>1.6612</v>
      </c>
      <c r="JR39" s="2">
        <f t="shared" si="68"/>
        <v>0.24512268841903323</v>
      </c>
      <c r="JS39" s="2">
        <v>0.85621599999999998</v>
      </c>
      <c r="JT39" s="2">
        <v>-2564</v>
      </c>
      <c r="JV39" s="2">
        <v>1.75</v>
      </c>
      <c r="JW39" s="2">
        <v>0.28799999999999998</v>
      </c>
      <c r="JX39" s="2">
        <v>0.89649999999999996</v>
      </c>
      <c r="JY39" s="2">
        <f t="shared" si="43"/>
        <v>0.3395779081928692</v>
      </c>
      <c r="JZ39" s="2">
        <v>0.91870799999999997</v>
      </c>
      <c r="KA39" s="2">
        <v>-14854</v>
      </c>
      <c r="KC39" s="2">
        <v>1.75</v>
      </c>
      <c r="KD39" s="2">
        <v>0.2046</v>
      </c>
      <c r="KE39" s="2">
        <v>0.71940000000000004</v>
      </c>
      <c r="KF39" s="2">
        <f t="shared" si="69"/>
        <v>0.25363839898480495</v>
      </c>
      <c r="KG39" s="2">
        <v>0.93422499999999997</v>
      </c>
      <c r="KH39" s="2">
        <v>-16996</v>
      </c>
    </row>
    <row r="40" spans="1:403" ht="49" customHeight="1">
      <c r="HD40" s="2">
        <v>2</v>
      </c>
      <c r="HE40" s="2">
        <v>7.4399999999999994E-2</v>
      </c>
      <c r="HF40" s="2">
        <v>0.42830000000000001</v>
      </c>
      <c r="HG40" s="2">
        <f t="shared" si="59"/>
        <v>0.20893116712317933</v>
      </c>
      <c r="HH40" s="2">
        <v>0.95476300000000003</v>
      </c>
      <c r="HI40" s="2">
        <v>-30149</v>
      </c>
      <c r="HK40" s="2">
        <v>2</v>
      </c>
      <c r="HL40" s="2">
        <v>8.48E-2</v>
      </c>
      <c r="HM40" s="2">
        <v>0.4264</v>
      </c>
      <c r="HN40" s="2">
        <f t="shared" si="60"/>
        <v>0.26488526115972905</v>
      </c>
      <c r="HO40" s="2">
        <v>0.95495300000000005</v>
      </c>
      <c r="HP40" s="2">
        <v>-28165</v>
      </c>
      <c r="HR40" s="2">
        <v>2</v>
      </c>
      <c r="HS40" s="2">
        <v>0.26390000000000002</v>
      </c>
      <c r="HT40" s="2">
        <v>0.82469999999999999</v>
      </c>
      <c r="HU40" s="2">
        <f t="shared" si="61"/>
        <v>0.23578555788158653</v>
      </c>
      <c r="HV40" s="2">
        <v>0.91470899999999999</v>
      </c>
      <c r="HW40" s="2">
        <v>-17206</v>
      </c>
      <c r="HY40" s="2">
        <v>2</v>
      </c>
      <c r="HZ40" s="2">
        <v>0.97489999999999999</v>
      </c>
      <c r="IA40" s="2">
        <v>1.3908</v>
      </c>
      <c r="IB40" s="2">
        <f t="shared" si="62"/>
        <v>0.27541605356599858</v>
      </c>
      <c r="IC40" s="2">
        <v>0.86042300000000005</v>
      </c>
      <c r="ID40" s="2">
        <v>-6190</v>
      </c>
      <c r="IF40" s="2">
        <v>2</v>
      </c>
      <c r="IG40" s="2">
        <v>1.2806</v>
      </c>
      <c r="IH40" s="2">
        <v>1.5536000000000001</v>
      </c>
      <c r="II40" s="2">
        <f t="shared" si="63"/>
        <v>0.27556990480930599</v>
      </c>
      <c r="IJ40" s="2">
        <v>0.84541299999999997</v>
      </c>
      <c r="IK40" s="2">
        <v>-4555</v>
      </c>
      <c r="IM40" s="2">
        <v>1.8</v>
      </c>
      <c r="IN40" s="2">
        <v>1.0504</v>
      </c>
      <c r="IO40" s="2">
        <v>1.4355</v>
      </c>
      <c r="IP40" s="2">
        <f t="shared" si="64"/>
        <v>0.30012823862263199</v>
      </c>
      <c r="IQ40" s="2">
        <v>0.86966299999999996</v>
      </c>
      <c r="IR40" s="2">
        <v>-5171</v>
      </c>
      <c r="IT40" s="2">
        <v>2</v>
      </c>
      <c r="IU40" s="2">
        <v>0.20280000000000001</v>
      </c>
      <c r="IV40" s="2">
        <v>0.74099999999999999</v>
      </c>
      <c r="IW40" s="2">
        <f t="shared" si="65"/>
        <v>0.24024849830557179</v>
      </c>
      <c r="IX40" s="2">
        <v>0.92302399999999996</v>
      </c>
      <c r="IY40" s="2">
        <v>-19882</v>
      </c>
      <c r="JA40" s="2">
        <v>2</v>
      </c>
      <c r="JB40" s="2">
        <v>0.2114</v>
      </c>
      <c r="JC40" s="2">
        <v>0.81969999999999998</v>
      </c>
      <c r="JD40" s="2">
        <f t="shared" si="66"/>
        <v>0.24246553953013289</v>
      </c>
      <c r="JE40" s="2">
        <v>0.91520400000000002</v>
      </c>
      <c r="JF40" s="2">
        <v>-20436</v>
      </c>
      <c r="JH40" s="2">
        <v>2</v>
      </c>
      <c r="JI40" s="2">
        <v>0.4975</v>
      </c>
      <c r="JJ40" s="2">
        <v>1.0628</v>
      </c>
      <c r="JK40" s="2">
        <f t="shared" si="67"/>
        <v>0.36078082514297544</v>
      </c>
      <c r="JL40" s="2">
        <v>0.89146999999999998</v>
      </c>
      <c r="JM40" s="2">
        <v>-11319</v>
      </c>
      <c r="JV40" s="2">
        <v>2</v>
      </c>
      <c r="JW40" s="2">
        <v>0.29089999999999999</v>
      </c>
      <c r="JX40" s="2">
        <v>0.91900000000000004</v>
      </c>
      <c r="JY40" s="2">
        <f t="shared" si="43"/>
        <v>0.37013344629947981</v>
      </c>
      <c r="JZ40" s="2">
        <v>0.90543499999999999</v>
      </c>
      <c r="KA40" s="2">
        <v>-17160</v>
      </c>
      <c r="KC40" s="2">
        <v>2</v>
      </c>
      <c r="KD40" s="2">
        <v>0.19919999999999999</v>
      </c>
      <c r="KE40" s="2">
        <v>0.72909999999999997</v>
      </c>
      <c r="KF40" s="2">
        <f t="shared" si="69"/>
        <v>0.27973646882679271</v>
      </c>
      <c r="KG40" s="2">
        <v>0.92421600000000004</v>
      </c>
      <c r="KH40" s="2">
        <v>-19972</v>
      </c>
    </row>
    <row r="41" spans="1:403" ht="49" customHeight="1">
      <c r="HD41" s="2">
        <v>2.25</v>
      </c>
      <c r="HE41" s="2">
        <v>6.8900000000000003E-2</v>
      </c>
      <c r="HF41" s="2">
        <v>0.41959999999999997</v>
      </c>
      <c r="HG41" s="2">
        <f t="shared" si="59"/>
        <v>0.22906520542400816</v>
      </c>
      <c r="HH41" s="2">
        <v>0.95025199999999999</v>
      </c>
      <c r="HI41" s="2">
        <v>-35053</v>
      </c>
      <c r="HK41" s="2">
        <v>2.25</v>
      </c>
      <c r="HL41" s="2">
        <v>7.8600000000000003E-2</v>
      </c>
      <c r="HM41" s="2">
        <v>0.41820000000000002</v>
      </c>
      <c r="HN41" s="2">
        <f t="shared" si="60"/>
        <v>0.28844530505957</v>
      </c>
      <c r="HO41" s="2">
        <v>0.95042000000000004</v>
      </c>
      <c r="HP41" s="2">
        <v>-32824</v>
      </c>
      <c r="HR41" s="2">
        <v>2.25</v>
      </c>
      <c r="HS41" s="2">
        <v>0.25950000000000001</v>
      </c>
      <c r="HT41" s="2">
        <v>0.82809999999999995</v>
      </c>
      <c r="HU41" s="2">
        <f t="shared" si="61"/>
        <v>0.25766455501059926</v>
      </c>
      <c r="HV41" s="2">
        <v>0.90420299999999998</v>
      </c>
      <c r="HW41" s="2">
        <v>-19699</v>
      </c>
      <c r="HY41" s="2">
        <v>2.25</v>
      </c>
      <c r="HZ41" s="2">
        <v>1.0903</v>
      </c>
      <c r="IA41" s="2">
        <v>1.4530000000000001</v>
      </c>
      <c r="IB41" s="2">
        <f t="shared" si="62"/>
        <v>0.29953110104063707</v>
      </c>
      <c r="IC41" s="2">
        <v>0.83803799999999995</v>
      </c>
      <c r="ID41" s="2">
        <v>-6133</v>
      </c>
      <c r="IF41" s="2">
        <v>2.25</v>
      </c>
      <c r="IG41" s="2">
        <v>1.4993000000000001</v>
      </c>
      <c r="IH41" s="2">
        <v>1.641</v>
      </c>
      <c r="II41" s="2">
        <f t="shared" si="63"/>
        <v>0.29969285158747061</v>
      </c>
      <c r="IJ41" s="2">
        <v>0.81909900000000002</v>
      </c>
      <c r="IK41" s="2">
        <v>-3948</v>
      </c>
      <c r="IT41" s="2">
        <v>2.25</v>
      </c>
      <c r="IU41" s="2">
        <v>0.20039999999999999</v>
      </c>
      <c r="IV41" s="2">
        <v>0.75860000000000005</v>
      </c>
      <c r="IW41" s="2">
        <f t="shared" si="65"/>
        <v>0.26239942705547814</v>
      </c>
      <c r="IX41" s="2">
        <v>0.91187700000000005</v>
      </c>
      <c r="IY41" s="2">
        <v>-22861</v>
      </c>
      <c r="JA41" s="2">
        <v>2.25</v>
      </c>
      <c r="JB41" s="2">
        <v>0.21160000000000001</v>
      </c>
      <c r="JC41" s="2">
        <v>0.84079999999999999</v>
      </c>
      <c r="JD41" s="2">
        <f t="shared" si="66"/>
        <v>0.26474964867072931</v>
      </c>
      <c r="JE41" s="2">
        <v>0.90280300000000002</v>
      </c>
      <c r="JF41" s="2">
        <v>-23325</v>
      </c>
      <c r="JH41" s="2">
        <v>2.25</v>
      </c>
      <c r="JI41" s="2">
        <v>0.51639999999999997</v>
      </c>
      <c r="JJ41" s="2">
        <v>1.0911</v>
      </c>
      <c r="JK41" s="2">
        <f t="shared" si="67"/>
        <v>0.38836413657946267</v>
      </c>
      <c r="JL41" s="2">
        <v>0.87574600000000002</v>
      </c>
      <c r="JM41" s="2">
        <v>-12583</v>
      </c>
      <c r="JV41" s="2">
        <v>2.25</v>
      </c>
      <c r="JW41" s="2">
        <v>0.29509999999999997</v>
      </c>
      <c r="JX41" s="2">
        <v>0.9415</v>
      </c>
      <c r="JY41" s="2">
        <f t="shared" si="43"/>
        <v>0.39798660774853906</v>
      </c>
      <c r="JZ41" s="2">
        <v>0.89181900000000003</v>
      </c>
      <c r="KA41" s="2">
        <v>-19443</v>
      </c>
      <c r="KC41" s="2">
        <v>2.25</v>
      </c>
      <c r="KD41" s="2">
        <v>0.19550000000000001</v>
      </c>
      <c r="KE41" s="2">
        <v>0.74170000000000003</v>
      </c>
      <c r="KF41" s="2">
        <f t="shared" si="69"/>
        <v>0.30407105696177705</v>
      </c>
      <c r="KG41" s="2">
        <v>0.91375099999999998</v>
      </c>
      <c r="KH41" s="2">
        <v>-22991</v>
      </c>
    </row>
    <row r="42" spans="1:403" ht="49" customHeight="1">
      <c r="HD42" s="2">
        <v>2.5</v>
      </c>
      <c r="HE42" s="2">
        <v>6.4299999999999996E-2</v>
      </c>
      <c r="HF42" s="2">
        <v>0.41189999999999999</v>
      </c>
      <c r="HG42" s="2">
        <f>$HD$2*HD42/(1+$HD$2*HD42)</f>
        <v>0.24819979090556685</v>
      </c>
      <c r="HH42" s="2">
        <v>0.94587100000000002</v>
      </c>
      <c r="HI42" s="2">
        <v>-40093</v>
      </c>
      <c r="HK42" s="2">
        <v>2.5</v>
      </c>
      <c r="HL42" s="2">
        <v>7.3400000000000007E-2</v>
      </c>
      <c r="HM42" s="2">
        <v>0.41139999999999999</v>
      </c>
      <c r="HN42" s="2">
        <f t="shared" si="60"/>
        <v>0.31054207198964617</v>
      </c>
      <c r="HO42" s="2">
        <v>0.94592500000000002</v>
      </c>
      <c r="HP42" s="2">
        <v>-37618</v>
      </c>
      <c r="HR42" s="2">
        <v>2.5</v>
      </c>
      <c r="HS42" s="2">
        <v>0.2555</v>
      </c>
      <c r="HT42" s="2">
        <v>0.83069999999999999</v>
      </c>
      <c r="HU42" s="2">
        <f t="shared" si="61"/>
        <v>0.27832565489872002</v>
      </c>
      <c r="HV42" s="2">
        <v>0.89382499999999998</v>
      </c>
      <c r="HW42" s="2">
        <v>-22222</v>
      </c>
      <c r="HY42" s="2">
        <v>2.5</v>
      </c>
      <c r="HZ42" s="2">
        <v>1.2191000000000001</v>
      </c>
      <c r="IA42" s="2">
        <v>1.5137</v>
      </c>
      <c r="IB42" s="2">
        <f t="shared" si="62"/>
        <v>0.32209269240157601</v>
      </c>
      <c r="IC42" s="2">
        <v>0.81503199999999998</v>
      </c>
      <c r="ID42" s="2">
        <v>-5866</v>
      </c>
      <c r="IF42" s="2">
        <v>2.5</v>
      </c>
      <c r="IG42" s="2">
        <v>1.7532000000000001</v>
      </c>
      <c r="IH42" s="2">
        <v>1.7255</v>
      </c>
      <c r="II42" s="2">
        <f t="shared" si="63"/>
        <v>0.32226102127266776</v>
      </c>
      <c r="IJ42" s="2">
        <v>0.792045</v>
      </c>
      <c r="IK42" s="2">
        <v>-3049</v>
      </c>
      <c r="IT42" s="2">
        <v>2.5</v>
      </c>
      <c r="IU42" s="2">
        <v>0.1996</v>
      </c>
      <c r="IV42" s="2">
        <v>0.77929999999999999</v>
      </c>
      <c r="IW42" s="2">
        <f t="shared" si="65"/>
        <v>0.28329530498221567</v>
      </c>
      <c r="IX42" s="2">
        <v>0.900057</v>
      </c>
      <c r="IY42" s="2">
        <v>-25854</v>
      </c>
      <c r="JA42" s="2">
        <v>2.5</v>
      </c>
      <c r="JB42" s="2">
        <v>0.21290000000000001</v>
      </c>
      <c r="JC42" s="2">
        <v>0.86280000000000001</v>
      </c>
      <c r="JD42" s="2">
        <f t="shared" si="66"/>
        <v>0.28576017562300193</v>
      </c>
      <c r="JE42" s="2">
        <v>0.88995999999999997</v>
      </c>
      <c r="JF42" s="2">
        <v>-26208</v>
      </c>
      <c r="JH42" s="2">
        <v>2.5</v>
      </c>
      <c r="JI42" s="2">
        <v>0.53620000000000001</v>
      </c>
      <c r="JJ42" s="2">
        <v>1.1176999999999999</v>
      </c>
      <c r="JK42" s="2">
        <f t="shared" si="67"/>
        <v>0.4136653957277785</v>
      </c>
      <c r="JL42" s="2">
        <v>0.85983200000000004</v>
      </c>
      <c r="JM42" s="2">
        <v>-13776</v>
      </c>
      <c r="JV42" s="2">
        <v>2.5</v>
      </c>
      <c r="JW42" s="2">
        <v>0.30030000000000001</v>
      </c>
      <c r="JX42" s="2">
        <v>0.96389999999999998</v>
      </c>
      <c r="JY42" s="2">
        <f t="shared" si="43"/>
        <v>0.42348071385886349</v>
      </c>
      <c r="JZ42" s="2">
        <v>0.87789200000000001</v>
      </c>
      <c r="KA42" s="2">
        <v>-21696</v>
      </c>
      <c r="KC42" s="2">
        <v>2.5</v>
      </c>
      <c r="KD42" s="2">
        <v>0.1933</v>
      </c>
      <c r="KE42" s="2">
        <v>0.75680000000000003</v>
      </c>
      <c r="KF42" s="2">
        <f t="shared" si="69"/>
        <v>0.32681506310536579</v>
      </c>
      <c r="KG42" s="2">
        <v>0.90279799999999999</v>
      </c>
      <c r="KH42" s="2">
        <v>-26037</v>
      </c>
    </row>
    <row r="43" spans="1:403" ht="49" customHeight="1">
      <c r="HD43" s="2">
        <v>2.75</v>
      </c>
      <c r="HE43" s="2">
        <v>6.0299999999999999E-2</v>
      </c>
      <c r="HF43" s="2">
        <v>0.40479999999999999</v>
      </c>
      <c r="HG43" s="2">
        <f t="shared" ref="HG43:HG45" si="115">$HD$2*HD43/(1+$HD$2*HD43)</f>
        <v>0.26640754041349396</v>
      </c>
      <c r="HH43" s="2">
        <v>0.94161399999999995</v>
      </c>
      <c r="HI43" s="2">
        <v>-45255</v>
      </c>
      <c r="HK43" s="2">
        <v>2.613</v>
      </c>
      <c r="HL43" s="2">
        <v>7.1300000000000002E-2</v>
      </c>
      <c r="HM43" s="2">
        <v>0.40899999999999997</v>
      </c>
      <c r="HN43" s="2">
        <f t="shared" si="60"/>
        <v>0.32008569032197381</v>
      </c>
      <c r="HO43" s="2">
        <v>0.94387799999999999</v>
      </c>
      <c r="HP43" s="2">
        <v>-39825</v>
      </c>
      <c r="HR43" s="2">
        <v>2.75</v>
      </c>
      <c r="HS43" s="2">
        <v>0.25190000000000001</v>
      </c>
      <c r="HT43" s="2">
        <v>0.8327</v>
      </c>
      <c r="HU43" s="2">
        <f t="shared" si="61"/>
        <v>0.29786779546401604</v>
      </c>
      <c r="HV43" s="2">
        <v>0.88359500000000002</v>
      </c>
      <c r="HW43" s="2">
        <v>-24772</v>
      </c>
      <c r="IF43" s="2">
        <v>2.75</v>
      </c>
      <c r="IG43" s="2">
        <v>2.0455000000000001</v>
      </c>
      <c r="IH43" s="2">
        <v>1.8067</v>
      </c>
      <c r="II43" s="2">
        <f t="shared" si="63"/>
        <v>0.34342003430196982</v>
      </c>
      <c r="IJ43" s="2">
        <v>0.76451000000000002</v>
      </c>
      <c r="IK43" s="2">
        <v>-1862</v>
      </c>
      <c r="IT43" s="2">
        <v>2.75</v>
      </c>
      <c r="IU43" s="2">
        <v>0.20039999999999999</v>
      </c>
      <c r="IV43" s="2">
        <v>0.80300000000000005</v>
      </c>
      <c r="IW43" s="2">
        <f t="shared" si="65"/>
        <v>0.30303985856504212</v>
      </c>
      <c r="IX43" s="2">
        <v>0.88750499999999999</v>
      </c>
      <c r="IY43" s="2">
        <v>-28848</v>
      </c>
      <c r="JA43" s="2">
        <v>2.75</v>
      </c>
      <c r="JB43" s="2">
        <v>0.2152</v>
      </c>
      <c r="JC43" s="2">
        <v>0.88560000000000005</v>
      </c>
      <c r="JD43" s="2">
        <f t="shared" si="66"/>
        <v>0.30560326880872757</v>
      </c>
      <c r="JE43" s="2">
        <v>0.87667300000000004</v>
      </c>
      <c r="JF43" s="2">
        <v>-29074</v>
      </c>
      <c r="JH43" s="2">
        <v>2.75</v>
      </c>
      <c r="JI43" s="2">
        <v>0.55630000000000002</v>
      </c>
      <c r="JJ43" s="2">
        <v>1.1420999999999999</v>
      </c>
      <c r="JK43" s="2">
        <f t="shared" si="67"/>
        <v>0.43695655468941208</v>
      </c>
      <c r="JL43" s="2">
        <v>0.84387599999999996</v>
      </c>
      <c r="JM43" s="2">
        <v>-14901</v>
      </c>
      <c r="KC43" s="2">
        <v>2.75</v>
      </c>
      <c r="KD43" s="2">
        <v>0.1923</v>
      </c>
      <c r="KE43" s="2">
        <v>0.77390000000000003</v>
      </c>
      <c r="KF43" s="2">
        <f t="shared" si="69"/>
        <v>0.34811949978679924</v>
      </c>
      <c r="KG43" s="2">
        <v>0.89134999999999998</v>
      </c>
      <c r="KH43" s="2">
        <v>-29098</v>
      </c>
    </row>
    <row r="44" spans="1:403" ht="49" customHeight="1">
      <c r="HD44" s="2">
        <v>3</v>
      </c>
      <c r="HE44" s="2">
        <v>5.6899999999999999E-2</v>
      </c>
      <c r="HF44" s="2">
        <v>0.3982</v>
      </c>
      <c r="HG44" s="2">
        <f t="shared" si="115"/>
        <v>0.28375420234839094</v>
      </c>
      <c r="HH44" s="2">
        <v>0.93748100000000001</v>
      </c>
      <c r="HI44" s="2">
        <v>-50531</v>
      </c>
      <c r="HR44" s="2">
        <v>3</v>
      </c>
      <c r="HS44" s="2">
        <v>0.24859999999999999</v>
      </c>
      <c r="HT44" s="2">
        <v>0.83389999999999997</v>
      </c>
      <c r="HU44" s="2">
        <f t="shared" si="61"/>
        <v>0.3163794806488428</v>
      </c>
      <c r="HV44" s="2">
        <v>0.87353499999999995</v>
      </c>
      <c r="HW44" s="2">
        <v>-27348</v>
      </c>
      <c r="IF44" s="2">
        <v>3</v>
      </c>
      <c r="IG44" s="2">
        <v>2.3795000000000002</v>
      </c>
      <c r="IH44" s="2">
        <v>1.8844000000000001</v>
      </c>
      <c r="II44" s="2">
        <f t="shared" si="63"/>
        <v>0.36329787658059076</v>
      </c>
      <c r="IJ44" s="2">
        <v>0.73673299999999997</v>
      </c>
      <c r="IK44" s="2">
        <v>-390</v>
      </c>
      <c r="IT44" s="2">
        <v>3</v>
      </c>
      <c r="IU44" s="2">
        <v>0.20250000000000001</v>
      </c>
      <c r="IV44" s="2">
        <v>0.82950000000000002</v>
      </c>
      <c r="IW44" s="2">
        <f t="shared" si="65"/>
        <v>0.32172569045882921</v>
      </c>
      <c r="IX44" s="2">
        <v>0.87415799999999999</v>
      </c>
      <c r="IY44" s="2">
        <v>-31828</v>
      </c>
      <c r="JA44" s="2">
        <v>2.879</v>
      </c>
      <c r="JB44" s="2">
        <v>0.21679999999999999</v>
      </c>
      <c r="JC44" s="2">
        <v>0.89759999999999995</v>
      </c>
      <c r="JD44" s="2">
        <f t="shared" si="66"/>
        <v>0.31541715514164492</v>
      </c>
      <c r="JE44" s="2">
        <v>0.86964399999999997</v>
      </c>
      <c r="JF44" s="2">
        <v>-30545</v>
      </c>
      <c r="JH44" s="2">
        <v>3</v>
      </c>
      <c r="JI44" s="2">
        <v>0.57609999999999995</v>
      </c>
      <c r="JJ44" s="2">
        <v>1.1637999999999999</v>
      </c>
      <c r="JK44" s="2">
        <f t="shared" si="67"/>
        <v>0.45846800512003338</v>
      </c>
      <c r="JL44" s="2">
        <v>0.82803899999999997</v>
      </c>
      <c r="JM44" s="2">
        <v>-15958</v>
      </c>
      <c r="KC44" s="2">
        <v>3</v>
      </c>
      <c r="KD44" s="2">
        <v>0.19220000000000001</v>
      </c>
      <c r="KE44" s="2">
        <v>0.79249999999999998</v>
      </c>
      <c r="KF44" s="2">
        <f t="shared" si="69"/>
        <v>0.36811684944982059</v>
      </c>
      <c r="KG44" s="2">
        <v>0.87942399999999998</v>
      </c>
      <c r="KH44" s="2">
        <v>-32165</v>
      </c>
    </row>
    <row r="45" spans="1:403" ht="49" customHeight="1">
      <c r="HD45" s="2">
        <v>3.1070000000000002</v>
      </c>
      <c r="HE45" s="2">
        <v>5.5500000000000001E-2</v>
      </c>
      <c r="HF45" s="2">
        <v>0.39550000000000002</v>
      </c>
      <c r="HG45" s="2">
        <f t="shared" si="115"/>
        <v>0.29093038854005598</v>
      </c>
      <c r="HH45" s="2">
        <v>0.93574900000000005</v>
      </c>
      <c r="HI45" s="2">
        <v>-52822</v>
      </c>
      <c r="HR45" s="2">
        <v>3.25</v>
      </c>
      <c r="HS45" s="2">
        <v>0.2455</v>
      </c>
      <c r="HT45" s="2">
        <v>0.83450000000000002</v>
      </c>
      <c r="HU45" s="2">
        <f t="shared" si="61"/>
        <v>0.33394012054411643</v>
      </c>
      <c r="HV45" s="2">
        <v>0.86366399999999999</v>
      </c>
      <c r="HW45" s="2">
        <v>-29947</v>
      </c>
      <c r="IF45" s="2">
        <v>3.25</v>
      </c>
      <c r="IG45" s="2">
        <v>2.7585000000000002</v>
      </c>
      <c r="IH45" s="2">
        <v>1.9584999999999999</v>
      </c>
      <c r="II45" s="2">
        <f t="shared" si="63"/>
        <v>0.38200749045237109</v>
      </c>
      <c r="IJ45" s="2">
        <v>0.70892699999999997</v>
      </c>
      <c r="IK45" s="2">
        <v>1359</v>
      </c>
      <c r="IT45" s="2">
        <v>3.25</v>
      </c>
      <c r="IU45" s="2">
        <v>0.20599999999999999</v>
      </c>
      <c r="IV45" s="2">
        <v>0.85899999999999999</v>
      </c>
      <c r="IW45" s="2">
        <f t="shared" si="65"/>
        <v>0.33943573173385883</v>
      </c>
      <c r="IX45" s="2">
        <v>0.85994199999999998</v>
      </c>
      <c r="IY45" s="2">
        <v>-34782</v>
      </c>
      <c r="KC45" s="2">
        <v>3.25</v>
      </c>
      <c r="KD45" s="2">
        <v>0.19289999999999999</v>
      </c>
      <c r="KE45" s="2">
        <v>0.81210000000000004</v>
      </c>
      <c r="KF45" s="2">
        <f t="shared" si="69"/>
        <v>0.38692382204171571</v>
      </c>
      <c r="KG45" s="2">
        <v>0.86705699999999997</v>
      </c>
      <c r="KH45" s="2">
        <v>-35228</v>
      </c>
    </row>
    <row r="46" spans="1:403" ht="49" customHeight="1">
      <c r="HR46" s="2">
        <v>3.5</v>
      </c>
      <c r="HS46" s="2">
        <v>0.2424</v>
      </c>
      <c r="HT46" s="2">
        <v>0.83430000000000004</v>
      </c>
      <c r="HU46" s="2">
        <f t="shared" si="61"/>
        <v>0.35062117013818206</v>
      </c>
      <c r="HV46" s="2">
        <v>0.85399800000000003</v>
      </c>
      <c r="HW46" s="2">
        <v>-32570</v>
      </c>
      <c r="IF46" s="2">
        <v>3.5</v>
      </c>
      <c r="IG46" s="2">
        <v>3.1861000000000002</v>
      </c>
      <c r="IH46" s="2">
        <v>2.0289000000000001</v>
      </c>
      <c r="II46" s="2">
        <f t="shared" si="63"/>
        <v>0.39964892189373641</v>
      </c>
      <c r="IJ46" s="2">
        <v>0.68127300000000002</v>
      </c>
      <c r="IK46" s="2">
        <v>3381</v>
      </c>
      <c r="IT46" s="2">
        <v>3.5</v>
      </c>
      <c r="IU46" s="2">
        <v>0.2109</v>
      </c>
      <c r="IV46" s="2">
        <v>0.89180000000000004</v>
      </c>
      <c r="IW46" s="2">
        <f t="shared" si="65"/>
        <v>0.3562444723931622</v>
      </c>
      <c r="IX46" s="2">
        <v>0.84476300000000004</v>
      </c>
      <c r="IY46" s="2">
        <v>-37699</v>
      </c>
      <c r="KC46" s="2">
        <v>3.3719999999999999</v>
      </c>
      <c r="KD46" s="2">
        <v>0.19350000000000001</v>
      </c>
      <c r="KE46" s="2">
        <v>0.82199999999999995</v>
      </c>
      <c r="KF46" s="2">
        <f t="shared" si="69"/>
        <v>0.39570097829718204</v>
      </c>
      <c r="KG46" s="2">
        <v>0.86087999999999998</v>
      </c>
      <c r="KH46" s="2">
        <v>-36720</v>
      </c>
    </row>
    <row r="47" spans="1:403" ht="49" customHeight="1">
      <c r="HR47" s="2">
        <v>3.75</v>
      </c>
      <c r="HS47" s="2">
        <v>0.23949999999999999</v>
      </c>
      <c r="HT47" s="2">
        <v>0.83360000000000001</v>
      </c>
      <c r="HU47" s="2">
        <f t="shared" si="61"/>
        <v>0.36648710113097416</v>
      </c>
      <c r="HV47" s="2">
        <v>0.84455400000000003</v>
      </c>
      <c r="HW47" s="2">
        <v>-35216</v>
      </c>
      <c r="IF47" s="2">
        <v>3.75</v>
      </c>
      <c r="IG47" s="2">
        <v>3.6657000000000002</v>
      </c>
      <c r="IH47" s="2">
        <v>2.0958999999999999</v>
      </c>
      <c r="II47" s="2">
        <f t="shared" si="63"/>
        <v>0.41631111014737593</v>
      </c>
      <c r="IJ47" s="2">
        <v>0.653918</v>
      </c>
      <c r="IK47" s="2">
        <v>5666</v>
      </c>
      <c r="IT47" s="2">
        <v>3.75</v>
      </c>
      <c r="IU47" s="2">
        <v>0.21729999999999999</v>
      </c>
      <c r="IV47" s="2">
        <v>0.92820000000000003</v>
      </c>
      <c r="IW47" s="2">
        <f t="shared" si="65"/>
        <v>0.3722190086810811</v>
      </c>
      <c r="IX47" s="2">
        <v>0.82850999999999997</v>
      </c>
      <c r="IY47" s="2">
        <v>-40566</v>
      </c>
    </row>
    <row r="48" spans="1:403" ht="49" customHeight="1">
      <c r="HR48" s="2">
        <v>3.806</v>
      </c>
      <c r="HS48" s="2">
        <v>0.2389</v>
      </c>
      <c r="HT48" s="2">
        <v>0.83330000000000004</v>
      </c>
      <c r="HU48" s="2">
        <f t="shared" si="61"/>
        <v>0.36993536551481065</v>
      </c>
      <c r="HV48" s="2">
        <v>0.84247000000000005</v>
      </c>
      <c r="HW48" s="2">
        <v>-35812</v>
      </c>
      <c r="IF48" s="2">
        <v>4</v>
      </c>
      <c r="IG48" s="2">
        <v>4.2009999999999996</v>
      </c>
      <c r="IH48" s="2">
        <v>2.1595</v>
      </c>
      <c r="II48" s="2">
        <f t="shared" si="63"/>
        <v>0.43207338738601375</v>
      </c>
      <c r="IJ48" s="2">
        <v>0.62097000000000002</v>
      </c>
      <c r="IK48" s="2">
        <v>8208</v>
      </c>
      <c r="IT48" s="2">
        <v>4</v>
      </c>
      <c r="IU48" s="2">
        <v>0.22559999999999999</v>
      </c>
      <c r="IV48" s="2">
        <v>0.96879999999999999</v>
      </c>
      <c r="IW48" s="2">
        <f t="shared" si="65"/>
        <v>0.38741993823624765</v>
      </c>
      <c r="IX48" s="2">
        <v>0.81104500000000002</v>
      </c>
      <c r="IY48" s="2">
        <v>-43370</v>
      </c>
    </row>
    <row r="49" spans="240:259" ht="49" customHeight="1">
      <c r="IF49" s="2">
        <v>4.25</v>
      </c>
      <c r="IG49" s="2">
        <v>4.7987000000000002</v>
      </c>
      <c r="IH49" s="2">
        <v>2.2202999999999999</v>
      </c>
      <c r="II49" s="2">
        <f t="shared" si="63"/>
        <v>0.44700674177859806</v>
      </c>
      <c r="IJ49" s="2">
        <v>0.60050199999999998</v>
      </c>
      <c r="IK49" s="2">
        <v>11001</v>
      </c>
      <c r="IT49" s="2">
        <v>4.0519999999999996</v>
      </c>
      <c r="IU49" s="2">
        <v>0.22750000000000001</v>
      </c>
      <c r="IV49" s="2">
        <v>0.9778</v>
      </c>
      <c r="IW49" s="2">
        <f t="shared" si="65"/>
        <v>0.39048971193229581</v>
      </c>
      <c r="IX49" s="2">
        <v>0.80723800000000001</v>
      </c>
      <c r="IY49" s="2">
        <v>-43946</v>
      </c>
    </row>
    <row r="50" spans="240:259" ht="49" customHeight="1">
      <c r="IF50" s="2">
        <v>4.5</v>
      </c>
      <c r="IG50" s="2">
        <v>5.4634</v>
      </c>
      <c r="IH50" s="2">
        <v>2.2786</v>
      </c>
      <c r="II50" s="2">
        <f t="shared" si="63"/>
        <v>0.46117488639168835</v>
      </c>
      <c r="IJ50" s="2">
        <v>0.57454799999999995</v>
      </c>
      <c r="IK50" s="2">
        <v>14038</v>
      </c>
    </row>
    <row r="51" spans="240:259" ht="49" customHeight="1">
      <c r="IF51" s="2">
        <v>4.75</v>
      </c>
      <c r="IG51" s="2">
        <v>6.2039999999999997</v>
      </c>
      <c r="IH51" s="2">
        <v>2.3351000000000002</v>
      </c>
      <c r="II51" s="2">
        <f t="shared" si="63"/>
        <v>0.47463516787878235</v>
      </c>
      <c r="IJ51" s="2">
        <v>0.54910999999999999</v>
      </c>
      <c r="IK51" s="2">
        <v>17314</v>
      </c>
    </row>
    <row r="52" spans="240:259" ht="49" customHeight="1">
      <c r="IF52" s="2">
        <v>5</v>
      </c>
      <c r="IG52" s="2">
        <v>7.0316999999999998</v>
      </c>
      <c r="IH52" s="2">
        <v>2.3904000000000001</v>
      </c>
      <c r="II52" s="2">
        <f t="shared" si="63"/>
        <v>0.48743934229036501</v>
      </c>
      <c r="IJ52" s="2">
        <v>0.52415900000000004</v>
      </c>
      <c r="IK52" s="2">
        <v>20824</v>
      </c>
    </row>
    <row r="53" spans="240:259" ht="49" customHeight="1">
      <c r="IF53" s="2">
        <v>5.25</v>
      </c>
      <c r="IG53" s="2">
        <v>7.9617000000000004</v>
      </c>
      <c r="IH53" s="2">
        <v>2.4455</v>
      </c>
      <c r="II53" s="2">
        <f t="shared" si="63"/>
        <v>0.49963424013502511</v>
      </c>
      <c r="IJ53" s="2">
        <v>0.49963400000000002</v>
      </c>
      <c r="IK53" s="2">
        <v>24566</v>
      </c>
    </row>
    <row r="54" spans="240:259" ht="49" customHeight="1">
      <c r="IF54" s="2">
        <v>5.5</v>
      </c>
      <c r="IG54" s="2">
        <v>9.0150000000000006</v>
      </c>
      <c r="IH54" s="2">
        <v>2.5011999999999999</v>
      </c>
      <c r="II54" s="2">
        <f t="shared" si="63"/>
        <v>0.51126233870765236</v>
      </c>
      <c r="IJ54" s="2">
        <v>0.47545399999999999</v>
      </c>
      <c r="IK54" s="2">
        <v>28538</v>
      </c>
    </row>
  </sheetData>
  <hyperlinks>
    <hyperlink ref="BH1" r:id="rId1" xr:uid="{00000000-0004-0000-0300-000000000000}"/>
    <hyperlink ref="DD1" r:id="rId2" location=":~:text=Table_title:%20Table%201.%20Table_content:%20header:%20%7C%20Compounds,KClO3%20%7C%20DRH:%2097%E2%80%9398%20%7C%20ERH:%20%7C" xr:uid="{00000000-0004-0000-0300-000001000000}"/>
    <hyperlink ref="B3" r:id="rId3" xr:uid="{00000000-0004-0000-0300-000002000000}"/>
    <hyperlink ref="B4" r:id="rId4" location="abstract" xr:uid="{00000000-0004-0000-0300-000003000000}"/>
    <hyperlink ref="B8" r:id="rId5" xr:uid="{00000000-0004-0000-0300-000004000000}"/>
    <hyperlink ref="B9" r:id="rId6" xr:uid="{00000000-0004-0000-0300-000005000000}"/>
    <hyperlink ref="B11" r:id="rId7" xr:uid="{00000000-0004-0000-0300-000006000000}"/>
    <hyperlink ref="B12" r:id="rId8" location="ref-doi_10.1016_j.jct.2016.12.003" xr:uid="{00000000-0004-0000-0300-000007000000}"/>
    <hyperlink ref="B13" r:id="rId9" xr:uid="{00000000-0004-0000-0300-000008000000}"/>
    <hyperlink ref="B14" r:id="rId10" xr:uid="{00000000-0004-0000-0300-000009000000}"/>
    <hyperlink ref="B15" r:id="rId11" xr:uid="{00000000-0004-0000-0300-00000A000000}"/>
    <hyperlink ref="B16" r:id="rId12" xr:uid="{00000000-0004-0000-0300-00000B000000}"/>
    <hyperlink ref="B17" r:id="rId13" location="fig0003" xr:uid="{00000000-0004-0000-0300-00000C000000}"/>
    <hyperlink ref="B19" r:id="rId14" xr:uid="{00000000-0004-0000-0300-00000D000000}"/>
    <hyperlink ref="B20" r:id="rId15" xr:uid="{00000000-0004-0000-0300-00000E000000}"/>
    <hyperlink ref="B21" r:id="rId16" xr:uid="{00000000-0004-0000-0300-00000F000000}"/>
    <hyperlink ref="B22" r:id="rId17" xr:uid="{00000000-0004-0000-0300-000010000000}"/>
    <hyperlink ref="B24" r:id="rId18" xr:uid="{94628BD9-B85F-5E41-9236-27B0F364856F}"/>
    <hyperlink ref="B32" r:id="rId19" display="https://link.springer.com/article/10.1007/s00217-004-0974-6" xr:uid="{9D156998-8D24-E84E-BA69-9B088F7499DF}"/>
  </hyperlinks>
  <pageMargins left="0.7" right="0.7" top="0.75" bottom="0.75" header="0.3" footer="0.3"/>
  <pageSetup orientation="portrait" r:id="rId20"/>
  <drawing r:id="rId2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Data Sources</vt:lpstr>
      <vt:lpstr>Simulation Approaches</vt:lpstr>
      <vt:lpstr>Other Papers</vt:lpstr>
      <vt:lpstr>Endothermic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Peri Bazianos</dc:creator>
  <cp:lastModifiedBy>Clara Drysdale</cp:lastModifiedBy>
  <dcterms:created xsi:type="dcterms:W3CDTF">2026-01-11T09:05:22Z</dcterms:created>
  <dcterms:modified xsi:type="dcterms:W3CDTF">2026-02-22T06:58:43Z</dcterms:modified>
</cp:coreProperties>
</file>