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tuenl-my.sharepoint.com/personal/c_rabelo_caiafa_pereira_tue_nl/Documents/Clara's PhD Manuscript/"/>
    </mc:Choice>
  </mc:AlternateContent>
  <xr:revisionPtr revIDLastSave="15" documentId="8_{CB8C19BD-39D1-479C-870C-5F18ECC61555}" xr6:coauthVersionLast="47" xr6:coauthVersionMax="47" xr10:uidLastSave="{87DCC049-FAE2-4656-8C22-FC42273D4B90}"/>
  <bookViews>
    <workbookView xWindow="28680" yWindow="-120" windowWidth="29040" windowHeight="17520" xr2:uid="{D627D646-93D3-45BF-83A1-F829C9724041}"/>
  </bookViews>
  <sheets>
    <sheet name="Analytical balancing" sheetId="1" r:id="rId1"/>
    <sheet name="Comparison" sheetId="2" r:id="rId2"/>
    <sheet name="Scal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67" i="2" l="1"/>
  <c r="AA67" i="2"/>
  <c r="X67" i="2"/>
  <c r="T67" i="2"/>
  <c r="S67" i="2"/>
  <c r="AB66" i="2"/>
  <c r="X66" i="2"/>
  <c r="W66" i="2"/>
  <c r="T66" i="2"/>
  <c r="AA65" i="2"/>
  <c r="AB64" i="2"/>
  <c r="W64" i="2"/>
  <c r="T64" i="2"/>
  <c r="AB63" i="2"/>
  <c r="X63" i="2"/>
  <c r="T63" i="2"/>
  <c r="S63" i="2"/>
  <c r="AB62" i="2"/>
  <c r="X62" i="2"/>
  <c r="W62" i="2"/>
  <c r="T62" i="2"/>
  <c r="AA61" i="2"/>
  <c r="S61" i="2"/>
  <c r="X60" i="2"/>
  <c r="W60" i="2"/>
  <c r="AB59" i="2"/>
  <c r="AA59" i="2"/>
  <c r="X59" i="2"/>
  <c r="T59" i="2"/>
  <c r="S59" i="2"/>
  <c r="AB58" i="2"/>
  <c r="X58" i="2"/>
  <c r="W58" i="2"/>
  <c r="T58" i="2"/>
  <c r="AA57" i="2"/>
  <c r="AB56" i="2"/>
  <c r="W56" i="2"/>
  <c r="T56" i="2"/>
  <c r="P256" i="1"/>
  <c r="P257" i="1"/>
  <c r="P258" i="1"/>
  <c r="P259" i="1"/>
  <c r="P260" i="1"/>
  <c r="P261" i="1"/>
  <c r="P262" i="1"/>
  <c r="P263" i="1"/>
  <c r="P264" i="1"/>
  <c r="P265" i="1"/>
  <c r="P266" i="1"/>
  <c r="P267" i="1"/>
  <c r="D235" i="1"/>
  <c r="E235" i="1"/>
  <c r="F235" i="1"/>
  <c r="G235" i="1"/>
  <c r="G248" i="1" s="1"/>
  <c r="H235" i="1"/>
  <c r="I235" i="1"/>
  <c r="J235" i="1"/>
  <c r="K235" i="1"/>
  <c r="L235" i="1"/>
  <c r="M235" i="1"/>
  <c r="N235" i="1"/>
  <c r="D236" i="1"/>
  <c r="E236" i="1"/>
  <c r="F236" i="1"/>
  <c r="G236" i="1"/>
  <c r="H236" i="1"/>
  <c r="I236" i="1"/>
  <c r="J236" i="1"/>
  <c r="K236" i="1"/>
  <c r="L236" i="1"/>
  <c r="M236" i="1"/>
  <c r="N236" i="1"/>
  <c r="D237" i="1"/>
  <c r="E237" i="1"/>
  <c r="F237" i="1"/>
  <c r="G237" i="1"/>
  <c r="H237" i="1"/>
  <c r="I237" i="1"/>
  <c r="J237" i="1"/>
  <c r="K237" i="1"/>
  <c r="L237" i="1"/>
  <c r="M237" i="1"/>
  <c r="N237" i="1"/>
  <c r="D238" i="1"/>
  <c r="E238" i="1"/>
  <c r="F238" i="1"/>
  <c r="G238" i="1"/>
  <c r="H238" i="1"/>
  <c r="I238" i="1"/>
  <c r="J238" i="1"/>
  <c r="K238" i="1"/>
  <c r="L238" i="1"/>
  <c r="M238" i="1"/>
  <c r="N238" i="1"/>
  <c r="D239" i="1"/>
  <c r="E239" i="1"/>
  <c r="F239" i="1"/>
  <c r="G239" i="1"/>
  <c r="H239" i="1"/>
  <c r="I239" i="1"/>
  <c r="J239" i="1"/>
  <c r="K239" i="1"/>
  <c r="L239" i="1"/>
  <c r="M239" i="1"/>
  <c r="N239" i="1"/>
  <c r="D240" i="1"/>
  <c r="E240" i="1"/>
  <c r="F240" i="1"/>
  <c r="G240" i="1"/>
  <c r="H240" i="1"/>
  <c r="I240" i="1"/>
  <c r="J240" i="1"/>
  <c r="K240" i="1"/>
  <c r="L240" i="1"/>
  <c r="M240" i="1"/>
  <c r="N240" i="1"/>
  <c r="D241" i="1"/>
  <c r="E241" i="1"/>
  <c r="F241" i="1"/>
  <c r="G241" i="1"/>
  <c r="H241" i="1"/>
  <c r="I241" i="1"/>
  <c r="J241" i="1"/>
  <c r="K241" i="1"/>
  <c r="L241" i="1"/>
  <c r="M241" i="1"/>
  <c r="N241" i="1"/>
  <c r="D242" i="1"/>
  <c r="E242" i="1"/>
  <c r="F242" i="1"/>
  <c r="G242" i="1"/>
  <c r="H242" i="1"/>
  <c r="I242" i="1"/>
  <c r="J242" i="1"/>
  <c r="K242" i="1"/>
  <c r="L242" i="1"/>
  <c r="M242" i="1"/>
  <c r="N242" i="1"/>
  <c r="D243" i="1"/>
  <c r="E243" i="1"/>
  <c r="F243" i="1"/>
  <c r="G243" i="1"/>
  <c r="H243" i="1"/>
  <c r="I243" i="1"/>
  <c r="J243" i="1"/>
  <c r="K243" i="1"/>
  <c r="L243" i="1"/>
  <c r="M243" i="1"/>
  <c r="N243" i="1"/>
  <c r="D244" i="1"/>
  <c r="E244" i="1"/>
  <c r="F244" i="1"/>
  <c r="G244" i="1"/>
  <c r="H244" i="1"/>
  <c r="I244" i="1"/>
  <c r="J244" i="1"/>
  <c r="K244" i="1"/>
  <c r="L244" i="1"/>
  <c r="M244" i="1"/>
  <c r="N244" i="1"/>
  <c r="D245" i="1"/>
  <c r="E245" i="1"/>
  <c r="F245" i="1"/>
  <c r="G245" i="1"/>
  <c r="H245" i="1"/>
  <c r="I245" i="1"/>
  <c r="J245" i="1"/>
  <c r="K245" i="1"/>
  <c r="L245" i="1"/>
  <c r="M245" i="1"/>
  <c r="N245" i="1"/>
  <c r="D246" i="1"/>
  <c r="E246" i="1"/>
  <c r="F246" i="1"/>
  <c r="G246" i="1"/>
  <c r="H246" i="1"/>
  <c r="I246" i="1"/>
  <c r="J246" i="1"/>
  <c r="K246" i="1"/>
  <c r="L246" i="1"/>
  <c r="M246" i="1"/>
  <c r="N246" i="1"/>
  <c r="C236" i="1"/>
  <c r="C237" i="1"/>
  <c r="C238" i="1"/>
  <c r="C239" i="1"/>
  <c r="C240" i="1"/>
  <c r="C241" i="1"/>
  <c r="C242" i="1"/>
  <c r="C243" i="1"/>
  <c r="C244" i="1"/>
  <c r="C245" i="1"/>
  <c r="C246" i="1"/>
  <c r="C235" i="1"/>
  <c r="V5" i="2"/>
  <c r="V6" i="2"/>
  <c r="V7" i="2"/>
  <c r="V8" i="2"/>
  <c r="V9" i="2"/>
  <c r="V10" i="2"/>
  <c r="V11" i="2"/>
  <c r="V12" i="2"/>
  <c r="V13" i="2"/>
  <c r="V14" i="2"/>
  <c r="V15" i="2"/>
  <c r="V4" i="2"/>
  <c r="T72" i="2"/>
  <c r="U72" i="2"/>
  <c r="V72" i="2"/>
  <c r="W72" i="2"/>
  <c r="X72" i="2"/>
  <c r="Y72" i="2"/>
  <c r="Z72" i="2"/>
  <c r="AA72" i="2"/>
  <c r="AB72" i="2"/>
  <c r="AC72" i="2"/>
  <c r="AD72" i="2"/>
  <c r="T73" i="2"/>
  <c r="U73" i="2"/>
  <c r="V73" i="2"/>
  <c r="W73" i="2"/>
  <c r="X73" i="2"/>
  <c r="Y73" i="2"/>
  <c r="Z73" i="2"/>
  <c r="AA73" i="2"/>
  <c r="AB73" i="2"/>
  <c r="AC73" i="2"/>
  <c r="AD73" i="2"/>
  <c r="T74" i="2"/>
  <c r="U74" i="2"/>
  <c r="V74" i="2"/>
  <c r="W74" i="2"/>
  <c r="X74" i="2"/>
  <c r="Y74" i="2"/>
  <c r="Z74" i="2"/>
  <c r="AA74" i="2"/>
  <c r="AB74" i="2"/>
  <c r="AC74" i="2"/>
  <c r="AD74" i="2"/>
  <c r="T75" i="2"/>
  <c r="U75" i="2"/>
  <c r="V75" i="2"/>
  <c r="W75" i="2"/>
  <c r="X75" i="2"/>
  <c r="Y75" i="2"/>
  <c r="Z75" i="2"/>
  <c r="AA75" i="2"/>
  <c r="AB75" i="2"/>
  <c r="AC75" i="2"/>
  <c r="AD75" i="2"/>
  <c r="T76" i="2"/>
  <c r="U76" i="2"/>
  <c r="V76" i="2"/>
  <c r="W76" i="2"/>
  <c r="X76" i="2"/>
  <c r="Y76" i="2"/>
  <c r="Z76" i="2"/>
  <c r="AA76" i="2"/>
  <c r="AB76" i="2"/>
  <c r="AC76" i="2"/>
  <c r="AD76" i="2"/>
  <c r="T77" i="2"/>
  <c r="U77" i="2"/>
  <c r="V77" i="2"/>
  <c r="W77" i="2"/>
  <c r="X77" i="2"/>
  <c r="Y77" i="2"/>
  <c r="Z77" i="2"/>
  <c r="AA77" i="2"/>
  <c r="AB77" i="2"/>
  <c r="AC77" i="2"/>
  <c r="AD77" i="2"/>
  <c r="T78" i="2"/>
  <c r="U78" i="2"/>
  <c r="V78" i="2"/>
  <c r="W78" i="2"/>
  <c r="X78" i="2"/>
  <c r="Y78" i="2"/>
  <c r="Z78" i="2"/>
  <c r="AA78" i="2"/>
  <c r="AB78" i="2"/>
  <c r="AC78" i="2"/>
  <c r="AD78" i="2"/>
  <c r="T79" i="2"/>
  <c r="U79" i="2"/>
  <c r="V79" i="2"/>
  <c r="W79" i="2"/>
  <c r="X79" i="2"/>
  <c r="Y79" i="2"/>
  <c r="Z79" i="2"/>
  <c r="AA79" i="2"/>
  <c r="AB79" i="2"/>
  <c r="AC79" i="2"/>
  <c r="AD79" i="2"/>
  <c r="T80" i="2"/>
  <c r="U80" i="2"/>
  <c r="V80" i="2"/>
  <c r="W80" i="2"/>
  <c r="X80" i="2"/>
  <c r="Y80" i="2"/>
  <c r="Z80" i="2"/>
  <c r="AA80" i="2"/>
  <c r="AB80" i="2"/>
  <c r="AC80" i="2"/>
  <c r="AD80" i="2"/>
  <c r="T81" i="2"/>
  <c r="U81" i="2"/>
  <c r="V81" i="2"/>
  <c r="W81" i="2"/>
  <c r="X81" i="2"/>
  <c r="Y81" i="2"/>
  <c r="Z81" i="2"/>
  <c r="AA81" i="2"/>
  <c r="AB81" i="2"/>
  <c r="AC81" i="2"/>
  <c r="AD81" i="2"/>
  <c r="T82" i="2"/>
  <c r="U82" i="2"/>
  <c r="V82" i="2"/>
  <c r="W82" i="2"/>
  <c r="X82" i="2"/>
  <c r="Y82" i="2"/>
  <c r="Z82" i="2"/>
  <c r="AA82" i="2"/>
  <c r="AB82" i="2"/>
  <c r="AC82" i="2"/>
  <c r="AD82" i="2"/>
  <c r="T83" i="2"/>
  <c r="U83" i="2"/>
  <c r="V83" i="2"/>
  <c r="W83" i="2"/>
  <c r="X83" i="2"/>
  <c r="Y83" i="2"/>
  <c r="Z83" i="2"/>
  <c r="AA83" i="2"/>
  <c r="AB83" i="2"/>
  <c r="AC83" i="2"/>
  <c r="AD83" i="2"/>
  <c r="S73" i="2"/>
  <c r="S74" i="2"/>
  <c r="S75" i="2"/>
  <c r="S76" i="2"/>
  <c r="S77" i="2"/>
  <c r="S78" i="2"/>
  <c r="S79" i="2"/>
  <c r="S80" i="2"/>
  <c r="S81" i="2"/>
  <c r="S82" i="2"/>
  <c r="S83" i="2"/>
  <c r="S72" i="2"/>
  <c r="BD22" i="3" a="1"/>
  <c r="BD22" i="3" s="1"/>
  <c r="BD4" i="3" a="1"/>
  <c r="BD4" i="3" s="1"/>
  <c r="E37" i="3"/>
  <c r="F37" i="3"/>
  <c r="G37" i="3"/>
  <c r="H37" i="3"/>
  <c r="I37" i="3"/>
  <c r="J37" i="3"/>
  <c r="K37" i="3"/>
  <c r="L37" i="3"/>
  <c r="M37" i="3"/>
  <c r="N37" i="3"/>
  <c r="O37" i="3"/>
  <c r="D37" i="3"/>
  <c r="E22" i="3"/>
  <c r="F22" i="3"/>
  <c r="G22" i="3"/>
  <c r="H22" i="3"/>
  <c r="I22" i="3"/>
  <c r="J22" i="3"/>
  <c r="K22" i="3"/>
  <c r="L22" i="3"/>
  <c r="M22" i="3"/>
  <c r="N22" i="3"/>
  <c r="O22" i="3"/>
  <c r="E23" i="3"/>
  <c r="F23" i="3"/>
  <c r="G23" i="3"/>
  <c r="H23" i="3"/>
  <c r="I23" i="3"/>
  <c r="J23" i="3"/>
  <c r="K23" i="3"/>
  <c r="L23" i="3"/>
  <c r="M23" i="3"/>
  <c r="N23" i="3"/>
  <c r="O23" i="3"/>
  <c r="E24" i="3"/>
  <c r="F24" i="3"/>
  <c r="G24" i="3"/>
  <c r="H24" i="3"/>
  <c r="I24" i="3"/>
  <c r="J24" i="3"/>
  <c r="K24" i="3"/>
  <c r="L24" i="3"/>
  <c r="M24" i="3"/>
  <c r="N24" i="3"/>
  <c r="O24" i="3"/>
  <c r="E25" i="3"/>
  <c r="F25" i="3"/>
  <c r="G25" i="3"/>
  <c r="H25" i="3"/>
  <c r="I25" i="3"/>
  <c r="J25" i="3"/>
  <c r="K25" i="3"/>
  <c r="L25" i="3"/>
  <c r="M25" i="3"/>
  <c r="N25" i="3"/>
  <c r="O25" i="3"/>
  <c r="E26" i="3"/>
  <c r="F26" i="3"/>
  <c r="G26" i="3"/>
  <c r="H26" i="3"/>
  <c r="I26" i="3"/>
  <c r="J26" i="3"/>
  <c r="K26" i="3"/>
  <c r="L26" i="3"/>
  <c r="M26" i="3"/>
  <c r="N26" i="3"/>
  <c r="O26" i="3"/>
  <c r="E27" i="3"/>
  <c r="F27" i="3"/>
  <c r="G27" i="3"/>
  <c r="H27" i="3"/>
  <c r="I27" i="3"/>
  <c r="J27" i="3"/>
  <c r="K27" i="3"/>
  <c r="L27" i="3"/>
  <c r="M27" i="3"/>
  <c r="N27" i="3"/>
  <c r="O27" i="3"/>
  <c r="E28" i="3"/>
  <c r="F28" i="3"/>
  <c r="G28" i="3"/>
  <c r="H28" i="3"/>
  <c r="I28" i="3"/>
  <c r="J28" i="3"/>
  <c r="K28" i="3"/>
  <c r="L28" i="3"/>
  <c r="M28" i="3"/>
  <c r="N28" i="3"/>
  <c r="O28" i="3"/>
  <c r="E29" i="3"/>
  <c r="F29" i="3"/>
  <c r="G29" i="3"/>
  <c r="H29" i="3"/>
  <c r="I29" i="3"/>
  <c r="J29" i="3"/>
  <c r="K29" i="3"/>
  <c r="L29" i="3"/>
  <c r="M29" i="3"/>
  <c r="N29" i="3"/>
  <c r="O29" i="3"/>
  <c r="E30" i="3"/>
  <c r="F30" i="3"/>
  <c r="G30" i="3"/>
  <c r="H30" i="3"/>
  <c r="I30" i="3"/>
  <c r="J30" i="3"/>
  <c r="K30" i="3"/>
  <c r="L30" i="3"/>
  <c r="M30" i="3"/>
  <c r="N30" i="3"/>
  <c r="O30" i="3"/>
  <c r="E31" i="3"/>
  <c r="F31" i="3"/>
  <c r="G31" i="3"/>
  <c r="H31" i="3"/>
  <c r="I31" i="3"/>
  <c r="J31" i="3"/>
  <c r="K31" i="3"/>
  <c r="L31" i="3"/>
  <c r="M31" i="3"/>
  <c r="N31" i="3"/>
  <c r="O31" i="3"/>
  <c r="E32" i="3"/>
  <c r="F32" i="3"/>
  <c r="G32" i="3"/>
  <c r="H32" i="3"/>
  <c r="I32" i="3"/>
  <c r="J32" i="3"/>
  <c r="K32" i="3"/>
  <c r="L32" i="3"/>
  <c r="M32" i="3"/>
  <c r="N32" i="3"/>
  <c r="O32" i="3"/>
  <c r="E33" i="3"/>
  <c r="F33" i="3"/>
  <c r="G33" i="3"/>
  <c r="H33" i="3"/>
  <c r="I33" i="3"/>
  <c r="J33" i="3"/>
  <c r="K33" i="3"/>
  <c r="L33" i="3"/>
  <c r="M33" i="3"/>
  <c r="N33" i="3"/>
  <c r="O33" i="3"/>
  <c r="E35" i="3"/>
  <c r="F35" i="3"/>
  <c r="G35" i="3"/>
  <c r="H35" i="3"/>
  <c r="I35" i="3"/>
  <c r="J35" i="3"/>
  <c r="K35" i="3"/>
  <c r="L35" i="3"/>
  <c r="M35" i="3"/>
  <c r="N35" i="3"/>
  <c r="O35" i="3"/>
  <c r="D23" i="3"/>
  <c r="D24" i="3"/>
  <c r="D25" i="3"/>
  <c r="D26" i="3"/>
  <c r="D27" i="3"/>
  <c r="D28" i="3"/>
  <c r="D29" i="3"/>
  <c r="D30" i="3"/>
  <c r="D31" i="3"/>
  <c r="D32" i="3"/>
  <c r="D33" i="3"/>
  <c r="D35" i="3"/>
  <c r="D22" i="3"/>
  <c r="O19" i="3"/>
  <c r="N19" i="3"/>
  <c r="M19" i="3"/>
  <c r="L19" i="3"/>
  <c r="K19" i="3"/>
  <c r="J19" i="3"/>
  <c r="I19" i="3"/>
  <c r="H19" i="3"/>
  <c r="G19" i="3"/>
  <c r="F19" i="3"/>
  <c r="E19" i="3"/>
  <c r="D19" i="3"/>
  <c r="Q17" i="3"/>
  <c r="BF15" i="3"/>
  <c r="U56" i="2"/>
  <c r="V56" i="2"/>
  <c r="X56" i="2"/>
  <c r="Y56" i="2"/>
  <c r="Z56" i="2"/>
  <c r="AA56" i="2"/>
  <c r="AC56" i="2"/>
  <c r="AD56" i="2"/>
  <c r="T57" i="2"/>
  <c r="U57" i="2"/>
  <c r="V57" i="2"/>
  <c r="W57" i="2"/>
  <c r="X57" i="2"/>
  <c r="Y57" i="2"/>
  <c r="Z57" i="2"/>
  <c r="AB57" i="2"/>
  <c r="AC57" i="2"/>
  <c r="AD57" i="2"/>
  <c r="U58" i="2"/>
  <c r="V58" i="2"/>
  <c r="Y58" i="2"/>
  <c r="Z58" i="2"/>
  <c r="AA58" i="2"/>
  <c r="AC58" i="2"/>
  <c r="AD58" i="2"/>
  <c r="U59" i="2"/>
  <c r="V59" i="2"/>
  <c r="W59" i="2"/>
  <c r="Y59" i="2"/>
  <c r="Z59" i="2"/>
  <c r="AC59" i="2"/>
  <c r="AD59" i="2"/>
  <c r="T60" i="2"/>
  <c r="U60" i="2"/>
  <c r="V60" i="2"/>
  <c r="Y60" i="2"/>
  <c r="Z60" i="2"/>
  <c r="AA60" i="2"/>
  <c r="AB60" i="2"/>
  <c r="AC60" i="2"/>
  <c r="AD60" i="2"/>
  <c r="T61" i="2"/>
  <c r="U61" i="2"/>
  <c r="V61" i="2"/>
  <c r="W61" i="2"/>
  <c r="X61" i="2"/>
  <c r="Y61" i="2"/>
  <c r="Z61" i="2"/>
  <c r="AB61" i="2"/>
  <c r="AC61" i="2"/>
  <c r="AD61" i="2"/>
  <c r="U62" i="2"/>
  <c r="V62" i="2"/>
  <c r="Y62" i="2"/>
  <c r="Z62" i="2"/>
  <c r="AA62" i="2"/>
  <c r="AC62" i="2"/>
  <c r="AD62" i="2"/>
  <c r="U63" i="2"/>
  <c r="V63" i="2"/>
  <c r="W63" i="2"/>
  <c r="Y63" i="2"/>
  <c r="Z63" i="2"/>
  <c r="AA63" i="2"/>
  <c r="AC63" i="2"/>
  <c r="AD63" i="2"/>
  <c r="U64" i="2"/>
  <c r="V64" i="2"/>
  <c r="X64" i="2"/>
  <c r="Y64" i="2"/>
  <c r="Z64" i="2"/>
  <c r="AA64" i="2"/>
  <c r="AC64" i="2"/>
  <c r="AD64" i="2"/>
  <c r="T65" i="2"/>
  <c r="U65" i="2"/>
  <c r="V65" i="2"/>
  <c r="W65" i="2"/>
  <c r="X65" i="2"/>
  <c r="Y65" i="2"/>
  <c r="Z65" i="2"/>
  <c r="AB65" i="2"/>
  <c r="AC65" i="2"/>
  <c r="AD65" i="2"/>
  <c r="U66" i="2"/>
  <c r="V66" i="2"/>
  <c r="Y66" i="2"/>
  <c r="Z66" i="2"/>
  <c r="AA66" i="2"/>
  <c r="AC66" i="2"/>
  <c r="AD66" i="2"/>
  <c r="U67" i="2"/>
  <c r="V67" i="2"/>
  <c r="W67" i="2"/>
  <c r="Y67" i="2"/>
  <c r="Z67" i="2"/>
  <c r="AC67" i="2"/>
  <c r="AD67" i="2"/>
  <c r="S57" i="2"/>
  <c r="S58" i="2"/>
  <c r="S60" i="2"/>
  <c r="S62" i="2"/>
  <c r="S64" i="2"/>
  <c r="S65" i="2"/>
  <c r="S66" i="2"/>
  <c r="S56" i="2"/>
  <c r="T40" i="2"/>
  <c r="U40" i="2"/>
  <c r="V40" i="2"/>
  <c r="W40" i="2"/>
  <c r="X40" i="2"/>
  <c r="Y40" i="2"/>
  <c r="Z40" i="2"/>
  <c r="AA40" i="2"/>
  <c r="AB40" i="2"/>
  <c r="AC40" i="2"/>
  <c r="AD40" i="2"/>
  <c r="T41" i="2"/>
  <c r="U41" i="2"/>
  <c r="V41" i="2"/>
  <c r="W41" i="2"/>
  <c r="X41" i="2"/>
  <c r="Y41" i="2"/>
  <c r="Z41" i="2"/>
  <c r="AA41" i="2"/>
  <c r="AB41" i="2"/>
  <c r="AC41" i="2"/>
  <c r="AD41" i="2"/>
  <c r="T42" i="2"/>
  <c r="U42" i="2"/>
  <c r="V42" i="2"/>
  <c r="W42" i="2"/>
  <c r="X42" i="2"/>
  <c r="Y42" i="2"/>
  <c r="Z42" i="2"/>
  <c r="AA42" i="2"/>
  <c r="AB42" i="2"/>
  <c r="AC42" i="2"/>
  <c r="AD42" i="2"/>
  <c r="T43" i="2"/>
  <c r="U43" i="2"/>
  <c r="V43" i="2"/>
  <c r="W43" i="2"/>
  <c r="X43" i="2"/>
  <c r="Y43" i="2"/>
  <c r="Z43" i="2"/>
  <c r="AA43" i="2"/>
  <c r="AB43" i="2"/>
  <c r="AC43" i="2"/>
  <c r="AD43" i="2"/>
  <c r="T44" i="2"/>
  <c r="U44" i="2"/>
  <c r="V44" i="2"/>
  <c r="W44" i="2"/>
  <c r="X44" i="2"/>
  <c r="Y44" i="2"/>
  <c r="Z44" i="2"/>
  <c r="AA44" i="2"/>
  <c r="AB44" i="2"/>
  <c r="AC44" i="2"/>
  <c r="AD44" i="2"/>
  <c r="T45" i="2"/>
  <c r="U45" i="2"/>
  <c r="V45" i="2"/>
  <c r="W45" i="2"/>
  <c r="X45" i="2"/>
  <c r="Y45" i="2"/>
  <c r="Z45" i="2"/>
  <c r="AA45" i="2"/>
  <c r="AB45" i="2"/>
  <c r="AC45" i="2"/>
  <c r="AD45" i="2"/>
  <c r="T46" i="2"/>
  <c r="U46" i="2"/>
  <c r="V46" i="2"/>
  <c r="W46" i="2"/>
  <c r="X46" i="2"/>
  <c r="Y46" i="2"/>
  <c r="Z46" i="2"/>
  <c r="AA46" i="2"/>
  <c r="AB46" i="2"/>
  <c r="AC46" i="2"/>
  <c r="AD46" i="2"/>
  <c r="T47" i="2"/>
  <c r="U47" i="2"/>
  <c r="V47" i="2"/>
  <c r="W47" i="2"/>
  <c r="X47" i="2"/>
  <c r="Y47" i="2"/>
  <c r="Z47" i="2"/>
  <c r="AA47" i="2"/>
  <c r="AB47" i="2"/>
  <c r="AC47" i="2"/>
  <c r="AD47" i="2"/>
  <c r="T48" i="2"/>
  <c r="U48" i="2"/>
  <c r="V48" i="2"/>
  <c r="W48" i="2"/>
  <c r="X48" i="2"/>
  <c r="Y48" i="2"/>
  <c r="Z48" i="2"/>
  <c r="AA48" i="2"/>
  <c r="AB48" i="2"/>
  <c r="AC48" i="2"/>
  <c r="AD48" i="2"/>
  <c r="T49" i="2"/>
  <c r="U49" i="2"/>
  <c r="V49" i="2"/>
  <c r="W49" i="2"/>
  <c r="X49" i="2"/>
  <c r="Y49" i="2"/>
  <c r="Z49" i="2"/>
  <c r="AA49" i="2"/>
  <c r="AB49" i="2"/>
  <c r="AC49" i="2"/>
  <c r="AD49" i="2"/>
  <c r="T50" i="2"/>
  <c r="U50" i="2"/>
  <c r="V50" i="2"/>
  <c r="W50" i="2"/>
  <c r="X50" i="2"/>
  <c r="Y50" i="2"/>
  <c r="Z50" i="2"/>
  <c r="AA50" i="2"/>
  <c r="AB50" i="2"/>
  <c r="AC50" i="2"/>
  <c r="AD50" i="2"/>
  <c r="T51" i="2"/>
  <c r="U51" i="2"/>
  <c r="V51" i="2"/>
  <c r="W51" i="2"/>
  <c r="X51" i="2"/>
  <c r="Y51" i="2"/>
  <c r="Z51" i="2"/>
  <c r="AA51" i="2"/>
  <c r="AB51" i="2"/>
  <c r="AC51" i="2"/>
  <c r="AD51" i="2"/>
  <c r="S41" i="2"/>
  <c r="S42" i="2"/>
  <c r="S43" i="2"/>
  <c r="S44" i="2"/>
  <c r="S45" i="2"/>
  <c r="S46" i="2"/>
  <c r="S47" i="2"/>
  <c r="S48" i="2"/>
  <c r="S49" i="2"/>
  <c r="S50" i="2"/>
  <c r="S51" i="2"/>
  <c r="S40" i="2"/>
  <c r="J4" i="2" a="1"/>
  <c r="J4" i="2" s="1"/>
  <c r="X274" i="1" a="1"/>
  <c r="X274" i="1" s="1"/>
  <c r="D191" i="1"/>
  <c r="E191" i="1"/>
  <c r="F191" i="1"/>
  <c r="G191" i="1"/>
  <c r="H191" i="1"/>
  <c r="I191" i="1"/>
  <c r="J191" i="1"/>
  <c r="K191" i="1"/>
  <c r="L191" i="1"/>
  <c r="M191" i="1"/>
  <c r="N191" i="1"/>
  <c r="C191" i="1"/>
  <c r="AZ100" i="1"/>
  <c r="BC87" i="1" a="1"/>
  <c r="BE92" i="1" s="1"/>
  <c r="D102" i="1"/>
  <c r="E102" i="1"/>
  <c r="F102" i="1"/>
  <c r="G102" i="1"/>
  <c r="H102" i="1"/>
  <c r="I102" i="1"/>
  <c r="J102" i="1"/>
  <c r="K102" i="1"/>
  <c r="L102" i="1"/>
  <c r="M102" i="1"/>
  <c r="N102" i="1"/>
  <c r="C102" i="1"/>
  <c r="P100" i="1"/>
  <c r="E40" i="1"/>
  <c r="F40" i="1"/>
  <c r="K40" i="1"/>
  <c r="L40" i="1"/>
  <c r="N248" i="1" l="1"/>
  <c r="F248" i="1"/>
  <c r="H248" i="1"/>
  <c r="I248" i="1"/>
  <c r="C248" i="1"/>
  <c r="K248" i="1"/>
  <c r="M248" i="1"/>
  <c r="J248" i="1"/>
  <c r="L248" i="1"/>
  <c r="E248" i="1"/>
  <c r="D248" i="1"/>
  <c r="BF23" i="3"/>
  <c r="BF24" i="3"/>
  <c r="BF25" i="3"/>
  <c r="BF26" i="3"/>
  <c r="BF27" i="3"/>
  <c r="BF28" i="3"/>
  <c r="BF29" i="3"/>
  <c r="BF30" i="3"/>
  <c r="BF31" i="3"/>
  <c r="BF32" i="3"/>
  <c r="BF33" i="3"/>
  <c r="BF5" i="3"/>
  <c r="BF6" i="3"/>
  <c r="BF7" i="3"/>
  <c r="BF8" i="3"/>
  <c r="BF9" i="3"/>
  <c r="BF10" i="3"/>
  <c r="BF11" i="3"/>
  <c r="BF12" i="3"/>
  <c r="BF13" i="3"/>
  <c r="BF14" i="3"/>
  <c r="BE95" i="1"/>
  <c r="BE98" i="1"/>
  <c r="BE90" i="1"/>
  <c r="BE91" i="1"/>
  <c r="BE88" i="1"/>
  <c r="BE96" i="1"/>
  <c r="BE94" i="1"/>
  <c r="BC87" i="1"/>
  <c r="R4" i="2" s="1" a="1"/>
  <c r="R4" i="2" s="1"/>
  <c r="BE89" i="1"/>
  <c r="BE97" i="1"/>
  <c r="BE93" i="1"/>
  <c r="BF22" i="3" l="1"/>
  <c r="BF4" i="3"/>
  <c r="BE87" i="1"/>
  <c r="BE100" i="1" s="1"/>
  <c r="D79" i="1" l="1"/>
  <c r="G79" i="1"/>
  <c r="H79" i="1"/>
  <c r="I79" i="1"/>
  <c r="J79" i="1"/>
  <c r="M79" i="1"/>
  <c r="N79" i="1"/>
  <c r="C79" i="1"/>
  <c r="R21" i="1"/>
  <c r="P78" i="1" l="1"/>
  <c r="L76" i="1"/>
  <c r="K76" i="1"/>
  <c r="E76" i="1"/>
  <c r="BC65" i="1" a="1"/>
  <c r="BE75" i="1" s="1"/>
  <c r="N20" i="1"/>
  <c r="N22" i="1" s="1"/>
  <c r="M20" i="1"/>
  <c r="M22" i="1" s="1"/>
  <c r="M30" i="1" s="1"/>
  <c r="L20" i="1"/>
  <c r="L22" i="1" s="1"/>
  <c r="K20" i="1"/>
  <c r="K22" i="1" s="1"/>
  <c r="J20" i="1"/>
  <c r="J22" i="1" s="1"/>
  <c r="J30" i="1" s="1"/>
  <c r="I20" i="1"/>
  <c r="I22" i="1" s="1"/>
  <c r="I39" i="1" s="1"/>
  <c r="H20" i="1"/>
  <c r="H22" i="1" s="1"/>
  <c r="G20" i="1"/>
  <c r="G22" i="1" s="1"/>
  <c r="G29" i="1" s="1"/>
  <c r="F20" i="1"/>
  <c r="F22" i="1" s="1"/>
  <c r="E20" i="1"/>
  <c r="E22" i="1" s="1"/>
  <c r="D20" i="1"/>
  <c r="D22" i="1" s="1"/>
  <c r="D29" i="1" s="1"/>
  <c r="C20" i="1"/>
  <c r="C22" i="1" s="1"/>
  <c r="R19" i="1"/>
  <c r="Q19" i="1"/>
  <c r="C15" i="2" s="1"/>
  <c r="R18" i="1"/>
  <c r="Q18" i="1"/>
  <c r="C14" i="2" s="1"/>
  <c r="R17" i="1"/>
  <c r="Q17" i="1"/>
  <c r="C13" i="2" s="1"/>
  <c r="R16" i="1"/>
  <c r="Q16" i="1"/>
  <c r="C12" i="2" s="1"/>
  <c r="R15" i="1"/>
  <c r="Q15" i="1"/>
  <c r="C11" i="2" s="1"/>
  <c r="R14" i="1"/>
  <c r="Q14" i="1"/>
  <c r="C10" i="2" s="1"/>
  <c r="R13" i="1"/>
  <c r="Q13" i="1"/>
  <c r="C9" i="2" s="1"/>
  <c r="R12" i="1"/>
  <c r="Q12" i="1"/>
  <c r="C8" i="2" s="1"/>
  <c r="R11" i="1"/>
  <c r="Q11" i="1"/>
  <c r="C7" i="2" s="1"/>
  <c r="R10" i="1"/>
  <c r="Q10" i="1"/>
  <c r="C6" i="2" s="1"/>
  <c r="R9" i="1"/>
  <c r="Q9" i="1"/>
  <c r="C5" i="2" s="1"/>
  <c r="Y8" i="1" a="1"/>
  <c r="AE18" i="1" s="1"/>
  <c r="R8" i="1"/>
  <c r="Q8" i="1"/>
  <c r="C4" i="2" s="1"/>
  <c r="AD14" i="3" l="1"/>
  <c r="AD32" i="3"/>
  <c r="G31" i="1"/>
  <c r="D31" i="1"/>
  <c r="G33" i="1"/>
  <c r="AC75" i="1"/>
  <c r="AC97" i="1"/>
  <c r="G35" i="1"/>
  <c r="F79" i="1"/>
  <c r="E79" i="1"/>
  <c r="K79" i="1"/>
  <c r="M26" i="1"/>
  <c r="L79" i="1"/>
  <c r="J26" i="1"/>
  <c r="G27" i="1"/>
  <c r="D27" i="1"/>
  <c r="M28" i="1"/>
  <c r="BE76" i="1"/>
  <c r="BC65" i="1"/>
  <c r="Q4" i="2" s="1" a="1"/>
  <c r="Q4" i="2" s="1"/>
  <c r="BE66" i="1"/>
  <c r="BE67" i="1"/>
  <c r="BE68" i="1"/>
  <c r="BE69" i="1"/>
  <c r="BE70" i="1"/>
  <c r="BE71" i="1"/>
  <c r="BE72" i="1"/>
  <c r="BE73" i="1"/>
  <c r="BE74" i="1"/>
  <c r="AC10" i="1"/>
  <c r="AB24" i="3" s="1"/>
  <c r="AG15" i="1"/>
  <c r="AF29" i="3" s="1"/>
  <c r="AA19" i="1"/>
  <c r="AE10" i="1"/>
  <c r="AC12" i="1"/>
  <c r="AJ13" i="1"/>
  <c r="AI27" i="3" s="1"/>
  <c r="AI15" i="1"/>
  <c r="AG17" i="1"/>
  <c r="AF31" i="3" s="1"/>
  <c r="AB19" i="1"/>
  <c r="AA33" i="3" s="1"/>
  <c r="AJ11" i="1"/>
  <c r="AB17" i="1"/>
  <c r="AA31" i="3" s="1"/>
  <c r="H30" i="1"/>
  <c r="H28" i="1"/>
  <c r="H39" i="1"/>
  <c r="H36" i="1"/>
  <c r="H34" i="1"/>
  <c r="H32" i="1"/>
  <c r="H26" i="1"/>
  <c r="H37" i="1"/>
  <c r="H35" i="1"/>
  <c r="H33" i="1"/>
  <c r="H31" i="1"/>
  <c r="H29" i="1"/>
  <c r="H27" i="1"/>
  <c r="AF10" i="1"/>
  <c r="AC14" i="1"/>
  <c r="AI17" i="1"/>
  <c r="J39" i="1"/>
  <c r="J36" i="1"/>
  <c r="J34" i="1"/>
  <c r="J37" i="1"/>
  <c r="J35" i="1"/>
  <c r="J33" i="1"/>
  <c r="J31" i="1"/>
  <c r="J29" i="1"/>
  <c r="J27" i="1"/>
  <c r="AA9" i="1"/>
  <c r="Z23" i="3" s="1"/>
  <c r="AF12" i="1"/>
  <c r="AE26" i="3" s="1"/>
  <c r="AJ17" i="1"/>
  <c r="C37" i="1"/>
  <c r="C35" i="1"/>
  <c r="C33" i="1"/>
  <c r="C31" i="1"/>
  <c r="C29" i="1"/>
  <c r="C27" i="1"/>
  <c r="C39" i="1"/>
  <c r="C36" i="1"/>
  <c r="C34" i="1"/>
  <c r="C32" i="1"/>
  <c r="C30" i="1"/>
  <c r="C28" i="1"/>
  <c r="C26" i="1"/>
  <c r="M37" i="1"/>
  <c r="M35" i="1"/>
  <c r="M33" i="1"/>
  <c r="M31" i="1"/>
  <c r="M29" i="1"/>
  <c r="M27" i="1"/>
  <c r="M39" i="1"/>
  <c r="M36" i="1"/>
  <c r="J32" i="1"/>
  <c r="M34" i="1"/>
  <c r="AF8" i="1"/>
  <c r="AE22" i="3" s="1"/>
  <c r="Y9" i="1"/>
  <c r="X23" i="3" s="1"/>
  <c r="AE12" i="1"/>
  <c r="AJ15" i="1"/>
  <c r="AI29" i="3" s="1"/>
  <c r="AG19" i="1"/>
  <c r="Y11" i="1"/>
  <c r="X25" i="3" s="1"/>
  <c r="AE14" i="1"/>
  <c r="AC16" i="1"/>
  <c r="AI19" i="1"/>
  <c r="AB9" i="1"/>
  <c r="AA23" i="3" s="1"/>
  <c r="AA11" i="1"/>
  <c r="Z25" i="3" s="1"/>
  <c r="Y13" i="1"/>
  <c r="X27" i="3" s="1"/>
  <c r="AF14" i="1"/>
  <c r="AE16" i="1"/>
  <c r="AC18" i="1"/>
  <c r="AJ19" i="1"/>
  <c r="D37" i="1"/>
  <c r="D35" i="1"/>
  <c r="D39" i="1"/>
  <c r="D36" i="1"/>
  <c r="D34" i="1"/>
  <c r="D32" i="1"/>
  <c r="D30" i="1"/>
  <c r="D28" i="1"/>
  <c r="D26" i="1"/>
  <c r="N31" i="1"/>
  <c r="N37" i="1"/>
  <c r="N35" i="1"/>
  <c r="N33" i="1"/>
  <c r="N29" i="1"/>
  <c r="N27" i="1"/>
  <c r="N39" i="1"/>
  <c r="N36" i="1"/>
  <c r="N34" i="1"/>
  <c r="N32" i="1"/>
  <c r="N30" i="1"/>
  <c r="N28" i="1"/>
  <c r="N26" i="1"/>
  <c r="M32" i="1"/>
  <c r="AE8" i="1"/>
  <c r="AI13" i="1"/>
  <c r="AH27" i="3" s="1"/>
  <c r="AG9" i="1"/>
  <c r="AF23" i="3" s="1"/>
  <c r="AB11" i="1"/>
  <c r="AA25" i="3" s="1"/>
  <c r="AA13" i="1"/>
  <c r="Z27" i="3" s="1"/>
  <c r="Y15" i="1"/>
  <c r="X29" i="3" s="1"/>
  <c r="AF16" i="1"/>
  <c r="AH19" i="1"/>
  <c r="AG33" i="3" s="1"/>
  <c r="Z19" i="1"/>
  <c r="AD18" i="1"/>
  <c r="AC32" i="3" s="1"/>
  <c r="AH17" i="1"/>
  <c r="AG31" i="3" s="1"/>
  <c r="Z17" i="1"/>
  <c r="AD16" i="1"/>
  <c r="AH15" i="1"/>
  <c r="AG29" i="3" s="1"/>
  <c r="Z15" i="1"/>
  <c r="AD14" i="1"/>
  <c r="AC28" i="3" s="1"/>
  <c r="AH13" i="1"/>
  <c r="AG27" i="3" s="1"/>
  <c r="Z13" i="1"/>
  <c r="Y27" i="3" s="1"/>
  <c r="AD12" i="1"/>
  <c r="AC26" i="3" s="1"/>
  <c r="AH11" i="1"/>
  <c r="AG25" i="3" s="1"/>
  <c r="Z11" i="1"/>
  <c r="Y25" i="3" s="1"/>
  <c r="AD10" i="1"/>
  <c r="AC24" i="3" s="1"/>
  <c r="AH9" i="1"/>
  <c r="AG23" i="3" s="1"/>
  <c r="Z9" i="1"/>
  <c r="Y23" i="3" s="1"/>
  <c r="AD8" i="1"/>
  <c r="AC22" i="3" s="1"/>
  <c r="AF19" i="1"/>
  <c r="AE33" i="3" s="1"/>
  <c r="AJ18" i="1"/>
  <c r="AI32" i="3" s="1"/>
  <c r="AB18" i="1"/>
  <c r="AA32" i="3" s="1"/>
  <c r="AF17" i="1"/>
  <c r="AJ16" i="1"/>
  <c r="AB16" i="1"/>
  <c r="AA30" i="3" s="1"/>
  <c r="AF15" i="1"/>
  <c r="AE29" i="3" s="1"/>
  <c r="AJ14" i="1"/>
  <c r="AI28" i="3" s="1"/>
  <c r="AB14" i="1"/>
  <c r="AA28" i="3" s="1"/>
  <c r="AF13" i="1"/>
  <c r="AE27" i="3" s="1"/>
  <c r="AJ12" i="1"/>
  <c r="AI26" i="3" s="1"/>
  <c r="AB12" i="1"/>
  <c r="AA26" i="3" s="1"/>
  <c r="AF11" i="1"/>
  <c r="AE25" i="3" s="1"/>
  <c r="AJ10" i="1"/>
  <c r="AI24" i="3" s="1"/>
  <c r="AB10" i="1"/>
  <c r="AA24" i="3" s="1"/>
  <c r="AF9" i="1"/>
  <c r="AE23" i="3" s="1"/>
  <c r="AJ8" i="1"/>
  <c r="AI22" i="3" s="1"/>
  <c r="AB8" i="1"/>
  <c r="AA22" i="3" s="1"/>
  <c r="AE17" i="1"/>
  <c r="AI14" i="1"/>
  <c r="AE13" i="1"/>
  <c r="AA12" i="1"/>
  <c r="Z26" i="3" s="1"/>
  <c r="AE11" i="1"/>
  <c r="AA10" i="1"/>
  <c r="Z24" i="3" s="1"/>
  <c r="AE9" i="1"/>
  <c r="AA8" i="1"/>
  <c r="Z22" i="3" s="1"/>
  <c r="AD9" i="1"/>
  <c r="Z8" i="1"/>
  <c r="AE19" i="1"/>
  <c r="AI18" i="1"/>
  <c r="AH32" i="3" s="1"/>
  <c r="AA18" i="1"/>
  <c r="Z32" i="3" s="1"/>
  <c r="AI16" i="1"/>
  <c r="AH30" i="3" s="1"/>
  <c r="AA16" i="1"/>
  <c r="Z30" i="3" s="1"/>
  <c r="AE15" i="1"/>
  <c r="AD29" i="3" s="1"/>
  <c r="AA14" i="1"/>
  <c r="Z28" i="3" s="1"/>
  <c r="AI12" i="1"/>
  <c r="AH26" i="3" s="1"/>
  <c r="AI10" i="1"/>
  <c r="AH24" i="3" s="1"/>
  <c r="AI8" i="1"/>
  <c r="AH22" i="3" s="1"/>
  <c r="AD19" i="1"/>
  <c r="AC33" i="3" s="1"/>
  <c r="AH18" i="1"/>
  <c r="AG32" i="3" s="1"/>
  <c r="Z18" i="1"/>
  <c r="Y32" i="3" s="1"/>
  <c r="AD17" i="1"/>
  <c r="AC31" i="3" s="1"/>
  <c r="AH16" i="1"/>
  <c r="AG30" i="3" s="1"/>
  <c r="Z16" i="1"/>
  <c r="Y30" i="3" s="1"/>
  <c r="AD15" i="1"/>
  <c r="AC29" i="3" s="1"/>
  <c r="AH14" i="1"/>
  <c r="AG28" i="3" s="1"/>
  <c r="Z14" i="1"/>
  <c r="Y28" i="3" s="1"/>
  <c r="AD13" i="1"/>
  <c r="AH12" i="1"/>
  <c r="AG26" i="3" s="1"/>
  <c r="Z12" i="1"/>
  <c r="Y26" i="3" s="1"/>
  <c r="AD11" i="1"/>
  <c r="AC25" i="3" s="1"/>
  <c r="AH10" i="1"/>
  <c r="AG24" i="3" s="1"/>
  <c r="Z10" i="1"/>
  <c r="Y24" i="3" s="1"/>
  <c r="AH8" i="1"/>
  <c r="AG22" i="3" s="1"/>
  <c r="AC19" i="1"/>
  <c r="AB33" i="3" s="1"/>
  <c r="AG18" i="1"/>
  <c r="AF32" i="3" s="1"/>
  <c r="Y18" i="1"/>
  <c r="X32" i="3" s="1"/>
  <c r="AC17" i="1"/>
  <c r="AB31" i="3" s="1"/>
  <c r="AG16" i="1"/>
  <c r="AF30" i="3" s="1"/>
  <c r="Y16" i="1"/>
  <c r="AC15" i="1"/>
  <c r="AB29" i="3" s="1"/>
  <c r="AG14" i="1"/>
  <c r="AF28" i="3" s="1"/>
  <c r="Y14" i="1"/>
  <c r="X28" i="3" s="1"/>
  <c r="AC13" i="1"/>
  <c r="AB27" i="3" s="1"/>
  <c r="AG12" i="1"/>
  <c r="AF26" i="3" s="1"/>
  <c r="Y12" i="1"/>
  <c r="X26" i="3" s="1"/>
  <c r="AC11" i="1"/>
  <c r="AB25" i="3" s="1"/>
  <c r="AG10" i="1"/>
  <c r="AF24" i="3" s="1"/>
  <c r="Y10" i="1"/>
  <c r="X24" i="3" s="1"/>
  <c r="AC9" i="1"/>
  <c r="AB23" i="3" s="1"/>
  <c r="AG8" i="1"/>
  <c r="AF22" i="3" s="1"/>
  <c r="Y8" i="1"/>
  <c r="AI9" i="1"/>
  <c r="AH23" i="3" s="1"/>
  <c r="AG11" i="1"/>
  <c r="AF25" i="3" s="1"/>
  <c r="AB13" i="1"/>
  <c r="AA15" i="1"/>
  <c r="Z29" i="3" s="1"/>
  <c r="Y17" i="1"/>
  <c r="AF18" i="1"/>
  <c r="AE32" i="3" s="1"/>
  <c r="AC8" i="1"/>
  <c r="AB22" i="3" s="1"/>
  <c r="AJ9" i="1"/>
  <c r="AI11" i="1"/>
  <c r="AH25" i="3" s="1"/>
  <c r="AG13" i="1"/>
  <c r="AF27" i="3" s="1"/>
  <c r="AB15" i="1"/>
  <c r="AA29" i="3" s="1"/>
  <c r="AA17" i="1"/>
  <c r="Z31" i="3" s="1"/>
  <c r="Y19" i="1"/>
  <c r="G39" i="1"/>
  <c r="G36" i="1"/>
  <c r="G34" i="1"/>
  <c r="G32" i="1"/>
  <c r="G30" i="1"/>
  <c r="G28" i="1"/>
  <c r="G26" i="1"/>
  <c r="G37" i="1"/>
  <c r="J28" i="1"/>
  <c r="D33" i="1"/>
  <c r="I27" i="1"/>
  <c r="I29" i="1"/>
  <c r="I31" i="1"/>
  <c r="I33" i="1"/>
  <c r="I35" i="1"/>
  <c r="I37" i="1"/>
  <c r="I26" i="1"/>
  <c r="I28" i="1"/>
  <c r="I30" i="1"/>
  <c r="I32" i="1"/>
  <c r="I34" i="1"/>
  <c r="I36" i="1"/>
  <c r="AE36" i="1" s="1"/>
  <c r="X12" i="3" l="1"/>
  <c r="X30" i="3"/>
  <c r="AC12" i="3"/>
  <c r="AC30" i="3"/>
  <c r="AA9" i="3"/>
  <c r="AA27" i="3"/>
  <c r="AD13" i="3"/>
  <c r="AD31" i="3"/>
  <c r="Y13" i="3"/>
  <c r="Y31" i="3"/>
  <c r="AD8" i="3"/>
  <c r="AD26" i="3"/>
  <c r="AE6" i="3"/>
  <c r="AE24" i="3"/>
  <c r="AD5" i="3"/>
  <c r="AD23" i="3"/>
  <c r="AH15" i="3"/>
  <c r="AH33" i="3"/>
  <c r="AI13" i="3"/>
  <c r="AI31" i="3"/>
  <c r="AH11" i="3"/>
  <c r="AH29" i="3"/>
  <c r="X22" i="3"/>
  <c r="X4" i="3"/>
  <c r="AC9" i="3"/>
  <c r="AC27" i="3"/>
  <c r="Y15" i="3"/>
  <c r="Y33" i="3"/>
  <c r="AD4" i="3"/>
  <c r="AD22" i="3"/>
  <c r="AI15" i="3"/>
  <c r="AI33" i="3"/>
  <c r="AB12" i="3"/>
  <c r="AB30" i="3"/>
  <c r="AD7" i="3"/>
  <c r="AD25" i="3"/>
  <c r="AB14" i="3"/>
  <c r="AB32" i="3"/>
  <c r="AD10" i="3"/>
  <c r="AD28" i="3"/>
  <c r="AB8" i="3"/>
  <c r="AB26" i="3"/>
  <c r="Y4" i="3"/>
  <c r="Y22" i="3"/>
  <c r="AH10" i="3"/>
  <c r="AH28" i="3"/>
  <c r="AE13" i="3"/>
  <c r="AE31" i="3"/>
  <c r="AB10" i="3"/>
  <c r="AB28" i="3"/>
  <c r="AI7" i="3"/>
  <c r="AI25" i="3"/>
  <c r="AC5" i="3"/>
  <c r="AC23" i="3"/>
  <c r="AI5" i="3"/>
  <c r="AI23" i="3"/>
  <c r="Y11" i="3"/>
  <c r="Y29" i="3"/>
  <c r="AE12" i="3"/>
  <c r="AE30" i="3"/>
  <c r="AD12" i="3"/>
  <c r="AD30" i="3"/>
  <c r="AD6" i="3"/>
  <c r="AD24" i="3"/>
  <c r="X15" i="3"/>
  <c r="X33" i="3"/>
  <c r="X13" i="3"/>
  <c r="X31" i="3"/>
  <c r="AD15" i="3"/>
  <c r="AD33" i="3"/>
  <c r="AD9" i="3"/>
  <c r="AD27" i="3"/>
  <c r="AI12" i="3"/>
  <c r="AI30" i="3"/>
  <c r="AE10" i="3"/>
  <c r="AE28" i="3"/>
  <c r="AF15" i="3"/>
  <c r="AF33" i="3"/>
  <c r="AH13" i="3"/>
  <c r="AH31" i="3"/>
  <c r="Z15" i="3"/>
  <c r="Z33" i="3"/>
  <c r="AD90" i="1"/>
  <c r="AE7" i="3"/>
  <c r="Z91" i="1"/>
  <c r="AA8" i="3"/>
  <c r="Z94" i="1"/>
  <c r="AA11" i="3"/>
  <c r="AA90" i="1"/>
  <c r="AB7" i="3"/>
  <c r="Y93" i="1"/>
  <c r="Z10" i="3"/>
  <c r="AH97" i="1"/>
  <c r="AI14" i="3"/>
  <c r="W87" i="1"/>
  <c r="AA92" i="1"/>
  <c r="AB9" i="3"/>
  <c r="AE97" i="1"/>
  <c r="AF14" i="3"/>
  <c r="AF97" i="1"/>
  <c r="AG14" i="3"/>
  <c r="AG95" i="1"/>
  <c r="AH12" i="3"/>
  <c r="Y89" i="1"/>
  <c r="Z6" i="3"/>
  <c r="AD88" i="1"/>
  <c r="AE5" i="3"/>
  <c r="AH93" i="1"/>
  <c r="AI10" i="3"/>
  <c r="AB87" i="1"/>
  <c r="AC4" i="3"/>
  <c r="AF92" i="1"/>
  <c r="AG9" i="3"/>
  <c r="AD91" i="1"/>
  <c r="AE8" i="3"/>
  <c r="AH92" i="1"/>
  <c r="AI9" i="3"/>
  <c r="W89" i="1"/>
  <c r="X6" i="3"/>
  <c r="AA94" i="1"/>
  <c r="AB11" i="3"/>
  <c r="X89" i="1"/>
  <c r="Y6" i="3"/>
  <c r="AB94" i="1"/>
  <c r="AC11" i="3"/>
  <c r="Y96" i="1"/>
  <c r="Z13" i="3"/>
  <c r="Y94" i="1"/>
  <c r="Z11" i="3"/>
  <c r="AE89" i="1"/>
  <c r="AF6" i="3"/>
  <c r="AF89" i="1"/>
  <c r="AG6" i="3"/>
  <c r="X95" i="1"/>
  <c r="Y12" i="3"/>
  <c r="AG91" i="1"/>
  <c r="AH8" i="3"/>
  <c r="Y92" i="1"/>
  <c r="Z9" i="3"/>
  <c r="AE95" i="1"/>
  <c r="AF12" i="3"/>
  <c r="AF95" i="1"/>
  <c r="AG12" i="3"/>
  <c r="AD94" i="1"/>
  <c r="AE11" i="3"/>
  <c r="X88" i="1"/>
  <c r="Y5" i="3"/>
  <c r="AF76" i="1"/>
  <c r="AG15" i="3"/>
  <c r="AG89" i="1"/>
  <c r="AH6" i="3"/>
  <c r="AB90" i="1"/>
  <c r="AC7" i="3"/>
  <c r="AH91" i="1"/>
  <c r="AI8" i="3"/>
  <c r="Z97" i="1"/>
  <c r="AA14" i="3"/>
  <c r="AF90" i="1"/>
  <c r="AG7" i="3"/>
  <c r="AA87" i="1"/>
  <c r="AB4" i="3"/>
  <c r="AE87" i="1"/>
  <c r="AF4" i="3"/>
  <c r="W93" i="1"/>
  <c r="X10" i="3"/>
  <c r="AA98" i="1"/>
  <c r="AB15" i="3"/>
  <c r="X93" i="1"/>
  <c r="Y10" i="3"/>
  <c r="AB98" i="1"/>
  <c r="AC15" i="3"/>
  <c r="Y97" i="1"/>
  <c r="Z14" i="3"/>
  <c r="Z89" i="1"/>
  <c r="AA6" i="3"/>
  <c r="AB93" i="1"/>
  <c r="AC10" i="3"/>
  <c r="Y88" i="1"/>
  <c r="Z5" i="3"/>
  <c r="AD97" i="1"/>
  <c r="AE14" i="3"/>
  <c r="AA88" i="1"/>
  <c r="AB5" i="3"/>
  <c r="AE93" i="1"/>
  <c r="AF10" i="3"/>
  <c r="AF87" i="1"/>
  <c r="AG4" i="3"/>
  <c r="AF93" i="1"/>
  <c r="AG10" i="3"/>
  <c r="AG87" i="1"/>
  <c r="AH4" i="3"/>
  <c r="AG97" i="1"/>
  <c r="AH14" i="3"/>
  <c r="Y91" i="1"/>
  <c r="Z8" i="3"/>
  <c r="AH89" i="1"/>
  <c r="AI6" i="3"/>
  <c r="Z95" i="1"/>
  <c r="AA12" i="3"/>
  <c r="AF88" i="1"/>
  <c r="AG5" i="3"/>
  <c r="W90" i="1"/>
  <c r="X7" i="3"/>
  <c r="AF94" i="1"/>
  <c r="AG11" i="3"/>
  <c r="W94" i="1"/>
  <c r="X11" i="3"/>
  <c r="AB89" i="1"/>
  <c r="AC6" i="3"/>
  <c r="Z96" i="1"/>
  <c r="AA13" i="3"/>
  <c r="X90" i="1"/>
  <c r="Y7" i="3"/>
  <c r="W92" i="1"/>
  <c r="X9" i="3"/>
  <c r="AH94" i="1"/>
  <c r="AI11" i="3"/>
  <c r="AE94" i="1"/>
  <c r="AF11" i="3"/>
  <c r="Z90" i="1"/>
  <c r="AA7" i="3"/>
  <c r="Y90" i="1"/>
  <c r="Z7" i="3"/>
  <c r="Z98" i="1"/>
  <c r="AA15" i="3"/>
  <c r="AA89" i="1"/>
  <c r="AB6" i="3"/>
  <c r="AE92" i="1"/>
  <c r="AF9" i="3"/>
  <c r="AE90" i="1"/>
  <c r="AF7" i="3"/>
  <c r="W91" i="1"/>
  <c r="X8" i="3"/>
  <c r="AA96" i="1"/>
  <c r="AB13" i="3"/>
  <c r="X91" i="1"/>
  <c r="Y8" i="3"/>
  <c r="AB96" i="1"/>
  <c r="AC13" i="3"/>
  <c r="AC94" i="1"/>
  <c r="AD11" i="3"/>
  <c r="Y87" i="1"/>
  <c r="Z4" i="3"/>
  <c r="Z87" i="1"/>
  <c r="AA4" i="3"/>
  <c r="AD92" i="1"/>
  <c r="AE9" i="3"/>
  <c r="AB91" i="1"/>
  <c r="AC8" i="3"/>
  <c r="AF96" i="1"/>
  <c r="AG13" i="3"/>
  <c r="AE88" i="1"/>
  <c r="AF5" i="3"/>
  <c r="Z88" i="1"/>
  <c r="AA5" i="3"/>
  <c r="W88" i="1"/>
  <c r="X5" i="3"/>
  <c r="AE96" i="1"/>
  <c r="AF13" i="3"/>
  <c r="AG90" i="1"/>
  <c r="AH7" i="3"/>
  <c r="AG88" i="1"/>
  <c r="AH5" i="3"/>
  <c r="AE91" i="1"/>
  <c r="AF8" i="3"/>
  <c r="W97" i="1"/>
  <c r="X14" i="3"/>
  <c r="AF91" i="1"/>
  <c r="AG8" i="3"/>
  <c r="X97" i="1"/>
  <c r="Y14" i="3"/>
  <c r="Y95" i="1"/>
  <c r="Z12" i="3"/>
  <c r="AH87" i="1"/>
  <c r="AI4" i="3"/>
  <c r="Z93" i="1"/>
  <c r="AA10" i="3"/>
  <c r="AD98" i="1"/>
  <c r="AE15" i="3"/>
  <c r="X92" i="1"/>
  <c r="Y9" i="3"/>
  <c r="AB97" i="1"/>
  <c r="AC14" i="3"/>
  <c r="AG92" i="1"/>
  <c r="AH9" i="3"/>
  <c r="AD87" i="1"/>
  <c r="AE4" i="3"/>
  <c r="X65" i="1"/>
  <c r="X87" i="1"/>
  <c r="AB73" i="1"/>
  <c r="AB95" i="1"/>
  <c r="AB31" i="1"/>
  <c r="Z92" i="1"/>
  <c r="AB66" i="1"/>
  <c r="AB88" i="1"/>
  <c r="AC74" i="1"/>
  <c r="AC96" i="1"/>
  <c r="X74" i="1"/>
  <c r="X96" i="1"/>
  <c r="AC69" i="1"/>
  <c r="AC91" i="1"/>
  <c r="AD67" i="1"/>
  <c r="AD89" i="1"/>
  <c r="AH74" i="1"/>
  <c r="AH96" i="1"/>
  <c r="AH66" i="1"/>
  <c r="AH88" i="1"/>
  <c r="AC68" i="1"/>
  <c r="AC90" i="1"/>
  <c r="AH37" i="1"/>
  <c r="AF98" i="1"/>
  <c r="AA75" i="1"/>
  <c r="AA97" i="1"/>
  <c r="AC71" i="1"/>
  <c r="AC93" i="1"/>
  <c r="AA69" i="1"/>
  <c r="AA91" i="1"/>
  <c r="W73" i="1"/>
  <c r="W95" i="1"/>
  <c r="AG71" i="1"/>
  <c r="AG93" i="1"/>
  <c r="AD74" i="1"/>
  <c r="AD96" i="1"/>
  <c r="AA71" i="1"/>
  <c r="AA93" i="1"/>
  <c r="AH68" i="1"/>
  <c r="AH90" i="1"/>
  <c r="AC66" i="1"/>
  <c r="AC88" i="1"/>
  <c r="AG76" i="1"/>
  <c r="AG98" i="1"/>
  <c r="AG72" i="1"/>
  <c r="AG94" i="1"/>
  <c r="AB70" i="1"/>
  <c r="AB92" i="1"/>
  <c r="X76" i="1"/>
  <c r="X98" i="1"/>
  <c r="AH76" i="1"/>
  <c r="AH98" i="1"/>
  <c r="AA73" i="1"/>
  <c r="AA95" i="1"/>
  <c r="X72" i="1"/>
  <c r="X94" i="1"/>
  <c r="AD73" i="1"/>
  <c r="AD95" i="1"/>
  <c r="AC73" i="1"/>
  <c r="AC95" i="1"/>
  <c r="AC67" i="1"/>
  <c r="AC89" i="1"/>
  <c r="AC65" i="1"/>
  <c r="AC87" i="1"/>
  <c r="W76" i="1"/>
  <c r="W98" i="1"/>
  <c r="W74" i="1"/>
  <c r="W96" i="1"/>
  <c r="AC76" i="1"/>
  <c r="AC98" i="1"/>
  <c r="AC70" i="1"/>
  <c r="AC92" i="1"/>
  <c r="AH73" i="1"/>
  <c r="AH95" i="1"/>
  <c r="AD71" i="1"/>
  <c r="AD93" i="1"/>
  <c r="AG37" i="1"/>
  <c r="AE98" i="1"/>
  <c r="AG74" i="1"/>
  <c r="AG96" i="1"/>
  <c r="AA37" i="1"/>
  <c r="Y98" i="1"/>
  <c r="AG31" i="1"/>
  <c r="AE70" i="1"/>
  <c r="Y30" i="1"/>
  <c r="W69" i="1"/>
  <c r="AC35" i="1"/>
  <c r="AA74" i="1"/>
  <c r="AD35" i="1"/>
  <c r="AB74" i="1"/>
  <c r="AE33" i="1"/>
  <c r="AC72" i="1"/>
  <c r="AA26" i="1"/>
  <c r="Y65" i="1"/>
  <c r="AF31" i="1"/>
  <c r="AD70" i="1"/>
  <c r="AJ36" i="1"/>
  <c r="AH75" i="1"/>
  <c r="AH35" i="1"/>
  <c r="AF74" i="1"/>
  <c r="AG27" i="1"/>
  <c r="AE66" i="1"/>
  <c r="AI29" i="1"/>
  <c r="AG68" i="1"/>
  <c r="AI27" i="1"/>
  <c r="AG66" i="1"/>
  <c r="AG30" i="1"/>
  <c r="AE69" i="1"/>
  <c r="Y36" i="1"/>
  <c r="W75" i="1"/>
  <c r="AH30" i="1"/>
  <c r="AF69" i="1"/>
  <c r="Z36" i="1"/>
  <c r="X75" i="1"/>
  <c r="AJ26" i="1"/>
  <c r="AH65" i="1"/>
  <c r="AB32" i="1"/>
  <c r="Z71" i="1"/>
  <c r="AF37" i="1"/>
  <c r="AD76" i="1"/>
  <c r="Z31" i="1"/>
  <c r="X70" i="1"/>
  <c r="AD36" i="1"/>
  <c r="AB75" i="1"/>
  <c r="AI31" i="1"/>
  <c r="AG70" i="1"/>
  <c r="AF26" i="1"/>
  <c r="AD65" i="1"/>
  <c r="AF30" i="1"/>
  <c r="AD69" i="1"/>
  <c r="AJ31" i="1"/>
  <c r="AH70" i="1"/>
  <c r="M40" i="1"/>
  <c r="I40" i="1"/>
  <c r="AC26" i="1"/>
  <c r="AA65" i="1"/>
  <c r="AG26" i="1"/>
  <c r="AE65" i="1"/>
  <c r="Y32" i="1"/>
  <c r="W71" i="1"/>
  <c r="AC37" i="1"/>
  <c r="AA76" i="1"/>
  <c r="Z32" i="1"/>
  <c r="X71" i="1"/>
  <c r="AD37" i="1"/>
  <c r="AB76" i="1"/>
  <c r="AA36" i="1"/>
  <c r="Y75" i="1"/>
  <c r="AB28" i="1"/>
  <c r="Z67" i="1"/>
  <c r="AF33" i="1"/>
  <c r="AD72" i="1"/>
  <c r="Z27" i="1"/>
  <c r="X66" i="1"/>
  <c r="AD32" i="1"/>
  <c r="AB71" i="1"/>
  <c r="AA27" i="1"/>
  <c r="Y66" i="1"/>
  <c r="AE76" i="1"/>
  <c r="Z28" i="1"/>
  <c r="X67" i="1"/>
  <c r="AI28" i="1"/>
  <c r="AG67" i="1"/>
  <c r="AF29" i="1"/>
  <c r="AD68" i="1"/>
  <c r="AD28" i="1"/>
  <c r="AB67" i="1"/>
  <c r="AH33" i="1"/>
  <c r="AF72" i="1"/>
  <c r="Y33" i="1"/>
  <c r="W72" i="1"/>
  <c r="AB35" i="1"/>
  <c r="Z74" i="1"/>
  <c r="AG29" i="1"/>
  <c r="AE68" i="1"/>
  <c r="Z30" i="1"/>
  <c r="X69" i="1"/>
  <c r="AB26" i="1"/>
  <c r="Z65" i="1"/>
  <c r="AD30" i="1"/>
  <c r="AB69" i="1"/>
  <c r="AA34" i="1"/>
  <c r="Y73" i="1"/>
  <c r="D40" i="1"/>
  <c r="AB34" i="1"/>
  <c r="Z73" i="1"/>
  <c r="N40" i="1"/>
  <c r="Y29" i="1"/>
  <c r="W68" i="1"/>
  <c r="G40" i="1"/>
  <c r="AA33" i="1"/>
  <c r="Y72" i="1"/>
  <c r="AG28" i="1"/>
  <c r="AE67" i="1"/>
  <c r="AH28" i="1"/>
  <c r="AF67" i="1"/>
  <c r="Z34" i="1"/>
  <c r="X73" i="1"/>
  <c r="AI30" i="1"/>
  <c r="AG69" i="1"/>
  <c r="AB30" i="1"/>
  <c r="Z69" i="1"/>
  <c r="Z29" i="1"/>
  <c r="X68" i="1"/>
  <c r="AA31" i="1"/>
  <c r="Y70" i="1"/>
  <c r="Y31" i="1"/>
  <c r="W70" i="1"/>
  <c r="AJ33" i="1"/>
  <c r="AH72" i="1"/>
  <c r="H40" i="1"/>
  <c r="AG33" i="1"/>
  <c r="AE72" i="1"/>
  <c r="Y76" i="1"/>
  <c r="Y26" i="1"/>
  <c r="W65" i="1"/>
  <c r="AC31" i="1"/>
  <c r="AA70" i="1"/>
  <c r="AG36" i="1"/>
  <c r="AE75" i="1"/>
  <c r="AH36" i="1"/>
  <c r="AF75" i="1"/>
  <c r="AI34" i="1"/>
  <c r="AG73" i="1"/>
  <c r="AA28" i="1"/>
  <c r="Y67" i="1"/>
  <c r="AF27" i="1"/>
  <c r="AD66" i="1"/>
  <c r="AJ32" i="1"/>
  <c r="AH71" i="1"/>
  <c r="AD26" i="1"/>
  <c r="AB65" i="1"/>
  <c r="AH31" i="1"/>
  <c r="AF70" i="1"/>
  <c r="AF36" i="1"/>
  <c r="AD75" i="1"/>
  <c r="AC27" i="1"/>
  <c r="AA66" i="1"/>
  <c r="AG32" i="1"/>
  <c r="AE71" i="1"/>
  <c r="AH26" i="1"/>
  <c r="AF65" i="1"/>
  <c r="AH32" i="1"/>
  <c r="AF71" i="1"/>
  <c r="AI26" i="1"/>
  <c r="AG65" i="1"/>
  <c r="AI36" i="1"/>
  <c r="AG75" i="1"/>
  <c r="AA30" i="1"/>
  <c r="Y69" i="1"/>
  <c r="AJ28" i="1"/>
  <c r="AH67" i="1"/>
  <c r="AH27" i="1"/>
  <c r="AF66" i="1"/>
  <c r="C40" i="1"/>
  <c r="Y28" i="1"/>
  <c r="W67" i="1"/>
  <c r="AC33" i="1"/>
  <c r="AA72" i="1"/>
  <c r="AD33" i="1"/>
  <c r="AB72" i="1"/>
  <c r="AA35" i="1"/>
  <c r="Y74" i="1"/>
  <c r="AB33" i="1"/>
  <c r="Z72" i="1"/>
  <c r="AC29" i="1"/>
  <c r="AA68" i="1"/>
  <c r="AG34" i="1"/>
  <c r="AE73" i="1"/>
  <c r="AD29" i="1"/>
  <c r="AB68" i="1"/>
  <c r="AH34" i="1"/>
  <c r="AF73" i="1"/>
  <c r="AA32" i="1"/>
  <c r="Y71" i="1"/>
  <c r="AJ30" i="1"/>
  <c r="AH69" i="1"/>
  <c r="AB36" i="1"/>
  <c r="Z75" i="1"/>
  <c r="AH29" i="1"/>
  <c r="AF68" i="1"/>
  <c r="AB29" i="1"/>
  <c r="Z68" i="1"/>
  <c r="AA29" i="1"/>
  <c r="Y68" i="1"/>
  <c r="AB37" i="1"/>
  <c r="Z76" i="1"/>
  <c r="AC28" i="1"/>
  <c r="AA67" i="1"/>
  <c r="J40" i="1"/>
  <c r="AB27" i="1"/>
  <c r="Z66" i="1"/>
  <c r="Y27" i="1"/>
  <c r="W66" i="1"/>
  <c r="AG35" i="1"/>
  <c r="AE74" i="1"/>
  <c r="Z70" i="1"/>
  <c r="BE65" i="1"/>
  <c r="AE27" i="1"/>
  <c r="AJ27" i="1"/>
  <c r="AD31" i="1"/>
  <c r="Z37" i="1"/>
  <c r="AE26" i="1"/>
  <c r="AJ37" i="1"/>
  <c r="AC34" i="1"/>
  <c r="AJ35" i="1"/>
  <c r="AI33" i="1"/>
  <c r="AE29" i="1"/>
  <c r="AC36" i="1"/>
  <c r="Z33" i="1"/>
  <c r="AF34" i="1"/>
  <c r="AE34" i="1"/>
  <c r="AC30" i="1"/>
  <c r="AE32" i="1"/>
  <c r="Y37" i="1"/>
  <c r="Y35" i="1"/>
  <c r="AE37" i="1"/>
  <c r="AE31" i="1"/>
  <c r="AJ34" i="1"/>
  <c r="AF32" i="1"/>
  <c r="AE28" i="1"/>
  <c r="Y34" i="1"/>
  <c r="Z26" i="1"/>
  <c r="AI32" i="1"/>
  <c r="AF35" i="1"/>
  <c r="AD34" i="1"/>
  <c r="AI35" i="1"/>
  <c r="AD27" i="1"/>
  <c r="AE35" i="1"/>
  <c r="Z35" i="1"/>
  <c r="AE30" i="1"/>
  <c r="AC32" i="1"/>
  <c r="AJ29" i="1"/>
  <c r="AF28" i="1"/>
  <c r="AI37" i="1"/>
  <c r="AM22" i="3" l="1" a="1"/>
  <c r="AM4" i="3" a="1"/>
  <c r="AL87" i="1" a="1"/>
  <c r="AL87" i="1" s="1"/>
  <c r="AY87" i="1" s="1" a="1"/>
  <c r="C44" i="1" a="1"/>
  <c r="K55" i="1" s="1"/>
  <c r="AL65" i="1" a="1"/>
  <c r="AL65" i="1" s="1"/>
  <c r="AV32" i="3" l="1"/>
  <c r="AP28" i="3"/>
  <c r="AM29" i="3"/>
  <c r="AP29" i="3"/>
  <c r="AN30" i="3"/>
  <c r="AO32" i="3"/>
  <c r="AW31" i="3"/>
  <c r="AU32" i="3"/>
  <c r="AQ24" i="3"/>
  <c r="AT24" i="3"/>
  <c r="AR25" i="3"/>
  <c r="AM32" i="3"/>
  <c r="AO29" i="3"/>
  <c r="AM30" i="3"/>
  <c r="AV27" i="3"/>
  <c r="AR26" i="3"/>
  <c r="AU31" i="3"/>
  <c r="AX31" i="3"/>
  <c r="AM31" i="3"/>
  <c r="AQ27" i="3"/>
  <c r="AN33" i="3"/>
  <c r="AW32" i="3"/>
  <c r="AQ28" i="3"/>
  <c r="AU22" i="3"/>
  <c r="AW22" i="3"/>
  <c r="AS23" i="3"/>
  <c r="AM27" i="3"/>
  <c r="AN28" i="3"/>
  <c r="AT29" i="3"/>
  <c r="AT23" i="3"/>
  <c r="AU29" i="3"/>
  <c r="AX29" i="3"/>
  <c r="AV30" i="3"/>
  <c r="AV22" i="3"/>
  <c r="AS25" i="3"/>
  <c r="AW26" i="3"/>
  <c r="AS24" i="3"/>
  <c r="AQ25" i="3"/>
  <c r="AS31" i="3"/>
  <c r="AP22" i="3"/>
  <c r="AT25" i="3"/>
  <c r="AM23" i="3"/>
  <c r="AO31" i="3"/>
  <c r="AR31" i="3"/>
  <c r="AO33" i="3"/>
  <c r="AX22" i="3"/>
  <c r="AS28" i="3"/>
  <c r="AS27" i="3"/>
  <c r="AX25" i="3"/>
  <c r="AO30" i="3"/>
  <c r="AT33" i="3"/>
  <c r="AV31" i="3"/>
  <c r="AV33" i="3"/>
  <c r="AT32" i="3"/>
  <c r="AP31" i="3"/>
  <c r="AX23" i="3"/>
  <c r="AS26" i="3"/>
  <c r="AR22" i="3"/>
  <c r="AW23" i="3"/>
  <c r="AQ26" i="3"/>
  <c r="AX28" i="3"/>
  <c r="AM28" i="3"/>
  <c r="AT31" i="3"/>
  <c r="AP30" i="3"/>
  <c r="AS33" i="3"/>
  <c r="AQ22" i="3"/>
  <c r="AT22" i="3"/>
  <c r="AR23" i="3"/>
  <c r="AW24" i="3"/>
  <c r="AO26" i="3"/>
  <c r="AQ32" i="3"/>
  <c r="AR33" i="3"/>
  <c r="AN25" i="3"/>
  <c r="AN23" i="3"/>
  <c r="AW29" i="3"/>
  <c r="AU30" i="3"/>
  <c r="AN29" i="3"/>
  <c r="AV29" i="3"/>
  <c r="AW27" i="3"/>
  <c r="AM33" i="3"/>
  <c r="AO23" i="3"/>
  <c r="AQ30" i="3"/>
  <c r="AN27" i="3"/>
  <c r="AS30" i="3"/>
  <c r="AP23" i="3"/>
  <c r="AP27" i="3"/>
  <c r="AU33" i="3"/>
  <c r="AR32" i="3"/>
  <c r="AU25" i="3"/>
  <c r="AX24" i="3"/>
  <c r="AR29" i="3"/>
  <c r="AP24" i="3"/>
  <c r="AW33" i="3"/>
  <c r="AV23" i="3"/>
  <c r="AR30" i="3"/>
  <c r="AN22" i="3"/>
  <c r="AU23" i="3"/>
  <c r="AV24" i="3"/>
  <c r="AS32" i="3"/>
  <c r="AU24" i="3"/>
  <c r="AT26" i="3"/>
  <c r="AO27" i="3"/>
  <c r="AQ33" i="3"/>
  <c r="AS22" i="3"/>
  <c r="AQ23" i="3"/>
  <c r="AW25" i="3"/>
  <c r="AU27" i="3"/>
  <c r="AX27" i="3"/>
  <c r="AV28" i="3"/>
  <c r="AR24" i="3"/>
  <c r="AX32" i="3"/>
  <c r="AN31" i="3"/>
  <c r="AM25" i="3"/>
  <c r="AP25" i="3"/>
  <c r="AN26" i="3"/>
  <c r="AW30" i="3"/>
  <c r="AO28" i="3"/>
  <c r="AO25" i="3"/>
  <c r="AM26" i="3"/>
  <c r="AX30" i="3"/>
  <c r="AU28" i="3"/>
  <c r="AX26" i="3"/>
  <c r="AP33" i="3"/>
  <c r="AM24" i="3"/>
  <c r="AT30" i="3"/>
  <c r="AR28" i="3"/>
  <c r="AQ31" i="3"/>
  <c r="AN24" i="3"/>
  <c r="AO22" i="3"/>
  <c r="AP26" i="3"/>
  <c r="AQ29" i="3"/>
  <c r="AS29" i="3"/>
  <c r="AV26" i="3"/>
  <c r="AT28" i="3"/>
  <c r="AT27" i="3"/>
  <c r="AM22" i="3"/>
  <c r="AO24" i="3"/>
  <c r="AV25" i="3"/>
  <c r="AN32" i="3"/>
  <c r="AX33" i="3"/>
  <c r="AU26" i="3"/>
  <c r="AP32" i="3"/>
  <c r="AW28" i="3"/>
  <c r="AR27" i="3"/>
  <c r="AR15" i="3"/>
  <c r="AN9" i="3"/>
  <c r="AN5" i="3"/>
  <c r="AQ5" i="3"/>
  <c r="AQ14" i="3"/>
  <c r="AX15" i="3"/>
  <c r="AO5" i="3"/>
  <c r="AT7" i="3"/>
  <c r="AM5" i="3"/>
  <c r="AT6" i="3"/>
  <c r="AM7" i="3"/>
  <c r="AS5" i="3"/>
  <c r="AR13" i="3"/>
  <c r="AT15" i="3"/>
  <c r="AN4" i="3"/>
  <c r="AW4" i="3"/>
  <c r="AR6" i="3"/>
  <c r="AP10" i="3"/>
  <c r="AX14" i="3"/>
  <c r="AW15" i="3"/>
  <c r="AR10" i="3"/>
  <c r="AU10" i="3"/>
  <c r="AV5" i="3"/>
  <c r="AM6" i="3"/>
  <c r="AX13" i="3"/>
  <c r="AO12" i="3"/>
  <c r="AQ10" i="3"/>
  <c r="AX11" i="3"/>
  <c r="AR14" i="3"/>
  <c r="AU13" i="3"/>
  <c r="AO8" i="3"/>
  <c r="AO9" i="3"/>
  <c r="AR9" i="3"/>
  <c r="AM13" i="3"/>
  <c r="AW7" i="3"/>
  <c r="AR8" i="3"/>
  <c r="AU8" i="3"/>
  <c r="AQ9" i="3"/>
  <c r="AV15" i="3"/>
  <c r="AP4" i="3"/>
  <c r="AN11" i="3"/>
  <c r="AQ11" i="3"/>
  <c r="AR5" i="3"/>
  <c r="AU9" i="3"/>
  <c r="AU15" i="3"/>
  <c r="AT9" i="3"/>
  <c r="AT8" i="3"/>
  <c r="AM15" i="3"/>
  <c r="AS13" i="3"/>
  <c r="AS14" i="3"/>
  <c r="AV14" i="3"/>
  <c r="AW5" i="3"/>
  <c r="AX5" i="3"/>
  <c r="AV13" i="3"/>
  <c r="AM14" i="3"/>
  <c r="AS15" i="3"/>
  <c r="AS6" i="3"/>
  <c r="AV6" i="3"/>
  <c r="AX4" i="3"/>
  <c r="AP8" i="3"/>
  <c r="AO10" i="3"/>
  <c r="AV11" i="3"/>
  <c r="AN7" i="3"/>
  <c r="AQ7" i="3"/>
  <c r="AU14" i="3"/>
  <c r="AX8" i="3"/>
  <c r="AU5" i="3"/>
  <c r="AP7" i="3"/>
  <c r="AW14" i="3"/>
  <c r="AT14" i="3"/>
  <c r="AX10" i="3"/>
  <c r="AS4" i="3"/>
  <c r="AV4" i="3"/>
  <c r="AV9" i="3"/>
  <c r="AW11" i="3"/>
  <c r="AO6" i="3"/>
  <c r="AO7" i="3"/>
  <c r="AR7" i="3"/>
  <c r="AR4" i="3"/>
  <c r="AP11" i="3"/>
  <c r="AR12" i="3"/>
  <c r="AU12" i="3"/>
  <c r="AU7" i="3"/>
  <c r="AO13" i="3"/>
  <c r="AM11" i="3"/>
  <c r="AT12" i="3"/>
  <c r="AP6" i="3"/>
  <c r="AT4" i="3"/>
  <c r="AS11" i="3"/>
  <c r="AS12" i="3"/>
  <c r="AV12" i="3"/>
  <c r="AO11" i="3"/>
  <c r="AN8" i="3"/>
  <c r="AP12" i="3"/>
  <c r="AP14" i="3"/>
  <c r="AN15" i="3"/>
  <c r="AT5" i="3"/>
  <c r="AX6" i="3"/>
  <c r="AX12" i="3"/>
  <c r="AS10" i="3"/>
  <c r="AQ8" i="3"/>
  <c r="AO14" i="3"/>
  <c r="AO15" i="3"/>
  <c r="AN12" i="3"/>
  <c r="AM10" i="3"/>
  <c r="AX9" i="3"/>
  <c r="AT11" i="3"/>
  <c r="AP5" i="3"/>
  <c r="AS9" i="3"/>
  <c r="AU4" i="3"/>
  <c r="AS7" i="3"/>
  <c r="AS8" i="3"/>
  <c r="AV8" i="3"/>
  <c r="AP9" i="3"/>
  <c r="AU6" i="3"/>
  <c r="AV7" i="3"/>
  <c r="AM8" i="3"/>
  <c r="AM4" i="3"/>
  <c r="AW6" i="3"/>
  <c r="AQ6" i="3"/>
  <c r="AX7" i="3"/>
  <c r="AO4" i="3"/>
  <c r="AW13" i="3"/>
  <c r="AN6" i="3"/>
  <c r="AW10" i="3"/>
  <c r="AN14" i="3"/>
  <c r="AQ4" i="3"/>
  <c r="AP15" i="3"/>
  <c r="AQ15" i="3"/>
  <c r="AW8" i="3"/>
  <c r="AM9" i="3"/>
  <c r="AM12" i="3"/>
  <c r="AU11" i="3"/>
  <c r="AT10" i="3"/>
  <c r="AN13" i="3"/>
  <c r="AW9" i="3"/>
  <c r="AQ12" i="3"/>
  <c r="AQ13" i="3"/>
  <c r="AP13" i="3"/>
  <c r="AR11" i="3"/>
  <c r="AT13" i="3"/>
  <c r="AN10" i="3"/>
  <c r="AW12" i="3"/>
  <c r="AV10" i="3"/>
  <c r="D5" i="2"/>
  <c r="D13" i="2"/>
  <c r="D6" i="2"/>
  <c r="D14" i="2"/>
  <c r="D7" i="2"/>
  <c r="D15" i="2"/>
  <c r="D8" i="2"/>
  <c r="D9" i="2"/>
  <c r="D10" i="2"/>
  <c r="D11" i="2"/>
  <c r="D12" i="2"/>
  <c r="AL101" i="1" a="1"/>
  <c r="AL101" i="1" s="1"/>
  <c r="S136" i="1" s="1" a="1"/>
  <c r="S136" i="1" s="1"/>
  <c r="H50" i="1"/>
  <c r="E51" i="1"/>
  <c r="J48" i="1"/>
  <c r="C46" i="1"/>
  <c r="D44" i="1"/>
  <c r="L54" i="1"/>
  <c r="I53" i="1"/>
  <c r="F52" i="1"/>
  <c r="C51" i="1"/>
  <c r="D51" i="1"/>
  <c r="M51" i="1"/>
  <c r="F49" i="1"/>
  <c r="K46" i="1"/>
  <c r="L44" i="1"/>
  <c r="H55" i="1"/>
  <c r="E54" i="1"/>
  <c r="N52" i="1"/>
  <c r="G46" i="1"/>
  <c r="L51" i="1"/>
  <c r="I52" i="1"/>
  <c r="N49" i="1"/>
  <c r="K52" i="1"/>
  <c r="M54" i="1"/>
  <c r="J53" i="1"/>
  <c r="C47" i="1"/>
  <c r="H52" i="1"/>
  <c r="E53" i="1"/>
  <c r="J50" i="1"/>
  <c r="C48" i="1"/>
  <c r="D46" i="1"/>
  <c r="M44" i="1"/>
  <c r="I55" i="1"/>
  <c r="F54" i="1"/>
  <c r="C53" i="1"/>
  <c r="D53" i="1"/>
  <c r="M53" i="1"/>
  <c r="F51" i="1"/>
  <c r="K48" i="1"/>
  <c r="L46" i="1"/>
  <c r="I45" i="1"/>
  <c r="F44" i="1"/>
  <c r="N54" i="1"/>
  <c r="K53" i="1"/>
  <c r="L53" i="1"/>
  <c r="I54" i="1"/>
  <c r="J46" i="1"/>
  <c r="C44" i="1"/>
  <c r="K54" i="1"/>
  <c r="H47" i="1"/>
  <c r="E46" i="1"/>
  <c r="N44" i="1"/>
  <c r="J55" i="1"/>
  <c r="G54" i="1"/>
  <c r="D49" i="1"/>
  <c r="I44" i="1"/>
  <c r="M49" i="1"/>
  <c r="E55" i="1"/>
  <c r="F47" i="1"/>
  <c r="J52" i="1"/>
  <c r="K44" i="1"/>
  <c r="C50" i="1"/>
  <c r="G55" i="1"/>
  <c r="D48" i="1"/>
  <c r="H53" i="1"/>
  <c r="M46" i="1"/>
  <c r="E52" i="1"/>
  <c r="J45" i="1"/>
  <c r="N50" i="1"/>
  <c r="G44" i="1"/>
  <c r="K49" i="1"/>
  <c r="C55" i="1"/>
  <c r="D45" i="1"/>
  <c r="M45" i="1"/>
  <c r="H44" i="1"/>
  <c r="N53" i="1"/>
  <c r="G51" i="1"/>
  <c r="H49" i="1"/>
  <c r="E48" i="1"/>
  <c r="N46" i="1"/>
  <c r="K45" i="1"/>
  <c r="L45" i="1"/>
  <c r="I46" i="1"/>
  <c r="H54" i="1"/>
  <c r="J54" i="1"/>
  <c r="C52" i="1"/>
  <c r="D50" i="1"/>
  <c r="M48" i="1"/>
  <c r="J47" i="1"/>
  <c r="K51" i="1"/>
  <c r="H46" i="1"/>
  <c r="E47" i="1"/>
  <c r="J44" i="1"/>
  <c r="F55" i="1"/>
  <c r="G47" i="1"/>
  <c r="H45" i="1"/>
  <c r="L50" i="1"/>
  <c r="E44" i="1"/>
  <c r="I49" i="1"/>
  <c r="F48" i="1"/>
  <c r="G52" i="1"/>
  <c r="D47" i="1"/>
  <c r="M47" i="1"/>
  <c r="F45" i="1"/>
  <c r="N55" i="1"/>
  <c r="G53" i="1"/>
  <c r="H51" i="1"/>
  <c r="E50" i="1"/>
  <c r="N48" i="1"/>
  <c r="K47" i="1"/>
  <c r="L47" i="1"/>
  <c r="I48" i="1"/>
  <c r="N45" i="1"/>
  <c r="D55" i="1"/>
  <c r="C54" i="1"/>
  <c r="D52" i="1"/>
  <c r="M50" i="1"/>
  <c r="J49" i="1"/>
  <c r="G48" i="1"/>
  <c r="H48" i="1"/>
  <c r="E49" i="1"/>
  <c r="N51" i="1"/>
  <c r="G49" i="1"/>
  <c r="L52" i="1"/>
  <c r="I51" i="1"/>
  <c r="F50" i="1"/>
  <c r="C49" i="1"/>
  <c r="L49" i="1"/>
  <c r="E45" i="1"/>
  <c r="I50" i="1"/>
  <c r="M55" i="1"/>
  <c r="N47" i="1"/>
  <c r="F53" i="1"/>
  <c r="G45" i="1"/>
  <c r="K50" i="1"/>
  <c r="L55" i="1"/>
  <c r="L48" i="1"/>
  <c r="D54" i="1"/>
  <c r="I47" i="1"/>
  <c r="M52" i="1"/>
  <c r="F46" i="1"/>
  <c r="J51" i="1"/>
  <c r="C45" i="1"/>
  <c r="G50" i="1"/>
  <c r="AY87" i="1"/>
  <c r="D4" i="2" s="1"/>
  <c r="BA90" i="1"/>
  <c r="BD95" i="1"/>
  <c r="BF95" i="1" s="1"/>
  <c r="BD93" i="1"/>
  <c r="BF93" i="1" s="1"/>
  <c r="BA91" i="1"/>
  <c r="BD91" i="1"/>
  <c r="BF91" i="1" s="1"/>
  <c r="BA88" i="1"/>
  <c r="BA98" i="1"/>
  <c r="BD96" i="1"/>
  <c r="BF96" i="1" s="1"/>
  <c r="BD92" i="1"/>
  <c r="BF92" i="1" s="1"/>
  <c r="BA92" i="1"/>
  <c r="BD94" i="1"/>
  <c r="BF94" i="1" s="1"/>
  <c r="BA93" i="1"/>
  <c r="BD88" i="1"/>
  <c r="BF88" i="1" s="1"/>
  <c r="BA97" i="1"/>
  <c r="BD98" i="1"/>
  <c r="BF98" i="1" s="1"/>
  <c r="BA96" i="1"/>
  <c r="BD89" i="1"/>
  <c r="BF89" i="1" s="1"/>
  <c r="BA94" i="1"/>
  <c r="BD90" i="1"/>
  <c r="BF90" i="1" s="1"/>
  <c r="BA89" i="1"/>
  <c r="BA95" i="1"/>
  <c r="BD97" i="1"/>
  <c r="BF97" i="1" s="1"/>
  <c r="AS74" i="1"/>
  <c r="AT70" i="1"/>
  <c r="AR70" i="1"/>
  <c r="AP74" i="1"/>
  <c r="AV69" i="1"/>
  <c r="AO70" i="1"/>
  <c r="AN65" i="1"/>
  <c r="AM75" i="1"/>
  <c r="AR67" i="1"/>
  <c r="AU74" i="1"/>
  <c r="AP72" i="1"/>
  <c r="AM70" i="1"/>
  <c r="AP66" i="1"/>
  <c r="AL76" i="1"/>
  <c r="AO68" i="1"/>
  <c r="AL66" i="1"/>
  <c r="AR75" i="1"/>
  <c r="AU67" i="1"/>
  <c r="AV67" i="1"/>
  <c r="AL69" i="1"/>
  <c r="AQ67" i="1"/>
  <c r="AS75" i="1"/>
  <c r="AP73" i="1"/>
  <c r="AS65" i="1"/>
  <c r="AO69" i="1"/>
  <c r="AV72" i="1"/>
  <c r="AQ70" i="1"/>
  <c r="AS68" i="1"/>
  <c r="AU65" i="1"/>
  <c r="AQ75" i="1"/>
  <c r="AT65" i="1"/>
  <c r="AQ65" i="1"/>
  <c r="AS73" i="1"/>
  <c r="AP71" i="1"/>
  <c r="AW69" i="1"/>
  <c r="AM73" i="1"/>
  <c r="AR65" i="1"/>
  <c r="AL75" i="1"/>
  <c r="AU72" i="1"/>
  <c r="AN73" i="1"/>
  <c r="AR72" i="1"/>
  <c r="AW70" i="1"/>
  <c r="AT68" i="1"/>
  <c r="AR68" i="1"/>
  <c r="AU75" i="1"/>
  <c r="AN68" i="1"/>
  <c r="AM71" i="1"/>
  <c r="AO71" i="1"/>
  <c r="AL73" i="1"/>
  <c r="AU70" i="1"/>
  <c r="AT67" i="1"/>
  <c r="AT76" i="1"/>
  <c r="AW68" i="1"/>
  <c r="AV73" i="1"/>
  <c r="AV70" i="1"/>
  <c r="AQ68" i="1"/>
  <c r="AN71" i="1"/>
  <c r="AP70" i="1"/>
  <c r="AM68" i="1"/>
  <c r="AO76" i="1"/>
  <c r="AL74" i="1"/>
  <c r="AO66" i="1"/>
  <c r="AS72" i="1"/>
  <c r="AR73" i="1"/>
  <c r="AP75" i="1"/>
  <c r="AP65" i="1"/>
  <c r="AQ72" i="1"/>
  <c r="AT72" i="1"/>
  <c r="AS70" i="1"/>
  <c r="AW72" i="1"/>
  <c r="AO67" i="1"/>
  <c r="AN70" i="1"/>
  <c r="AM72" i="1"/>
  <c r="AN69" i="1"/>
  <c r="AL68" i="1"/>
  <c r="AM65" i="1"/>
  <c r="AQ76" i="1"/>
  <c r="AV68" i="1"/>
  <c r="AQ66" i="1"/>
  <c r="AM76" i="1"/>
  <c r="AL67" i="1"/>
  <c r="AM66" i="1"/>
  <c r="AO74" i="1"/>
  <c r="AT66" i="1"/>
  <c r="AN76" i="1"/>
  <c r="AU73" i="1"/>
  <c r="AN66" i="1"/>
  <c r="AT75" i="1"/>
  <c r="AQ73" i="1"/>
  <c r="AV75" i="1"/>
  <c r="AW67" i="1"/>
  <c r="AS71" i="1"/>
  <c r="AP69" i="1"/>
  <c r="AV71" i="1"/>
  <c r="AO75" i="1"/>
  <c r="AN74" i="1"/>
  <c r="AU71" i="1"/>
  <c r="AW73" i="1"/>
  <c r="AT73" i="1"/>
  <c r="AQ71" i="1"/>
  <c r="AT69" i="1"/>
  <c r="AL72" i="1"/>
  <c r="AO73" i="1"/>
  <c r="AN75" i="1"/>
  <c r="AR71" i="1"/>
  <c r="AM69" i="1"/>
  <c r="AR74" i="1"/>
  <c r="AL71" i="1"/>
  <c r="AU68" i="1"/>
  <c r="AW76" i="1"/>
  <c r="AT74" i="1"/>
  <c r="AW66" i="1"/>
  <c r="AL70" i="1"/>
  <c r="AR76" i="1"/>
  <c r="AR66" i="1"/>
  <c r="AR69" i="1"/>
  <c r="AM67" i="1"/>
  <c r="AU76" i="1"/>
  <c r="AN67" i="1"/>
  <c r="AV65" i="1"/>
  <c r="AS69" i="1"/>
  <c r="AP67" i="1"/>
  <c r="AV76" i="1"/>
  <c r="AQ74" i="1"/>
  <c r="AV66" i="1"/>
  <c r="AP76" i="1"/>
  <c r="AM74" i="1"/>
  <c r="AO65" i="1"/>
  <c r="AW71" i="1"/>
  <c r="AO72" i="1"/>
  <c r="AS67" i="1"/>
  <c r="AV74" i="1"/>
  <c r="AS76" i="1"/>
  <c r="AP68" i="1"/>
  <c r="AU66" i="1"/>
  <c r="AW74" i="1"/>
  <c r="AW75" i="1"/>
  <c r="AS66" i="1"/>
  <c r="AN72" i="1"/>
  <c r="AU69" i="1"/>
  <c r="AW65" i="1"/>
  <c r="AT71" i="1"/>
  <c r="AQ69" i="1"/>
  <c r="AZ22" i="3" l="1" a="1"/>
  <c r="F188" i="1"/>
  <c r="O142" i="1"/>
  <c r="D189" i="1"/>
  <c r="H185" i="1"/>
  <c r="C179" i="1"/>
  <c r="AP41" i="2"/>
  <c r="BD41" i="2" s="1"/>
  <c r="AM42" i="2"/>
  <c r="BA42" i="2" s="1"/>
  <c r="AJ43" i="2"/>
  <c r="AX43" i="2" s="1"/>
  <c r="AR43" i="2"/>
  <c r="BF43" i="2" s="1"/>
  <c r="AO44" i="2"/>
  <c r="BC44" i="2" s="1"/>
  <c r="AL45" i="2"/>
  <c r="AZ45" i="2" s="1"/>
  <c r="AI46" i="2"/>
  <c r="AW46" i="2" s="1"/>
  <c r="AQ46" i="2"/>
  <c r="BE46" i="2" s="1"/>
  <c r="AN47" i="2"/>
  <c r="BB47" i="2" s="1"/>
  <c r="AK48" i="2"/>
  <c r="AY48" i="2" s="1"/>
  <c r="AS48" i="2"/>
  <c r="BG48" i="2" s="1"/>
  <c r="AP49" i="2"/>
  <c r="BD49" i="2" s="1"/>
  <c r="AM50" i="2"/>
  <c r="BA50" i="2" s="1"/>
  <c r="AJ51" i="2"/>
  <c r="AX51" i="2" s="1"/>
  <c r="AR51" i="2"/>
  <c r="BF51" i="2" s="1"/>
  <c r="AH47" i="2"/>
  <c r="AV47" i="2" s="1"/>
  <c r="AI41" i="2"/>
  <c r="AW41" i="2" s="1"/>
  <c r="AQ41" i="2"/>
  <c r="BE41" i="2" s="1"/>
  <c r="AN42" i="2"/>
  <c r="BB42" i="2" s="1"/>
  <c r="AK43" i="2"/>
  <c r="AY43" i="2" s="1"/>
  <c r="AS43" i="2"/>
  <c r="BG43" i="2" s="1"/>
  <c r="AP44" i="2"/>
  <c r="BD44" i="2" s="1"/>
  <c r="AM45" i="2"/>
  <c r="BA45" i="2" s="1"/>
  <c r="AJ46" i="2"/>
  <c r="AX46" i="2" s="1"/>
  <c r="AR46" i="2"/>
  <c r="BF46" i="2" s="1"/>
  <c r="AO47" i="2"/>
  <c r="BC47" i="2" s="1"/>
  <c r="AL48" i="2"/>
  <c r="AZ48" i="2" s="1"/>
  <c r="AI49" i="2"/>
  <c r="AW49" i="2" s="1"/>
  <c r="AQ49" i="2"/>
  <c r="BE49" i="2" s="1"/>
  <c r="AN50" i="2"/>
  <c r="BB50" i="2" s="1"/>
  <c r="AK51" i="2"/>
  <c r="AY51" i="2" s="1"/>
  <c r="AS51" i="2"/>
  <c r="BG51" i="2" s="1"/>
  <c r="AH48" i="2"/>
  <c r="AV48" i="2" s="1"/>
  <c r="AJ41" i="2"/>
  <c r="AX41" i="2" s="1"/>
  <c r="AR41" i="2"/>
  <c r="BF41" i="2" s="1"/>
  <c r="AO42" i="2"/>
  <c r="BC42" i="2" s="1"/>
  <c r="AL43" i="2"/>
  <c r="AZ43" i="2" s="1"/>
  <c r="AI44" i="2"/>
  <c r="AW44" i="2" s="1"/>
  <c r="AQ44" i="2"/>
  <c r="BE44" i="2" s="1"/>
  <c r="AN45" i="2"/>
  <c r="BB45" i="2" s="1"/>
  <c r="AK46" i="2"/>
  <c r="AY46" i="2" s="1"/>
  <c r="AS46" i="2"/>
  <c r="BG46" i="2" s="1"/>
  <c r="AP47" i="2"/>
  <c r="BD47" i="2" s="1"/>
  <c r="AM48" i="2"/>
  <c r="BA48" i="2" s="1"/>
  <c r="AJ49" i="2"/>
  <c r="AX49" i="2" s="1"/>
  <c r="AR49" i="2"/>
  <c r="BF49" i="2" s="1"/>
  <c r="AO50" i="2"/>
  <c r="BC50" i="2" s="1"/>
  <c r="AL51" i="2"/>
  <c r="AZ51" i="2" s="1"/>
  <c r="AH41" i="2"/>
  <c r="AV41" i="2" s="1"/>
  <c r="AH49" i="2"/>
  <c r="AV49" i="2" s="1"/>
  <c r="AK41" i="2"/>
  <c r="AY41" i="2" s="1"/>
  <c r="AS41" i="2"/>
  <c r="BG41" i="2" s="1"/>
  <c r="AP42" i="2"/>
  <c r="BD42" i="2" s="1"/>
  <c r="AM43" i="2"/>
  <c r="BA43" i="2" s="1"/>
  <c r="AJ44" i="2"/>
  <c r="AX44" i="2" s="1"/>
  <c r="AR44" i="2"/>
  <c r="BF44" i="2" s="1"/>
  <c r="AO45" i="2"/>
  <c r="BC45" i="2" s="1"/>
  <c r="AL46" i="2"/>
  <c r="AZ46" i="2" s="1"/>
  <c r="AI47" i="2"/>
  <c r="AW47" i="2" s="1"/>
  <c r="AQ47" i="2"/>
  <c r="BE47" i="2" s="1"/>
  <c r="AN48" i="2"/>
  <c r="BB48" i="2" s="1"/>
  <c r="AK49" i="2"/>
  <c r="AY49" i="2" s="1"/>
  <c r="AS49" i="2"/>
  <c r="BG49" i="2" s="1"/>
  <c r="AP50" i="2"/>
  <c r="BD50" i="2" s="1"/>
  <c r="AM51" i="2"/>
  <c r="BA51" i="2" s="1"/>
  <c r="AH42" i="2"/>
  <c r="AV42" i="2" s="1"/>
  <c r="AH50" i="2"/>
  <c r="AV50" i="2" s="1"/>
  <c r="AI42" i="2"/>
  <c r="AW42" i="2" s="1"/>
  <c r="AN43" i="2"/>
  <c r="BB43" i="2" s="1"/>
  <c r="AS44" i="2"/>
  <c r="BG44" i="2" s="1"/>
  <c r="AM46" i="2"/>
  <c r="BA46" i="2" s="1"/>
  <c r="AR47" i="2"/>
  <c r="BF47" i="2" s="1"/>
  <c r="AL49" i="2"/>
  <c r="AZ49" i="2" s="1"/>
  <c r="AQ50" i="2"/>
  <c r="BE50" i="2" s="1"/>
  <c r="AH43" i="2"/>
  <c r="AV43" i="2" s="1"/>
  <c r="AM41" i="2"/>
  <c r="BA41" i="2" s="1"/>
  <c r="AL44" i="2"/>
  <c r="AZ44" i="2" s="1"/>
  <c r="AQ45" i="2"/>
  <c r="BE45" i="2" s="1"/>
  <c r="AK47" i="2"/>
  <c r="AY47" i="2" s="1"/>
  <c r="AJ50" i="2"/>
  <c r="AX50" i="2" s="1"/>
  <c r="AO41" i="2"/>
  <c r="BC41" i="2" s="1"/>
  <c r="AI43" i="2"/>
  <c r="AW43" i="2" s="1"/>
  <c r="AS45" i="2"/>
  <c r="BG45" i="2" s="1"/>
  <c r="AM47" i="2"/>
  <c r="BA47" i="2" s="1"/>
  <c r="AR48" i="2"/>
  <c r="BF48" i="2" s="1"/>
  <c r="AJ42" i="2"/>
  <c r="AX42" i="2" s="1"/>
  <c r="AO43" i="2"/>
  <c r="BC43" i="2" s="1"/>
  <c r="AI45" i="2"/>
  <c r="AW45" i="2" s="1"/>
  <c r="AN46" i="2"/>
  <c r="BB46" i="2" s="1"/>
  <c r="AS47" i="2"/>
  <c r="BG47" i="2" s="1"/>
  <c r="AM49" i="2"/>
  <c r="BA49" i="2" s="1"/>
  <c r="AR50" i="2"/>
  <c r="BF50" i="2" s="1"/>
  <c r="AH44" i="2"/>
  <c r="AV44" i="2" s="1"/>
  <c r="AR45" i="2"/>
  <c r="BF45" i="2" s="1"/>
  <c r="AK42" i="2"/>
  <c r="AY42" i="2" s="1"/>
  <c r="AP43" i="2"/>
  <c r="BD43" i="2" s="1"/>
  <c r="AJ45" i="2"/>
  <c r="AX45" i="2" s="1"/>
  <c r="AO46" i="2"/>
  <c r="BC46" i="2" s="1"/>
  <c r="AI48" i="2"/>
  <c r="AW48" i="2" s="1"/>
  <c r="AN49" i="2"/>
  <c r="BB49" i="2" s="1"/>
  <c r="AS50" i="2"/>
  <c r="BG50" i="2" s="1"/>
  <c r="AH45" i="2"/>
  <c r="AV45" i="2" s="1"/>
  <c r="AR42" i="2"/>
  <c r="BF42" i="2" s="1"/>
  <c r="AP48" i="2"/>
  <c r="BD48" i="2" s="1"/>
  <c r="AO51" i="2"/>
  <c r="BC51" i="2" s="1"/>
  <c r="AN41" i="2"/>
  <c r="BB41" i="2" s="1"/>
  <c r="AM44" i="2"/>
  <c r="BA44" i="2" s="1"/>
  <c r="AQ48" i="2"/>
  <c r="BE48" i="2" s="1"/>
  <c r="AP51" i="2"/>
  <c r="BD51" i="2" s="1"/>
  <c r="AQ51" i="2"/>
  <c r="BE51" i="2" s="1"/>
  <c r="AL42" i="2"/>
  <c r="AZ42" i="2" s="1"/>
  <c r="AQ43" i="2"/>
  <c r="BE43" i="2" s="1"/>
  <c r="AK45" i="2"/>
  <c r="AY45" i="2" s="1"/>
  <c r="AP46" i="2"/>
  <c r="BD46" i="2" s="1"/>
  <c r="AJ48" i="2"/>
  <c r="AX48" i="2" s="1"/>
  <c r="AO49" i="2"/>
  <c r="BC49" i="2" s="1"/>
  <c r="AI51" i="2"/>
  <c r="AW51" i="2" s="1"/>
  <c r="AH46" i="2"/>
  <c r="AV46" i="2" s="1"/>
  <c r="AL41" i="2"/>
  <c r="AZ41" i="2" s="1"/>
  <c r="AQ42" i="2"/>
  <c r="BE42" i="2" s="1"/>
  <c r="AK44" i="2"/>
  <c r="AY44" i="2" s="1"/>
  <c r="AP45" i="2"/>
  <c r="BD45" i="2" s="1"/>
  <c r="AJ47" i="2"/>
  <c r="AX47" i="2" s="1"/>
  <c r="AO48" i="2"/>
  <c r="BC48" i="2" s="1"/>
  <c r="AI50" i="2"/>
  <c r="AW50" i="2" s="1"/>
  <c r="AN51" i="2"/>
  <c r="BB51" i="2" s="1"/>
  <c r="AH51" i="2"/>
  <c r="AV51" i="2" s="1"/>
  <c r="AS42" i="2"/>
  <c r="BG42" i="2" s="1"/>
  <c r="AL47" i="2"/>
  <c r="AZ47" i="2" s="1"/>
  <c r="AK50" i="2"/>
  <c r="AY50" i="2" s="1"/>
  <c r="AN44" i="2"/>
  <c r="BB44" i="2" s="1"/>
  <c r="AL50" i="2"/>
  <c r="AZ50" i="2" s="1"/>
  <c r="AZ22" i="3"/>
  <c r="H14" i="2"/>
  <c r="BB29" i="3"/>
  <c r="BE31" i="3"/>
  <c r="BE25" i="3"/>
  <c r="BE29" i="3"/>
  <c r="H12" i="2"/>
  <c r="H5" i="2"/>
  <c r="BB32" i="3"/>
  <c r="BB23" i="3"/>
  <c r="H10" i="2"/>
  <c r="H7" i="2"/>
  <c r="BB28" i="3"/>
  <c r="BE24" i="3"/>
  <c r="BE32" i="3"/>
  <c r="BB25" i="3"/>
  <c r="BE26" i="3"/>
  <c r="H13" i="2"/>
  <c r="H8" i="2"/>
  <c r="H15" i="2"/>
  <c r="BB27" i="3"/>
  <c r="BE33" i="3"/>
  <c r="BB24" i="3"/>
  <c r="BE28" i="3"/>
  <c r="H11" i="2"/>
  <c r="H9" i="2"/>
  <c r="BB26" i="3"/>
  <c r="BB33" i="3"/>
  <c r="BE23" i="3"/>
  <c r="BB31" i="3"/>
  <c r="BE27" i="3"/>
  <c r="H6" i="2"/>
  <c r="BB30" i="3"/>
  <c r="BE30" i="3"/>
  <c r="AK40" i="2"/>
  <c r="AY40" i="2" s="1"/>
  <c r="AS40" i="2"/>
  <c r="BG40" i="2" s="1"/>
  <c r="AL40" i="2"/>
  <c r="AZ40" i="2" s="1"/>
  <c r="AO40" i="2"/>
  <c r="BC40" i="2" s="1"/>
  <c r="AM40" i="2"/>
  <c r="BA40" i="2" s="1"/>
  <c r="AN40" i="2"/>
  <c r="BB40" i="2" s="1"/>
  <c r="AJ40" i="2"/>
  <c r="AX40" i="2" s="1"/>
  <c r="AI40" i="2"/>
  <c r="AW40" i="2" s="1"/>
  <c r="AP40" i="2"/>
  <c r="BD40" i="2" s="1"/>
  <c r="AQ40" i="2"/>
  <c r="BE40" i="2" s="1"/>
  <c r="AR40" i="2"/>
  <c r="BF40" i="2" s="1"/>
  <c r="AH40" i="2"/>
  <c r="AV40" i="2" s="1"/>
  <c r="AM35" i="3" a="1"/>
  <c r="AM35" i="3" s="1"/>
  <c r="L185" i="1"/>
  <c r="AZ4" i="3" a="1"/>
  <c r="AZ4" i="3" s="1"/>
  <c r="AM17" i="3" a="1"/>
  <c r="AM17" i="3" s="1"/>
  <c r="N188" i="1"/>
  <c r="L181" i="1"/>
  <c r="O140" i="1"/>
  <c r="D187" i="1"/>
  <c r="N182" i="1"/>
  <c r="L184" i="1"/>
  <c r="J185" i="1"/>
  <c r="F185" i="1"/>
  <c r="N187" i="1"/>
  <c r="H183" i="1"/>
  <c r="F180" i="1"/>
  <c r="J183" i="1"/>
  <c r="N180" i="1"/>
  <c r="G187" i="1"/>
  <c r="L179" i="1"/>
  <c r="F181" i="1"/>
  <c r="L187" i="1"/>
  <c r="N186" i="1"/>
  <c r="J188" i="1"/>
  <c r="J179" i="1"/>
  <c r="J180" i="1"/>
  <c r="J181" i="1"/>
  <c r="L183" i="1"/>
  <c r="O146" i="1"/>
  <c r="D186" i="1"/>
  <c r="H180" i="1"/>
  <c r="J187" i="1"/>
  <c r="H188" i="1"/>
  <c r="D181" i="1"/>
  <c r="O139" i="1"/>
  <c r="C186" i="1"/>
  <c r="O141" i="1"/>
  <c r="F189" i="1"/>
  <c r="F183" i="1"/>
  <c r="N184" i="1"/>
  <c r="F179" i="1"/>
  <c r="E186" i="1"/>
  <c r="I188" i="1"/>
  <c r="N181" i="1"/>
  <c r="D185" i="1"/>
  <c r="F182" i="1"/>
  <c r="D183" i="1"/>
  <c r="O144" i="1"/>
  <c r="M184" i="1"/>
  <c r="M187" i="1"/>
  <c r="E187" i="1"/>
  <c r="M185" i="1"/>
  <c r="C189" i="1"/>
  <c r="F187" i="1"/>
  <c r="N179" i="1"/>
  <c r="N189" i="1"/>
  <c r="J182" i="1"/>
  <c r="I185" i="1"/>
  <c r="K186" i="1"/>
  <c r="G188" i="1"/>
  <c r="K187" i="1"/>
  <c r="N183" i="1"/>
  <c r="O138" i="1"/>
  <c r="J186" i="1"/>
  <c r="J184" i="1"/>
  <c r="D179" i="1"/>
  <c r="I183" i="1"/>
  <c r="K184" i="1"/>
  <c r="G186" i="1"/>
  <c r="M180" i="1"/>
  <c r="L180" i="1"/>
  <c r="C182" i="1"/>
  <c r="E183" i="1"/>
  <c r="K183" i="1"/>
  <c r="L189" i="1"/>
  <c r="O147" i="1"/>
  <c r="E180" i="1"/>
  <c r="D180" i="1"/>
  <c r="G181" i="1"/>
  <c r="I182" i="1"/>
  <c r="C183" i="1"/>
  <c r="I179" i="1"/>
  <c r="H179" i="1"/>
  <c r="K180" i="1"/>
  <c r="M181" i="1"/>
  <c r="G182" i="1"/>
  <c r="M188" i="1"/>
  <c r="L188" i="1"/>
  <c r="O137" i="1"/>
  <c r="G179" i="1"/>
  <c r="I180" i="1"/>
  <c r="C181" i="1"/>
  <c r="J189" i="1"/>
  <c r="I189" i="1"/>
  <c r="E184" i="1"/>
  <c r="H189" i="1"/>
  <c r="D184" i="1"/>
  <c r="O145" i="1"/>
  <c r="G185" i="1"/>
  <c r="C180" i="1"/>
  <c r="I186" i="1"/>
  <c r="E181" i="1"/>
  <c r="C187" i="1"/>
  <c r="K181" i="1"/>
  <c r="H186" i="1"/>
  <c r="F186" i="1"/>
  <c r="N185" i="1"/>
  <c r="E188" i="1"/>
  <c r="M182" i="1"/>
  <c r="D188" i="1"/>
  <c r="L182" i="1"/>
  <c r="G189" i="1"/>
  <c r="C184" i="1"/>
  <c r="O143" i="1"/>
  <c r="E185" i="1"/>
  <c r="M179" i="1"/>
  <c r="K185" i="1"/>
  <c r="G180" i="1"/>
  <c r="H184" i="1"/>
  <c r="F184" i="1"/>
  <c r="I187" i="1"/>
  <c r="E182" i="1"/>
  <c r="H187" i="1"/>
  <c r="D182" i="1"/>
  <c r="K188" i="1"/>
  <c r="G183" i="1"/>
  <c r="M189" i="1"/>
  <c r="I184" i="1"/>
  <c r="E179" i="1"/>
  <c r="C185" i="1"/>
  <c r="K179" i="1"/>
  <c r="H182" i="1"/>
  <c r="M186" i="1"/>
  <c r="I181" i="1"/>
  <c r="L186" i="1"/>
  <c r="H181" i="1"/>
  <c r="C188" i="1"/>
  <c r="K182" i="1"/>
  <c r="E189" i="1"/>
  <c r="M183" i="1"/>
  <c r="K189" i="1"/>
  <c r="G184" i="1"/>
  <c r="C58" i="1" a="1"/>
  <c r="D58" i="1" s="1"/>
  <c r="B125" i="1" a="1"/>
  <c r="AY100" i="1"/>
  <c r="BA87" i="1"/>
  <c r="BA100" i="1" s="1"/>
  <c r="BD87" i="1"/>
  <c r="K4" i="2" s="1" a="1"/>
  <c r="K4" i="2" s="1"/>
  <c r="H178" i="1"/>
  <c r="J178" i="1"/>
  <c r="D178" i="1"/>
  <c r="L178" i="1"/>
  <c r="E178" i="1"/>
  <c r="M178" i="1"/>
  <c r="F178" i="1"/>
  <c r="N178" i="1"/>
  <c r="G178" i="1"/>
  <c r="O136" i="1"/>
  <c r="K178" i="1"/>
  <c r="I178" i="1"/>
  <c r="C178" i="1"/>
  <c r="AL78" i="1" a="1"/>
  <c r="AL78" i="1" s="1"/>
  <c r="AY65" i="1" a="1"/>
  <c r="BA76" i="1" s="1"/>
  <c r="BG26" i="3" l="1"/>
  <c r="O8" i="2"/>
  <c r="BG28" i="3"/>
  <c r="O10" i="2"/>
  <c r="BG27" i="3"/>
  <c r="O9" i="2"/>
  <c r="BG32" i="3"/>
  <c r="O14" i="2"/>
  <c r="BG30" i="3"/>
  <c r="O12" i="2"/>
  <c r="BG33" i="3"/>
  <c r="O15" i="2"/>
  <c r="BG24" i="3"/>
  <c r="O6" i="2"/>
  <c r="BG29" i="3"/>
  <c r="O11" i="2"/>
  <c r="H4" i="2"/>
  <c r="BB22" i="3"/>
  <c r="BE22" i="3"/>
  <c r="K270" i="1"/>
  <c r="D270" i="1"/>
  <c r="L270" i="1"/>
  <c r="E270" i="1"/>
  <c r="M270" i="1"/>
  <c r="F270" i="1"/>
  <c r="N270" i="1"/>
  <c r="C270" i="1"/>
  <c r="G270" i="1"/>
  <c r="I270" i="1"/>
  <c r="H270" i="1"/>
  <c r="J270" i="1"/>
  <c r="O5" i="2"/>
  <c r="BG23" i="3"/>
  <c r="BG25" i="3"/>
  <c r="O7" i="2"/>
  <c r="BG31" i="3"/>
  <c r="O13" i="2"/>
  <c r="BB15" i="3"/>
  <c r="BB14" i="3"/>
  <c r="BE10" i="3"/>
  <c r="BG10" i="3" s="1"/>
  <c r="BE11" i="3"/>
  <c r="BG11" i="3" s="1"/>
  <c r="BE13" i="3"/>
  <c r="BG13" i="3" s="1"/>
  <c r="BE14" i="3"/>
  <c r="BG14" i="3" s="1"/>
  <c r="BB5" i="3"/>
  <c r="BB7" i="3"/>
  <c r="BB11" i="3"/>
  <c r="BB13" i="3"/>
  <c r="BB9" i="3"/>
  <c r="BE7" i="3"/>
  <c r="BG7" i="3" s="1"/>
  <c r="BE5" i="3"/>
  <c r="BG5" i="3" s="1"/>
  <c r="BB6" i="3"/>
  <c r="BE6" i="3"/>
  <c r="BG6" i="3" s="1"/>
  <c r="BB12" i="3"/>
  <c r="BE12" i="3"/>
  <c r="BG12" i="3" s="1"/>
  <c r="BE8" i="3"/>
  <c r="BG8" i="3" s="1"/>
  <c r="BB8" i="3"/>
  <c r="BE15" i="3"/>
  <c r="BG15" i="3" s="1"/>
  <c r="BE9" i="3"/>
  <c r="BG9" i="3" s="1"/>
  <c r="BB10" i="3"/>
  <c r="O166" i="1"/>
  <c r="M58" i="1"/>
  <c r="F58" i="1"/>
  <c r="N58" i="1"/>
  <c r="G58" i="1"/>
  <c r="H58" i="1"/>
  <c r="I58" i="1"/>
  <c r="J58" i="1"/>
  <c r="C58" i="1"/>
  <c r="L58" i="1"/>
  <c r="E58" i="1"/>
  <c r="K58" i="1"/>
  <c r="O163" i="1"/>
  <c r="B125" i="1"/>
  <c r="J111" i="1"/>
  <c r="J256" i="1" s="1"/>
  <c r="G112" i="1"/>
  <c r="G257" i="1" s="1"/>
  <c r="D113" i="1"/>
  <c r="D258" i="1" s="1"/>
  <c r="L113" i="1"/>
  <c r="L258" i="1" s="1"/>
  <c r="I114" i="1"/>
  <c r="I259" i="1" s="1"/>
  <c r="F115" i="1"/>
  <c r="F260" i="1" s="1"/>
  <c r="K111" i="1"/>
  <c r="K256" i="1" s="1"/>
  <c r="H112" i="1"/>
  <c r="H257" i="1" s="1"/>
  <c r="E113" i="1"/>
  <c r="E258" i="1" s="1"/>
  <c r="M113" i="1"/>
  <c r="M258" i="1" s="1"/>
  <c r="J114" i="1"/>
  <c r="J259" i="1" s="1"/>
  <c r="G115" i="1"/>
  <c r="G260" i="1" s="1"/>
  <c r="D116" i="1"/>
  <c r="D261" i="1" s="1"/>
  <c r="L116" i="1"/>
  <c r="L261" i="1" s="1"/>
  <c r="I117" i="1"/>
  <c r="I262" i="1" s="1"/>
  <c r="F118" i="1"/>
  <c r="F263" i="1" s="1"/>
  <c r="N118" i="1"/>
  <c r="N263" i="1" s="1"/>
  <c r="K119" i="1"/>
  <c r="K264" i="1" s="1"/>
  <c r="H120" i="1"/>
  <c r="H265" i="1" s="1"/>
  <c r="E121" i="1"/>
  <c r="E266" i="1" s="1"/>
  <c r="M121" i="1"/>
  <c r="M266" i="1" s="1"/>
  <c r="J122" i="1"/>
  <c r="J267" i="1" s="1"/>
  <c r="C115" i="1"/>
  <c r="C260" i="1" s="1"/>
  <c r="C111" i="1"/>
  <c r="C256" i="1" s="1"/>
  <c r="D111" i="1"/>
  <c r="D256" i="1" s="1"/>
  <c r="L111" i="1"/>
  <c r="L256" i="1" s="1"/>
  <c r="I112" i="1"/>
  <c r="I257" i="1" s="1"/>
  <c r="F113" i="1"/>
  <c r="F258" i="1" s="1"/>
  <c r="N113" i="1"/>
  <c r="N258" i="1" s="1"/>
  <c r="K114" i="1"/>
  <c r="K259" i="1" s="1"/>
  <c r="H115" i="1"/>
  <c r="H260" i="1" s="1"/>
  <c r="E116" i="1"/>
  <c r="E261" i="1" s="1"/>
  <c r="M116" i="1"/>
  <c r="M261" i="1" s="1"/>
  <c r="J117" i="1"/>
  <c r="J262" i="1" s="1"/>
  <c r="G118" i="1"/>
  <c r="G263" i="1" s="1"/>
  <c r="D119" i="1"/>
  <c r="D264" i="1" s="1"/>
  <c r="L119" i="1"/>
  <c r="L264" i="1" s="1"/>
  <c r="I120" i="1"/>
  <c r="I265" i="1" s="1"/>
  <c r="F121" i="1"/>
  <c r="F266" i="1" s="1"/>
  <c r="N121" i="1"/>
  <c r="N266" i="1" s="1"/>
  <c r="K122" i="1"/>
  <c r="K267" i="1" s="1"/>
  <c r="C116" i="1"/>
  <c r="C261" i="1" s="1"/>
  <c r="E111" i="1"/>
  <c r="E256" i="1" s="1"/>
  <c r="M111" i="1"/>
  <c r="M256" i="1" s="1"/>
  <c r="J112" i="1"/>
  <c r="J257" i="1" s="1"/>
  <c r="G113" i="1"/>
  <c r="G258" i="1" s="1"/>
  <c r="D114" i="1"/>
  <c r="D259" i="1" s="1"/>
  <c r="L114" i="1"/>
  <c r="L259" i="1" s="1"/>
  <c r="G111" i="1"/>
  <c r="G256" i="1" s="1"/>
  <c r="D112" i="1"/>
  <c r="D257" i="1" s="1"/>
  <c r="L112" i="1"/>
  <c r="L257" i="1" s="1"/>
  <c r="I113" i="1"/>
  <c r="I258" i="1" s="1"/>
  <c r="F114" i="1"/>
  <c r="F259" i="1" s="1"/>
  <c r="N114" i="1"/>
  <c r="N259" i="1" s="1"/>
  <c r="K115" i="1"/>
  <c r="K260" i="1" s="1"/>
  <c r="H116" i="1"/>
  <c r="H261" i="1" s="1"/>
  <c r="E117" i="1"/>
  <c r="E262" i="1" s="1"/>
  <c r="M117" i="1"/>
  <c r="M262" i="1" s="1"/>
  <c r="J118" i="1"/>
  <c r="J263" i="1" s="1"/>
  <c r="G119" i="1"/>
  <c r="G264" i="1" s="1"/>
  <c r="D120" i="1"/>
  <c r="D265" i="1" s="1"/>
  <c r="L120" i="1"/>
  <c r="L265" i="1" s="1"/>
  <c r="I121" i="1"/>
  <c r="I266" i="1" s="1"/>
  <c r="F122" i="1"/>
  <c r="F267" i="1" s="1"/>
  <c r="N122" i="1"/>
  <c r="N267" i="1" s="1"/>
  <c r="C119" i="1"/>
  <c r="C264" i="1" s="1"/>
  <c r="N111" i="1"/>
  <c r="N256" i="1" s="1"/>
  <c r="K113" i="1"/>
  <c r="K258" i="1" s="1"/>
  <c r="J115" i="1"/>
  <c r="J260" i="1" s="1"/>
  <c r="K116" i="1"/>
  <c r="K261" i="1" s="1"/>
  <c r="N117" i="1"/>
  <c r="N262" i="1" s="1"/>
  <c r="E119" i="1"/>
  <c r="E264" i="1" s="1"/>
  <c r="F120" i="1"/>
  <c r="F265" i="1" s="1"/>
  <c r="H121" i="1"/>
  <c r="H266" i="1" s="1"/>
  <c r="E112" i="1"/>
  <c r="E257" i="1" s="1"/>
  <c r="E114" i="1"/>
  <c r="E259" i="1" s="1"/>
  <c r="L115" i="1"/>
  <c r="L260" i="1" s="1"/>
  <c r="N116" i="1"/>
  <c r="N261" i="1" s="1"/>
  <c r="D118" i="1"/>
  <c r="D263" i="1" s="1"/>
  <c r="F119" i="1"/>
  <c r="F264" i="1" s="1"/>
  <c r="G120" i="1"/>
  <c r="G265" i="1" s="1"/>
  <c r="J121" i="1"/>
  <c r="J266" i="1" s="1"/>
  <c r="L122" i="1"/>
  <c r="L267" i="1" s="1"/>
  <c r="C121" i="1"/>
  <c r="C266" i="1" s="1"/>
  <c r="N115" i="1"/>
  <c r="N260" i="1" s="1"/>
  <c r="K120" i="1"/>
  <c r="K265" i="1" s="1"/>
  <c r="F112" i="1"/>
  <c r="F257" i="1" s="1"/>
  <c r="G114" i="1"/>
  <c r="G259" i="1" s="1"/>
  <c r="M115" i="1"/>
  <c r="M260" i="1" s="1"/>
  <c r="D117" i="1"/>
  <c r="D262" i="1" s="1"/>
  <c r="E118" i="1"/>
  <c r="E263" i="1" s="1"/>
  <c r="H119" i="1"/>
  <c r="H264" i="1" s="1"/>
  <c r="J120" i="1"/>
  <c r="J265" i="1" s="1"/>
  <c r="K121" i="1"/>
  <c r="K266" i="1" s="1"/>
  <c r="M122" i="1"/>
  <c r="M267" i="1" s="1"/>
  <c r="C122" i="1"/>
  <c r="C267" i="1" s="1"/>
  <c r="K112" i="1"/>
  <c r="K257" i="1" s="1"/>
  <c r="H114" i="1"/>
  <c r="H259" i="1" s="1"/>
  <c r="F117" i="1"/>
  <c r="F262" i="1" s="1"/>
  <c r="I119" i="1"/>
  <c r="I264" i="1" s="1"/>
  <c r="L121" i="1"/>
  <c r="L266" i="1" s="1"/>
  <c r="C112" i="1"/>
  <c r="C257" i="1" s="1"/>
  <c r="H118" i="1"/>
  <c r="H263" i="1" s="1"/>
  <c r="M112" i="1"/>
  <c r="M257" i="1" s="1"/>
  <c r="M114" i="1"/>
  <c r="M259" i="1" s="1"/>
  <c r="F116" i="1"/>
  <c r="F261" i="1" s="1"/>
  <c r="G117" i="1"/>
  <c r="G262" i="1" s="1"/>
  <c r="I118" i="1"/>
  <c r="I263" i="1" s="1"/>
  <c r="J119" i="1"/>
  <c r="J264" i="1" s="1"/>
  <c r="M120" i="1"/>
  <c r="M265" i="1" s="1"/>
  <c r="D122" i="1"/>
  <c r="D267" i="1" s="1"/>
  <c r="C113" i="1"/>
  <c r="C258" i="1" s="1"/>
  <c r="F111" i="1"/>
  <c r="F256" i="1" s="1"/>
  <c r="N112" i="1"/>
  <c r="N257" i="1" s="1"/>
  <c r="D115" i="1"/>
  <c r="D260" i="1" s="1"/>
  <c r="G116" i="1"/>
  <c r="G261" i="1" s="1"/>
  <c r="H117" i="1"/>
  <c r="H262" i="1" s="1"/>
  <c r="K118" i="1"/>
  <c r="K263" i="1" s="1"/>
  <c r="M119" i="1"/>
  <c r="M264" i="1" s="1"/>
  <c r="N120" i="1"/>
  <c r="N265" i="1" s="1"/>
  <c r="E122" i="1"/>
  <c r="E267" i="1" s="1"/>
  <c r="C114" i="1"/>
  <c r="C259" i="1" s="1"/>
  <c r="J113" i="1"/>
  <c r="J258" i="1" s="1"/>
  <c r="M118" i="1"/>
  <c r="M263" i="1" s="1"/>
  <c r="C117" i="1"/>
  <c r="C262" i="1" s="1"/>
  <c r="J116" i="1"/>
  <c r="J261" i="1" s="1"/>
  <c r="L117" i="1"/>
  <c r="L262" i="1" s="1"/>
  <c r="I122" i="1"/>
  <c r="I267" i="1" s="1"/>
  <c r="E115" i="1"/>
  <c r="E260" i="1" s="1"/>
  <c r="N119" i="1"/>
  <c r="N264" i="1" s="1"/>
  <c r="C118" i="1"/>
  <c r="C263" i="1" s="1"/>
  <c r="I116" i="1"/>
  <c r="I261" i="1" s="1"/>
  <c r="G121" i="1"/>
  <c r="G266" i="1" s="1"/>
  <c r="H113" i="1"/>
  <c r="H258" i="1" s="1"/>
  <c r="I115" i="1"/>
  <c r="I260" i="1" s="1"/>
  <c r="E120" i="1"/>
  <c r="E265" i="1" s="1"/>
  <c r="C120" i="1"/>
  <c r="C265" i="1" s="1"/>
  <c r="D121" i="1"/>
  <c r="D266" i="1" s="1"/>
  <c r="H111" i="1"/>
  <c r="H256" i="1" s="1"/>
  <c r="K117" i="1"/>
  <c r="K262" i="1" s="1"/>
  <c r="G122" i="1"/>
  <c r="G267" i="1" s="1"/>
  <c r="I111" i="1"/>
  <c r="I256" i="1" s="1"/>
  <c r="H122" i="1"/>
  <c r="H267" i="1" s="1"/>
  <c r="L118" i="1"/>
  <c r="L263" i="1" s="1"/>
  <c r="O167" i="1"/>
  <c r="N192" i="1"/>
  <c r="N197" i="1" s="1"/>
  <c r="H192" i="1"/>
  <c r="H203" i="1" s="1"/>
  <c r="F192" i="1"/>
  <c r="F197" i="1" s="1"/>
  <c r="M192" i="1"/>
  <c r="M198" i="1" s="1"/>
  <c r="O164" i="1"/>
  <c r="C192" i="1"/>
  <c r="C197" i="1" s="1"/>
  <c r="E192" i="1"/>
  <c r="E201" i="1" s="1"/>
  <c r="G192" i="1"/>
  <c r="G197" i="1" s="1"/>
  <c r="O161" i="1"/>
  <c r="O159" i="1"/>
  <c r="I192" i="1"/>
  <c r="L192" i="1"/>
  <c r="L201" i="1" s="1"/>
  <c r="BD100" i="1"/>
  <c r="C152" i="1" a="1"/>
  <c r="BF87" i="1"/>
  <c r="BF100" i="1" s="1"/>
  <c r="O158" i="1"/>
  <c r="J192" i="1"/>
  <c r="O160" i="1"/>
  <c r="O162" i="1"/>
  <c r="O165" i="1"/>
  <c r="O169" i="1"/>
  <c r="O168" i="1"/>
  <c r="K192" i="1"/>
  <c r="K207" i="1" s="1"/>
  <c r="D192" i="1"/>
  <c r="D201" i="1" s="1"/>
  <c r="BD74" i="1"/>
  <c r="BF74" i="1" s="1"/>
  <c r="BD71" i="1"/>
  <c r="BF71" i="1" s="1"/>
  <c r="BD66" i="1"/>
  <c r="BF66" i="1" s="1"/>
  <c r="BD75" i="1"/>
  <c r="BF75" i="1" s="1"/>
  <c r="BA69" i="1"/>
  <c r="BD68" i="1"/>
  <c r="BF68" i="1" s="1"/>
  <c r="BA73" i="1"/>
  <c r="BD73" i="1"/>
  <c r="BF73" i="1" s="1"/>
  <c r="BA71" i="1"/>
  <c r="BD70" i="1"/>
  <c r="BF70" i="1" s="1"/>
  <c r="BD76" i="1"/>
  <c r="BF76" i="1" s="1"/>
  <c r="BA74" i="1"/>
  <c r="BD69" i="1"/>
  <c r="BF69" i="1" s="1"/>
  <c r="BD67" i="1"/>
  <c r="BF67" i="1" s="1"/>
  <c r="AY65" i="1"/>
  <c r="BD65" i="1" s="1"/>
  <c r="BF65" i="1" s="1"/>
  <c r="BA67" i="1"/>
  <c r="BA75" i="1"/>
  <c r="BA66" i="1"/>
  <c r="BA68" i="1"/>
  <c r="BA70" i="1"/>
  <c r="BA72" i="1"/>
  <c r="BD72" i="1"/>
  <c r="BF72" i="1" s="1"/>
  <c r="E269" i="1" l="1"/>
  <c r="J269" i="1"/>
  <c r="R262" i="1"/>
  <c r="H269" i="1"/>
  <c r="R263" i="1"/>
  <c r="R258" i="1"/>
  <c r="G269" i="1"/>
  <c r="K269" i="1"/>
  <c r="R260" i="1"/>
  <c r="M269" i="1"/>
  <c r="I269" i="1"/>
  <c r="R259" i="1"/>
  <c r="R264" i="1"/>
  <c r="R257" i="1"/>
  <c r="C269" i="1"/>
  <c r="BG22" i="3"/>
  <c r="O4" i="2"/>
  <c r="R266" i="1"/>
  <c r="D269" i="1"/>
  <c r="R265" i="1"/>
  <c r="N269" i="1"/>
  <c r="R261" i="1"/>
  <c r="L269" i="1"/>
  <c r="R267" i="1"/>
  <c r="R256" i="1"/>
  <c r="F269" i="1"/>
  <c r="BB4" i="3"/>
  <c r="BE4" i="3"/>
  <c r="BG4" i="3" s="1"/>
  <c r="I136" i="1"/>
  <c r="K143" i="1"/>
  <c r="K141" i="1"/>
  <c r="AO143" i="1"/>
  <c r="AK242" i="1" s="1"/>
  <c r="BE172" i="1"/>
  <c r="AO188" i="1" s="1"/>
  <c r="AK169" i="1"/>
  <c r="AL166" i="1"/>
  <c r="G147" i="1"/>
  <c r="G146" i="1"/>
  <c r="C142" i="1"/>
  <c r="H142" i="1"/>
  <c r="J144" i="1"/>
  <c r="L146" i="1"/>
  <c r="J145" i="1"/>
  <c r="N140" i="1"/>
  <c r="L140" i="1"/>
  <c r="J140" i="1"/>
  <c r="D145" i="1"/>
  <c r="F139" i="1"/>
  <c r="J137" i="1"/>
  <c r="L144" i="1"/>
  <c r="N138" i="1"/>
  <c r="M146" i="1"/>
  <c r="D141" i="1"/>
  <c r="I139" i="1"/>
  <c r="AO142" i="1"/>
  <c r="AK241" i="1" s="1"/>
  <c r="BE171" i="1"/>
  <c r="AO187" i="1" s="1"/>
  <c r="N141" i="1"/>
  <c r="I145" i="1"/>
  <c r="L141" i="1"/>
  <c r="AO140" i="1"/>
  <c r="AK239" i="1" s="1"/>
  <c r="BE169" i="1"/>
  <c r="AO185" i="1" s="1"/>
  <c r="AE165" i="1"/>
  <c r="K142" i="1"/>
  <c r="I141" i="1"/>
  <c r="M143" i="1"/>
  <c r="G141" i="1"/>
  <c r="I143" i="1"/>
  <c r="I144" i="1"/>
  <c r="H144" i="1"/>
  <c r="C146" i="1"/>
  <c r="E139" i="1"/>
  <c r="K138" i="1"/>
  <c r="G144" i="1"/>
  <c r="I138" i="1"/>
  <c r="M136" i="1"/>
  <c r="D144" i="1"/>
  <c r="F138" i="1"/>
  <c r="E146" i="1"/>
  <c r="G140" i="1"/>
  <c r="L138" i="1"/>
  <c r="AO147" i="1"/>
  <c r="AK246" i="1" s="1"/>
  <c r="BE176" i="1"/>
  <c r="AO192" i="1" s="1"/>
  <c r="J141" i="1"/>
  <c r="K146" i="1"/>
  <c r="G138" i="1"/>
  <c r="F140" i="1"/>
  <c r="AO138" i="1"/>
  <c r="AK237" i="1" s="1"/>
  <c r="BE167" i="1"/>
  <c r="AO183" i="1" s="1"/>
  <c r="AO137" i="1"/>
  <c r="AK236" i="1" s="1"/>
  <c r="BE166" i="1"/>
  <c r="AO182" i="1" s="1"/>
  <c r="AG171" i="1"/>
  <c r="H136" i="1"/>
  <c r="C143" i="1"/>
  <c r="J138" i="1"/>
  <c r="D140" i="1"/>
  <c r="G142" i="1"/>
  <c r="F142" i="1"/>
  <c r="E143" i="1"/>
  <c r="L147" i="1"/>
  <c r="E137" i="1"/>
  <c r="N136" i="1"/>
  <c r="J143" i="1"/>
  <c r="L137" i="1"/>
  <c r="E136" i="1"/>
  <c r="G143" i="1"/>
  <c r="I137" i="1"/>
  <c r="H145" i="1"/>
  <c r="J139" i="1"/>
  <c r="D138" i="1"/>
  <c r="AO144" i="1"/>
  <c r="AK243" i="1" s="1"/>
  <c r="BE173" i="1"/>
  <c r="AO189" i="1" s="1"/>
  <c r="H138" i="1"/>
  <c r="M145" i="1"/>
  <c r="K145" i="1"/>
  <c r="N139" i="1"/>
  <c r="J147" i="1"/>
  <c r="AO139" i="1"/>
  <c r="AK238" i="1" s="1"/>
  <c r="BE168" i="1"/>
  <c r="AO184" i="1" s="1"/>
  <c r="AM165" i="1"/>
  <c r="D146" i="1"/>
  <c r="N144" i="1"/>
  <c r="C139" i="1"/>
  <c r="N137" i="1"/>
  <c r="F141" i="1"/>
  <c r="H139" i="1"/>
  <c r="D142" i="1"/>
  <c r="J146" i="1"/>
  <c r="H146" i="1"/>
  <c r="C144" i="1"/>
  <c r="M142" i="1"/>
  <c r="D137" i="1"/>
  <c r="C141" i="1"/>
  <c r="J142" i="1"/>
  <c r="L136" i="1"/>
  <c r="K144" i="1"/>
  <c r="M138" i="1"/>
  <c r="G137" i="1"/>
  <c r="C137" i="1"/>
  <c r="L145" i="1"/>
  <c r="K139" i="1"/>
  <c r="AC169" i="1"/>
  <c r="AO136" i="1"/>
  <c r="BE165" i="1"/>
  <c r="AO181" i="1" s="1"/>
  <c r="AF165" i="1"/>
  <c r="AO145" i="1"/>
  <c r="AK244" i="1" s="1"/>
  <c r="BE174" i="1"/>
  <c r="AO190" i="1" s="1"/>
  <c r="C145" i="1"/>
  <c r="E140" i="1"/>
  <c r="E147" i="1"/>
  <c r="F136" i="1"/>
  <c r="M139" i="1"/>
  <c r="K137" i="1"/>
  <c r="M140" i="1"/>
  <c r="G145" i="1"/>
  <c r="F145" i="1"/>
  <c r="N147" i="1"/>
  <c r="E142" i="1"/>
  <c r="G136" i="1"/>
  <c r="K147" i="1"/>
  <c r="M141" i="1"/>
  <c r="D136" i="1"/>
  <c r="N143" i="1"/>
  <c r="E138" i="1"/>
  <c r="J136" i="1"/>
  <c r="AJ175" i="1"/>
  <c r="AD169" i="1"/>
  <c r="L143" i="1"/>
  <c r="E145" i="1"/>
  <c r="I147" i="1"/>
  <c r="N145" i="1"/>
  <c r="C138" i="1"/>
  <c r="M137" i="1"/>
  <c r="C147" i="1"/>
  <c r="G139" i="1"/>
  <c r="F144" i="1"/>
  <c r="E144" i="1"/>
  <c r="F147" i="1"/>
  <c r="H141" i="1"/>
  <c r="L139" i="1"/>
  <c r="N146" i="1"/>
  <c r="E141" i="1"/>
  <c r="C136" i="1"/>
  <c r="F143" i="1"/>
  <c r="H137" i="1"/>
  <c r="AO146" i="1"/>
  <c r="AK245" i="1" s="1"/>
  <c r="BE175" i="1"/>
  <c r="AO191" i="1" s="1"/>
  <c r="AB165" i="1"/>
  <c r="H147" i="1"/>
  <c r="I140" i="1"/>
  <c r="L142" i="1"/>
  <c r="M144" i="1"/>
  <c r="D147" i="1"/>
  <c r="H143" i="1"/>
  <c r="M147" i="1"/>
  <c r="F137" i="1"/>
  <c r="D143" i="1"/>
  <c r="N142" i="1"/>
  <c r="I146" i="1"/>
  <c r="K140" i="1"/>
  <c r="D139" i="1"/>
  <c r="F146" i="1"/>
  <c r="H140" i="1"/>
  <c r="C140" i="1"/>
  <c r="I142" i="1"/>
  <c r="K136" i="1"/>
  <c r="AO141" i="1"/>
  <c r="AK240" i="1" s="1"/>
  <c r="BE170" i="1"/>
  <c r="AO186" i="1" s="1"/>
  <c r="E198" i="1"/>
  <c r="K198" i="1"/>
  <c r="E208" i="1"/>
  <c r="E197" i="1"/>
  <c r="H200" i="1"/>
  <c r="M202" i="1"/>
  <c r="H201" i="1"/>
  <c r="E200" i="1"/>
  <c r="M201" i="1"/>
  <c r="L197" i="1"/>
  <c r="M208" i="1"/>
  <c r="K204" i="1"/>
  <c r="I210" i="1"/>
  <c r="I199" i="1"/>
  <c r="I201" i="1"/>
  <c r="I204" i="1"/>
  <c r="I202" i="1"/>
  <c r="I198" i="1"/>
  <c r="I207" i="1"/>
  <c r="H197" i="1"/>
  <c r="I203" i="1"/>
  <c r="J210" i="1"/>
  <c r="J207" i="1"/>
  <c r="J198" i="1"/>
  <c r="J199" i="1"/>
  <c r="J202" i="1"/>
  <c r="J204" i="1"/>
  <c r="J205" i="1"/>
  <c r="J206" i="1"/>
  <c r="J203" i="1"/>
  <c r="J200" i="1"/>
  <c r="J201" i="1"/>
  <c r="N210" i="1"/>
  <c r="N208" i="1"/>
  <c r="N198" i="1"/>
  <c r="N202" i="1"/>
  <c r="N206" i="1"/>
  <c r="N199" i="1"/>
  <c r="N207" i="1"/>
  <c r="N201" i="1"/>
  <c r="N205" i="1"/>
  <c r="N203" i="1"/>
  <c r="N200" i="1"/>
  <c r="I206" i="1"/>
  <c r="H208" i="1"/>
  <c r="I197" i="1"/>
  <c r="J197" i="1"/>
  <c r="I208" i="1"/>
  <c r="D203" i="1"/>
  <c r="G210" i="1"/>
  <c r="G198" i="1"/>
  <c r="G205" i="1"/>
  <c r="G207" i="1"/>
  <c r="G201" i="1"/>
  <c r="G206" i="1"/>
  <c r="G200" i="1"/>
  <c r="K210" i="1"/>
  <c r="K205" i="1"/>
  <c r="K202" i="1"/>
  <c r="K206" i="1"/>
  <c r="K203" i="1"/>
  <c r="K199" i="1"/>
  <c r="E210" i="1"/>
  <c r="E206" i="1"/>
  <c r="E202" i="1"/>
  <c r="E205" i="1"/>
  <c r="E199" i="1"/>
  <c r="L205" i="1"/>
  <c r="J208" i="1"/>
  <c r="K200" i="1"/>
  <c r="G208" i="1"/>
  <c r="E207" i="1"/>
  <c r="E204" i="1"/>
  <c r="F210" i="1"/>
  <c r="F198" i="1"/>
  <c r="F208" i="1"/>
  <c r="F200" i="1"/>
  <c r="F206" i="1"/>
  <c r="F207" i="1"/>
  <c r="F202" i="1"/>
  <c r="F204" i="1"/>
  <c r="F199" i="1"/>
  <c r="F201" i="1"/>
  <c r="C210" i="1"/>
  <c r="C198" i="1"/>
  <c r="D197" i="1"/>
  <c r="F203" i="1"/>
  <c r="I205" i="1"/>
  <c r="G202" i="1"/>
  <c r="I200" i="1"/>
  <c r="K208" i="1"/>
  <c r="H210" i="1"/>
  <c r="H202" i="1"/>
  <c r="H199" i="1"/>
  <c r="H204" i="1"/>
  <c r="H207" i="1"/>
  <c r="H198" i="1"/>
  <c r="D210" i="1"/>
  <c r="D200" i="1"/>
  <c r="D206" i="1"/>
  <c r="D199" i="1"/>
  <c r="D204" i="1"/>
  <c r="D202" i="1"/>
  <c r="D208" i="1"/>
  <c r="D198" i="1"/>
  <c r="D205" i="1"/>
  <c r="K197" i="1"/>
  <c r="D207" i="1"/>
  <c r="N204" i="1"/>
  <c r="K201" i="1"/>
  <c r="E203" i="1"/>
  <c r="F205" i="1"/>
  <c r="L210" i="1"/>
  <c r="L208" i="1"/>
  <c r="L204" i="1"/>
  <c r="L198" i="1"/>
  <c r="L206" i="1"/>
  <c r="L207" i="1"/>
  <c r="L200" i="1"/>
  <c r="L202" i="1"/>
  <c r="L203" i="1"/>
  <c r="L199" i="1"/>
  <c r="M210" i="1"/>
  <c r="M204" i="1"/>
  <c r="M200" i="1"/>
  <c r="M199" i="1"/>
  <c r="M207" i="1"/>
  <c r="M206" i="1"/>
  <c r="M203" i="1"/>
  <c r="G204" i="1"/>
  <c r="G199" i="1"/>
  <c r="H206" i="1"/>
  <c r="M205" i="1"/>
  <c r="M197" i="1"/>
  <c r="H205" i="1"/>
  <c r="G203" i="1"/>
  <c r="C205" i="1"/>
  <c r="C204" i="1"/>
  <c r="C199" i="1"/>
  <c r="C201" i="1"/>
  <c r="C207" i="1"/>
  <c r="C206" i="1"/>
  <c r="C202" i="1"/>
  <c r="C200" i="1"/>
  <c r="C203" i="1"/>
  <c r="C208" i="1"/>
  <c r="O172" i="1"/>
  <c r="C152" i="1"/>
  <c r="BA65" i="1"/>
  <c r="Q143" i="1" l="1"/>
  <c r="AP242" i="1" s="1"/>
  <c r="G11" i="2" s="1"/>
  <c r="Q141" i="1"/>
  <c r="AP240" i="1" s="1"/>
  <c r="G9" i="2" s="1"/>
  <c r="Q136" i="1"/>
  <c r="AP235" i="1" s="1"/>
  <c r="Q139" i="1"/>
  <c r="AP238" i="1" s="1"/>
  <c r="G7" i="2" s="1"/>
  <c r="C272" i="1" a="1"/>
  <c r="C272" i="1" s="1"/>
  <c r="Q145" i="1"/>
  <c r="AP244" i="1" s="1"/>
  <c r="G13" i="2" s="1"/>
  <c r="Q140" i="1"/>
  <c r="AP239" i="1" s="1"/>
  <c r="G8" i="2" s="1"/>
  <c r="P269" i="1"/>
  <c r="Q144" i="1"/>
  <c r="AP243" i="1" s="1"/>
  <c r="G12" i="2" s="1"/>
  <c r="Q142" i="1"/>
  <c r="AP241" i="1" s="1"/>
  <c r="G10" i="2" s="1"/>
  <c r="Q138" i="1"/>
  <c r="AP237" i="1" s="1"/>
  <c r="G6" i="2" s="1"/>
  <c r="AO194" i="1"/>
  <c r="Q147" i="1"/>
  <c r="AP246" i="1" s="1"/>
  <c r="G15" i="2" s="1"/>
  <c r="Q137" i="1"/>
  <c r="AP236" i="1" s="1"/>
  <c r="G5" i="2" s="1"/>
  <c r="Q146" i="1"/>
  <c r="AP245" i="1" s="1"/>
  <c r="G14" i="2" s="1"/>
  <c r="AL171" i="1"/>
  <c r="AG166" i="1"/>
  <c r="AD170" i="1"/>
  <c r="G4" i="2"/>
  <c r="AB167" i="1"/>
  <c r="AL174" i="1"/>
  <c r="AE173" i="1"/>
  <c r="AG175" i="1"/>
  <c r="AE170" i="1"/>
  <c r="AD174" i="1"/>
  <c r="AH176" i="1"/>
  <c r="AI169" i="1"/>
  <c r="AH172" i="1"/>
  <c r="AB176" i="1"/>
  <c r="AB172" i="1"/>
  <c r="AG173" i="1"/>
  <c r="AL175" i="1"/>
  <c r="AK168" i="1"/>
  <c r="AD171" i="1"/>
  <c r="AC170" i="1"/>
  <c r="AG172" i="1"/>
  <c r="AE171" i="1"/>
  <c r="AE175" i="1"/>
  <c r="AF176" i="1"/>
  <c r="AF174" i="1"/>
  <c r="AI165" i="1"/>
  <c r="AM175" i="1"/>
  <c r="AI168" i="1"/>
  <c r="AI175" i="1"/>
  <c r="AH169" i="1"/>
  <c r="AG169" i="1"/>
  <c r="AO149" i="1"/>
  <c r="AK235" i="1"/>
  <c r="AK248" i="1" s="1"/>
  <c r="AB171" i="1"/>
  <c r="AB173" i="1"/>
  <c r="AL165" i="1"/>
  <c r="AL167" i="1"/>
  <c r="AK175" i="1"/>
  <c r="AJ169" i="1"/>
  <c r="AC172" i="1"/>
  <c r="AG167" i="1"/>
  <c r="AC165" i="1"/>
  <c r="AE174" i="1"/>
  <c r="AJ168" i="1"/>
  <c r="AJ167" i="1"/>
  <c r="AF169" i="1"/>
  <c r="AH165" i="1"/>
  <c r="AM167" i="1"/>
  <c r="AI171" i="1"/>
  <c r="AH167" i="1"/>
  <c r="AL170" i="1"/>
  <c r="AB169" i="1"/>
  <c r="AK171" i="1"/>
  <c r="AC166" i="1"/>
  <c r="AE172" i="1"/>
  <c r="AI167" i="1"/>
  <c r="AF171" i="1"/>
  <c r="AK170" i="1"/>
  <c r="AC176" i="1"/>
  <c r="AH173" i="1"/>
  <c r="AD175" i="1"/>
  <c r="AF168" i="1"/>
  <c r="AM169" i="1"/>
  <c r="AI166" i="1"/>
  <c r="AD168" i="1"/>
  <c r="AB168" i="1"/>
  <c r="AL173" i="1"/>
  <c r="AL168" i="1"/>
  <c r="AK174" i="1"/>
  <c r="AM172" i="1"/>
  <c r="AC167" i="1"/>
  <c r="AG170" i="1"/>
  <c r="AB166" i="1"/>
  <c r="AE168" i="1"/>
  <c r="AI176" i="1"/>
  <c r="AJ171" i="1"/>
  <c r="AF175" i="1"/>
  <c r="AG176" i="1"/>
  <c r="AM174" i="1"/>
  <c r="AI174" i="1"/>
  <c r="AH171" i="1"/>
  <c r="AG168" i="1"/>
  <c r="AB170" i="1"/>
  <c r="AG174" i="1"/>
  <c r="AL172" i="1"/>
  <c r="AK166" i="1"/>
  <c r="AC175" i="1"/>
  <c r="AC174" i="1"/>
  <c r="BH165" i="1" a="1"/>
  <c r="BH165" i="1" s="1"/>
  <c r="AE176" i="1"/>
  <c r="AK173" i="1"/>
  <c r="AJ174" i="1"/>
  <c r="AF173" i="1"/>
  <c r="AH174" i="1"/>
  <c r="AM170" i="1"/>
  <c r="AI173" i="1"/>
  <c r="AG165" i="1"/>
  <c r="AJ172" i="1"/>
  <c r="AD165" i="1"/>
  <c r="AF167" i="1"/>
  <c r="AK172" i="1"/>
  <c r="AJ165" i="1"/>
  <c r="AC168" i="1"/>
  <c r="AJ176" i="1"/>
  <c r="AE169" i="1"/>
  <c r="AE166" i="1"/>
  <c r="AD167" i="1"/>
  <c r="AJ170" i="1"/>
  <c r="AF166" i="1"/>
  <c r="AM168" i="1"/>
  <c r="AM166" i="1"/>
  <c r="AI172" i="1"/>
  <c r="AH175" i="1"/>
  <c r="AL176" i="1"/>
  <c r="AD176" i="1"/>
  <c r="AB174" i="1"/>
  <c r="AB175" i="1"/>
  <c r="AF172" i="1"/>
  <c r="AK167" i="1"/>
  <c r="AK176" i="1"/>
  <c r="AC173" i="1"/>
  <c r="AH168" i="1"/>
  <c r="AE167" i="1"/>
  <c r="AD173" i="1"/>
  <c r="AJ173" i="1"/>
  <c r="AM171" i="1"/>
  <c r="AM176" i="1"/>
  <c r="AI170" i="1"/>
  <c r="AH166" i="1"/>
  <c r="AK165" i="1"/>
  <c r="AJ166" i="1"/>
  <c r="AF170" i="1"/>
  <c r="AD172" i="1"/>
  <c r="AC171" i="1"/>
  <c r="AM173" i="1"/>
  <c r="AH170" i="1"/>
  <c r="AL169" i="1"/>
  <c r="AD166" i="1"/>
  <c r="G211" i="1"/>
  <c r="E211" i="1"/>
  <c r="L211" i="1"/>
  <c r="N211" i="1"/>
  <c r="C211" i="1"/>
  <c r="F211" i="1"/>
  <c r="M211" i="1"/>
  <c r="D211" i="1"/>
  <c r="J211" i="1"/>
  <c r="I211" i="1"/>
  <c r="K211" i="1"/>
  <c r="H211" i="1"/>
  <c r="X249" i="1" l="1" a="1"/>
  <c r="X249" i="1" s="1"/>
  <c r="AR165" i="1" a="1"/>
  <c r="AR165" i="1" s="1"/>
  <c r="BG165" i="1" s="1" a="1"/>
  <c r="BI174" i="1" s="1"/>
  <c r="C150" i="1" a="1"/>
  <c r="M149" i="1" s="1"/>
  <c r="L167" i="1" l="1"/>
  <c r="L224" i="1" s="1"/>
  <c r="J169" i="1"/>
  <c r="AI147" i="1" s="1"/>
  <c r="AE246" i="1" s="1"/>
  <c r="AE269" i="1" s="1"/>
  <c r="N168" i="1"/>
  <c r="N225" i="1" s="1"/>
  <c r="H161" i="1"/>
  <c r="AG139" i="1" s="1"/>
  <c r="AC238" i="1" s="1"/>
  <c r="AC261" i="1" s="1"/>
  <c r="I158" i="1"/>
  <c r="AH136" i="1" s="1"/>
  <c r="AD235" i="1" s="1"/>
  <c r="AD258" i="1" s="1"/>
  <c r="F149" i="1"/>
  <c r="G165" i="1"/>
  <c r="G160" i="1"/>
  <c r="D166" i="1"/>
  <c r="D223" i="1" s="1"/>
  <c r="G161" i="1"/>
  <c r="G218" i="1" s="1"/>
  <c r="F164" i="1"/>
  <c r="F221" i="1" s="1"/>
  <c r="L163" i="1"/>
  <c r="AK141" i="1" s="1"/>
  <c r="AG240" i="1" s="1"/>
  <c r="AG263" i="1" s="1"/>
  <c r="E161" i="1"/>
  <c r="G168" i="1"/>
  <c r="D164" i="1"/>
  <c r="H167" i="1"/>
  <c r="J160" i="1"/>
  <c r="J217" i="1" s="1"/>
  <c r="J158" i="1"/>
  <c r="AI136" i="1" s="1"/>
  <c r="AE235" i="1" s="1"/>
  <c r="AE258" i="1" s="1"/>
  <c r="H166" i="1"/>
  <c r="H223" i="1" s="1"/>
  <c r="M164" i="1"/>
  <c r="M221" i="1" s="1"/>
  <c r="G149" i="1"/>
  <c r="G158" i="1"/>
  <c r="AF136" i="1" s="1"/>
  <c r="AB235" i="1" s="1"/>
  <c r="AB258" i="1" s="1"/>
  <c r="G162" i="1"/>
  <c r="F167" i="1"/>
  <c r="F159" i="1"/>
  <c r="AE137" i="1" s="1"/>
  <c r="AA236" i="1" s="1"/>
  <c r="AA259" i="1" s="1"/>
  <c r="K159" i="1"/>
  <c r="K216" i="1" s="1"/>
  <c r="E167" i="1"/>
  <c r="AD145" i="1" s="1"/>
  <c r="Z244" i="1" s="1"/>
  <c r="Z267" i="1" s="1"/>
  <c r="M165" i="1"/>
  <c r="M222" i="1" s="1"/>
  <c r="G169" i="1"/>
  <c r="I163" i="1"/>
  <c r="G166" i="1"/>
  <c r="H165" i="1"/>
  <c r="F166" i="1"/>
  <c r="AE144" i="1" s="1"/>
  <c r="AA243" i="1" s="1"/>
  <c r="AA266" i="1" s="1"/>
  <c r="K168" i="1"/>
  <c r="AJ146" i="1" s="1"/>
  <c r="AF245" i="1" s="1"/>
  <c r="AF268" i="1" s="1"/>
  <c r="H163" i="1"/>
  <c r="H220" i="1" s="1"/>
  <c r="L164" i="1"/>
  <c r="AK142" i="1" s="1"/>
  <c r="AG241" i="1" s="1"/>
  <c r="AG264" i="1" s="1"/>
  <c r="N159" i="1"/>
  <c r="E149" i="1"/>
  <c r="E164" i="1"/>
  <c r="N160" i="1"/>
  <c r="E162" i="1"/>
  <c r="AD140" i="1" s="1"/>
  <c r="Z239" i="1" s="1"/>
  <c r="Z262" i="1" s="1"/>
  <c r="L166" i="1"/>
  <c r="AK144" i="1" s="1"/>
  <c r="AG243" i="1" s="1"/>
  <c r="AG266" i="1" s="1"/>
  <c r="M168" i="1"/>
  <c r="L159" i="1"/>
  <c r="AK137" i="1" s="1"/>
  <c r="AG236" i="1" s="1"/>
  <c r="M166" i="1"/>
  <c r="F160" i="1"/>
  <c r="K162" i="1"/>
  <c r="M167" i="1"/>
  <c r="J161" i="1"/>
  <c r="K149" i="1"/>
  <c r="K171" i="1" s="1"/>
  <c r="H168" i="1"/>
  <c r="I162" i="1"/>
  <c r="AH140" i="1" s="1"/>
  <c r="AD239" i="1" s="1"/>
  <c r="AD262" i="1" s="1"/>
  <c r="D168" i="1"/>
  <c r="M160" i="1"/>
  <c r="D169" i="1"/>
  <c r="N161" i="1"/>
  <c r="E163" i="1"/>
  <c r="M161" i="1"/>
  <c r="M218" i="1" s="1"/>
  <c r="M162" i="1"/>
  <c r="M219" i="1" s="1"/>
  <c r="H159" i="1"/>
  <c r="AG137" i="1" s="1"/>
  <c r="AC236" i="1" s="1"/>
  <c r="AC259" i="1" s="1"/>
  <c r="I161" i="1"/>
  <c r="K158" i="1"/>
  <c r="AJ136" i="1" s="1"/>
  <c r="AF235" i="1" s="1"/>
  <c r="AF258" i="1" s="1"/>
  <c r="N166" i="1"/>
  <c r="N167" i="1"/>
  <c r="G164" i="1"/>
  <c r="G221" i="1" s="1"/>
  <c r="L169" i="1"/>
  <c r="J164" i="1"/>
  <c r="J221" i="1" s="1"/>
  <c r="J159" i="1"/>
  <c r="J216" i="1" s="1"/>
  <c r="N165" i="1"/>
  <c r="L162" i="1"/>
  <c r="F163" i="1"/>
  <c r="F169" i="1"/>
  <c r="J162" i="1"/>
  <c r="AI140" i="1" s="1"/>
  <c r="AE239" i="1" s="1"/>
  <c r="AE262" i="1" s="1"/>
  <c r="I159" i="1"/>
  <c r="I216" i="1" s="1"/>
  <c r="K169" i="1"/>
  <c r="K226" i="1" s="1"/>
  <c r="K163" i="1"/>
  <c r="AJ141" i="1" s="1"/>
  <c r="AF240" i="1" s="1"/>
  <c r="AF263" i="1" s="1"/>
  <c r="J166" i="1"/>
  <c r="N162" i="1"/>
  <c r="M169" i="1"/>
  <c r="G163" i="1"/>
  <c r="D163" i="1"/>
  <c r="D220" i="1" s="1"/>
  <c r="J165" i="1"/>
  <c r="J222" i="1" s="1"/>
  <c r="H149" i="1"/>
  <c r="L158" i="1"/>
  <c r="AK136" i="1" s="1"/>
  <c r="AG235" i="1" s="1"/>
  <c r="AG258" i="1" s="1"/>
  <c r="J167" i="1"/>
  <c r="J168" i="1"/>
  <c r="F165" i="1"/>
  <c r="N169" i="1"/>
  <c r="D162" i="1"/>
  <c r="K165" i="1"/>
  <c r="AJ143" i="1" s="1"/>
  <c r="AF242" i="1" s="1"/>
  <c r="AF265" i="1" s="1"/>
  <c r="F161" i="1"/>
  <c r="F218" i="1" s="1"/>
  <c r="D158" i="1"/>
  <c r="AC136" i="1" s="1"/>
  <c r="Y235" i="1" s="1"/>
  <c r="Y258" i="1" s="1"/>
  <c r="M159" i="1"/>
  <c r="E159" i="1"/>
  <c r="C150" i="1"/>
  <c r="I165" i="1"/>
  <c r="G167" i="1"/>
  <c r="G224" i="1" s="1"/>
  <c r="D161" i="1"/>
  <c r="AC139" i="1" s="1"/>
  <c r="Y238" i="1" s="1"/>
  <c r="Y261" i="1" s="1"/>
  <c r="L165" i="1"/>
  <c r="D159" i="1"/>
  <c r="D216" i="1" s="1"/>
  <c r="D167" i="1"/>
  <c r="M163" i="1"/>
  <c r="M220" i="1" s="1"/>
  <c r="H162" i="1"/>
  <c r="AG140" i="1" s="1"/>
  <c r="AC239" i="1" s="1"/>
  <c r="AC262" i="1" s="1"/>
  <c r="D149" i="1"/>
  <c r="M158" i="1"/>
  <c r="AL136" i="1" s="1"/>
  <c r="AH235" i="1" s="1"/>
  <c r="AH258" i="1" s="1"/>
  <c r="N149" i="1"/>
  <c r="N171" i="1" s="1"/>
  <c r="E166" i="1"/>
  <c r="E169" i="1"/>
  <c r="E226" i="1" s="1"/>
  <c r="L160" i="1"/>
  <c r="D165" i="1"/>
  <c r="D222" i="1" s="1"/>
  <c r="I168" i="1"/>
  <c r="AH146" i="1" s="1"/>
  <c r="AD245" i="1" s="1"/>
  <c r="AD268" i="1" s="1"/>
  <c r="L168" i="1"/>
  <c r="F168" i="1"/>
  <c r="F225" i="1" s="1"/>
  <c r="J163" i="1"/>
  <c r="E168" i="1"/>
  <c r="E225" i="1" s="1"/>
  <c r="K166" i="1"/>
  <c r="AJ144" i="1" s="1"/>
  <c r="AF243" i="1" s="1"/>
  <c r="AF266" i="1" s="1"/>
  <c r="H160" i="1"/>
  <c r="H164" i="1"/>
  <c r="AG142" i="1" s="1"/>
  <c r="AC241" i="1" s="1"/>
  <c r="AC264" i="1" s="1"/>
  <c r="L161" i="1"/>
  <c r="AK139" i="1" s="1"/>
  <c r="AG238" i="1" s="1"/>
  <c r="AG261" i="1" s="1"/>
  <c r="D160" i="1"/>
  <c r="H158" i="1"/>
  <c r="AG136" i="1" s="1"/>
  <c r="AC235" i="1" s="1"/>
  <c r="AC258" i="1" s="1"/>
  <c r="K161" i="1"/>
  <c r="K218" i="1" s="1"/>
  <c r="I166" i="1"/>
  <c r="AH144" i="1" s="1"/>
  <c r="AD243" i="1" s="1"/>
  <c r="AD266" i="1" s="1"/>
  <c r="L149" i="1"/>
  <c r="L171" i="1" s="1"/>
  <c r="K167" i="1"/>
  <c r="N164" i="1"/>
  <c r="N221" i="1" s="1"/>
  <c r="K160" i="1"/>
  <c r="AJ138" i="1" s="1"/>
  <c r="AF237" i="1" s="1"/>
  <c r="AF260" i="1" s="1"/>
  <c r="I169" i="1"/>
  <c r="E158" i="1"/>
  <c r="AD136" i="1" s="1"/>
  <c r="Z235" i="1" s="1"/>
  <c r="Z258" i="1" s="1"/>
  <c r="F162" i="1"/>
  <c r="AE140" i="1" s="1"/>
  <c r="AA239" i="1" s="1"/>
  <c r="AA262" i="1" s="1"/>
  <c r="F158" i="1"/>
  <c r="AE136" i="1" s="1"/>
  <c r="AA235" i="1" s="1"/>
  <c r="AA258" i="1" s="1"/>
  <c r="E160" i="1"/>
  <c r="E217" i="1" s="1"/>
  <c r="K164" i="1"/>
  <c r="AJ142" i="1" s="1"/>
  <c r="AF241" i="1" s="1"/>
  <c r="AF264" i="1" s="1"/>
  <c r="E165" i="1"/>
  <c r="E222" i="1" s="1"/>
  <c r="H169" i="1"/>
  <c r="AG147" i="1" s="1"/>
  <c r="AC246" i="1" s="1"/>
  <c r="AC269" i="1" s="1"/>
  <c r="N163" i="1"/>
  <c r="I164" i="1"/>
  <c r="AH142" i="1" s="1"/>
  <c r="AD241" i="1" s="1"/>
  <c r="AD264" i="1" s="1"/>
  <c r="N158" i="1"/>
  <c r="AM136" i="1" s="1"/>
  <c r="AI235" i="1" s="1"/>
  <c r="AI258" i="1" s="1"/>
  <c r="I160" i="1"/>
  <c r="I217" i="1" s="1"/>
  <c r="G159" i="1"/>
  <c r="G216" i="1" s="1"/>
  <c r="I167" i="1"/>
  <c r="I149" i="1"/>
  <c r="BI166" i="1"/>
  <c r="J149" i="1"/>
  <c r="BI173" i="1"/>
  <c r="BI169" i="1"/>
  <c r="BI172" i="1"/>
  <c r="BI175" i="1"/>
  <c r="BI176" i="1"/>
  <c r="BI171" i="1"/>
  <c r="BI168" i="1"/>
  <c r="BI170" i="1"/>
  <c r="BG165" i="1"/>
  <c r="AB195" i="1" s="1" a="1"/>
  <c r="BI167" i="1"/>
  <c r="L217" i="1"/>
  <c r="AK138" i="1"/>
  <c r="AG237" i="1" s="1"/>
  <c r="AG260" i="1" s="1"/>
  <c r="L218" i="1"/>
  <c r="AM142" i="1"/>
  <c r="AI241" i="1" s="1"/>
  <c r="AI264" i="1" s="1"/>
  <c r="I226" i="1"/>
  <c r="AH147" i="1"/>
  <c r="AD246" i="1" s="1"/>
  <c r="AD269" i="1" s="1"/>
  <c r="K221" i="1"/>
  <c r="F222" i="1"/>
  <c r="AE143" i="1"/>
  <c r="AA242" i="1" s="1"/>
  <c r="AA265" i="1" s="1"/>
  <c r="G223" i="1"/>
  <c r="AF144" i="1"/>
  <c r="AB243" i="1" s="1"/>
  <c r="AB266" i="1" s="1"/>
  <c r="F224" i="1"/>
  <c r="AE145" i="1"/>
  <c r="AA244" i="1" s="1"/>
  <c r="AA267" i="1" s="1"/>
  <c r="M223" i="1"/>
  <c r="AL144" i="1"/>
  <c r="AH243" i="1" s="1"/>
  <c r="AH266" i="1" s="1"/>
  <c r="AI143" i="1"/>
  <c r="AE242" i="1" s="1"/>
  <c r="AE265" i="1" s="1"/>
  <c r="M216" i="1"/>
  <c r="AL137" i="1"/>
  <c r="AH236" i="1" s="1"/>
  <c r="AL142" i="1"/>
  <c r="AH241" i="1" s="1"/>
  <c r="AH264" i="1" s="1"/>
  <c r="I218" i="1"/>
  <c r="AH139" i="1"/>
  <c r="AD238" i="1" s="1"/>
  <c r="AD261" i="1" s="1"/>
  <c r="AC143" i="1"/>
  <c r="Y242" i="1" s="1"/>
  <c r="Y265" i="1" s="1"/>
  <c r="L225" i="1"/>
  <c r="AK146" i="1"/>
  <c r="AG245" i="1" s="1"/>
  <c r="AG268" i="1" s="1"/>
  <c r="H217" i="1"/>
  <c r="AG138" i="1"/>
  <c r="AC237" i="1" s="1"/>
  <c r="AC260" i="1" s="1"/>
  <c r="D217" i="1"/>
  <c r="AC138" i="1"/>
  <c r="Y237" i="1" s="1"/>
  <c r="Y260" i="1" s="1"/>
  <c r="K224" i="1"/>
  <c r="AJ145" i="1"/>
  <c r="AF244" i="1" s="1"/>
  <c r="AF267" i="1" s="1"/>
  <c r="K217" i="1"/>
  <c r="F219" i="1"/>
  <c r="I224" i="1"/>
  <c r="AH145" i="1"/>
  <c r="AD244" i="1" s="1"/>
  <c r="AD267" i="1" s="1"/>
  <c r="N217" i="1"/>
  <c r="AM138" i="1"/>
  <c r="AI237" i="1" s="1"/>
  <c r="AI260" i="1" s="1"/>
  <c r="M225" i="1"/>
  <c r="AL146" i="1"/>
  <c r="AH245" i="1" s="1"/>
  <c r="AH268" i="1" s="1"/>
  <c r="K222" i="1"/>
  <c r="L219" i="1"/>
  <c r="AK140" i="1"/>
  <c r="AG239" i="1" s="1"/>
  <c r="AG262" i="1" s="1"/>
  <c r="AC144" i="1"/>
  <c r="Y243" i="1" s="1"/>
  <c r="Y266" i="1" s="1"/>
  <c r="N216" i="1"/>
  <c r="AM137" i="1"/>
  <c r="AI236" i="1" s="1"/>
  <c r="J219" i="1"/>
  <c r="G220" i="1"/>
  <c r="AF141" i="1"/>
  <c r="AB240" i="1" s="1"/>
  <c r="AB263" i="1" s="1"/>
  <c r="J224" i="1"/>
  <c r="AI145" i="1"/>
  <c r="AE244" i="1" s="1"/>
  <c r="AE267" i="1" s="1"/>
  <c r="G219" i="1"/>
  <c r="AF140" i="1"/>
  <c r="AB239" i="1" s="1"/>
  <c r="AB262" i="1" s="1"/>
  <c r="F226" i="1"/>
  <c r="AE147" i="1"/>
  <c r="AA246" i="1" s="1"/>
  <c r="AA269" i="1" s="1"/>
  <c r="AK145" i="1"/>
  <c r="AG244" i="1" s="1"/>
  <c r="AG267" i="1" s="1"/>
  <c r="I219" i="1"/>
  <c r="E219" i="1"/>
  <c r="E218" i="1"/>
  <c r="AD139" i="1"/>
  <c r="Z238" i="1" s="1"/>
  <c r="Z261" i="1" s="1"/>
  <c r="D226" i="1"/>
  <c r="AC147" i="1"/>
  <c r="Y246" i="1" s="1"/>
  <c r="Y269" i="1" s="1"/>
  <c r="L216" i="1"/>
  <c r="H224" i="1"/>
  <c r="AG145" i="1"/>
  <c r="AC244" i="1" s="1"/>
  <c r="AC267" i="1" s="1"/>
  <c r="N222" i="1"/>
  <c r="AM143" i="1"/>
  <c r="AI242" i="1" s="1"/>
  <c r="AI265" i="1" s="1"/>
  <c r="F217" i="1"/>
  <c r="AE138" i="1"/>
  <c r="AA237" i="1" s="1"/>
  <c r="AA260" i="1" s="1"/>
  <c r="F216" i="1"/>
  <c r="M226" i="1"/>
  <c r="AL147" i="1"/>
  <c r="AH246" i="1" s="1"/>
  <c r="AH269" i="1" s="1"/>
  <c r="E216" i="1"/>
  <c r="AD137" i="1"/>
  <c r="Z236" i="1" s="1"/>
  <c r="Z259" i="1" s="1"/>
  <c r="AD143" i="1"/>
  <c r="Z242" i="1" s="1"/>
  <c r="Z265" i="1" s="1"/>
  <c r="N220" i="1"/>
  <c r="AM141" i="1"/>
  <c r="AI240" i="1" s="1"/>
  <c r="AI263" i="1" s="1"/>
  <c r="I221" i="1"/>
  <c r="M217" i="1"/>
  <c r="AL138" i="1"/>
  <c r="AH237" i="1" s="1"/>
  <c r="AH260" i="1" s="1"/>
  <c r="D221" i="1"/>
  <c r="AC142" i="1"/>
  <c r="Y241" i="1" s="1"/>
  <c r="Y264" i="1" s="1"/>
  <c r="J223" i="1"/>
  <c r="AI144" i="1"/>
  <c r="AE243" i="1" s="1"/>
  <c r="AE266" i="1" s="1"/>
  <c r="AI138" i="1"/>
  <c r="AE237" i="1" s="1"/>
  <c r="AE260" i="1" s="1"/>
  <c r="K219" i="1"/>
  <c r="AJ140" i="1"/>
  <c r="AF239" i="1" s="1"/>
  <c r="AF262" i="1" s="1"/>
  <c r="H216" i="1"/>
  <c r="N223" i="1"/>
  <c r="AM144" i="1"/>
  <c r="AI243" i="1" s="1"/>
  <c r="AI266" i="1" s="1"/>
  <c r="G226" i="1"/>
  <c r="AF147" i="1"/>
  <c r="AB246" i="1" s="1"/>
  <c r="AB269" i="1" s="1"/>
  <c r="L226" i="1"/>
  <c r="AK147" i="1"/>
  <c r="AG246" i="1" s="1"/>
  <c r="AG269" i="1" s="1"/>
  <c r="N226" i="1"/>
  <c r="AM147" i="1"/>
  <c r="AI246" i="1" s="1"/>
  <c r="AI269" i="1" s="1"/>
  <c r="H222" i="1"/>
  <c r="AG143" i="1"/>
  <c r="AC242" i="1" s="1"/>
  <c r="AC265" i="1" s="1"/>
  <c r="G217" i="1"/>
  <c r="AF138" i="1"/>
  <c r="AB237" i="1" s="1"/>
  <c r="AB260" i="1" s="1"/>
  <c r="E220" i="1"/>
  <c r="AD141" i="1"/>
  <c r="Z240" i="1" s="1"/>
  <c r="Z263" i="1" s="1"/>
  <c r="K225" i="1"/>
  <c r="N219" i="1"/>
  <c r="AM140" i="1"/>
  <c r="AI239" i="1" s="1"/>
  <c r="AI262" i="1" s="1"/>
  <c r="AG144" i="1"/>
  <c r="AC243" i="1" s="1"/>
  <c r="AC266" i="1" s="1"/>
  <c r="J218" i="1"/>
  <c r="AI139" i="1"/>
  <c r="AE238" i="1" s="1"/>
  <c r="AE261" i="1" s="1"/>
  <c r="E224" i="1"/>
  <c r="G222" i="1"/>
  <c r="AF143" i="1"/>
  <c r="AB242" i="1" s="1"/>
  <c r="AB265" i="1" s="1"/>
  <c r="N224" i="1"/>
  <c r="AM145" i="1"/>
  <c r="AI244" i="1" s="1"/>
  <c r="AI267" i="1" s="1"/>
  <c r="J225" i="1"/>
  <c r="AI146" i="1"/>
  <c r="AE245" i="1" s="1"/>
  <c r="AE268" i="1" s="1"/>
  <c r="I220" i="1"/>
  <c r="AH141" i="1"/>
  <c r="AD240" i="1" s="1"/>
  <c r="AD263" i="1" s="1"/>
  <c r="AI142" i="1"/>
  <c r="AE241" i="1" s="1"/>
  <c r="AE264" i="1" s="1"/>
  <c r="D219" i="1"/>
  <c r="AC140" i="1"/>
  <c r="Y239" i="1" s="1"/>
  <c r="Y262" i="1" s="1"/>
  <c r="I222" i="1"/>
  <c r="AH143" i="1"/>
  <c r="AD242" i="1" s="1"/>
  <c r="AD265" i="1" s="1"/>
  <c r="L222" i="1"/>
  <c r="AK143" i="1"/>
  <c r="AG242" i="1" s="1"/>
  <c r="AG265" i="1" s="1"/>
  <c r="AC137" i="1"/>
  <c r="D224" i="1"/>
  <c r="AC145" i="1"/>
  <c r="Y244" i="1" s="1"/>
  <c r="Y267" i="1" s="1"/>
  <c r="AL141" i="1"/>
  <c r="AH240" i="1" s="1"/>
  <c r="AH263" i="1" s="1"/>
  <c r="H219" i="1"/>
  <c r="E223" i="1"/>
  <c r="AD144" i="1"/>
  <c r="Z243" i="1" s="1"/>
  <c r="Z266" i="1" s="1"/>
  <c r="J220" i="1"/>
  <c r="AI141" i="1"/>
  <c r="AE240" i="1" s="1"/>
  <c r="AE263" i="1" s="1"/>
  <c r="H221" i="1"/>
  <c r="AH138" i="1"/>
  <c r="AD237" i="1" s="1"/>
  <c r="AD260" i="1" s="1"/>
  <c r="H225" i="1"/>
  <c r="AG146" i="1"/>
  <c r="AC245" i="1" s="1"/>
  <c r="AC268" i="1" s="1"/>
  <c r="E221" i="1"/>
  <c r="AD142" i="1"/>
  <c r="Z241" i="1" s="1"/>
  <c r="Z264" i="1" s="1"/>
  <c r="AJ147" i="1"/>
  <c r="AF246" i="1" s="1"/>
  <c r="AF269" i="1" s="1"/>
  <c r="D225" i="1"/>
  <c r="AC146" i="1"/>
  <c r="Y245" i="1" s="1"/>
  <c r="Y268" i="1" s="1"/>
  <c r="L223" i="1"/>
  <c r="G225" i="1"/>
  <c r="AF146" i="1"/>
  <c r="AB245" i="1" s="1"/>
  <c r="AB268" i="1" s="1"/>
  <c r="AM146" i="1"/>
  <c r="AI245" i="1" s="1"/>
  <c r="AI268" i="1" s="1"/>
  <c r="N218" i="1"/>
  <c r="AM139" i="1"/>
  <c r="AI238" i="1" s="1"/>
  <c r="AI261" i="1" s="1"/>
  <c r="F223" i="1"/>
  <c r="AE139" i="1"/>
  <c r="AA238" i="1" s="1"/>
  <c r="AA261" i="1" s="1"/>
  <c r="F220" i="1"/>
  <c r="AE141" i="1"/>
  <c r="AA240" i="1" s="1"/>
  <c r="AA263" i="1" s="1"/>
  <c r="M224" i="1"/>
  <c r="AL145" i="1"/>
  <c r="AH244" i="1" s="1"/>
  <c r="AH267" i="1" s="1"/>
  <c r="F215" i="1"/>
  <c r="N215" i="1"/>
  <c r="J171" i="1"/>
  <c r="J153" i="1"/>
  <c r="K215" i="1"/>
  <c r="G215" i="1"/>
  <c r="I215" i="1"/>
  <c r="I171" i="1"/>
  <c r="I153" i="1"/>
  <c r="H215" i="1"/>
  <c r="D215" i="1"/>
  <c r="F171" i="1"/>
  <c r="F153" i="1"/>
  <c r="M171" i="1"/>
  <c r="AL149" i="1" s="1"/>
  <c r="M153" i="1"/>
  <c r="H171" i="1"/>
  <c r="H153" i="1"/>
  <c r="E171" i="1"/>
  <c r="E153" i="1"/>
  <c r="D171" i="1"/>
  <c r="AC149" i="1" s="1"/>
  <c r="D153" i="1"/>
  <c r="K153" i="1"/>
  <c r="G171" i="1"/>
  <c r="G153" i="1"/>
  <c r="C149" i="1"/>
  <c r="C165" i="1"/>
  <c r="C160" i="1"/>
  <c r="C166" i="1"/>
  <c r="C164" i="1"/>
  <c r="C168" i="1"/>
  <c r="C163" i="1"/>
  <c r="C167" i="1"/>
  <c r="C169" i="1"/>
  <c r="C159" i="1"/>
  <c r="C162" i="1"/>
  <c r="C158" i="1"/>
  <c r="AB136" i="1" s="1"/>
  <c r="X235" i="1" s="1"/>
  <c r="C161" i="1"/>
  <c r="N153" i="1" l="1"/>
  <c r="E215" i="1"/>
  <c r="D218" i="1"/>
  <c r="L220" i="1"/>
  <c r="AE146" i="1"/>
  <c r="AA245" i="1" s="1"/>
  <c r="AA268" i="1" s="1"/>
  <c r="L221" i="1"/>
  <c r="K220" i="1"/>
  <c r="J226" i="1"/>
  <c r="AG141" i="1"/>
  <c r="AC240" i="1" s="1"/>
  <c r="AC263" i="1" s="1"/>
  <c r="AI137" i="1"/>
  <c r="AE236" i="1" s="1"/>
  <c r="AE259" i="1" s="1"/>
  <c r="AF142" i="1"/>
  <c r="AB241" i="1" s="1"/>
  <c r="AB264" i="1" s="1"/>
  <c r="I223" i="1"/>
  <c r="L153" i="1"/>
  <c r="AE142" i="1"/>
  <c r="AA241" i="1" s="1"/>
  <c r="AA264" i="1" s="1"/>
  <c r="AJ139" i="1"/>
  <c r="AF238" i="1" s="1"/>
  <c r="AF261" i="1" s="1"/>
  <c r="AF145" i="1"/>
  <c r="AB244" i="1" s="1"/>
  <c r="AB267" i="1" s="1"/>
  <c r="AC141" i="1"/>
  <c r="Y240" i="1" s="1"/>
  <c r="Y263" i="1" s="1"/>
  <c r="AH137" i="1"/>
  <c r="AD236" i="1" s="1"/>
  <c r="AD259" i="1" s="1"/>
  <c r="AL140" i="1"/>
  <c r="AH239" i="1" s="1"/>
  <c r="AH262" i="1" s="1"/>
  <c r="AF139" i="1"/>
  <c r="AB238" i="1" s="1"/>
  <c r="AB261" i="1" s="1"/>
  <c r="K223" i="1"/>
  <c r="AJ137" i="1"/>
  <c r="AF236" i="1" s="1"/>
  <c r="M215" i="1"/>
  <c r="L215" i="1"/>
  <c r="H218" i="1"/>
  <c r="AD147" i="1"/>
  <c r="Z246" i="1" s="1"/>
  <c r="Z269" i="1" s="1"/>
  <c r="AL139" i="1"/>
  <c r="AH238" i="1" s="1"/>
  <c r="AH261" i="1" s="1"/>
  <c r="AL143" i="1"/>
  <c r="AH242" i="1" s="1"/>
  <c r="AH265" i="1" s="1"/>
  <c r="AD146" i="1"/>
  <c r="Z245" i="1" s="1"/>
  <c r="Z268" i="1" s="1"/>
  <c r="J215" i="1"/>
  <c r="H226" i="1"/>
  <c r="I225" i="1"/>
  <c r="AF137" i="1"/>
  <c r="AB236" i="1" s="1"/>
  <c r="AB259" i="1" s="1"/>
  <c r="AD138" i="1"/>
  <c r="Z237" i="1" s="1"/>
  <c r="Z260" i="1" s="1"/>
  <c r="BI165" i="1"/>
  <c r="AB197" i="1" s="1" a="1"/>
  <c r="AC248" i="1"/>
  <c r="AC271" i="1" s="1"/>
  <c r="AC272" i="1" s="1"/>
  <c r="AL151" i="1"/>
  <c r="AL155" i="1" s="1"/>
  <c r="AG259" i="1"/>
  <c r="AG248" i="1"/>
  <c r="AG271" i="1" s="1"/>
  <c r="AB248" i="1"/>
  <c r="AB271" i="1" s="1"/>
  <c r="AB272" i="1" s="1"/>
  <c r="M172" i="1"/>
  <c r="AF259" i="1"/>
  <c r="AF248" i="1"/>
  <c r="AF271" i="1" s="1"/>
  <c r="AM235" i="1"/>
  <c r="X258" i="1"/>
  <c r="AI259" i="1"/>
  <c r="AI248" i="1"/>
  <c r="AI271" i="1" s="1"/>
  <c r="AB197" i="1"/>
  <c r="AC151" i="1"/>
  <c r="AC155" i="1" s="1"/>
  <c r="Y236" i="1"/>
  <c r="AB195" i="1"/>
  <c r="AF181" i="1"/>
  <c r="AK185" i="1"/>
  <c r="AG187" i="1"/>
  <c r="AJ191" i="1"/>
  <c r="AL182" i="1"/>
  <c r="AE181" i="1"/>
  <c r="AC185" i="1"/>
  <c r="AD185" i="1"/>
  <c r="AM181" i="1"/>
  <c r="AL187" i="1"/>
  <c r="AE186" i="1"/>
  <c r="AL181" i="1"/>
  <c r="AC188" i="1"/>
  <c r="AJ184" i="1"/>
  <c r="AM183" i="1"/>
  <c r="AC182" i="1"/>
  <c r="AK186" i="1"/>
  <c r="AF184" i="1"/>
  <c r="AM188" i="1"/>
  <c r="AE184" i="1"/>
  <c r="AG192" i="1"/>
  <c r="AG184" i="1"/>
  <c r="AK182" i="1"/>
  <c r="AC189" i="1"/>
  <c r="AH182" i="1"/>
  <c r="AH186" i="1"/>
  <c r="AG189" i="1"/>
  <c r="AI184" i="1"/>
  <c r="AE192" i="1"/>
  <c r="AH188" i="1"/>
  <c r="AG188" i="1"/>
  <c r="AF190" i="1"/>
  <c r="AK189" i="1"/>
  <c r="AM186" i="1"/>
  <c r="AD181" i="1"/>
  <c r="AJ181" i="1"/>
  <c r="AE182" i="1"/>
  <c r="AM184" i="1"/>
  <c r="AL192" i="1"/>
  <c r="AJ189" i="1"/>
  <c r="AF186" i="1"/>
  <c r="AM185" i="1"/>
  <c r="AC183" i="1"/>
  <c r="AM190" i="1"/>
  <c r="AC191" i="1"/>
  <c r="AH184" i="1"/>
  <c r="AK181" i="1"/>
  <c r="AL185" i="1"/>
  <c r="AG182" i="1"/>
  <c r="AL190" i="1"/>
  <c r="AL191" i="1"/>
  <c r="AI191" i="1"/>
  <c r="AG183" i="1"/>
  <c r="AJ183" i="1"/>
  <c r="AI187" i="1"/>
  <c r="AE188" i="1"/>
  <c r="AC192" i="1"/>
  <c r="AL189" i="1"/>
  <c r="AI192" i="1"/>
  <c r="AF188" i="1"/>
  <c r="AM187" i="1"/>
  <c r="AD188" i="1"/>
  <c r="AD190" i="1"/>
  <c r="AK184" i="1"/>
  <c r="AE187" i="1"/>
  <c r="AI181" i="1"/>
  <c r="AH185" i="1"/>
  <c r="AL183" i="1"/>
  <c r="AI189" i="1"/>
  <c r="AC184" i="1"/>
  <c r="AD183" i="1"/>
  <c r="AM182" i="1"/>
  <c r="AL184" i="1"/>
  <c r="AC190" i="1"/>
  <c r="AD192" i="1"/>
  <c r="AK183" i="1"/>
  <c r="AM192" i="1"/>
  <c r="AJ182" i="1"/>
  <c r="AD182" i="1"/>
  <c r="AK192" i="1"/>
  <c r="AG191" i="1"/>
  <c r="AE185" i="1"/>
  <c r="AD186" i="1"/>
  <c r="AE189" i="1"/>
  <c r="AH192" i="1"/>
  <c r="AK191" i="1"/>
  <c r="AC181" i="1"/>
  <c r="AF185" i="1"/>
  <c r="AH183" i="1"/>
  <c r="AI183" i="1"/>
  <c r="AH189" i="1"/>
  <c r="AI182" i="1"/>
  <c r="AG186" i="1"/>
  <c r="AJ187" i="1"/>
  <c r="AI190" i="1"/>
  <c r="AJ190" i="1"/>
  <c r="AE183" i="1"/>
  <c r="AC187" i="1"/>
  <c r="AD189" i="1"/>
  <c r="AI185" i="1"/>
  <c r="AD184" i="1"/>
  <c r="AH187" i="1"/>
  <c r="AJ188" i="1"/>
  <c r="AF182" i="1"/>
  <c r="AM189" i="1"/>
  <c r="AD187" i="1"/>
  <c r="AE191" i="1"/>
  <c r="AM191" i="1"/>
  <c r="AG185" i="1"/>
  <c r="AG190" i="1"/>
  <c r="AF189" i="1"/>
  <c r="AG181" i="1"/>
  <c r="AF183" i="1"/>
  <c r="AJ192" i="1"/>
  <c r="AJ186" i="1"/>
  <c r="AI188" i="1"/>
  <c r="AI186" i="1"/>
  <c r="AC186" i="1"/>
  <c r="AK188" i="1"/>
  <c r="AJ185" i="1"/>
  <c r="AE190" i="1"/>
  <c r="AH181" i="1"/>
  <c r="AL186" i="1"/>
  <c r="AK187" i="1"/>
  <c r="AF187" i="1"/>
  <c r="AD191" i="1"/>
  <c r="AK190" i="1"/>
  <c r="AF191" i="1"/>
  <c r="AL188" i="1"/>
  <c r="AF192" i="1"/>
  <c r="AH190" i="1"/>
  <c r="AH191" i="1"/>
  <c r="AH259" i="1"/>
  <c r="AH248" i="1"/>
  <c r="AH271" i="1" s="1"/>
  <c r="AA248" i="1"/>
  <c r="AA271" i="1" s="1"/>
  <c r="AA272" i="1" s="1"/>
  <c r="C224" i="1"/>
  <c r="AB145" i="1"/>
  <c r="K172" i="1"/>
  <c r="AJ149" i="1"/>
  <c r="C220" i="1"/>
  <c r="AB141" i="1"/>
  <c r="I172" i="1"/>
  <c r="AH149" i="1"/>
  <c r="C226" i="1"/>
  <c r="AB147" i="1"/>
  <c r="L172" i="1"/>
  <c r="AK149" i="1"/>
  <c r="AK151" i="1" s="1"/>
  <c r="N172" i="1"/>
  <c r="AM149" i="1"/>
  <c r="C225" i="1"/>
  <c r="AB146" i="1"/>
  <c r="J172" i="1"/>
  <c r="AI149" i="1"/>
  <c r="AI151" i="1" s="1"/>
  <c r="C221" i="1"/>
  <c r="AB142" i="1"/>
  <c r="AQ136" i="1"/>
  <c r="E4" i="2" s="1"/>
  <c r="F172" i="1"/>
  <c r="AE149" i="1"/>
  <c r="C218" i="1"/>
  <c r="AB139" i="1"/>
  <c r="C223" i="1"/>
  <c r="AB144" i="1"/>
  <c r="E172" i="1"/>
  <c r="AD149" i="1"/>
  <c r="C219" i="1"/>
  <c r="AB140" i="1"/>
  <c r="C217" i="1"/>
  <c r="AB138" i="1"/>
  <c r="C216" i="1"/>
  <c r="AB137" i="1"/>
  <c r="C222" i="1"/>
  <c r="AB143" i="1"/>
  <c r="G172" i="1"/>
  <c r="AF149" i="1"/>
  <c r="AF151" i="1" s="1"/>
  <c r="H172" i="1"/>
  <c r="AG149" i="1"/>
  <c r="D172" i="1"/>
  <c r="C215" i="1"/>
  <c r="C171" i="1"/>
  <c r="O149" i="1"/>
  <c r="C153" i="1"/>
  <c r="Z248" i="1" l="1"/>
  <c r="Z271" i="1" s="1"/>
  <c r="Z272" i="1" s="1"/>
  <c r="AE248" i="1"/>
  <c r="AE271" i="1" s="1"/>
  <c r="AE272" i="1" s="1"/>
  <c r="AD248" i="1"/>
  <c r="AD271" i="1" s="1"/>
  <c r="AD272" i="1" s="1"/>
  <c r="AD194" i="1"/>
  <c r="AD198" i="1" s="1"/>
  <c r="AH194" i="1"/>
  <c r="AH203" i="1" s="1"/>
  <c r="AI194" i="1"/>
  <c r="AI203" i="1" s="1"/>
  <c r="AH272" i="1"/>
  <c r="AC194" i="1"/>
  <c r="AC203" i="1" s="1"/>
  <c r="AC205" i="1" s="1"/>
  <c r="AK194" i="1"/>
  <c r="AK203" i="1" s="1"/>
  <c r="AM194" i="1"/>
  <c r="AM198" i="1" s="1"/>
  <c r="AE194" i="1"/>
  <c r="AE203" i="1" s="1"/>
  <c r="AF194" i="1"/>
  <c r="AF198" i="1" s="1"/>
  <c r="AG194" i="1"/>
  <c r="AG203" i="1" s="1"/>
  <c r="AJ194" i="1"/>
  <c r="AJ198" i="1" s="1"/>
  <c r="AL194" i="1"/>
  <c r="AL203" i="1" s="1"/>
  <c r="AL205" i="1" s="1"/>
  <c r="AM203" i="1"/>
  <c r="AH198" i="1"/>
  <c r="AD203" i="1"/>
  <c r="AI155" i="1"/>
  <c r="AQ147" i="1"/>
  <c r="E15" i="2" s="1"/>
  <c r="X246" i="1"/>
  <c r="AQ145" i="1"/>
  <c r="E13" i="2" s="1"/>
  <c r="X244" i="1"/>
  <c r="AG151" i="1"/>
  <c r="AG155" i="1" s="1"/>
  <c r="AQ138" i="1"/>
  <c r="E6" i="2" s="1"/>
  <c r="X237" i="1"/>
  <c r="AQ139" i="1"/>
  <c r="E7" i="2" s="1"/>
  <c r="X238" i="1"/>
  <c r="AQ146" i="1"/>
  <c r="E14" i="2" s="1"/>
  <c r="X245" i="1"/>
  <c r="AQ140" i="1"/>
  <c r="E8" i="2" s="1"/>
  <c r="X239" i="1"/>
  <c r="AE151" i="1"/>
  <c r="AE155" i="1" s="1"/>
  <c r="AG272" i="1"/>
  <c r="AM151" i="1"/>
  <c r="AM155" i="1" s="1"/>
  <c r="AQ141" i="1"/>
  <c r="E9" i="2" s="1"/>
  <c r="X240" i="1"/>
  <c r="AH151" i="1"/>
  <c r="AH155" i="1" s="1"/>
  <c r="AB181" i="1"/>
  <c r="AQ181" i="1" s="1"/>
  <c r="AB183" i="1"/>
  <c r="AQ183" i="1" s="1"/>
  <c r="F6" i="2" s="1"/>
  <c r="AB184" i="1"/>
  <c r="AQ184" i="1" s="1"/>
  <c r="F7" i="2" s="1"/>
  <c r="AB191" i="1"/>
  <c r="AQ191" i="1" s="1"/>
  <c r="F14" i="2" s="1"/>
  <c r="AB190" i="1"/>
  <c r="AQ190" i="1" s="1"/>
  <c r="F13" i="2" s="1"/>
  <c r="AB186" i="1"/>
  <c r="AQ186" i="1" s="1"/>
  <c r="F9" i="2" s="1"/>
  <c r="AB192" i="1"/>
  <c r="AQ192" i="1" s="1"/>
  <c r="F15" i="2" s="1"/>
  <c r="AB187" i="1"/>
  <c r="AQ187" i="1" s="1"/>
  <c r="F10" i="2" s="1"/>
  <c r="AB185" i="1"/>
  <c r="AQ185" i="1" s="1"/>
  <c r="F8" i="2" s="1"/>
  <c r="AB188" i="1"/>
  <c r="AQ188" i="1" s="1"/>
  <c r="F11" i="2" s="1"/>
  <c r="AB189" i="1"/>
  <c r="AQ189" i="1" s="1"/>
  <c r="F12" i="2" s="1"/>
  <c r="AB182" i="1"/>
  <c r="AQ182" i="1" s="1"/>
  <c r="F5" i="2" s="1"/>
  <c r="Y259" i="1"/>
  <c r="Y248" i="1"/>
  <c r="AI272" i="1"/>
  <c r="AQ143" i="1"/>
  <c r="E11" i="2" s="1"/>
  <c r="X242" i="1"/>
  <c r="AQ142" i="1"/>
  <c r="E10" i="2" s="1"/>
  <c r="X241" i="1"/>
  <c r="AK155" i="1"/>
  <c r="AJ151" i="1"/>
  <c r="AJ155" i="1" s="1"/>
  <c r="AF155" i="1"/>
  <c r="AD151" i="1"/>
  <c r="AD155" i="1" s="1"/>
  <c r="AQ137" i="1"/>
  <c r="E5" i="2" s="1"/>
  <c r="X236" i="1"/>
  <c r="AQ144" i="1"/>
  <c r="E12" i="2" s="1"/>
  <c r="X243" i="1"/>
  <c r="AF272" i="1"/>
  <c r="C172" i="1"/>
  <c r="AB149" i="1"/>
  <c r="AG198" i="1" l="1"/>
  <c r="AF203" i="1"/>
  <c r="AE198" i="1"/>
  <c r="AC198" i="1"/>
  <c r="AJ203" i="1"/>
  <c r="AL198" i="1"/>
  <c r="AK198" i="1"/>
  <c r="AI198" i="1"/>
  <c r="AM237" i="1"/>
  <c r="X260" i="1"/>
  <c r="AG205" i="1"/>
  <c r="AM243" i="1"/>
  <c r="X266" i="1"/>
  <c r="Y271" i="1"/>
  <c r="Y272" i="1" s="1"/>
  <c r="AM239" i="1"/>
  <c r="X262" i="1"/>
  <c r="AM236" i="1"/>
  <c r="X259" i="1"/>
  <c r="X248" i="1"/>
  <c r="AJ248" i="1" s="1"/>
  <c r="X264" i="1"/>
  <c r="AM241" i="1"/>
  <c r="AM240" i="1"/>
  <c r="X263" i="1"/>
  <c r="AD205" i="1"/>
  <c r="AJ205" i="1"/>
  <c r="AF205" i="1"/>
  <c r="AM245" i="1"/>
  <c r="X268" i="1"/>
  <c r="AN149" i="1"/>
  <c r="AP150" i="1" s="1"/>
  <c r="L4" i="2" a="1"/>
  <c r="L4" i="2" s="1"/>
  <c r="AM244" i="1"/>
  <c r="X267" i="1"/>
  <c r="AK205" i="1"/>
  <c r="AM205" i="1"/>
  <c r="X265" i="1"/>
  <c r="AM242" i="1"/>
  <c r="F4" i="2"/>
  <c r="AB200" i="1" a="1"/>
  <c r="AB152" i="1" a="1"/>
  <c r="AH153" i="1" s="1"/>
  <c r="AB194" i="1"/>
  <c r="AM238" i="1"/>
  <c r="X261" i="1"/>
  <c r="AM246" i="1"/>
  <c r="X269" i="1"/>
  <c r="AE205" i="1"/>
  <c r="AH205" i="1"/>
  <c r="AI205" i="1"/>
  <c r="AB151" i="1"/>
  <c r="AB155" i="1" s="1"/>
  <c r="S4" i="2" s="1" a="1"/>
  <c r="S4" i="2" s="1"/>
  <c r="AG153" i="1" l="1"/>
  <c r="AD153" i="1"/>
  <c r="AF153" i="1"/>
  <c r="AI153" i="1"/>
  <c r="AK153" i="1"/>
  <c r="AE153" i="1"/>
  <c r="AL153" i="1"/>
  <c r="AJ153" i="1"/>
  <c r="AC153" i="1"/>
  <c r="AB152" i="1"/>
  <c r="AB153" i="1" s="1"/>
  <c r="X271" i="1"/>
  <c r="U4" i="2" s="1" a="1"/>
  <c r="U4" i="2" s="1"/>
  <c r="N4" i="2" a="1"/>
  <c r="N4" i="2" s="1"/>
  <c r="AM153" i="1"/>
  <c r="M4" i="2" a="1"/>
  <c r="M4" i="2" s="1"/>
  <c r="AB203" i="1"/>
  <c r="AN194" i="1"/>
  <c r="AP195" i="1" s="1"/>
  <c r="AB198" i="1"/>
  <c r="X251" i="1" a="1"/>
  <c r="X251" i="1" s="1"/>
  <c r="AB200" i="1"/>
  <c r="AB201" i="1" s="1"/>
  <c r="AC201" i="1"/>
  <c r="AK201" i="1"/>
  <c r="AD201" i="1"/>
  <c r="AL201" i="1"/>
  <c r="AE201" i="1"/>
  <c r="AM201" i="1"/>
  <c r="AF201" i="1"/>
  <c r="AG201" i="1"/>
  <c r="AH201" i="1"/>
  <c r="AI201" i="1"/>
  <c r="AJ201" i="1"/>
  <c r="X272" i="1" l="1"/>
  <c r="T4" i="2" a="1"/>
  <c r="T4" i="2" s="1"/>
  <c r="AB2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<sst xmlns="http://schemas.openxmlformats.org/spreadsheetml/2006/main" count="1256" uniqueCount="126">
  <si>
    <t>A matrix</t>
  </si>
  <si>
    <t>NL</t>
  </si>
  <si>
    <t>BR</t>
  </si>
  <si>
    <t>Coal</t>
  </si>
  <si>
    <t>Electricity</t>
  </si>
  <si>
    <t>Green Hydrogen</t>
  </si>
  <si>
    <t>Green Steel</t>
  </si>
  <si>
    <t>Brown Steel</t>
  </si>
  <si>
    <t>Other industries</t>
  </si>
  <si>
    <t>ftotal</t>
  </si>
  <si>
    <t>I-A</t>
  </si>
  <si>
    <t>L</t>
  </si>
  <si>
    <t>x_new</t>
  </si>
  <si>
    <t>x_baseline</t>
  </si>
  <si>
    <t>Diff</t>
  </si>
  <si>
    <t>vc</t>
  </si>
  <si>
    <t>VA new</t>
  </si>
  <si>
    <t>Vabaseline</t>
  </si>
  <si>
    <t>Vadifference</t>
  </si>
  <si>
    <t>IO</t>
  </si>
  <si>
    <t>I</t>
  </si>
  <si>
    <t>f</t>
  </si>
  <si>
    <t>x</t>
  </si>
  <si>
    <t>M</t>
  </si>
  <si>
    <t>v</t>
  </si>
  <si>
    <t>L matrix</t>
  </si>
  <si>
    <t>p</t>
  </si>
  <si>
    <t>sum</t>
  </si>
  <si>
    <t>ftotal (baseline)</t>
  </si>
  <si>
    <t>A*</t>
  </si>
  <si>
    <t>I-A*</t>
  </si>
  <si>
    <t>L*</t>
  </si>
  <si>
    <t>OUTPUT</t>
  </si>
  <si>
    <t>VALUE ADDED</t>
  </si>
  <si>
    <t>x*</t>
  </si>
  <si>
    <t>VA*</t>
  </si>
  <si>
    <t>2) Insert coefficients from new sectors (expenditure new technology divided by old output, no change in consumption)</t>
  </si>
  <si>
    <t>1) STATUS QUO (100% BF-BOF in NL)</t>
  </si>
  <si>
    <t>3) Green hydrogen imports scenario</t>
  </si>
  <si>
    <t>p*</t>
  </si>
  <si>
    <t>4) Balancing procedures</t>
  </si>
  <si>
    <t>A</t>
  </si>
  <si>
    <t>(there should be no price effect)</t>
  </si>
  <si>
    <t>(there should be no difference in output or value added)</t>
  </si>
  <si>
    <t>A1g</t>
  </si>
  <si>
    <t>f1g</t>
  </si>
  <si>
    <t>t(p*)</t>
  </si>
  <si>
    <t>Z*</t>
  </si>
  <si>
    <t>t(x1g)</t>
  </si>
  <si>
    <t>x1g = Z1g+f1g</t>
  </si>
  <si>
    <t>z1g= z*ij p*i</t>
  </si>
  <si>
    <t>VA1g= x1g- colSum(z1g)</t>
  </si>
  <si>
    <t>t(VA*)</t>
  </si>
  <si>
    <t>VA*-VA1g</t>
  </si>
  <si>
    <t>a1g =z1g/x1g</t>
  </si>
  <si>
    <t>A*1g= A*p*</t>
  </si>
  <si>
    <t>A1g = a*1g/x*1g</t>
  </si>
  <si>
    <t>VA1g</t>
  </si>
  <si>
    <t>OPTION 1: first get z, then find a1g -&gt; you lose the industries that have x=0</t>
  </si>
  <si>
    <t>OPTION 2: multiply A by the price effect directly, the column sum will be equal to the price effect, so you can just divide by it (exactly the same as before since you would be inflating both z and x)</t>
  </si>
  <si>
    <t>Check two options equal (except for industries that had coefficients 0 in option 1)</t>
  </si>
  <si>
    <t>z1g = a1g*x1g</t>
  </si>
  <si>
    <t>Colsum</t>
  </si>
  <si>
    <t>rowsum</t>
  </si>
  <si>
    <t>t(rowsum)</t>
  </si>
  <si>
    <t>VA=f</t>
  </si>
  <si>
    <t>rowSum=colSum</t>
  </si>
  <si>
    <t>Procedure: From A1g, find Leontief inverse (L1g), then using new final demand structure (f1g) and total final demand from baseline, find new levels of output, then make new Z table and new VA with coefficients from Ag1</t>
  </si>
  <si>
    <t>Step 1: find Z* using A* and x*</t>
  </si>
  <si>
    <t>FROM HERE, TWO OPTIONS: ASSUME GREEN PREMIUM (INFLATE) OR INEFFICIENCY (DOUBLE DEFLATION)</t>
  </si>
  <si>
    <t>STEP 4a.1: GET THE BALANCED A MATRIX (A1G)</t>
  </si>
  <si>
    <t>STEP 4a.2: GET THE TABLE IN VALUES</t>
  </si>
  <si>
    <t>OPTION 1: allow value added to be higher than baseline (note: same Z table as option 1 on the left). Use green structure with values after green prices (no liquidity constraint)</t>
  </si>
  <si>
    <t>OPTION 2: NOT allow value added to be higher than in baseline, but still assume green use structure (liquidity constraint)</t>
  </si>
  <si>
    <t>I-A1g</t>
  </si>
  <si>
    <t>L1g</t>
  </si>
  <si>
    <t>f1g*fbaseline</t>
  </si>
  <si>
    <t>x1g=L1gf1g</t>
  </si>
  <si>
    <t>Z1g</t>
  </si>
  <si>
    <t>t(x)</t>
  </si>
  <si>
    <t>t(x)-sum(z)</t>
  </si>
  <si>
    <t>Vac</t>
  </si>
  <si>
    <t>VA</t>
  </si>
  <si>
    <t>t(VA)</t>
  </si>
  <si>
    <t>check VA</t>
  </si>
  <si>
    <t>f1b*fbaseline</t>
  </si>
  <si>
    <t>rowSum</t>
  </si>
  <si>
    <t>t(rowSum)</t>
  </si>
  <si>
    <t>Check x</t>
  </si>
  <si>
    <t>4b) Inefficiency: green steel is simply a more expensive way to produce steel</t>
  </si>
  <si>
    <t>4a) Green premium (A adjusted to reflect use of green steeel instead of brown steel in a green economy, based on the assumption of different qualities of commodities)</t>
  </si>
  <si>
    <t>OPTION 2: DOUBLE DEFLATION of Z1G</t>
  </si>
  <si>
    <t>Z_dd</t>
  </si>
  <si>
    <t>x_dd</t>
  </si>
  <si>
    <t>VA_dd</t>
  </si>
  <si>
    <t>A_dd</t>
  </si>
  <si>
    <t>SUM</t>
  </si>
  <si>
    <t>Baseline</t>
  </si>
  <si>
    <t>x*=L*f*</t>
  </si>
  <si>
    <t>x1g LC</t>
  </si>
  <si>
    <t>x1g NLC</t>
  </si>
  <si>
    <t>VAc*x*</t>
  </si>
  <si>
    <t>x1dd</t>
  </si>
  <si>
    <t>VA1g NLC</t>
  </si>
  <si>
    <t>VA1g LC</t>
  </si>
  <si>
    <t>VA1dd</t>
  </si>
  <si>
    <t>VAc*</t>
  </si>
  <si>
    <t>VAc1g NLC</t>
  </si>
  <si>
    <t>VAc1g LC</t>
  </si>
  <si>
    <t>VAc1dd</t>
  </si>
  <si>
    <t>VALUE ADDED COEFFICIENTS</t>
  </si>
  <si>
    <t>A MATRICES</t>
  </si>
  <si>
    <t>A1g-A*</t>
  </si>
  <si>
    <t>A_dd-A*</t>
  </si>
  <si>
    <t>As</t>
  </si>
  <si>
    <t>xs</t>
  </si>
  <si>
    <t>VAs</t>
  </si>
  <si>
    <t>VAcS</t>
  </si>
  <si>
    <t>OPTION 1: simply calculate value added as difference between 1(x) and A*(Z*), take baseline final demand</t>
  </si>
  <si>
    <t>Note: this is the same as the A* but with zeros for the technologies that have x*=0, so the best is to follow OPTION 1</t>
  </si>
  <si>
    <t>Note: changes coefficients for the green steel industry in a similar way as for the Ag1, but does not change the other coefficients, hence leading to unbalance between physical quantities in the system</t>
  </si>
  <si>
    <t>As-A*</t>
  </si>
  <si>
    <t>Changes of input prices/changes in output prices</t>
  </si>
  <si>
    <t>Ratio of price effects times old coefficients = new coefficients</t>
  </si>
  <si>
    <t>Authors: Clara Caiafa, Kurt Kratena, Iñaki Arto</t>
  </si>
  <si>
    <t>Example for analytical balancing of MRIOTs with the quantity and price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</si>
</sst>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00;\-0.000;0"/>
  </numFmts>
  <fonts count="8" x14ac:knownFonts="1">
    <font>
      <sz val="11"/>
      <color theme="1"/>
      <name val="Aptos Narrow"/>
      <family val="2"/>
      <scheme val="minor"/>
    </font>
    <font>
      <b/>
      <sz val="11"/>
      <color theme="1"/>
      <name val="Aptos Narrow"/>
      <family val="2"/>
      <scheme val="minor"/>
    </font>
    <font>
      <b/>
      <sz val="14"/>
      <color theme="1"/>
      <name val="Aptos Narrow"/>
      <family val="2"/>
      <scheme val="minor"/>
    </font>
    <font>
      <b/>
      <sz val="15"/>
      <color theme="1"/>
      <name val="Aptos Narrow"/>
      <family val="2"/>
      <scheme val="minor"/>
    </font>
    <font>
      <b/>
      <sz val="16"/>
      <color theme="1"/>
      <name val="Aptos Narrow"/>
      <family val="2"/>
      <scheme val="minor"/>
    </font>
    <font>
      <b/>
      <sz val="12"/>
      <color theme="1"/>
      <name val="Aptos Narrow"/>
      <family val="2"/>
      <scheme val="minor"/>
    </font>
    <font>
      <b/>
      <sz val="40"/>
      <color theme="1"/>
      <name val="Aptos Narrow"/>
      <family val="2"/>
      <scheme val="minor"/>
    </font>
    <font>
      <sz val="14"/>
      <color theme="1"/>
      <name val="Aptos Narrow"/>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1" fillId="2" borderId="0" xfId="0" applyFont="1" applyFill="1"/>
    <xf numFmtId="0" fontId="0" fillId="3" borderId="0" xfId="0" applyFill="1"/>
    <xf numFmtId="2" fontId="0" fillId="0" borderId="0" xfId="0" applyNumberFormat="1"/>
    <xf numFmtId="1" fontId="0" fillId="0" borderId="0" xfId="0" applyNumberFormat="1"/>
    <xf numFmtId="164" fontId="0" fillId="0" borderId="0" xfId="0" applyNumberFormat="1"/>
    <xf numFmtId="165" fontId="0" fillId="0" borderId="0" xfId="0" applyNumberFormat="1"/>
    <xf numFmtId="0" fontId="2" fillId="0" borderId="0" xfId="0" applyFont="1"/>
    <xf numFmtId="0" fontId="0" fillId="4" borderId="0" xfId="0" applyFill="1"/>
    <xf numFmtId="0" fontId="0" fillId="5" borderId="0" xfId="0" applyFill="1"/>
    <xf numFmtId="0" fontId="3" fillId="0" borderId="0" xfId="0" applyFont="1"/>
    <xf numFmtId="0" fontId="5" fillId="0" borderId="0" xfId="0" applyFont="1"/>
    <xf numFmtId="1" fontId="0" fillId="6" borderId="0" xfId="0" applyNumberFormat="1" applyFill="1"/>
    <xf numFmtId="0" fontId="0" fillId="6" borderId="0" xfId="0" applyFill="1"/>
    <xf numFmtId="1" fontId="0" fillId="7" borderId="0" xfId="0" applyNumberFormat="1" applyFill="1"/>
    <xf numFmtId="165" fontId="0" fillId="6" borderId="0" xfId="0" applyNumberFormat="1" applyFill="1"/>
    <xf numFmtId="0" fontId="0" fillId="7" borderId="0" xfId="0" applyFill="1"/>
    <xf numFmtId="0" fontId="1" fillId="7" borderId="0" xfId="0" applyFont="1" applyFill="1"/>
    <xf numFmtId="166" fontId="0" fillId="0" borderId="0" xfId="0" applyNumberFormat="1"/>
    <xf numFmtId="0" fontId="6" fillId="0" borderId="0" xfId="0" applyFont="1"/>
    <xf numFmtId="0" fontId="7" fillId="0" borderId="0" xfId="0" applyFont="1"/>
    <xf numFmtId="0" fontId="4" fillId="8" borderId="0" xfId="0" applyFont="1" applyFill="1"/>
    <xf numFmtId="0" fontId="0" fillId="8" borderId="0" xfId="0" applyFill="1"/>
    <xf numFmtId="0" fontId="4" fillId="7"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17D0-9180-4D51-B636-A96CC3EC9FC8}">
  <dimension ref="A1:BO277"/>
  <sheetViews>
    <sheetView tabSelected="1" topLeftCell="A206" zoomScale="42" zoomScaleNormal="42" workbookViewId="0">
      <selection activeCell="BJ210" sqref="BJ210"/>
    </sheetView>
  </sheetViews>
  <sheetFormatPr defaultRowHeight="15" x14ac:dyDescent="0.25"/>
  <cols>
    <col min="2" max="2" width="19.140625" customWidth="1"/>
    <col min="27" max="27" width="10" customWidth="1"/>
  </cols>
  <sheetData>
    <row r="1" spans="1:59" ht="53.25" x14ac:dyDescent="0.85">
      <c r="A1" s="20" t="s">
        <v>125</v>
      </c>
    </row>
    <row r="2" spans="1:59" ht="18.75" x14ac:dyDescent="0.3">
      <c r="A2" s="21" t="s">
        <v>124</v>
      </c>
    </row>
    <row r="5" spans="1:59" ht="21" x14ac:dyDescent="0.35">
      <c r="A5" s="22" t="s">
        <v>37</v>
      </c>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row>
    <row r="6" spans="1:59" x14ac:dyDescent="0.25">
      <c r="A6" s="1" t="s">
        <v>19</v>
      </c>
      <c r="B6" s="1"/>
      <c r="C6" s="1" t="s">
        <v>1</v>
      </c>
      <c r="D6" s="1"/>
      <c r="E6" s="1"/>
      <c r="F6" s="1"/>
      <c r="G6" s="1"/>
      <c r="H6" s="1"/>
      <c r="I6" s="1" t="s">
        <v>2</v>
      </c>
      <c r="J6" s="1"/>
      <c r="K6" s="1"/>
      <c r="L6" s="1"/>
      <c r="M6" s="1"/>
      <c r="N6" s="1"/>
      <c r="O6" s="1" t="s">
        <v>1</v>
      </c>
      <c r="P6" s="1" t="s">
        <v>2</v>
      </c>
      <c r="Q6" s="1"/>
      <c r="R6" s="1"/>
      <c r="W6" s="1"/>
      <c r="X6" s="1" t="s">
        <v>20</v>
      </c>
      <c r="Y6" s="1" t="s">
        <v>1</v>
      </c>
      <c r="Z6" s="1"/>
      <c r="AA6" s="1"/>
      <c r="AB6" s="1"/>
      <c r="AC6" s="1"/>
      <c r="AD6" s="1"/>
      <c r="AE6" s="1" t="s">
        <v>2</v>
      </c>
      <c r="AF6" s="1"/>
    </row>
    <row r="7" spans="1:59" x14ac:dyDescent="0.25">
      <c r="A7" s="1"/>
      <c r="B7" s="1"/>
      <c r="C7" s="1" t="s">
        <v>3</v>
      </c>
      <c r="D7" s="1" t="s">
        <v>4</v>
      </c>
      <c r="E7" s="1" t="s">
        <v>5</v>
      </c>
      <c r="F7" s="1" t="s">
        <v>6</v>
      </c>
      <c r="G7" s="1" t="s">
        <v>7</v>
      </c>
      <c r="H7" s="1" t="s">
        <v>8</v>
      </c>
      <c r="I7" s="1" t="s">
        <v>3</v>
      </c>
      <c r="J7" s="1" t="s">
        <v>4</v>
      </c>
      <c r="K7" s="1" t="s">
        <v>5</v>
      </c>
      <c r="L7" s="1" t="s">
        <v>6</v>
      </c>
      <c r="M7" s="1" t="s">
        <v>7</v>
      </c>
      <c r="N7" s="1" t="s">
        <v>8</v>
      </c>
      <c r="O7" s="1" t="s">
        <v>21</v>
      </c>
      <c r="P7" s="1" t="s">
        <v>21</v>
      </c>
      <c r="Q7" s="1" t="s">
        <v>22</v>
      </c>
      <c r="R7" s="1" t="s">
        <v>9</v>
      </c>
      <c r="T7" s="1"/>
      <c r="W7" s="1"/>
      <c r="X7" s="1"/>
      <c r="Y7" s="1" t="s">
        <v>3</v>
      </c>
      <c r="Z7" s="1" t="s">
        <v>4</v>
      </c>
      <c r="AA7" s="1" t="s">
        <v>5</v>
      </c>
      <c r="AB7" s="1" t="s">
        <v>6</v>
      </c>
      <c r="AC7" s="1" t="s">
        <v>7</v>
      </c>
      <c r="AD7" s="1" t="s">
        <v>8</v>
      </c>
      <c r="AE7" s="1" t="s">
        <v>3</v>
      </c>
      <c r="AF7" s="1" t="s">
        <v>4</v>
      </c>
      <c r="AG7" s="1" t="s">
        <v>5</v>
      </c>
      <c r="AH7" s="1" t="s">
        <v>6</v>
      </c>
      <c r="AI7" s="1" t="s">
        <v>7</v>
      </c>
      <c r="AJ7" s="1" t="s">
        <v>8</v>
      </c>
    </row>
    <row r="8" spans="1:59" x14ac:dyDescent="0.25">
      <c r="A8" s="1" t="s">
        <v>1</v>
      </c>
      <c r="B8" s="1" t="s">
        <v>3</v>
      </c>
      <c r="C8" s="3">
        <v>0</v>
      </c>
      <c r="D8" s="3">
        <v>20</v>
      </c>
      <c r="E8" s="3">
        <v>0</v>
      </c>
      <c r="F8" s="3">
        <v>0</v>
      </c>
      <c r="G8" s="3">
        <v>20</v>
      </c>
      <c r="H8" s="3">
        <v>0</v>
      </c>
      <c r="I8" s="3">
        <v>0</v>
      </c>
      <c r="J8" s="3">
        <v>0</v>
      </c>
      <c r="K8" s="3">
        <v>0</v>
      </c>
      <c r="L8" s="3">
        <v>0</v>
      </c>
      <c r="M8" s="3">
        <v>0</v>
      </c>
      <c r="N8" s="3">
        <v>0</v>
      </c>
      <c r="O8">
        <v>0</v>
      </c>
      <c r="P8">
        <v>0</v>
      </c>
      <c r="Q8">
        <f t="shared" ref="Q8:Q19" si="0">SUM(C8:P8)</f>
        <v>40</v>
      </c>
      <c r="R8">
        <f>O8+P8</f>
        <v>0</v>
      </c>
      <c r="W8" s="1" t="s">
        <v>1</v>
      </c>
      <c r="X8" s="1" t="s">
        <v>3</v>
      </c>
      <c r="Y8">
        <f t="array" ref="Y8:AJ19">_xlfn.MUNIT(12)</f>
        <v>1</v>
      </c>
      <c r="Z8">
        <v>0</v>
      </c>
      <c r="AA8">
        <v>0</v>
      </c>
      <c r="AB8">
        <v>0</v>
      </c>
      <c r="AC8">
        <v>0</v>
      </c>
      <c r="AD8">
        <v>0</v>
      </c>
      <c r="AE8">
        <v>0</v>
      </c>
      <c r="AF8">
        <v>0</v>
      </c>
      <c r="AG8">
        <v>0</v>
      </c>
      <c r="AH8">
        <v>0</v>
      </c>
      <c r="AI8">
        <v>0</v>
      </c>
      <c r="AJ8">
        <v>0</v>
      </c>
    </row>
    <row r="9" spans="1:59" x14ac:dyDescent="0.25">
      <c r="A9" s="1"/>
      <c r="B9" s="1" t="s">
        <v>4</v>
      </c>
      <c r="C9" s="3">
        <v>10</v>
      </c>
      <c r="D9" s="3">
        <v>40</v>
      </c>
      <c r="E9" s="3">
        <v>0</v>
      </c>
      <c r="F9" s="3">
        <v>0</v>
      </c>
      <c r="G9" s="3">
        <v>10</v>
      </c>
      <c r="H9" s="3">
        <v>20</v>
      </c>
      <c r="I9" s="3">
        <v>0</v>
      </c>
      <c r="J9" s="3">
        <v>0</v>
      </c>
      <c r="K9" s="3">
        <v>0</v>
      </c>
      <c r="L9" s="3">
        <v>0</v>
      </c>
      <c r="M9" s="3">
        <v>0</v>
      </c>
      <c r="N9" s="3">
        <v>0</v>
      </c>
      <c r="O9">
        <v>20</v>
      </c>
      <c r="P9">
        <v>0</v>
      </c>
      <c r="Q9">
        <f t="shared" si="0"/>
        <v>100</v>
      </c>
      <c r="R9">
        <f t="shared" ref="R9:R19" si="1">O9+P9</f>
        <v>20</v>
      </c>
      <c r="U9" s="5"/>
      <c r="W9" s="1"/>
      <c r="X9" s="1" t="s">
        <v>4</v>
      </c>
      <c r="Y9">
        <v>0</v>
      </c>
      <c r="Z9">
        <v>1</v>
      </c>
      <c r="AA9">
        <v>0</v>
      </c>
      <c r="AB9">
        <v>0</v>
      </c>
      <c r="AC9">
        <v>0</v>
      </c>
      <c r="AD9">
        <v>0</v>
      </c>
      <c r="AE9">
        <v>0</v>
      </c>
      <c r="AF9">
        <v>0</v>
      </c>
      <c r="AG9">
        <v>0</v>
      </c>
      <c r="AH9">
        <v>0</v>
      </c>
      <c r="AI9">
        <v>0</v>
      </c>
      <c r="AJ9">
        <v>0</v>
      </c>
    </row>
    <row r="10" spans="1:59" x14ac:dyDescent="0.25">
      <c r="A10" s="1"/>
      <c r="B10" s="1" t="s">
        <v>5</v>
      </c>
      <c r="C10" s="3">
        <v>0</v>
      </c>
      <c r="D10" s="3">
        <v>0</v>
      </c>
      <c r="E10" s="3">
        <v>0</v>
      </c>
      <c r="F10" s="3">
        <v>0</v>
      </c>
      <c r="G10" s="3">
        <v>0</v>
      </c>
      <c r="H10" s="3">
        <v>0</v>
      </c>
      <c r="I10" s="3">
        <v>0</v>
      </c>
      <c r="J10" s="3">
        <v>0</v>
      </c>
      <c r="K10" s="3">
        <v>0</v>
      </c>
      <c r="L10" s="3">
        <v>0</v>
      </c>
      <c r="M10" s="3">
        <v>0</v>
      </c>
      <c r="N10" s="3">
        <v>0</v>
      </c>
      <c r="O10">
        <v>0</v>
      </c>
      <c r="P10">
        <v>0</v>
      </c>
      <c r="Q10">
        <f t="shared" si="0"/>
        <v>0</v>
      </c>
      <c r="R10">
        <f t="shared" si="1"/>
        <v>0</v>
      </c>
      <c r="W10" s="1"/>
      <c r="X10" s="1" t="s">
        <v>5</v>
      </c>
      <c r="Y10">
        <v>0</v>
      </c>
      <c r="Z10">
        <v>0</v>
      </c>
      <c r="AA10">
        <v>1</v>
      </c>
      <c r="AB10">
        <v>0</v>
      </c>
      <c r="AC10">
        <v>0</v>
      </c>
      <c r="AD10">
        <v>0</v>
      </c>
      <c r="AE10">
        <v>0</v>
      </c>
      <c r="AF10">
        <v>0</v>
      </c>
      <c r="AG10">
        <v>0</v>
      </c>
      <c r="AH10">
        <v>0</v>
      </c>
      <c r="AI10">
        <v>0</v>
      </c>
      <c r="AJ10">
        <v>0</v>
      </c>
    </row>
    <row r="11" spans="1:59" x14ac:dyDescent="0.25">
      <c r="A11" s="1"/>
      <c r="B11" s="1" t="s">
        <v>6</v>
      </c>
      <c r="C11" s="3">
        <v>0</v>
      </c>
      <c r="D11" s="3">
        <v>0</v>
      </c>
      <c r="E11" s="3">
        <v>0</v>
      </c>
      <c r="F11" s="3">
        <v>0</v>
      </c>
      <c r="G11" s="3">
        <v>0</v>
      </c>
      <c r="H11" s="3">
        <v>0</v>
      </c>
      <c r="I11" s="3">
        <v>0</v>
      </c>
      <c r="J11" s="3">
        <v>0</v>
      </c>
      <c r="K11" s="3">
        <v>0</v>
      </c>
      <c r="L11" s="3">
        <v>0</v>
      </c>
      <c r="M11" s="3">
        <v>0</v>
      </c>
      <c r="N11" s="3">
        <v>0</v>
      </c>
      <c r="O11">
        <v>0</v>
      </c>
      <c r="P11">
        <v>0</v>
      </c>
      <c r="Q11">
        <f t="shared" si="0"/>
        <v>0</v>
      </c>
      <c r="R11">
        <f t="shared" si="1"/>
        <v>0</v>
      </c>
      <c r="W11" s="1"/>
      <c r="X11" s="1" t="s">
        <v>6</v>
      </c>
      <c r="Y11">
        <v>0</v>
      </c>
      <c r="Z11">
        <v>0</v>
      </c>
      <c r="AA11">
        <v>0</v>
      </c>
      <c r="AB11">
        <v>1</v>
      </c>
      <c r="AC11">
        <v>0</v>
      </c>
      <c r="AD11">
        <v>0</v>
      </c>
      <c r="AE11">
        <v>0</v>
      </c>
      <c r="AF11">
        <v>0</v>
      </c>
      <c r="AG11">
        <v>0</v>
      </c>
      <c r="AH11">
        <v>0</v>
      </c>
      <c r="AI11">
        <v>0</v>
      </c>
      <c r="AJ11">
        <v>0</v>
      </c>
    </row>
    <row r="12" spans="1:59" x14ac:dyDescent="0.25">
      <c r="A12" s="1"/>
      <c r="B12" s="1" t="s">
        <v>7</v>
      </c>
      <c r="C12" s="3">
        <v>10</v>
      </c>
      <c r="D12" s="3">
        <v>0</v>
      </c>
      <c r="E12" s="3">
        <v>0</v>
      </c>
      <c r="F12" s="3">
        <v>0</v>
      </c>
      <c r="G12" s="3">
        <v>50</v>
      </c>
      <c r="H12" s="3">
        <v>30</v>
      </c>
      <c r="I12" s="3">
        <v>10</v>
      </c>
      <c r="J12" s="3">
        <v>0</v>
      </c>
      <c r="K12" s="3">
        <v>0</v>
      </c>
      <c r="L12" s="3">
        <v>0</v>
      </c>
      <c r="M12" s="3">
        <v>0</v>
      </c>
      <c r="N12" s="3">
        <v>10</v>
      </c>
      <c r="O12">
        <v>30</v>
      </c>
      <c r="P12">
        <v>30</v>
      </c>
      <c r="Q12">
        <f t="shared" si="0"/>
        <v>170</v>
      </c>
      <c r="R12">
        <f t="shared" si="1"/>
        <v>60</v>
      </c>
      <c r="W12" s="1"/>
      <c r="X12" s="1" t="s">
        <v>7</v>
      </c>
      <c r="Y12">
        <v>0</v>
      </c>
      <c r="Z12">
        <v>0</v>
      </c>
      <c r="AA12">
        <v>0</v>
      </c>
      <c r="AB12">
        <v>0</v>
      </c>
      <c r="AC12">
        <v>1</v>
      </c>
      <c r="AD12">
        <v>0</v>
      </c>
      <c r="AE12">
        <v>0</v>
      </c>
      <c r="AF12">
        <v>0</v>
      </c>
      <c r="AG12">
        <v>0</v>
      </c>
      <c r="AH12">
        <v>0</v>
      </c>
      <c r="AI12">
        <v>0</v>
      </c>
      <c r="AJ12">
        <v>0</v>
      </c>
    </row>
    <row r="13" spans="1:59" x14ac:dyDescent="0.25">
      <c r="A13" s="1"/>
      <c r="B13" s="1" t="s">
        <v>8</v>
      </c>
      <c r="C13" s="3">
        <v>0</v>
      </c>
      <c r="D13" s="3">
        <v>0</v>
      </c>
      <c r="E13" s="3">
        <v>0</v>
      </c>
      <c r="F13" s="3">
        <v>0</v>
      </c>
      <c r="G13" s="3">
        <v>40</v>
      </c>
      <c r="H13" s="3">
        <v>200</v>
      </c>
      <c r="I13" s="3">
        <v>10</v>
      </c>
      <c r="J13" s="3">
        <v>0</v>
      </c>
      <c r="K13" s="3">
        <v>0</v>
      </c>
      <c r="L13" s="3">
        <v>0</v>
      </c>
      <c r="M13" s="3">
        <v>20</v>
      </c>
      <c r="N13" s="3">
        <v>50</v>
      </c>
      <c r="O13">
        <v>150</v>
      </c>
      <c r="P13">
        <v>60</v>
      </c>
      <c r="Q13">
        <f t="shared" si="0"/>
        <v>530</v>
      </c>
      <c r="R13">
        <f t="shared" si="1"/>
        <v>210</v>
      </c>
      <c r="W13" s="1"/>
      <c r="X13" s="1" t="s">
        <v>8</v>
      </c>
      <c r="Y13">
        <v>0</v>
      </c>
      <c r="Z13">
        <v>0</v>
      </c>
      <c r="AA13">
        <v>0</v>
      </c>
      <c r="AB13">
        <v>0</v>
      </c>
      <c r="AC13">
        <v>0</v>
      </c>
      <c r="AD13">
        <v>1</v>
      </c>
      <c r="AE13">
        <v>0</v>
      </c>
      <c r="AF13">
        <v>0</v>
      </c>
      <c r="AG13">
        <v>0</v>
      </c>
      <c r="AH13">
        <v>0</v>
      </c>
      <c r="AI13">
        <v>0</v>
      </c>
      <c r="AJ13">
        <v>0</v>
      </c>
    </row>
    <row r="14" spans="1:59" x14ac:dyDescent="0.25">
      <c r="A14" s="1" t="s">
        <v>2</v>
      </c>
      <c r="B14" s="1" t="s">
        <v>3</v>
      </c>
      <c r="C14" s="3">
        <v>0</v>
      </c>
      <c r="D14" s="3">
        <v>0</v>
      </c>
      <c r="E14" s="3">
        <v>0</v>
      </c>
      <c r="F14" s="3">
        <v>0</v>
      </c>
      <c r="G14" s="3">
        <v>0</v>
      </c>
      <c r="H14" s="3">
        <v>0</v>
      </c>
      <c r="I14" s="3">
        <v>5</v>
      </c>
      <c r="J14" s="3">
        <v>15</v>
      </c>
      <c r="K14" s="3">
        <v>0</v>
      </c>
      <c r="L14" s="3">
        <v>0</v>
      </c>
      <c r="M14" s="3">
        <v>20</v>
      </c>
      <c r="N14" s="3">
        <v>0</v>
      </c>
      <c r="O14">
        <v>0</v>
      </c>
      <c r="P14">
        <v>0</v>
      </c>
      <c r="Q14">
        <f t="shared" si="0"/>
        <v>40</v>
      </c>
      <c r="R14">
        <f t="shared" si="1"/>
        <v>0</v>
      </c>
      <c r="W14" s="1" t="s">
        <v>2</v>
      </c>
      <c r="X14" s="1" t="s">
        <v>3</v>
      </c>
      <c r="Y14">
        <v>0</v>
      </c>
      <c r="Z14">
        <v>0</v>
      </c>
      <c r="AA14">
        <v>0</v>
      </c>
      <c r="AB14">
        <v>0</v>
      </c>
      <c r="AC14">
        <v>0</v>
      </c>
      <c r="AD14">
        <v>0</v>
      </c>
      <c r="AE14">
        <v>1</v>
      </c>
      <c r="AF14">
        <v>0</v>
      </c>
      <c r="AG14">
        <v>0</v>
      </c>
      <c r="AH14">
        <v>0</v>
      </c>
      <c r="AI14">
        <v>0</v>
      </c>
      <c r="AJ14">
        <v>0</v>
      </c>
    </row>
    <row r="15" spans="1:59" x14ac:dyDescent="0.25">
      <c r="A15" s="1"/>
      <c r="B15" s="1" t="s">
        <v>4</v>
      </c>
      <c r="C15" s="3">
        <v>0</v>
      </c>
      <c r="D15" s="3">
        <v>0</v>
      </c>
      <c r="E15" s="3">
        <v>0</v>
      </c>
      <c r="F15" s="3">
        <v>0</v>
      </c>
      <c r="G15" s="3">
        <v>0</v>
      </c>
      <c r="H15" s="3">
        <v>0</v>
      </c>
      <c r="I15" s="3">
        <v>5</v>
      </c>
      <c r="J15" s="3">
        <v>30</v>
      </c>
      <c r="K15" s="3">
        <v>0</v>
      </c>
      <c r="L15" s="3">
        <v>0</v>
      </c>
      <c r="M15" s="3">
        <v>10</v>
      </c>
      <c r="N15" s="3">
        <v>40</v>
      </c>
      <c r="O15">
        <v>0</v>
      </c>
      <c r="P15">
        <v>10</v>
      </c>
      <c r="Q15">
        <f t="shared" si="0"/>
        <v>95</v>
      </c>
      <c r="R15">
        <f t="shared" si="1"/>
        <v>10</v>
      </c>
      <c r="W15" s="1"/>
      <c r="X15" s="1" t="s">
        <v>4</v>
      </c>
      <c r="Y15">
        <v>0</v>
      </c>
      <c r="Z15">
        <v>0</v>
      </c>
      <c r="AA15">
        <v>0</v>
      </c>
      <c r="AB15">
        <v>0</v>
      </c>
      <c r="AC15">
        <v>0</v>
      </c>
      <c r="AD15">
        <v>0</v>
      </c>
      <c r="AE15">
        <v>0</v>
      </c>
      <c r="AF15">
        <v>1</v>
      </c>
      <c r="AG15">
        <v>0</v>
      </c>
      <c r="AH15">
        <v>0</v>
      </c>
      <c r="AI15">
        <v>0</v>
      </c>
      <c r="AJ15">
        <v>0</v>
      </c>
    </row>
    <row r="16" spans="1:59" x14ac:dyDescent="0.25">
      <c r="A16" s="1"/>
      <c r="B16" s="1" t="s">
        <v>5</v>
      </c>
      <c r="C16" s="3">
        <v>0</v>
      </c>
      <c r="D16" s="3">
        <v>0</v>
      </c>
      <c r="E16" s="3">
        <v>0</v>
      </c>
      <c r="F16" s="3">
        <v>0</v>
      </c>
      <c r="G16" s="3">
        <v>0</v>
      </c>
      <c r="H16" s="3">
        <v>0</v>
      </c>
      <c r="I16" s="3">
        <v>0</v>
      </c>
      <c r="J16" s="3">
        <v>0</v>
      </c>
      <c r="K16" s="3">
        <v>0</v>
      </c>
      <c r="L16" s="3">
        <v>0</v>
      </c>
      <c r="M16" s="3">
        <v>0</v>
      </c>
      <c r="N16" s="3">
        <v>0</v>
      </c>
      <c r="O16">
        <v>0</v>
      </c>
      <c r="P16">
        <v>0</v>
      </c>
      <c r="Q16">
        <f t="shared" si="0"/>
        <v>0</v>
      </c>
      <c r="R16">
        <f t="shared" si="1"/>
        <v>0</v>
      </c>
      <c r="W16" s="1"/>
      <c r="X16" s="1" t="s">
        <v>5</v>
      </c>
      <c r="Y16">
        <v>0</v>
      </c>
      <c r="Z16">
        <v>0</v>
      </c>
      <c r="AA16">
        <v>0</v>
      </c>
      <c r="AB16">
        <v>0</v>
      </c>
      <c r="AC16">
        <v>0</v>
      </c>
      <c r="AD16">
        <v>0</v>
      </c>
      <c r="AE16">
        <v>0</v>
      </c>
      <c r="AF16">
        <v>0</v>
      </c>
      <c r="AG16">
        <v>1</v>
      </c>
      <c r="AH16">
        <v>0</v>
      </c>
      <c r="AI16">
        <v>0</v>
      </c>
      <c r="AJ16">
        <v>0</v>
      </c>
    </row>
    <row r="17" spans="1:36" x14ac:dyDescent="0.25">
      <c r="A17" s="1"/>
      <c r="B17" s="1" t="s">
        <v>6</v>
      </c>
      <c r="C17" s="3">
        <v>0</v>
      </c>
      <c r="D17" s="3">
        <v>0</v>
      </c>
      <c r="E17" s="3">
        <v>0</v>
      </c>
      <c r="F17" s="3">
        <v>0</v>
      </c>
      <c r="G17" s="3">
        <v>0</v>
      </c>
      <c r="H17" s="3">
        <v>0</v>
      </c>
      <c r="I17" s="3">
        <v>0</v>
      </c>
      <c r="J17" s="3">
        <v>0</v>
      </c>
      <c r="K17" s="3">
        <v>0</v>
      </c>
      <c r="L17" s="3">
        <v>0</v>
      </c>
      <c r="M17" s="3">
        <v>0</v>
      </c>
      <c r="N17" s="3">
        <v>0</v>
      </c>
      <c r="O17">
        <v>0</v>
      </c>
      <c r="P17">
        <v>0</v>
      </c>
      <c r="Q17">
        <f t="shared" si="0"/>
        <v>0</v>
      </c>
      <c r="R17">
        <f t="shared" si="1"/>
        <v>0</v>
      </c>
      <c r="W17" s="1"/>
      <c r="X17" s="1" t="s">
        <v>6</v>
      </c>
      <c r="Y17">
        <v>0</v>
      </c>
      <c r="Z17">
        <v>0</v>
      </c>
      <c r="AA17">
        <v>0</v>
      </c>
      <c r="AB17">
        <v>0</v>
      </c>
      <c r="AC17">
        <v>0</v>
      </c>
      <c r="AD17">
        <v>0</v>
      </c>
      <c r="AE17">
        <v>0</v>
      </c>
      <c r="AF17">
        <v>0</v>
      </c>
      <c r="AG17">
        <v>0</v>
      </c>
      <c r="AH17">
        <v>1</v>
      </c>
      <c r="AI17">
        <v>0</v>
      </c>
      <c r="AJ17">
        <v>0</v>
      </c>
    </row>
    <row r="18" spans="1:36" x14ac:dyDescent="0.25">
      <c r="A18" s="1"/>
      <c r="B18" s="1" t="s">
        <v>7</v>
      </c>
      <c r="C18" s="3">
        <v>0</v>
      </c>
      <c r="D18" s="3">
        <v>0</v>
      </c>
      <c r="E18" s="3">
        <v>0</v>
      </c>
      <c r="F18" s="3">
        <v>0</v>
      </c>
      <c r="G18" s="3">
        <v>0</v>
      </c>
      <c r="H18" s="3">
        <v>0</v>
      </c>
      <c r="I18" s="3">
        <v>0</v>
      </c>
      <c r="J18" s="3">
        <v>0</v>
      </c>
      <c r="K18" s="3">
        <v>0</v>
      </c>
      <c r="L18" s="3">
        <v>0</v>
      </c>
      <c r="M18" s="3">
        <v>60</v>
      </c>
      <c r="N18" s="3">
        <v>30</v>
      </c>
      <c r="O18">
        <v>50</v>
      </c>
      <c r="P18">
        <v>60</v>
      </c>
      <c r="Q18">
        <f t="shared" si="0"/>
        <v>200</v>
      </c>
      <c r="R18">
        <f t="shared" si="1"/>
        <v>110</v>
      </c>
      <c r="W18" s="1"/>
      <c r="X18" s="1" t="s">
        <v>7</v>
      </c>
      <c r="Y18">
        <v>0</v>
      </c>
      <c r="Z18">
        <v>0</v>
      </c>
      <c r="AA18">
        <v>0</v>
      </c>
      <c r="AB18">
        <v>0</v>
      </c>
      <c r="AC18">
        <v>0</v>
      </c>
      <c r="AD18">
        <v>0</v>
      </c>
      <c r="AE18">
        <v>0</v>
      </c>
      <c r="AF18">
        <v>0</v>
      </c>
      <c r="AG18">
        <v>0</v>
      </c>
      <c r="AH18">
        <v>0</v>
      </c>
      <c r="AI18">
        <v>1</v>
      </c>
      <c r="AJ18">
        <v>0</v>
      </c>
    </row>
    <row r="19" spans="1:36" x14ac:dyDescent="0.25">
      <c r="A19" s="1"/>
      <c r="B19" s="1" t="s">
        <v>8</v>
      </c>
      <c r="C19" s="3">
        <v>0</v>
      </c>
      <c r="D19" s="3">
        <v>0</v>
      </c>
      <c r="E19" s="3">
        <v>0</v>
      </c>
      <c r="F19" s="3">
        <v>0</v>
      </c>
      <c r="G19" s="3">
        <v>0</v>
      </c>
      <c r="H19" s="3">
        <v>70</v>
      </c>
      <c r="I19" s="3">
        <v>0</v>
      </c>
      <c r="J19" s="3">
        <v>10</v>
      </c>
      <c r="K19" s="3">
        <v>0</v>
      </c>
      <c r="L19" s="3">
        <v>0</v>
      </c>
      <c r="M19" s="3">
        <v>20</v>
      </c>
      <c r="N19" s="3">
        <v>120</v>
      </c>
      <c r="O19">
        <v>70</v>
      </c>
      <c r="P19">
        <v>180</v>
      </c>
      <c r="Q19">
        <f t="shared" si="0"/>
        <v>470</v>
      </c>
      <c r="R19">
        <f t="shared" si="1"/>
        <v>250</v>
      </c>
      <c r="W19" s="1"/>
      <c r="X19" s="1" t="s">
        <v>8</v>
      </c>
      <c r="Y19">
        <v>0</v>
      </c>
      <c r="Z19">
        <v>0</v>
      </c>
      <c r="AA19">
        <v>0</v>
      </c>
      <c r="AB19">
        <v>0</v>
      </c>
      <c r="AC19">
        <v>0</v>
      </c>
      <c r="AD19">
        <v>0</v>
      </c>
      <c r="AE19">
        <v>0</v>
      </c>
      <c r="AF19">
        <v>0</v>
      </c>
      <c r="AG19">
        <v>0</v>
      </c>
      <c r="AH19">
        <v>0</v>
      </c>
      <c r="AI19">
        <v>0</v>
      </c>
      <c r="AJ19">
        <v>1</v>
      </c>
    </row>
    <row r="20" spans="1:36" x14ac:dyDescent="0.25">
      <c r="A20" s="1"/>
      <c r="B20" s="1" t="s">
        <v>23</v>
      </c>
      <c r="C20">
        <f t="shared" ref="C20:N20" si="2">SUM(C8:C19)</f>
        <v>20</v>
      </c>
      <c r="D20">
        <f t="shared" si="2"/>
        <v>60</v>
      </c>
      <c r="E20">
        <f t="shared" si="2"/>
        <v>0</v>
      </c>
      <c r="F20">
        <f t="shared" si="2"/>
        <v>0</v>
      </c>
      <c r="G20">
        <f t="shared" si="2"/>
        <v>120</v>
      </c>
      <c r="H20">
        <f t="shared" si="2"/>
        <v>320</v>
      </c>
      <c r="I20">
        <f t="shared" si="2"/>
        <v>30</v>
      </c>
      <c r="J20">
        <f t="shared" si="2"/>
        <v>55</v>
      </c>
      <c r="K20">
        <f t="shared" si="2"/>
        <v>0</v>
      </c>
      <c r="L20">
        <f t="shared" si="2"/>
        <v>0</v>
      </c>
      <c r="M20">
        <f t="shared" si="2"/>
        <v>130</v>
      </c>
      <c r="N20">
        <f t="shared" si="2"/>
        <v>250</v>
      </c>
    </row>
    <row r="21" spans="1:36" x14ac:dyDescent="0.25">
      <c r="A21" s="1"/>
      <c r="B21" s="1" t="s">
        <v>24</v>
      </c>
      <c r="C21">
        <v>20</v>
      </c>
      <c r="D21">
        <v>40</v>
      </c>
      <c r="E21">
        <v>0</v>
      </c>
      <c r="F21">
        <v>0</v>
      </c>
      <c r="G21">
        <v>50</v>
      </c>
      <c r="H21">
        <v>210</v>
      </c>
      <c r="I21">
        <v>10</v>
      </c>
      <c r="J21">
        <v>40</v>
      </c>
      <c r="K21">
        <v>0</v>
      </c>
      <c r="L21">
        <v>0</v>
      </c>
      <c r="M21">
        <v>70</v>
      </c>
      <c r="N21">
        <v>220</v>
      </c>
      <c r="R21">
        <f>SUM(C21:Q21)</f>
        <v>660</v>
      </c>
    </row>
    <row r="22" spans="1:36" x14ac:dyDescent="0.25">
      <c r="A22" s="1"/>
      <c r="B22" s="1" t="s">
        <v>22</v>
      </c>
      <c r="C22">
        <f>SUM(C20:C21)</f>
        <v>40</v>
      </c>
      <c r="D22">
        <f t="shared" ref="D22:N22" si="3">SUM(D20:D21)</f>
        <v>100</v>
      </c>
      <c r="E22">
        <f t="shared" si="3"/>
        <v>0</v>
      </c>
      <c r="F22">
        <f t="shared" si="3"/>
        <v>0</v>
      </c>
      <c r="G22">
        <f t="shared" si="3"/>
        <v>170</v>
      </c>
      <c r="H22">
        <f t="shared" si="3"/>
        <v>530</v>
      </c>
      <c r="I22">
        <f t="shared" si="3"/>
        <v>40</v>
      </c>
      <c r="J22">
        <f t="shared" si="3"/>
        <v>95</v>
      </c>
      <c r="K22">
        <f t="shared" si="3"/>
        <v>0</v>
      </c>
      <c r="L22">
        <f t="shared" si="3"/>
        <v>0</v>
      </c>
      <c r="M22">
        <f t="shared" si="3"/>
        <v>200</v>
      </c>
      <c r="N22">
        <f t="shared" si="3"/>
        <v>470</v>
      </c>
    </row>
    <row r="24" spans="1:36" x14ac:dyDescent="0.25">
      <c r="C24" s="1" t="s">
        <v>1</v>
      </c>
      <c r="D24" s="1"/>
      <c r="E24" s="1"/>
      <c r="F24" s="1"/>
      <c r="G24" s="1"/>
      <c r="H24" s="1"/>
      <c r="I24" s="1" t="s">
        <v>2</v>
      </c>
      <c r="J24" s="1"/>
      <c r="K24" s="1"/>
      <c r="L24" s="1"/>
      <c r="M24" s="1"/>
      <c r="N24" s="1"/>
      <c r="O24" s="1"/>
      <c r="P24" s="1"/>
      <c r="Q24" s="1"/>
      <c r="W24" s="1"/>
      <c r="X24" s="1"/>
      <c r="Y24" s="1" t="s">
        <v>1</v>
      </c>
      <c r="Z24" s="1"/>
      <c r="AA24" s="1"/>
      <c r="AB24" s="1"/>
      <c r="AC24" s="1"/>
      <c r="AD24" s="1"/>
      <c r="AE24" s="1" t="s">
        <v>2</v>
      </c>
      <c r="AF24" s="1"/>
    </row>
    <row r="25" spans="1:36" x14ac:dyDescent="0.25">
      <c r="A25" s="1" t="s">
        <v>0</v>
      </c>
      <c r="B25" s="1"/>
      <c r="C25" s="1" t="s">
        <v>3</v>
      </c>
      <c r="D25" s="1" t="s">
        <v>4</v>
      </c>
      <c r="E25" s="1" t="s">
        <v>5</v>
      </c>
      <c r="F25" s="1" t="s">
        <v>6</v>
      </c>
      <c r="G25" s="1" t="s">
        <v>7</v>
      </c>
      <c r="H25" s="1" t="s">
        <v>8</v>
      </c>
      <c r="I25" s="1" t="s">
        <v>3</v>
      </c>
      <c r="J25" s="1" t="s">
        <v>4</v>
      </c>
      <c r="K25" s="1" t="s">
        <v>5</v>
      </c>
      <c r="L25" s="1" t="s">
        <v>6</v>
      </c>
      <c r="M25" s="1" t="s">
        <v>7</v>
      </c>
      <c r="N25" s="1" t="s">
        <v>8</v>
      </c>
      <c r="O25" s="1"/>
      <c r="P25" s="1"/>
      <c r="Q25" s="1"/>
      <c r="W25" s="1"/>
      <c r="X25" s="1" t="s">
        <v>10</v>
      </c>
      <c r="Y25" s="1" t="s">
        <v>3</v>
      </c>
      <c r="Z25" s="1" t="s">
        <v>4</v>
      </c>
      <c r="AA25" s="1" t="s">
        <v>5</v>
      </c>
      <c r="AB25" s="1" t="s">
        <v>6</v>
      </c>
      <c r="AC25" s="1" t="s">
        <v>7</v>
      </c>
      <c r="AD25" s="1" t="s">
        <v>8</v>
      </c>
      <c r="AE25" s="1" t="s">
        <v>3</v>
      </c>
      <c r="AF25" s="1" t="s">
        <v>4</v>
      </c>
      <c r="AG25" s="1" t="s">
        <v>5</v>
      </c>
      <c r="AH25" s="1" t="s">
        <v>6</v>
      </c>
      <c r="AI25" s="1" t="s">
        <v>7</v>
      </c>
      <c r="AJ25" s="1" t="s">
        <v>8</v>
      </c>
    </row>
    <row r="26" spans="1:36" x14ac:dyDescent="0.25">
      <c r="A26" s="1" t="s">
        <v>1</v>
      </c>
      <c r="B26" s="1" t="s">
        <v>3</v>
      </c>
      <c r="C26">
        <f>C8/C$22</f>
        <v>0</v>
      </c>
      <c r="D26">
        <f t="shared" ref="D26:N26" si="4">D8/D$22</f>
        <v>0.2</v>
      </c>
      <c r="E26">
        <v>0</v>
      </c>
      <c r="F26">
        <v>0</v>
      </c>
      <c r="G26">
        <f t="shared" si="4"/>
        <v>0.11764705882352941</v>
      </c>
      <c r="H26">
        <f t="shared" si="4"/>
        <v>0</v>
      </c>
      <c r="I26">
        <f t="shared" si="4"/>
        <v>0</v>
      </c>
      <c r="J26">
        <f t="shared" si="4"/>
        <v>0</v>
      </c>
      <c r="K26">
        <v>0</v>
      </c>
      <c r="L26">
        <v>0</v>
      </c>
      <c r="M26">
        <f t="shared" si="4"/>
        <v>0</v>
      </c>
      <c r="N26">
        <f t="shared" si="4"/>
        <v>0</v>
      </c>
      <c r="W26" s="1" t="s">
        <v>1</v>
      </c>
      <c r="X26" s="1" t="s">
        <v>3</v>
      </c>
      <c r="Y26">
        <f t="shared" ref="Y26:AJ37" si="5">Y8-C26</f>
        <v>1</v>
      </c>
      <c r="Z26">
        <f t="shared" si="5"/>
        <v>-0.2</v>
      </c>
      <c r="AA26">
        <f t="shared" si="5"/>
        <v>0</v>
      </c>
      <c r="AB26">
        <f t="shared" si="5"/>
        <v>0</v>
      </c>
      <c r="AC26">
        <f t="shared" si="5"/>
        <v>-0.11764705882352941</v>
      </c>
      <c r="AD26">
        <f t="shared" si="5"/>
        <v>0</v>
      </c>
      <c r="AE26">
        <f t="shared" si="5"/>
        <v>0</v>
      </c>
      <c r="AF26">
        <f t="shared" si="5"/>
        <v>0</v>
      </c>
      <c r="AG26">
        <f t="shared" si="5"/>
        <v>0</v>
      </c>
      <c r="AH26">
        <f t="shared" si="5"/>
        <v>0</v>
      </c>
      <c r="AI26">
        <f t="shared" si="5"/>
        <v>0</v>
      </c>
      <c r="AJ26">
        <f t="shared" si="5"/>
        <v>0</v>
      </c>
    </row>
    <row r="27" spans="1:36" x14ac:dyDescent="0.25">
      <c r="A27" s="1"/>
      <c r="B27" s="1" t="s">
        <v>4</v>
      </c>
      <c r="C27">
        <f t="shared" ref="C27:N37" si="6">C9/C$22</f>
        <v>0.25</v>
      </c>
      <c r="D27">
        <f t="shared" si="6"/>
        <v>0.4</v>
      </c>
      <c r="E27">
        <v>0</v>
      </c>
      <c r="F27">
        <v>0</v>
      </c>
      <c r="G27">
        <f t="shared" si="6"/>
        <v>5.8823529411764705E-2</v>
      </c>
      <c r="H27">
        <f t="shared" si="6"/>
        <v>3.7735849056603772E-2</v>
      </c>
      <c r="I27">
        <f t="shared" si="6"/>
        <v>0</v>
      </c>
      <c r="J27">
        <f t="shared" si="6"/>
        <v>0</v>
      </c>
      <c r="K27">
        <v>0</v>
      </c>
      <c r="L27">
        <v>0</v>
      </c>
      <c r="M27">
        <f t="shared" si="6"/>
        <v>0</v>
      </c>
      <c r="N27">
        <f t="shared" si="6"/>
        <v>0</v>
      </c>
      <c r="W27" s="1"/>
      <c r="X27" s="1" t="s">
        <v>4</v>
      </c>
      <c r="Y27">
        <f t="shared" si="5"/>
        <v>-0.25</v>
      </c>
      <c r="Z27">
        <f t="shared" si="5"/>
        <v>0.6</v>
      </c>
      <c r="AA27">
        <f t="shared" si="5"/>
        <v>0</v>
      </c>
      <c r="AB27">
        <f t="shared" si="5"/>
        <v>0</v>
      </c>
      <c r="AC27">
        <f t="shared" si="5"/>
        <v>-5.8823529411764705E-2</v>
      </c>
      <c r="AD27">
        <f t="shared" si="5"/>
        <v>-3.7735849056603772E-2</v>
      </c>
      <c r="AE27">
        <f t="shared" si="5"/>
        <v>0</v>
      </c>
      <c r="AF27">
        <f t="shared" si="5"/>
        <v>0</v>
      </c>
      <c r="AG27">
        <f t="shared" si="5"/>
        <v>0</v>
      </c>
      <c r="AH27">
        <f t="shared" si="5"/>
        <v>0</v>
      </c>
      <c r="AI27">
        <f t="shared" si="5"/>
        <v>0</v>
      </c>
      <c r="AJ27">
        <f t="shared" si="5"/>
        <v>0</v>
      </c>
    </row>
    <row r="28" spans="1:36" x14ac:dyDescent="0.25">
      <c r="A28" s="1"/>
      <c r="B28" s="1" t="s">
        <v>5</v>
      </c>
      <c r="C28">
        <f t="shared" si="6"/>
        <v>0</v>
      </c>
      <c r="D28">
        <f t="shared" si="6"/>
        <v>0</v>
      </c>
      <c r="E28">
        <v>0</v>
      </c>
      <c r="F28">
        <v>0</v>
      </c>
      <c r="G28">
        <f t="shared" si="6"/>
        <v>0</v>
      </c>
      <c r="H28">
        <f t="shared" si="6"/>
        <v>0</v>
      </c>
      <c r="I28">
        <f t="shared" si="6"/>
        <v>0</v>
      </c>
      <c r="J28">
        <f t="shared" si="6"/>
        <v>0</v>
      </c>
      <c r="K28">
        <v>0</v>
      </c>
      <c r="L28">
        <v>0</v>
      </c>
      <c r="M28">
        <f t="shared" si="6"/>
        <v>0</v>
      </c>
      <c r="N28">
        <f t="shared" si="6"/>
        <v>0</v>
      </c>
      <c r="W28" s="1"/>
      <c r="X28" s="1" t="s">
        <v>5</v>
      </c>
      <c r="Y28">
        <f t="shared" si="5"/>
        <v>0</v>
      </c>
      <c r="Z28">
        <f t="shared" si="5"/>
        <v>0</v>
      </c>
      <c r="AA28">
        <f t="shared" si="5"/>
        <v>1</v>
      </c>
      <c r="AB28">
        <f t="shared" si="5"/>
        <v>0</v>
      </c>
      <c r="AC28">
        <f t="shared" si="5"/>
        <v>0</v>
      </c>
      <c r="AD28">
        <f t="shared" si="5"/>
        <v>0</v>
      </c>
      <c r="AE28">
        <f t="shared" si="5"/>
        <v>0</v>
      </c>
      <c r="AF28">
        <f t="shared" si="5"/>
        <v>0</v>
      </c>
      <c r="AG28">
        <f t="shared" si="5"/>
        <v>0</v>
      </c>
      <c r="AH28">
        <f t="shared" si="5"/>
        <v>0</v>
      </c>
      <c r="AI28">
        <f t="shared" si="5"/>
        <v>0</v>
      </c>
      <c r="AJ28">
        <f t="shared" si="5"/>
        <v>0</v>
      </c>
    </row>
    <row r="29" spans="1:36" x14ac:dyDescent="0.25">
      <c r="A29" s="1"/>
      <c r="B29" s="1" t="s">
        <v>6</v>
      </c>
      <c r="C29">
        <f t="shared" si="6"/>
        <v>0</v>
      </c>
      <c r="D29">
        <f t="shared" si="6"/>
        <v>0</v>
      </c>
      <c r="E29">
        <v>0</v>
      </c>
      <c r="F29">
        <v>0</v>
      </c>
      <c r="G29">
        <f t="shared" si="6"/>
        <v>0</v>
      </c>
      <c r="H29">
        <f t="shared" si="6"/>
        <v>0</v>
      </c>
      <c r="I29">
        <f t="shared" si="6"/>
        <v>0</v>
      </c>
      <c r="J29">
        <f t="shared" si="6"/>
        <v>0</v>
      </c>
      <c r="K29">
        <v>0</v>
      </c>
      <c r="L29">
        <v>0</v>
      </c>
      <c r="M29">
        <f t="shared" si="6"/>
        <v>0</v>
      </c>
      <c r="N29">
        <f t="shared" si="6"/>
        <v>0</v>
      </c>
      <c r="W29" s="1"/>
      <c r="X29" s="1" t="s">
        <v>6</v>
      </c>
      <c r="Y29">
        <f t="shared" si="5"/>
        <v>0</v>
      </c>
      <c r="Z29">
        <f t="shared" si="5"/>
        <v>0</v>
      </c>
      <c r="AA29">
        <f t="shared" si="5"/>
        <v>0</v>
      </c>
      <c r="AB29">
        <f t="shared" si="5"/>
        <v>1</v>
      </c>
      <c r="AC29">
        <f t="shared" si="5"/>
        <v>0</v>
      </c>
      <c r="AD29">
        <f t="shared" si="5"/>
        <v>0</v>
      </c>
      <c r="AE29">
        <f t="shared" si="5"/>
        <v>0</v>
      </c>
      <c r="AF29">
        <f t="shared" si="5"/>
        <v>0</v>
      </c>
      <c r="AG29">
        <f t="shared" si="5"/>
        <v>0</v>
      </c>
      <c r="AH29">
        <f t="shared" si="5"/>
        <v>0</v>
      </c>
      <c r="AI29">
        <f t="shared" si="5"/>
        <v>0</v>
      </c>
      <c r="AJ29">
        <f t="shared" si="5"/>
        <v>0</v>
      </c>
    </row>
    <row r="30" spans="1:36" x14ac:dyDescent="0.25">
      <c r="A30" s="1"/>
      <c r="B30" s="1" t="s">
        <v>7</v>
      </c>
      <c r="C30">
        <f t="shared" si="6"/>
        <v>0.25</v>
      </c>
      <c r="D30">
        <f t="shared" si="6"/>
        <v>0</v>
      </c>
      <c r="E30">
        <v>0</v>
      </c>
      <c r="F30">
        <v>0</v>
      </c>
      <c r="G30">
        <f t="shared" si="6"/>
        <v>0.29411764705882354</v>
      </c>
      <c r="H30">
        <f t="shared" si="6"/>
        <v>5.6603773584905662E-2</v>
      </c>
      <c r="I30">
        <f t="shared" si="6"/>
        <v>0.25</v>
      </c>
      <c r="J30">
        <f t="shared" si="6"/>
        <v>0</v>
      </c>
      <c r="K30">
        <v>0</v>
      </c>
      <c r="L30">
        <v>0</v>
      </c>
      <c r="M30">
        <f t="shared" si="6"/>
        <v>0</v>
      </c>
      <c r="N30">
        <f t="shared" si="6"/>
        <v>2.1276595744680851E-2</v>
      </c>
      <c r="W30" s="1"/>
      <c r="X30" s="1" t="s">
        <v>7</v>
      </c>
      <c r="Y30">
        <f t="shared" si="5"/>
        <v>-0.25</v>
      </c>
      <c r="Z30">
        <f t="shared" si="5"/>
        <v>0</v>
      </c>
      <c r="AA30">
        <f t="shared" si="5"/>
        <v>0</v>
      </c>
      <c r="AB30">
        <f t="shared" si="5"/>
        <v>0</v>
      </c>
      <c r="AC30">
        <f t="shared" si="5"/>
        <v>0.70588235294117641</v>
      </c>
      <c r="AD30">
        <f t="shared" si="5"/>
        <v>-5.6603773584905662E-2</v>
      </c>
      <c r="AE30">
        <f t="shared" si="5"/>
        <v>-0.25</v>
      </c>
      <c r="AF30">
        <f t="shared" si="5"/>
        <v>0</v>
      </c>
      <c r="AG30">
        <f t="shared" si="5"/>
        <v>0</v>
      </c>
      <c r="AH30">
        <f t="shared" si="5"/>
        <v>0</v>
      </c>
      <c r="AI30">
        <f t="shared" si="5"/>
        <v>0</v>
      </c>
      <c r="AJ30">
        <f t="shared" si="5"/>
        <v>-2.1276595744680851E-2</v>
      </c>
    </row>
    <row r="31" spans="1:36" x14ac:dyDescent="0.25">
      <c r="A31" s="1"/>
      <c r="B31" s="1" t="s">
        <v>8</v>
      </c>
      <c r="C31">
        <f t="shared" si="6"/>
        <v>0</v>
      </c>
      <c r="D31">
        <f t="shared" si="6"/>
        <v>0</v>
      </c>
      <c r="E31">
        <v>0</v>
      </c>
      <c r="F31">
        <v>0</v>
      </c>
      <c r="G31">
        <f t="shared" si="6"/>
        <v>0.23529411764705882</v>
      </c>
      <c r="H31">
        <f t="shared" si="6"/>
        <v>0.37735849056603776</v>
      </c>
      <c r="I31">
        <f t="shared" si="6"/>
        <v>0.25</v>
      </c>
      <c r="J31">
        <f t="shared" si="6"/>
        <v>0</v>
      </c>
      <c r="K31">
        <v>0</v>
      </c>
      <c r="L31">
        <v>0</v>
      </c>
      <c r="M31">
        <f t="shared" si="6"/>
        <v>0.1</v>
      </c>
      <c r="N31">
        <f t="shared" si="6"/>
        <v>0.10638297872340426</v>
      </c>
      <c r="W31" s="1"/>
      <c r="X31" s="1" t="s">
        <v>8</v>
      </c>
      <c r="Y31">
        <f t="shared" si="5"/>
        <v>0</v>
      </c>
      <c r="Z31">
        <f t="shared" si="5"/>
        <v>0</v>
      </c>
      <c r="AA31">
        <f t="shared" si="5"/>
        <v>0</v>
      </c>
      <c r="AB31">
        <f t="shared" si="5"/>
        <v>0</v>
      </c>
      <c r="AC31">
        <f t="shared" si="5"/>
        <v>-0.23529411764705882</v>
      </c>
      <c r="AD31">
        <f t="shared" si="5"/>
        <v>0.62264150943396224</v>
      </c>
      <c r="AE31">
        <f t="shared" si="5"/>
        <v>-0.25</v>
      </c>
      <c r="AF31">
        <f t="shared" si="5"/>
        <v>0</v>
      </c>
      <c r="AG31">
        <f t="shared" si="5"/>
        <v>0</v>
      </c>
      <c r="AH31">
        <f t="shared" si="5"/>
        <v>0</v>
      </c>
      <c r="AI31">
        <f t="shared" si="5"/>
        <v>-0.1</v>
      </c>
      <c r="AJ31">
        <f t="shared" si="5"/>
        <v>-0.10638297872340426</v>
      </c>
    </row>
    <row r="32" spans="1:36" x14ac:dyDescent="0.25">
      <c r="A32" s="1" t="s">
        <v>2</v>
      </c>
      <c r="B32" s="1" t="s">
        <v>3</v>
      </c>
      <c r="C32">
        <f t="shared" si="6"/>
        <v>0</v>
      </c>
      <c r="D32">
        <f t="shared" si="6"/>
        <v>0</v>
      </c>
      <c r="E32">
        <v>0</v>
      </c>
      <c r="F32">
        <v>0</v>
      </c>
      <c r="G32">
        <f t="shared" si="6"/>
        <v>0</v>
      </c>
      <c r="H32">
        <f t="shared" si="6"/>
        <v>0</v>
      </c>
      <c r="I32">
        <f t="shared" si="6"/>
        <v>0.125</v>
      </c>
      <c r="J32">
        <f t="shared" si="6"/>
        <v>0.15789473684210525</v>
      </c>
      <c r="K32">
        <v>0</v>
      </c>
      <c r="L32">
        <v>0</v>
      </c>
      <c r="M32">
        <f t="shared" si="6"/>
        <v>0.1</v>
      </c>
      <c r="N32">
        <f t="shared" si="6"/>
        <v>0</v>
      </c>
      <c r="W32" s="1" t="s">
        <v>2</v>
      </c>
      <c r="X32" s="1" t="s">
        <v>3</v>
      </c>
      <c r="Y32">
        <f t="shared" si="5"/>
        <v>0</v>
      </c>
      <c r="Z32">
        <f t="shared" si="5"/>
        <v>0</v>
      </c>
      <c r="AA32">
        <f t="shared" si="5"/>
        <v>0</v>
      </c>
      <c r="AB32">
        <f t="shared" si="5"/>
        <v>0</v>
      </c>
      <c r="AC32">
        <f t="shared" si="5"/>
        <v>0</v>
      </c>
      <c r="AD32">
        <f t="shared" si="5"/>
        <v>0</v>
      </c>
      <c r="AE32">
        <f t="shared" si="5"/>
        <v>0.875</v>
      </c>
      <c r="AF32">
        <f t="shared" si="5"/>
        <v>-0.15789473684210525</v>
      </c>
      <c r="AG32">
        <f t="shared" si="5"/>
        <v>0</v>
      </c>
      <c r="AH32">
        <f t="shared" si="5"/>
        <v>0</v>
      </c>
      <c r="AI32">
        <f t="shared" si="5"/>
        <v>-0.1</v>
      </c>
      <c r="AJ32">
        <f t="shared" si="5"/>
        <v>0</v>
      </c>
    </row>
    <row r="33" spans="1:36" x14ac:dyDescent="0.25">
      <c r="A33" s="1"/>
      <c r="B33" s="1" t="s">
        <v>4</v>
      </c>
      <c r="C33">
        <f t="shared" si="6"/>
        <v>0</v>
      </c>
      <c r="D33">
        <f t="shared" si="6"/>
        <v>0</v>
      </c>
      <c r="E33">
        <v>0</v>
      </c>
      <c r="F33">
        <v>0</v>
      </c>
      <c r="G33">
        <f t="shared" si="6"/>
        <v>0</v>
      </c>
      <c r="H33">
        <f t="shared" si="6"/>
        <v>0</v>
      </c>
      <c r="I33">
        <f t="shared" si="6"/>
        <v>0.125</v>
      </c>
      <c r="J33">
        <f t="shared" si="6"/>
        <v>0.31578947368421051</v>
      </c>
      <c r="K33">
        <v>0</v>
      </c>
      <c r="L33">
        <v>0</v>
      </c>
      <c r="M33">
        <f t="shared" si="6"/>
        <v>0.05</v>
      </c>
      <c r="N33">
        <f t="shared" si="6"/>
        <v>8.5106382978723402E-2</v>
      </c>
      <c r="W33" s="1"/>
      <c r="X33" s="1" t="s">
        <v>4</v>
      </c>
      <c r="Y33">
        <f t="shared" si="5"/>
        <v>0</v>
      </c>
      <c r="Z33">
        <f t="shared" si="5"/>
        <v>0</v>
      </c>
      <c r="AA33">
        <f t="shared" si="5"/>
        <v>0</v>
      </c>
      <c r="AB33">
        <f t="shared" si="5"/>
        <v>0</v>
      </c>
      <c r="AC33">
        <f t="shared" si="5"/>
        <v>0</v>
      </c>
      <c r="AD33">
        <f t="shared" si="5"/>
        <v>0</v>
      </c>
      <c r="AE33">
        <f t="shared" si="5"/>
        <v>-0.125</v>
      </c>
      <c r="AF33">
        <f t="shared" si="5"/>
        <v>0.68421052631578949</v>
      </c>
      <c r="AG33">
        <f t="shared" si="5"/>
        <v>0</v>
      </c>
      <c r="AH33">
        <f t="shared" si="5"/>
        <v>0</v>
      </c>
      <c r="AI33">
        <f t="shared" si="5"/>
        <v>-0.05</v>
      </c>
      <c r="AJ33">
        <f t="shared" si="5"/>
        <v>-8.5106382978723402E-2</v>
      </c>
    </row>
    <row r="34" spans="1:36" x14ac:dyDescent="0.25">
      <c r="A34" s="1"/>
      <c r="B34" s="1" t="s">
        <v>5</v>
      </c>
      <c r="C34">
        <f t="shared" si="6"/>
        <v>0</v>
      </c>
      <c r="D34">
        <f t="shared" si="6"/>
        <v>0</v>
      </c>
      <c r="E34">
        <v>0</v>
      </c>
      <c r="F34">
        <v>0</v>
      </c>
      <c r="G34">
        <f t="shared" si="6"/>
        <v>0</v>
      </c>
      <c r="H34">
        <f t="shared" si="6"/>
        <v>0</v>
      </c>
      <c r="I34">
        <f t="shared" si="6"/>
        <v>0</v>
      </c>
      <c r="J34">
        <f t="shared" si="6"/>
        <v>0</v>
      </c>
      <c r="K34">
        <v>0</v>
      </c>
      <c r="L34">
        <v>0</v>
      </c>
      <c r="M34">
        <f t="shared" si="6"/>
        <v>0</v>
      </c>
      <c r="N34">
        <f t="shared" si="6"/>
        <v>0</v>
      </c>
      <c r="W34" s="1"/>
      <c r="X34" s="1" t="s">
        <v>5</v>
      </c>
      <c r="Y34">
        <f t="shared" si="5"/>
        <v>0</v>
      </c>
      <c r="Z34">
        <f t="shared" si="5"/>
        <v>0</v>
      </c>
      <c r="AA34">
        <f t="shared" si="5"/>
        <v>0</v>
      </c>
      <c r="AB34">
        <f t="shared" si="5"/>
        <v>0</v>
      </c>
      <c r="AC34">
        <f t="shared" si="5"/>
        <v>0</v>
      </c>
      <c r="AD34">
        <f t="shared" si="5"/>
        <v>0</v>
      </c>
      <c r="AE34">
        <f t="shared" si="5"/>
        <v>0</v>
      </c>
      <c r="AF34">
        <f t="shared" si="5"/>
        <v>0</v>
      </c>
      <c r="AG34">
        <f t="shared" si="5"/>
        <v>1</v>
      </c>
      <c r="AH34">
        <f t="shared" si="5"/>
        <v>0</v>
      </c>
      <c r="AI34">
        <f t="shared" si="5"/>
        <v>0</v>
      </c>
      <c r="AJ34">
        <f t="shared" si="5"/>
        <v>0</v>
      </c>
    </row>
    <row r="35" spans="1:36" x14ac:dyDescent="0.25">
      <c r="A35" s="1"/>
      <c r="B35" s="1" t="s">
        <v>6</v>
      </c>
      <c r="C35">
        <f t="shared" si="6"/>
        <v>0</v>
      </c>
      <c r="D35">
        <f t="shared" si="6"/>
        <v>0</v>
      </c>
      <c r="E35">
        <v>0</v>
      </c>
      <c r="F35">
        <v>0</v>
      </c>
      <c r="G35">
        <f t="shared" si="6"/>
        <v>0</v>
      </c>
      <c r="H35">
        <f t="shared" si="6"/>
        <v>0</v>
      </c>
      <c r="I35">
        <f t="shared" si="6"/>
        <v>0</v>
      </c>
      <c r="J35">
        <f t="shared" si="6"/>
        <v>0</v>
      </c>
      <c r="K35">
        <v>0</v>
      </c>
      <c r="L35">
        <v>0</v>
      </c>
      <c r="M35">
        <f t="shared" si="6"/>
        <v>0</v>
      </c>
      <c r="N35">
        <f t="shared" si="6"/>
        <v>0</v>
      </c>
      <c r="W35" s="1"/>
      <c r="X35" s="1" t="s">
        <v>6</v>
      </c>
      <c r="Y35">
        <f t="shared" si="5"/>
        <v>0</v>
      </c>
      <c r="Z35">
        <f t="shared" si="5"/>
        <v>0</v>
      </c>
      <c r="AA35">
        <f t="shared" si="5"/>
        <v>0</v>
      </c>
      <c r="AB35">
        <f t="shared" si="5"/>
        <v>0</v>
      </c>
      <c r="AC35">
        <f t="shared" si="5"/>
        <v>0</v>
      </c>
      <c r="AD35">
        <f t="shared" si="5"/>
        <v>0</v>
      </c>
      <c r="AE35">
        <f t="shared" si="5"/>
        <v>0</v>
      </c>
      <c r="AF35">
        <f t="shared" si="5"/>
        <v>0</v>
      </c>
      <c r="AG35">
        <f t="shared" si="5"/>
        <v>0</v>
      </c>
      <c r="AH35">
        <f t="shared" si="5"/>
        <v>1</v>
      </c>
      <c r="AI35">
        <f t="shared" si="5"/>
        <v>0</v>
      </c>
      <c r="AJ35">
        <f t="shared" si="5"/>
        <v>0</v>
      </c>
    </row>
    <row r="36" spans="1:36" x14ac:dyDescent="0.25">
      <c r="A36" s="1"/>
      <c r="B36" s="1" t="s">
        <v>7</v>
      </c>
      <c r="C36">
        <f t="shared" si="6"/>
        <v>0</v>
      </c>
      <c r="D36">
        <f t="shared" si="6"/>
        <v>0</v>
      </c>
      <c r="E36">
        <v>0</v>
      </c>
      <c r="F36">
        <v>0</v>
      </c>
      <c r="G36">
        <f t="shared" si="6"/>
        <v>0</v>
      </c>
      <c r="H36">
        <f t="shared" si="6"/>
        <v>0</v>
      </c>
      <c r="I36">
        <f t="shared" si="6"/>
        <v>0</v>
      </c>
      <c r="J36">
        <f t="shared" si="6"/>
        <v>0</v>
      </c>
      <c r="K36">
        <v>0</v>
      </c>
      <c r="L36">
        <v>0</v>
      </c>
      <c r="M36">
        <f t="shared" si="6"/>
        <v>0.3</v>
      </c>
      <c r="N36">
        <f t="shared" si="6"/>
        <v>6.3829787234042548E-2</v>
      </c>
      <c r="W36" s="1"/>
      <c r="X36" s="1" t="s">
        <v>7</v>
      </c>
      <c r="Y36">
        <f t="shared" si="5"/>
        <v>0</v>
      </c>
      <c r="Z36">
        <f t="shared" si="5"/>
        <v>0</v>
      </c>
      <c r="AA36">
        <f t="shared" si="5"/>
        <v>0</v>
      </c>
      <c r="AB36">
        <f t="shared" si="5"/>
        <v>0</v>
      </c>
      <c r="AC36">
        <f t="shared" si="5"/>
        <v>0</v>
      </c>
      <c r="AD36">
        <f t="shared" si="5"/>
        <v>0</v>
      </c>
      <c r="AE36">
        <f t="shared" si="5"/>
        <v>0</v>
      </c>
      <c r="AF36">
        <f t="shared" si="5"/>
        <v>0</v>
      </c>
      <c r="AG36">
        <f t="shared" si="5"/>
        <v>0</v>
      </c>
      <c r="AH36">
        <f t="shared" si="5"/>
        <v>0</v>
      </c>
      <c r="AI36">
        <f t="shared" si="5"/>
        <v>0.7</v>
      </c>
      <c r="AJ36">
        <f t="shared" si="5"/>
        <v>-6.3829787234042548E-2</v>
      </c>
    </row>
    <row r="37" spans="1:36" x14ac:dyDescent="0.25">
      <c r="A37" s="1"/>
      <c r="B37" s="1" t="s">
        <v>8</v>
      </c>
      <c r="C37">
        <f t="shared" si="6"/>
        <v>0</v>
      </c>
      <c r="D37">
        <f t="shared" si="6"/>
        <v>0</v>
      </c>
      <c r="E37">
        <v>0</v>
      </c>
      <c r="F37">
        <v>0</v>
      </c>
      <c r="G37">
        <f t="shared" si="6"/>
        <v>0</v>
      </c>
      <c r="H37">
        <f t="shared" si="6"/>
        <v>0.13207547169811321</v>
      </c>
      <c r="I37">
        <f t="shared" si="6"/>
        <v>0</v>
      </c>
      <c r="J37">
        <f t="shared" si="6"/>
        <v>0.10526315789473684</v>
      </c>
      <c r="K37">
        <v>0</v>
      </c>
      <c r="L37">
        <v>0</v>
      </c>
      <c r="M37">
        <f t="shared" si="6"/>
        <v>0.1</v>
      </c>
      <c r="N37">
        <f t="shared" si="6"/>
        <v>0.25531914893617019</v>
      </c>
      <c r="W37" s="1"/>
      <c r="X37" s="1" t="s">
        <v>8</v>
      </c>
      <c r="Y37">
        <f t="shared" si="5"/>
        <v>0</v>
      </c>
      <c r="Z37">
        <f t="shared" si="5"/>
        <v>0</v>
      </c>
      <c r="AA37">
        <f t="shared" si="5"/>
        <v>0</v>
      </c>
      <c r="AB37">
        <f t="shared" si="5"/>
        <v>0</v>
      </c>
      <c r="AC37">
        <f t="shared" si="5"/>
        <v>0</v>
      </c>
      <c r="AD37">
        <f t="shared" si="5"/>
        <v>-0.13207547169811321</v>
      </c>
      <c r="AE37">
        <f t="shared" si="5"/>
        <v>0</v>
      </c>
      <c r="AF37">
        <f t="shared" si="5"/>
        <v>-0.10526315789473684</v>
      </c>
      <c r="AG37">
        <f t="shared" si="5"/>
        <v>0</v>
      </c>
      <c r="AH37">
        <f t="shared" si="5"/>
        <v>0</v>
      </c>
      <c r="AI37">
        <f t="shared" si="5"/>
        <v>-0.1</v>
      </c>
      <c r="AJ37">
        <f t="shared" si="5"/>
        <v>0.74468085106382986</v>
      </c>
    </row>
    <row r="38" spans="1:36" x14ac:dyDescent="0.25">
      <c r="A38" s="1"/>
      <c r="B38" s="1"/>
    </row>
    <row r="39" spans="1:36" x14ac:dyDescent="0.25">
      <c r="A39" s="1"/>
      <c r="B39" s="1" t="s">
        <v>15</v>
      </c>
      <c r="C39">
        <f>C21/C22</f>
        <v>0.5</v>
      </c>
      <c r="D39">
        <f t="shared" ref="D39:N39" si="7">D21/D22</f>
        <v>0.4</v>
      </c>
      <c r="E39">
        <v>0</v>
      </c>
      <c r="F39">
        <v>0</v>
      </c>
      <c r="G39">
        <f t="shared" si="7"/>
        <v>0.29411764705882354</v>
      </c>
      <c r="H39">
        <f t="shared" si="7"/>
        <v>0.39622641509433965</v>
      </c>
      <c r="I39">
        <f t="shared" si="7"/>
        <v>0.25</v>
      </c>
      <c r="J39">
        <f t="shared" si="7"/>
        <v>0.42105263157894735</v>
      </c>
      <c r="K39">
        <v>0</v>
      </c>
      <c r="L39">
        <v>0</v>
      </c>
      <c r="M39">
        <f t="shared" si="7"/>
        <v>0.35</v>
      </c>
      <c r="N39">
        <f t="shared" si="7"/>
        <v>0.46808510638297873</v>
      </c>
    </row>
    <row r="40" spans="1:36" x14ac:dyDescent="0.25">
      <c r="B40" s="1" t="s">
        <v>27</v>
      </c>
      <c r="C40">
        <f>SUM(C26:C39)</f>
        <v>1</v>
      </c>
      <c r="D40">
        <f t="shared" ref="D40:N40" si="8">SUM(D26:D39)</f>
        <v>1</v>
      </c>
      <c r="E40">
        <f t="shared" si="8"/>
        <v>0</v>
      </c>
      <c r="F40">
        <f t="shared" si="8"/>
        <v>0</v>
      </c>
      <c r="G40">
        <f t="shared" si="8"/>
        <v>1</v>
      </c>
      <c r="H40">
        <f t="shared" si="8"/>
        <v>1</v>
      </c>
      <c r="I40">
        <f t="shared" si="8"/>
        <v>1</v>
      </c>
      <c r="J40">
        <f t="shared" si="8"/>
        <v>1</v>
      </c>
      <c r="K40">
        <f t="shared" si="8"/>
        <v>0</v>
      </c>
      <c r="L40">
        <f t="shared" si="8"/>
        <v>0</v>
      </c>
      <c r="M40">
        <f t="shared" si="8"/>
        <v>1</v>
      </c>
      <c r="N40">
        <f t="shared" si="8"/>
        <v>1</v>
      </c>
    </row>
    <row r="41" spans="1:36" x14ac:dyDescent="0.25">
      <c r="B41" s="1"/>
    </row>
    <row r="42" spans="1:36" x14ac:dyDescent="0.25">
      <c r="A42" s="1" t="s">
        <v>25</v>
      </c>
      <c r="B42" s="1"/>
      <c r="C42" s="1" t="s">
        <v>1</v>
      </c>
      <c r="D42" s="1"/>
      <c r="E42" s="1"/>
      <c r="F42" s="1"/>
      <c r="G42" s="1"/>
      <c r="H42" s="1"/>
      <c r="I42" s="1" t="s">
        <v>2</v>
      </c>
      <c r="J42" s="1"/>
      <c r="K42" s="1"/>
      <c r="L42" s="1"/>
      <c r="M42" s="1"/>
      <c r="N42" s="1"/>
      <c r="O42" s="1"/>
      <c r="P42" s="1"/>
      <c r="Q42" s="1"/>
    </row>
    <row r="43" spans="1:36" x14ac:dyDescent="0.25">
      <c r="A43" s="1"/>
      <c r="B43" s="1"/>
      <c r="C43" s="1" t="s">
        <v>3</v>
      </c>
      <c r="D43" s="1" t="s">
        <v>4</v>
      </c>
      <c r="E43" s="1" t="s">
        <v>5</v>
      </c>
      <c r="F43" s="1" t="s">
        <v>6</v>
      </c>
      <c r="G43" s="1" t="s">
        <v>7</v>
      </c>
      <c r="H43" s="1" t="s">
        <v>8</v>
      </c>
      <c r="I43" s="1" t="s">
        <v>3</v>
      </c>
      <c r="J43" s="1" t="s">
        <v>4</v>
      </c>
      <c r="K43" s="1" t="s">
        <v>5</v>
      </c>
      <c r="L43" s="1" t="s">
        <v>6</v>
      </c>
      <c r="M43" s="1" t="s">
        <v>7</v>
      </c>
      <c r="N43" s="1" t="s">
        <v>8</v>
      </c>
      <c r="O43" s="1"/>
      <c r="P43" s="1"/>
      <c r="Q43" s="1"/>
    </row>
    <row r="44" spans="1:36" x14ac:dyDescent="0.25">
      <c r="A44" s="1" t="s">
        <v>1</v>
      </c>
      <c r="B44" s="1" t="s">
        <v>3</v>
      </c>
      <c r="C44" s="6">
        <f t="array" ref="C44:N55">MINVERSE(Y26:AJ37)</f>
        <v>1.1567274422351819</v>
      </c>
      <c r="D44" s="6">
        <v>0.38557581407839403</v>
      </c>
      <c r="E44" s="6">
        <v>0</v>
      </c>
      <c r="F44" s="6">
        <v>0</v>
      </c>
      <c r="G44" s="6">
        <v>0.24133395486233383</v>
      </c>
      <c r="H44" s="6">
        <v>4.9244189949811903E-2</v>
      </c>
      <c r="I44" s="6">
        <v>8.6274402446445686E-2</v>
      </c>
      <c r="J44" s="6">
        <v>2.2764527500828177E-2</v>
      </c>
      <c r="K44" s="6">
        <v>0</v>
      </c>
      <c r="L44" s="6">
        <v>0</v>
      </c>
      <c r="M44" s="6">
        <v>2.3636954461769479E-2</v>
      </c>
      <c r="N44" s="6">
        <v>1.8557825085714696E-2</v>
      </c>
      <c r="O44" s="6"/>
      <c r="P44" s="6"/>
      <c r="Q44" s="6"/>
    </row>
    <row r="45" spans="1:36" x14ac:dyDescent="0.25">
      <c r="A45" s="1"/>
      <c r="B45" s="1" t="s">
        <v>4</v>
      </c>
      <c r="C45" s="6">
        <v>0.53403736183502082</v>
      </c>
      <c r="D45" s="6">
        <v>1.8446791206116737</v>
      </c>
      <c r="E45" s="6">
        <v>0</v>
      </c>
      <c r="F45" s="6">
        <v>0</v>
      </c>
      <c r="G45" s="6">
        <v>0.2914703267284095</v>
      </c>
      <c r="H45" s="6">
        <v>0.14622251911479955</v>
      </c>
      <c r="I45" s="6">
        <v>0.13016760675685662</v>
      </c>
      <c r="J45" s="6">
        <v>3.5787555611578065E-2</v>
      </c>
      <c r="K45" s="6">
        <v>0</v>
      </c>
      <c r="L45" s="6">
        <v>0</v>
      </c>
      <c r="M45" s="6">
        <v>4.7378800716773965E-2</v>
      </c>
      <c r="N45" s="6">
        <v>3.7367701339972602E-2</v>
      </c>
      <c r="O45" s="6"/>
      <c r="P45" s="6"/>
      <c r="Q45" s="6"/>
    </row>
    <row r="46" spans="1:36" x14ac:dyDescent="0.25">
      <c r="A46" s="1"/>
      <c r="B46" s="1" t="s">
        <v>5</v>
      </c>
      <c r="C46" s="6">
        <v>0</v>
      </c>
      <c r="D46" s="6">
        <v>0</v>
      </c>
      <c r="E46" s="6">
        <v>1</v>
      </c>
      <c r="F46" s="6">
        <v>0</v>
      </c>
      <c r="G46" s="6">
        <v>0</v>
      </c>
      <c r="H46" s="6">
        <v>0</v>
      </c>
      <c r="I46" s="6">
        <v>0</v>
      </c>
      <c r="J46" s="6">
        <v>0</v>
      </c>
      <c r="K46" s="6">
        <v>0</v>
      </c>
      <c r="L46" s="6">
        <v>0</v>
      </c>
      <c r="M46" s="6">
        <v>0</v>
      </c>
      <c r="N46" s="6">
        <v>0</v>
      </c>
      <c r="O46" s="6"/>
      <c r="P46" s="6"/>
      <c r="Q46" s="6"/>
    </row>
    <row r="47" spans="1:36" x14ac:dyDescent="0.25">
      <c r="A47" s="1"/>
      <c r="B47" s="1" t="s">
        <v>6</v>
      </c>
      <c r="C47" s="6">
        <v>0</v>
      </c>
      <c r="D47" s="6">
        <v>0</v>
      </c>
      <c r="E47" s="6">
        <v>0</v>
      </c>
      <c r="F47" s="6">
        <v>1</v>
      </c>
      <c r="G47" s="6">
        <v>0</v>
      </c>
      <c r="H47" s="6">
        <v>0</v>
      </c>
      <c r="I47" s="6">
        <v>0</v>
      </c>
      <c r="J47" s="6">
        <v>0</v>
      </c>
      <c r="K47" s="6">
        <v>0</v>
      </c>
      <c r="L47" s="6">
        <v>0</v>
      </c>
      <c r="M47" s="6">
        <v>0</v>
      </c>
      <c r="N47" s="6">
        <v>0</v>
      </c>
      <c r="O47" s="6"/>
      <c r="P47" s="6"/>
      <c r="Q47" s="6"/>
    </row>
    <row r="48" spans="1:36" x14ac:dyDescent="0.25">
      <c r="A48" s="1"/>
      <c r="B48" s="1" t="s">
        <v>7</v>
      </c>
      <c r="C48" s="6">
        <v>0.42431974387951132</v>
      </c>
      <c r="D48" s="6">
        <v>0.14143991462650377</v>
      </c>
      <c r="E48" s="6">
        <v>0</v>
      </c>
      <c r="F48" s="6">
        <v>0</v>
      </c>
      <c r="G48" s="6">
        <v>1.5558390608915413</v>
      </c>
      <c r="H48" s="6">
        <v>0.16999733207824189</v>
      </c>
      <c r="I48" s="6">
        <v>0.51204748930813204</v>
      </c>
      <c r="J48" s="6">
        <v>0.1326596392173568</v>
      </c>
      <c r="K48" s="6">
        <v>0</v>
      </c>
      <c r="L48" s="6">
        <v>0</v>
      </c>
      <c r="M48" s="6">
        <v>0.12037015170652482</v>
      </c>
      <c r="N48" s="6">
        <v>9.4216420950621493E-2</v>
      </c>
      <c r="O48" s="6"/>
      <c r="P48" s="6"/>
      <c r="Q48" s="6"/>
    </row>
    <row r="49" spans="1:59" x14ac:dyDescent="0.25">
      <c r="A49" s="1"/>
      <c r="B49" s="1" t="s">
        <v>8</v>
      </c>
      <c r="C49" s="6">
        <v>0.16643514761539391</v>
      </c>
      <c r="D49" s="6">
        <v>5.5478382538464648E-2</v>
      </c>
      <c r="E49" s="6">
        <v>0</v>
      </c>
      <c r="F49" s="6">
        <v>0</v>
      </c>
      <c r="G49" s="6">
        <v>0.61026220792311103</v>
      </c>
      <c r="H49" s="6">
        <v>1.7336994543270199</v>
      </c>
      <c r="I49" s="6">
        <v>0.69990535671658227</v>
      </c>
      <c r="J49" s="6">
        <v>0.21141417251581313</v>
      </c>
      <c r="K49" s="6">
        <v>0</v>
      </c>
      <c r="L49" s="6">
        <v>0</v>
      </c>
      <c r="M49" s="6">
        <v>0.40909228336848874</v>
      </c>
      <c r="N49" s="6">
        <v>0.32433408627791221</v>
      </c>
      <c r="O49" s="6"/>
      <c r="P49" s="6"/>
      <c r="Q49" s="6"/>
    </row>
    <row r="50" spans="1:59" x14ac:dyDescent="0.25">
      <c r="A50" s="1" t="s">
        <v>2</v>
      </c>
      <c r="B50" s="1" t="s">
        <v>3</v>
      </c>
      <c r="C50" s="6">
        <v>1.0739876726070419E-3</v>
      </c>
      <c r="D50" s="6">
        <v>3.5799589086901409E-4</v>
      </c>
      <c r="E50" s="6">
        <v>0</v>
      </c>
      <c r="F50" s="6">
        <v>0</v>
      </c>
      <c r="G50" s="6">
        <v>3.9379547995591546E-3</v>
      </c>
      <c r="H50" s="6">
        <v>1.1187371589656686E-2</v>
      </c>
      <c r="I50" s="6">
        <v>1.1874449938561589</v>
      </c>
      <c r="J50" s="6">
        <v>0.28186430421467962</v>
      </c>
      <c r="K50" s="6">
        <v>0</v>
      </c>
      <c r="L50" s="6">
        <v>0</v>
      </c>
      <c r="M50" s="6">
        <v>0.19864500059490497</v>
      </c>
      <c r="N50" s="6">
        <v>5.0950486611179305E-2</v>
      </c>
      <c r="O50" s="6"/>
      <c r="P50" s="6"/>
      <c r="Q50" s="6"/>
    </row>
    <row r="51" spans="1:59" x14ac:dyDescent="0.25">
      <c r="A51" s="1"/>
      <c r="B51" s="1" t="s">
        <v>4</v>
      </c>
      <c r="C51" s="6">
        <v>4.1911842458944417E-3</v>
      </c>
      <c r="D51" s="6">
        <v>1.3970614152981474E-3</v>
      </c>
      <c r="E51" s="6">
        <v>0</v>
      </c>
      <c r="F51" s="6">
        <v>0</v>
      </c>
      <c r="G51" s="6">
        <v>1.536767556827962E-2</v>
      </c>
      <c r="H51" s="6">
        <v>4.3658169228067097E-2</v>
      </c>
      <c r="I51" s="6">
        <v>0.23786744906317642</v>
      </c>
      <c r="J51" s="6">
        <v>1.5470204538495416</v>
      </c>
      <c r="K51" s="6">
        <v>0</v>
      </c>
      <c r="L51" s="6">
        <v>0</v>
      </c>
      <c r="M51" s="6">
        <v>0.17912394594903838</v>
      </c>
      <c r="N51" s="6">
        <v>0.19883177642725416</v>
      </c>
      <c r="O51" s="6"/>
      <c r="P51" s="6"/>
      <c r="Q51" s="6"/>
    </row>
    <row r="52" spans="1:59" x14ac:dyDescent="0.25">
      <c r="A52" s="1"/>
      <c r="B52" s="1" t="s">
        <v>5</v>
      </c>
      <c r="C52" s="6">
        <v>0</v>
      </c>
      <c r="D52" s="6">
        <v>0</v>
      </c>
      <c r="E52" s="6">
        <v>0</v>
      </c>
      <c r="F52" s="6">
        <v>0</v>
      </c>
      <c r="G52" s="6">
        <v>0</v>
      </c>
      <c r="H52" s="6">
        <v>0</v>
      </c>
      <c r="I52" s="6">
        <v>0</v>
      </c>
      <c r="J52" s="6">
        <v>0</v>
      </c>
      <c r="K52" s="6">
        <v>1</v>
      </c>
      <c r="L52" s="6">
        <v>0</v>
      </c>
      <c r="M52" s="6">
        <v>0</v>
      </c>
      <c r="N52" s="6">
        <v>0</v>
      </c>
      <c r="O52" s="6"/>
      <c r="P52" s="6"/>
      <c r="Q52" s="6"/>
    </row>
    <row r="53" spans="1:59" x14ac:dyDescent="0.25">
      <c r="A53" s="1"/>
      <c r="B53" s="1" t="s">
        <v>6</v>
      </c>
      <c r="C53" s="6">
        <v>0</v>
      </c>
      <c r="D53" s="6">
        <v>0</v>
      </c>
      <c r="E53" s="6">
        <v>0</v>
      </c>
      <c r="F53" s="6">
        <v>0</v>
      </c>
      <c r="G53" s="6">
        <v>0</v>
      </c>
      <c r="H53" s="6">
        <v>0</v>
      </c>
      <c r="I53" s="6">
        <v>0</v>
      </c>
      <c r="J53" s="6">
        <v>0</v>
      </c>
      <c r="K53" s="6">
        <v>0</v>
      </c>
      <c r="L53" s="6">
        <v>1</v>
      </c>
      <c r="M53" s="6">
        <v>0</v>
      </c>
      <c r="N53" s="6">
        <v>0</v>
      </c>
      <c r="O53" s="6"/>
      <c r="P53" s="6"/>
      <c r="Q53" s="6"/>
    </row>
    <row r="54" spans="1:59" x14ac:dyDescent="0.25">
      <c r="A54" s="1"/>
      <c r="B54" s="1" t="s">
        <v>7</v>
      </c>
      <c r="C54" s="6">
        <v>2.7797327996888143E-3</v>
      </c>
      <c r="D54" s="6">
        <v>9.265775998962717E-4</v>
      </c>
      <c r="E54" s="6">
        <v>0</v>
      </c>
      <c r="F54" s="6">
        <v>0</v>
      </c>
      <c r="G54" s="6">
        <v>1.0192353598858988E-2</v>
      </c>
      <c r="H54" s="6">
        <v>2.8955549996758482E-2</v>
      </c>
      <c r="I54" s="6">
        <v>1.4563513510057956E-2</v>
      </c>
      <c r="J54" s="6">
        <v>2.3648787379170741E-2</v>
      </c>
      <c r="K54" s="6">
        <v>0</v>
      </c>
      <c r="L54" s="6">
        <v>0</v>
      </c>
      <c r="M54" s="6">
        <v>1.4553164721279894</v>
      </c>
      <c r="N54" s="6">
        <v>0.1318718476995229</v>
      </c>
      <c r="O54" s="6"/>
      <c r="P54" s="6"/>
      <c r="Q54" s="6"/>
    </row>
    <row r="55" spans="1:59" x14ac:dyDescent="0.25">
      <c r="A55" s="1"/>
      <c r="B55" s="1" t="s">
        <v>8</v>
      </c>
      <c r="C55" s="6">
        <v>3.0484403036587331E-2</v>
      </c>
      <c r="D55" s="6">
        <v>1.0161467678862446E-2</v>
      </c>
      <c r="E55" s="6">
        <v>0</v>
      </c>
      <c r="F55" s="6">
        <v>0</v>
      </c>
      <c r="G55" s="6">
        <v>0.11177614446748689</v>
      </c>
      <c r="H55" s="6">
        <v>0.31754586496445136</v>
      </c>
      <c r="I55" s="6">
        <v>0.15971319816030224</v>
      </c>
      <c r="J55" s="6">
        <v>0.25934836825823915</v>
      </c>
      <c r="K55" s="6">
        <v>0</v>
      </c>
      <c r="L55" s="6">
        <v>0</v>
      </c>
      <c r="M55" s="6">
        <v>0.2933039776702821</v>
      </c>
      <c r="N55" s="6">
        <v>1.4461945964381011</v>
      </c>
      <c r="O55" s="6"/>
      <c r="P55" s="6"/>
      <c r="Q55" s="6"/>
    </row>
    <row r="58" spans="1:59" x14ac:dyDescent="0.25">
      <c r="B58" t="s">
        <v>26</v>
      </c>
      <c r="C58">
        <f t="array" ref="C58:N58">MMULT(C39:N39,_xlfn.ANCHORARRAY(C44))</f>
        <v>1.0000000000000002</v>
      </c>
      <c r="D58">
        <v>1.0000000000000002</v>
      </c>
      <c r="E58">
        <v>0</v>
      </c>
      <c r="F58">
        <v>0</v>
      </c>
      <c r="G58">
        <v>1</v>
      </c>
      <c r="H58">
        <v>1.0000000000000002</v>
      </c>
      <c r="I58">
        <v>1.0000000000000002</v>
      </c>
      <c r="J58">
        <v>1</v>
      </c>
      <c r="K58">
        <v>0</v>
      </c>
      <c r="L58">
        <v>0</v>
      </c>
      <c r="M58">
        <v>1</v>
      </c>
      <c r="N58">
        <v>0.99999999999999989</v>
      </c>
    </row>
    <row r="61" spans="1:59" ht="21" x14ac:dyDescent="0.35">
      <c r="A61" s="22" t="s">
        <v>36</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row>
    <row r="62" spans="1:59" x14ac:dyDescent="0.25">
      <c r="A62" s="1"/>
      <c r="B62" s="1"/>
    </row>
    <row r="63" spans="1:59" ht="19.5" x14ac:dyDescent="0.3">
      <c r="A63" s="11" t="s">
        <v>41</v>
      </c>
      <c r="B63" s="1"/>
      <c r="C63" s="1" t="s">
        <v>1</v>
      </c>
      <c r="D63" s="1"/>
      <c r="E63" s="1"/>
      <c r="F63" s="1"/>
      <c r="G63" s="1"/>
      <c r="H63" s="1"/>
      <c r="I63" s="1" t="s">
        <v>2</v>
      </c>
      <c r="J63" s="1"/>
      <c r="K63" s="1"/>
      <c r="L63" s="1"/>
      <c r="M63" s="1"/>
      <c r="N63" s="1"/>
      <c r="O63" s="1"/>
      <c r="P63" s="1"/>
      <c r="Q63" s="1"/>
      <c r="AY63" s="1" t="s">
        <v>32</v>
      </c>
      <c r="AZ63" s="1"/>
      <c r="BA63" s="1"/>
      <c r="BB63" s="1"/>
      <c r="BC63" s="1" t="s">
        <v>33</v>
      </c>
    </row>
    <row r="64" spans="1:59" x14ac:dyDescent="0.25">
      <c r="A64" s="1"/>
      <c r="C64" s="1" t="s">
        <v>3</v>
      </c>
      <c r="D64" s="1" t="s">
        <v>4</v>
      </c>
      <c r="E64" s="1" t="s">
        <v>5</v>
      </c>
      <c r="F64" s="1" t="s">
        <v>6</v>
      </c>
      <c r="G64" s="1" t="s">
        <v>7</v>
      </c>
      <c r="H64" s="1" t="s">
        <v>8</v>
      </c>
      <c r="I64" s="1" t="s">
        <v>3</v>
      </c>
      <c r="J64" s="1" t="s">
        <v>4</v>
      </c>
      <c r="K64" s="1" t="s">
        <v>5</v>
      </c>
      <c r="L64" s="1" t="s">
        <v>6</v>
      </c>
      <c r="M64" s="1" t="s">
        <v>7</v>
      </c>
      <c r="N64" s="1" t="s">
        <v>8</v>
      </c>
      <c r="O64" s="1"/>
      <c r="P64" s="1" t="s">
        <v>9</v>
      </c>
      <c r="Q64" s="1"/>
      <c r="U64" s="1"/>
      <c r="V64" s="2" t="s">
        <v>10</v>
      </c>
      <c r="W64" s="1" t="s">
        <v>3</v>
      </c>
      <c r="X64" s="1" t="s">
        <v>4</v>
      </c>
      <c r="Y64" s="1" t="s">
        <v>5</v>
      </c>
      <c r="Z64" s="1" t="s">
        <v>6</v>
      </c>
      <c r="AA64" s="1" t="s">
        <v>7</v>
      </c>
      <c r="AB64" s="1" t="s">
        <v>8</v>
      </c>
      <c r="AC64" s="1" t="s">
        <v>3</v>
      </c>
      <c r="AD64" s="1" t="s">
        <v>4</v>
      </c>
      <c r="AE64" s="1" t="s">
        <v>5</v>
      </c>
      <c r="AF64" s="1" t="s">
        <v>6</v>
      </c>
      <c r="AG64" s="1" t="s">
        <v>7</v>
      </c>
      <c r="AH64" s="1" t="s">
        <v>8</v>
      </c>
      <c r="AI64" s="1"/>
      <c r="AJ64" s="1"/>
      <c r="AK64" s="2" t="s">
        <v>11</v>
      </c>
      <c r="AL64" s="1" t="s">
        <v>3</v>
      </c>
      <c r="AM64" s="1" t="s">
        <v>4</v>
      </c>
      <c r="AN64" s="1" t="s">
        <v>5</v>
      </c>
      <c r="AO64" s="1" t="s">
        <v>6</v>
      </c>
      <c r="AP64" s="1" t="s">
        <v>7</v>
      </c>
      <c r="AQ64" s="1" t="s">
        <v>8</v>
      </c>
      <c r="AR64" s="1" t="s">
        <v>3</v>
      </c>
      <c r="AS64" s="1" t="s">
        <v>4</v>
      </c>
      <c r="AT64" s="1" t="s">
        <v>5</v>
      </c>
      <c r="AU64" s="1" t="s">
        <v>6</v>
      </c>
      <c r="AV64" s="1" t="s">
        <v>7</v>
      </c>
      <c r="AW64" s="1" t="s">
        <v>8</v>
      </c>
      <c r="AY64" s="1" t="s">
        <v>12</v>
      </c>
      <c r="AZ64" s="1" t="s">
        <v>13</v>
      </c>
      <c r="BA64" s="1" t="s">
        <v>14</v>
      </c>
      <c r="BC64" s="1" t="s">
        <v>15</v>
      </c>
      <c r="BD64" s="1" t="s">
        <v>16</v>
      </c>
      <c r="BE64" s="1" t="s">
        <v>17</v>
      </c>
      <c r="BF64" s="1" t="s">
        <v>18</v>
      </c>
    </row>
    <row r="65" spans="1:58" x14ac:dyDescent="0.25">
      <c r="A65" s="1" t="s">
        <v>1</v>
      </c>
      <c r="B65" s="1" t="s">
        <v>3</v>
      </c>
      <c r="C65">
        <v>0</v>
      </c>
      <c r="D65">
        <v>0.2</v>
      </c>
      <c r="E65">
        <v>0</v>
      </c>
      <c r="F65">
        <v>0</v>
      </c>
      <c r="G65">
        <v>0.11764705882352941</v>
      </c>
      <c r="H65">
        <v>0</v>
      </c>
      <c r="I65">
        <v>0</v>
      </c>
      <c r="J65">
        <v>0</v>
      </c>
      <c r="K65">
        <v>0</v>
      </c>
      <c r="L65">
        <v>0</v>
      </c>
      <c r="M65">
        <v>0</v>
      </c>
      <c r="N65">
        <v>0</v>
      </c>
      <c r="P65">
        <v>0</v>
      </c>
      <c r="U65" s="1" t="s">
        <v>1</v>
      </c>
      <c r="V65" s="1" t="s">
        <v>3</v>
      </c>
      <c r="W65">
        <f t="shared" ref="W65:W76" si="9">Y8-C65</f>
        <v>1</v>
      </c>
      <c r="X65">
        <f t="shared" ref="X65:X76" si="10">Z8-D65</f>
        <v>-0.2</v>
      </c>
      <c r="Y65">
        <f t="shared" ref="Y65:Y76" si="11">AA8-E65</f>
        <v>0</v>
      </c>
      <c r="Z65">
        <f t="shared" ref="Z65:Z76" si="12">AB8-F65</f>
        <v>0</v>
      </c>
      <c r="AA65">
        <f t="shared" ref="AA65:AA76" si="13">AC8-G65</f>
        <v>-0.11764705882352941</v>
      </c>
      <c r="AB65">
        <f t="shared" ref="AB65:AB76" si="14">AD8-H65</f>
        <v>0</v>
      </c>
      <c r="AC65">
        <f t="shared" ref="AC65:AC76" si="15">AE8-I65</f>
        <v>0</v>
      </c>
      <c r="AD65">
        <f t="shared" ref="AD65:AD76" si="16">AF8-J65</f>
        <v>0</v>
      </c>
      <c r="AE65">
        <f t="shared" ref="AE65:AE76" si="17">AG8-K65</f>
        <v>0</v>
      </c>
      <c r="AF65">
        <f t="shared" ref="AF65:AF76" si="18">AH8-L65</f>
        <v>0</v>
      </c>
      <c r="AG65">
        <f t="shared" ref="AG65:AG76" si="19">AI8-M65</f>
        <v>0</v>
      </c>
      <c r="AH65">
        <f t="shared" ref="AH65:AH76" si="20">AJ8-N65</f>
        <v>0</v>
      </c>
      <c r="AJ65" s="1" t="s">
        <v>1</v>
      </c>
      <c r="AK65" t="s">
        <v>3</v>
      </c>
      <c r="AL65" s="4">
        <f t="array" ref="AL65:AW76">MINVERSE(W65:AH76)</f>
        <v>1.1567274422351819</v>
      </c>
      <c r="AM65" s="4">
        <v>0.38557581407839403</v>
      </c>
      <c r="AN65" s="4">
        <v>3.3948438212842408E-2</v>
      </c>
      <c r="AO65" s="4">
        <v>8.1435155646067361E-2</v>
      </c>
      <c r="AP65" s="4">
        <v>0.24133395486233383</v>
      </c>
      <c r="AQ65" s="4">
        <v>4.9244189949811903E-2</v>
      </c>
      <c r="AR65" s="4">
        <v>8.6274402446445686E-2</v>
      </c>
      <c r="AS65" s="4">
        <v>2.2764527500828177E-2</v>
      </c>
      <c r="AT65" s="4">
        <v>3.7141643313785798E-3</v>
      </c>
      <c r="AU65" s="4">
        <v>1.4938215005914201E-2</v>
      </c>
      <c r="AV65" s="4">
        <v>2.3636954461769479E-2</v>
      </c>
      <c r="AW65" s="4">
        <v>1.8557825085714696E-2</v>
      </c>
      <c r="AY65" cm="1">
        <f t="array" ref="AY65:AY76">MMULT(AL65:AW76,P65:P76)</f>
        <v>40</v>
      </c>
      <c r="AZ65">
        <v>40</v>
      </c>
      <c r="BA65">
        <f>AY65-AZ65</f>
        <v>0</v>
      </c>
      <c r="BC65" cm="1">
        <f t="array" ref="BC65:BC76">TRANSPOSE(C78:N78)</f>
        <v>0.5</v>
      </c>
      <c r="BD65">
        <f t="shared" ref="BD65:BD76" si="21">BC65*AY65</f>
        <v>20</v>
      </c>
      <c r="BE65">
        <f t="shared" ref="BE65:BE76" si="22">BC65*AZ65</f>
        <v>20</v>
      </c>
      <c r="BF65">
        <f>BD65-BE65</f>
        <v>0</v>
      </c>
    </row>
    <row r="66" spans="1:58" x14ac:dyDescent="0.25">
      <c r="A66" s="1"/>
      <c r="B66" s="1" t="s">
        <v>4</v>
      </c>
      <c r="C66">
        <v>0.25</v>
      </c>
      <c r="D66">
        <v>0.4</v>
      </c>
      <c r="E66">
        <v>0.08</v>
      </c>
      <c r="F66">
        <v>0.124</v>
      </c>
      <c r="G66">
        <v>5.8823529411764705E-2</v>
      </c>
      <c r="H66">
        <v>3.7735849056603772E-2</v>
      </c>
      <c r="I66">
        <v>0</v>
      </c>
      <c r="J66">
        <v>0</v>
      </c>
      <c r="K66">
        <v>0</v>
      </c>
      <c r="L66">
        <v>0</v>
      </c>
      <c r="M66">
        <v>0</v>
      </c>
      <c r="N66">
        <v>0</v>
      </c>
      <c r="P66">
        <v>20</v>
      </c>
      <c r="U66" s="1"/>
      <c r="V66" s="1" t="s">
        <v>4</v>
      </c>
      <c r="W66">
        <f t="shared" si="9"/>
        <v>-0.25</v>
      </c>
      <c r="X66">
        <f t="shared" si="10"/>
        <v>0.6</v>
      </c>
      <c r="Y66">
        <f t="shared" si="11"/>
        <v>-0.08</v>
      </c>
      <c r="Z66">
        <f t="shared" si="12"/>
        <v>-0.124</v>
      </c>
      <c r="AA66">
        <f t="shared" si="13"/>
        <v>-5.8823529411764705E-2</v>
      </c>
      <c r="AB66">
        <f t="shared" si="14"/>
        <v>-3.7735849056603772E-2</v>
      </c>
      <c r="AC66">
        <f t="shared" si="15"/>
        <v>0</v>
      </c>
      <c r="AD66">
        <f t="shared" si="16"/>
        <v>0</v>
      </c>
      <c r="AE66">
        <f t="shared" si="17"/>
        <v>0</v>
      </c>
      <c r="AF66">
        <f t="shared" si="18"/>
        <v>0</v>
      </c>
      <c r="AG66">
        <f t="shared" si="19"/>
        <v>0</v>
      </c>
      <c r="AH66">
        <f t="shared" si="20"/>
        <v>0</v>
      </c>
      <c r="AJ66" s="1"/>
      <c r="AK66" t="s">
        <v>4</v>
      </c>
      <c r="AL66" s="4">
        <v>0.53403736183502082</v>
      </c>
      <c r="AM66" s="4">
        <v>1.8446791206116737</v>
      </c>
      <c r="AN66" s="4">
        <v>0.1573821808071785</v>
      </c>
      <c r="AO66" s="4">
        <v>0.32550924993819064</v>
      </c>
      <c r="AP66" s="4">
        <v>0.2914703267284095</v>
      </c>
      <c r="AQ66" s="4">
        <v>0.14622251911479955</v>
      </c>
      <c r="AR66" s="4">
        <v>0.13016760675685662</v>
      </c>
      <c r="AS66" s="4">
        <v>3.5787555611578065E-2</v>
      </c>
      <c r="AT66" s="4">
        <v>6.6412170571704902E-3</v>
      </c>
      <c r="AU66" s="4">
        <v>2.9451152015358924E-2</v>
      </c>
      <c r="AV66" s="4">
        <v>4.7378800716773965E-2</v>
      </c>
      <c r="AW66" s="4">
        <v>3.7367701339972602E-2</v>
      </c>
      <c r="AY66">
        <v>100.00000000000001</v>
      </c>
      <c r="AZ66">
        <v>100</v>
      </c>
      <c r="BA66">
        <f t="shared" ref="BA66:BA76" si="23">AY66-AZ66</f>
        <v>0</v>
      </c>
      <c r="BC66">
        <v>0.4</v>
      </c>
      <c r="BD66">
        <f t="shared" si="21"/>
        <v>40.000000000000007</v>
      </c>
      <c r="BE66">
        <f t="shared" si="22"/>
        <v>40</v>
      </c>
      <c r="BF66">
        <f t="shared" ref="BF66:BF76" si="24">BD66-BE66</f>
        <v>0</v>
      </c>
    </row>
    <row r="67" spans="1:58" x14ac:dyDescent="0.25">
      <c r="A67" s="1"/>
      <c r="B67" s="1" t="s">
        <v>5</v>
      </c>
      <c r="C67">
        <v>0</v>
      </c>
      <c r="D67">
        <v>0</v>
      </c>
      <c r="E67">
        <v>0.04</v>
      </c>
      <c r="F67">
        <v>0</v>
      </c>
      <c r="G67">
        <v>0</v>
      </c>
      <c r="H67">
        <v>0</v>
      </c>
      <c r="I67">
        <v>0</v>
      </c>
      <c r="J67">
        <v>0</v>
      </c>
      <c r="K67">
        <v>0</v>
      </c>
      <c r="L67">
        <v>0</v>
      </c>
      <c r="M67">
        <v>0</v>
      </c>
      <c r="N67">
        <v>0</v>
      </c>
      <c r="P67">
        <v>0</v>
      </c>
      <c r="U67" s="1"/>
      <c r="V67" s="1" t="s">
        <v>5</v>
      </c>
      <c r="W67">
        <f t="shared" si="9"/>
        <v>0</v>
      </c>
      <c r="X67">
        <f t="shared" si="10"/>
        <v>0</v>
      </c>
      <c r="Y67">
        <f t="shared" si="11"/>
        <v>0.96</v>
      </c>
      <c r="Z67">
        <f t="shared" si="12"/>
        <v>0</v>
      </c>
      <c r="AA67">
        <f t="shared" si="13"/>
        <v>0</v>
      </c>
      <c r="AB67">
        <f t="shared" si="14"/>
        <v>0</v>
      </c>
      <c r="AC67">
        <f t="shared" si="15"/>
        <v>0</v>
      </c>
      <c r="AD67">
        <f t="shared" si="16"/>
        <v>0</v>
      </c>
      <c r="AE67">
        <f t="shared" si="17"/>
        <v>0</v>
      </c>
      <c r="AF67">
        <f t="shared" si="18"/>
        <v>0</v>
      </c>
      <c r="AG67">
        <f t="shared" si="19"/>
        <v>0</v>
      </c>
      <c r="AH67">
        <f t="shared" si="20"/>
        <v>0</v>
      </c>
      <c r="AJ67" s="1"/>
      <c r="AK67" t="s">
        <v>5</v>
      </c>
      <c r="AL67" s="4">
        <v>0</v>
      </c>
      <c r="AM67" s="4">
        <v>0</v>
      </c>
      <c r="AN67" s="4">
        <v>1.0416666666666667</v>
      </c>
      <c r="AO67" s="4">
        <v>0</v>
      </c>
      <c r="AP67" s="4">
        <v>0</v>
      </c>
      <c r="AQ67" s="4">
        <v>0</v>
      </c>
      <c r="AR67" s="4">
        <v>0</v>
      </c>
      <c r="AS67" s="4">
        <v>0</v>
      </c>
      <c r="AT67" s="4">
        <v>0</v>
      </c>
      <c r="AU67" s="4">
        <v>0</v>
      </c>
      <c r="AV67" s="4">
        <v>0</v>
      </c>
      <c r="AW67" s="4">
        <v>0</v>
      </c>
      <c r="AY67">
        <v>0</v>
      </c>
      <c r="AZ67">
        <v>0</v>
      </c>
      <c r="BA67">
        <f t="shared" si="23"/>
        <v>0</v>
      </c>
      <c r="BC67">
        <v>0.78600000000000003</v>
      </c>
      <c r="BD67">
        <f t="shared" si="21"/>
        <v>0</v>
      </c>
      <c r="BE67">
        <f t="shared" si="22"/>
        <v>0</v>
      </c>
      <c r="BF67">
        <f t="shared" si="24"/>
        <v>0</v>
      </c>
    </row>
    <row r="68" spans="1:58" x14ac:dyDescent="0.25">
      <c r="A68" s="1"/>
      <c r="B68" s="1" t="s">
        <v>6</v>
      </c>
      <c r="C68">
        <v>0</v>
      </c>
      <c r="D68">
        <v>0</v>
      </c>
      <c r="E68">
        <v>0</v>
      </c>
      <c r="F68">
        <v>0</v>
      </c>
      <c r="G68">
        <v>0</v>
      </c>
      <c r="H68">
        <v>0</v>
      </c>
      <c r="I68">
        <v>0</v>
      </c>
      <c r="J68">
        <v>0</v>
      </c>
      <c r="K68">
        <v>0</v>
      </c>
      <c r="L68">
        <v>0</v>
      </c>
      <c r="M68">
        <v>0</v>
      </c>
      <c r="N68">
        <v>0</v>
      </c>
      <c r="P68">
        <v>0</v>
      </c>
      <c r="U68" s="1"/>
      <c r="V68" s="1" t="s">
        <v>6</v>
      </c>
      <c r="W68">
        <f t="shared" si="9"/>
        <v>0</v>
      </c>
      <c r="X68">
        <f t="shared" si="10"/>
        <v>0</v>
      </c>
      <c r="Y68">
        <f t="shared" si="11"/>
        <v>0</v>
      </c>
      <c r="Z68">
        <f t="shared" si="12"/>
        <v>1</v>
      </c>
      <c r="AA68">
        <f t="shared" si="13"/>
        <v>0</v>
      </c>
      <c r="AB68">
        <f t="shared" si="14"/>
        <v>0</v>
      </c>
      <c r="AC68">
        <f t="shared" si="15"/>
        <v>0</v>
      </c>
      <c r="AD68">
        <f t="shared" si="16"/>
        <v>0</v>
      </c>
      <c r="AE68">
        <f t="shared" si="17"/>
        <v>0</v>
      </c>
      <c r="AF68">
        <f t="shared" si="18"/>
        <v>0</v>
      </c>
      <c r="AG68">
        <f t="shared" si="19"/>
        <v>0</v>
      </c>
      <c r="AH68">
        <f t="shared" si="20"/>
        <v>0</v>
      </c>
      <c r="AJ68" s="1"/>
      <c r="AK68" t="s">
        <v>6</v>
      </c>
      <c r="AL68" s="4">
        <v>0</v>
      </c>
      <c r="AM68" s="4">
        <v>0</v>
      </c>
      <c r="AN68" s="4">
        <v>0</v>
      </c>
      <c r="AO68" s="4">
        <v>1</v>
      </c>
      <c r="AP68" s="4">
        <v>0</v>
      </c>
      <c r="AQ68" s="4">
        <v>0</v>
      </c>
      <c r="AR68" s="4">
        <v>0</v>
      </c>
      <c r="AS68" s="4">
        <v>0</v>
      </c>
      <c r="AT68" s="4">
        <v>0</v>
      </c>
      <c r="AU68" s="4">
        <v>0</v>
      </c>
      <c r="AV68" s="4">
        <v>0</v>
      </c>
      <c r="AW68" s="4">
        <v>0</v>
      </c>
      <c r="AY68">
        <v>0</v>
      </c>
      <c r="AZ68">
        <v>0</v>
      </c>
      <c r="BA68">
        <f t="shared" si="23"/>
        <v>0</v>
      </c>
      <c r="BC68">
        <v>0.217</v>
      </c>
      <c r="BD68">
        <f t="shared" si="21"/>
        <v>0</v>
      </c>
      <c r="BE68">
        <f t="shared" si="22"/>
        <v>0</v>
      </c>
      <c r="BF68">
        <f t="shared" si="24"/>
        <v>0</v>
      </c>
    </row>
    <row r="69" spans="1:58" x14ac:dyDescent="0.25">
      <c r="A69" s="1"/>
      <c r="B69" s="1" t="s">
        <v>7</v>
      </c>
      <c r="C69">
        <v>0.25</v>
      </c>
      <c r="D69">
        <v>0</v>
      </c>
      <c r="E69">
        <v>0</v>
      </c>
      <c r="F69">
        <v>0</v>
      </c>
      <c r="G69">
        <v>0.29411764705882354</v>
      </c>
      <c r="H69">
        <v>5.6603773584905662E-2</v>
      </c>
      <c r="I69">
        <v>0.25</v>
      </c>
      <c r="J69">
        <v>0</v>
      </c>
      <c r="K69">
        <v>0</v>
      </c>
      <c r="L69">
        <v>0</v>
      </c>
      <c r="M69">
        <v>0</v>
      </c>
      <c r="N69">
        <v>2.1276595744680851E-2</v>
      </c>
      <c r="P69">
        <v>60</v>
      </c>
      <c r="U69" s="1"/>
      <c r="V69" s="1" t="s">
        <v>7</v>
      </c>
      <c r="W69">
        <f t="shared" si="9"/>
        <v>-0.25</v>
      </c>
      <c r="X69">
        <f t="shared" si="10"/>
        <v>0</v>
      </c>
      <c r="Y69">
        <f t="shared" si="11"/>
        <v>0</v>
      </c>
      <c r="Z69">
        <f t="shared" si="12"/>
        <v>0</v>
      </c>
      <c r="AA69">
        <f t="shared" si="13"/>
        <v>0.70588235294117641</v>
      </c>
      <c r="AB69">
        <f t="shared" si="14"/>
        <v>-5.6603773584905662E-2</v>
      </c>
      <c r="AC69">
        <f t="shared" si="15"/>
        <v>-0.25</v>
      </c>
      <c r="AD69">
        <f t="shared" si="16"/>
        <v>0</v>
      </c>
      <c r="AE69">
        <f t="shared" si="17"/>
        <v>0</v>
      </c>
      <c r="AF69">
        <f t="shared" si="18"/>
        <v>0</v>
      </c>
      <c r="AG69">
        <f t="shared" si="19"/>
        <v>0</v>
      </c>
      <c r="AH69">
        <f t="shared" si="20"/>
        <v>-2.1276595744680851E-2</v>
      </c>
      <c r="AJ69" s="1"/>
      <c r="AK69" t="s">
        <v>7</v>
      </c>
      <c r="AL69" s="4">
        <v>0.42431974387951132</v>
      </c>
      <c r="AM69" s="4">
        <v>0.14143991462650377</v>
      </c>
      <c r="AN69" s="4">
        <v>2.1012017436957003E-2</v>
      </c>
      <c r="AO69" s="4">
        <v>0.13883309809664851</v>
      </c>
      <c r="AP69" s="4">
        <v>1.5558390608915413</v>
      </c>
      <c r="AQ69" s="4">
        <v>0.16999733207824189</v>
      </c>
      <c r="AR69" s="4">
        <v>0.51204748930813204</v>
      </c>
      <c r="AS69" s="4">
        <v>0.1326596392173568</v>
      </c>
      <c r="AT69" s="4">
        <v>2.0280327819528092E-2</v>
      </c>
      <c r="AU69" s="4">
        <v>7.6907869124160533E-2</v>
      </c>
      <c r="AV69" s="4">
        <v>0.12037015170652482</v>
      </c>
      <c r="AW69" s="4">
        <v>9.4216420950621493E-2</v>
      </c>
      <c r="AY69">
        <v>170.00000000000003</v>
      </c>
      <c r="AZ69">
        <v>170</v>
      </c>
      <c r="BA69">
        <f t="shared" si="23"/>
        <v>0</v>
      </c>
      <c r="BC69">
        <v>0.29411764705882354</v>
      </c>
      <c r="BD69">
        <f t="shared" si="21"/>
        <v>50.000000000000007</v>
      </c>
      <c r="BE69">
        <f t="shared" si="22"/>
        <v>50</v>
      </c>
      <c r="BF69">
        <f t="shared" si="24"/>
        <v>0</v>
      </c>
    </row>
    <row r="70" spans="1:58" x14ac:dyDescent="0.25">
      <c r="A70" s="1"/>
      <c r="B70" s="1" t="s">
        <v>8</v>
      </c>
      <c r="C70">
        <v>0</v>
      </c>
      <c r="D70">
        <v>0</v>
      </c>
      <c r="E70">
        <v>0</v>
      </c>
      <c r="F70" s="4">
        <v>0.63</v>
      </c>
      <c r="G70">
        <v>0.23529411764705882</v>
      </c>
      <c r="H70">
        <v>0.37735849056603776</v>
      </c>
      <c r="I70">
        <v>0.25</v>
      </c>
      <c r="J70">
        <v>0</v>
      </c>
      <c r="K70">
        <v>0</v>
      </c>
      <c r="L70">
        <v>0</v>
      </c>
      <c r="M70">
        <v>0.1</v>
      </c>
      <c r="N70">
        <v>0.10638297872340426</v>
      </c>
      <c r="P70">
        <v>210</v>
      </c>
      <c r="U70" s="1"/>
      <c r="V70" s="1" t="s">
        <v>8</v>
      </c>
      <c r="W70">
        <f t="shared" si="9"/>
        <v>0</v>
      </c>
      <c r="X70">
        <f t="shared" si="10"/>
        <v>0</v>
      </c>
      <c r="Y70">
        <f t="shared" si="11"/>
        <v>0</v>
      </c>
      <c r="Z70">
        <f t="shared" si="12"/>
        <v>-0.63</v>
      </c>
      <c r="AA70">
        <f t="shared" si="13"/>
        <v>-0.23529411764705882</v>
      </c>
      <c r="AB70">
        <f t="shared" si="14"/>
        <v>0.62264150943396224</v>
      </c>
      <c r="AC70">
        <f t="shared" si="15"/>
        <v>-0.25</v>
      </c>
      <c r="AD70">
        <f t="shared" si="16"/>
        <v>0</v>
      </c>
      <c r="AE70">
        <f t="shared" si="17"/>
        <v>0</v>
      </c>
      <c r="AF70">
        <f t="shared" si="18"/>
        <v>0</v>
      </c>
      <c r="AG70">
        <f t="shared" si="19"/>
        <v>-0.1</v>
      </c>
      <c r="AH70">
        <f t="shared" si="20"/>
        <v>-0.10638297872340426</v>
      </c>
      <c r="AJ70" s="1"/>
      <c r="AK70" t="s">
        <v>8</v>
      </c>
      <c r="AL70" s="4">
        <v>0.16643514761539391</v>
      </c>
      <c r="AM70" s="4">
        <v>5.5478382538464648E-2</v>
      </c>
      <c r="AN70" s="4">
        <v>3.6380911159584285E-2</v>
      </c>
      <c r="AO70" s="4">
        <v>1.1336728678878465</v>
      </c>
      <c r="AP70" s="4">
        <v>0.61026220792311103</v>
      </c>
      <c r="AQ70" s="4">
        <v>1.7336994543270199</v>
      </c>
      <c r="AR70" s="4">
        <v>0.69990535671658227</v>
      </c>
      <c r="AS70" s="4">
        <v>0.21141417251581313</v>
      </c>
      <c r="AT70" s="4">
        <v>4.9375560324363327E-2</v>
      </c>
      <c r="AU70" s="4">
        <v>0.24942184664236328</v>
      </c>
      <c r="AV70" s="4">
        <v>0.40909228336848874</v>
      </c>
      <c r="AW70" s="4">
        <v>0.32433408627791221</v>
      </c>
      <c r="AY70">
        <v>530</v>
      </c>
      <c r="AZ70">
        <v>530</v>
      </c>
      <c r="BA70">
        <f t="shared" si="23"/>
        <v>0</v>
      </c>
      <c r="BC70">
        <v>0.39622641509433965</v>
      </c>
      <c r="BD70">
        <f t="shared" si="21"/>
        <v>210</v>
      </c>
      <c r="BE70">
        <f t="shared" si="22"/>
        <v>210</v>
      </c>
      <c r="BF70">
        <f t="shared" si="24"/>
        <v>0</v>
      </c>
    </row>
    <row r="71" spans="1:58" x14ac:dyDescent="0.25">
      <c r="A71" s="1" t="s">
        <v>2</v>
      </c>
      <c r="B71" s="1" t="s">
        <v>3</v>
      </c>
      <c r="C71">
        <v>0</v>
      </c>
      <c r="D71">
        <v>0</v>
      </c>
      <c r="E71">
        <v>0</v>
      </c>
      <c r="F71">
        <v>0</v>
      </c>
      <c r="G71">
        <v>0</v>
      </c>
      <c r="H71">
        <v>0</v>
      </c>
      <c r="I71">
        <v>0.125</v>
      </c>
      <c r="J71">
        <v>0.15789473684210525</v>
      </c>
      <c r="K71">
        <v>0</v>
      </c>
      <c r="L71">
        <v>0</v>
      </c>
      <c r="M71">
        <v>0.1</v>
      </c>
      <c r="N71">
        <v>0</v>
      </c>
      <c r="P71">
        <v>0</v>
      </c>
      <c r="U71" s="1" t="s">
        <v>2</v>
      </c>
      <c r="V71" s="1" t="s">
        <v>3</v>
      </c>
      <c r="W71">
        <f t="shared" si="9"/>
        <v>0</v>
      </c>
      <c r="X71">
        <f t="shared" si="10"/>
        <v>0</v>
      </c>
      <c r="Y71">
        <f t="shared" si="11"/>
        <v>0</v>
      </c>
      <c r="Z71">
        <f t="shared" si="12"/>
        <v>0</v>
      </c>
      <c r="AA71">
        <f t="shared" si="13"/>
        <v>0</v>
      </c>
      <c r="AB71">
        <f t="shared" si="14"/>
        <v>0</v>
      </c>
      <c r="AC71">
        <f t="shared" si="15"/>
        <v>0.875</v>
      </c>
      <c r="AD71">
        <f t="shared" si="16"/>
        <v>-0.15789473684210525</v>
      </c>
      <c r="AE71">
        <f t="shared" si="17"/>
        <v>0</v>
      </c>
      <c r="AF71">
        <f t="shared" si="18"/>
        <v>0</v>
      </c>
      <c r="AG71">
        <f t="shared" si="19"/>
        <v>-0.1</v>
      </c>
      <c r="AH71">
        <f t="shared" si="20"/>
        <v>0</v>
      </c>
      <c r="AJ71" s="1" t="s">
        <v>2</v>
      </c>
      <c r="AK71" t="s">
        <v>3</v>
      </c>
      <c r="AL71" s="4">
        <v>1.0739876726070419E-3</v>
      </c>
      <c r="AM71" s="4">
        <v>3.5799589086901409E-4</v>
      </c>
      <c r="AN71" s="4">
        <v>5.0187348049170561E-3</v>
      </c>
      <c r="AO71" s="4">
        <v>2.7026751274282359E-2</v>
      </c>
      <c r="AP71" s="4">
        <v>3.9379547995591546E-3</v>
      </c>
      <c r="AQ71" s="4">
        <v>1.1187371589656686E-2</v>
      </c>
      <c r="AR71" s="4">
        <v>1.1874449938561589</v>
      </c>
      <c r="AS71" s="4">
        <v>0.28186430421467962</v>
      </c>
      <c r="AT71" s="4">
        <v>2.8477593831901276E-2</v>
      </c>
      <c r="AU71" s="4">
        <v>5.4723121531256712E-2</v>
      </c>
      <c r="AV71" s="4">
        <v>0.19864500059490497</v>
      </c>
      <c r="AW71" s="4">
        <v>5.0950486611179305E-2</v>
      </c>
      <c r="AY71">
        <v>40.000000000000007</v>
      </c>
      <c r="AZ71">
        <v>40</v>
      </c>
      <c r="BA71">
        <f t="shared" si="23"/>
        <v>0</v>
      </c>
      <c r="BC71">
        <v>0.25</v>
      </c>
      <c r="BD71">
        <f t="shared" si="21"/>
        <v>10.000000000000002</v>
      </c>
      <c r="BE71">
        <f t="shared" si="22"/>
        <v>10</v>
      </c>
      <c r="BF71">
        <f t="shared" si="24"/>
        <v>0</v>
      </c>
    </row>
    <row r="72" spans="1:58" x14ac:dyDescent="0.25">
      <c r="A72" s="1"/>
      <c r="B72" s="1" t="s">
        <v>4</v>
      </c>
      <c r="C72">
        <v>0</v>
      </c>
      <c r="D72">
        <v>0</v>
      </c>
      <c r="E72">
        <v>0</v>
      </c>
      <c r="F72">
        <v>0</v>
      </c>
      <c r="G72">
        <v>0</v>
      </c>
      <c r="H72">
        <v>0</v>
      </c>
      <c r="I72">
        <v>0.125</v>
      </c>
      <c r="J72">
        <v>0.31578947368421051</v>
      </c>
      <c r="K72">
        <v>0.08</v>
      </c>
      <c r="L72" s="4">
        <v>0.03</v>
      </c>
      <c r="M72">
        <v>0.05</v>
      </c>
      <c r="N72">
        <v>8.5106382978723402E-2</v>
      </c>
      <c r="P72">
        <v>10</v>
      </c>
      <c r="U72" s="1"/>
      <c r="V72" s="1" t="s">
        <v>4</v>
      </c>
      <c r="W72">
        <f t="shared" si="9"/>
        <v>0</v>
      </c>
      <c r="X72">
        <f t="shared" si="10"/>
        <v>0</v>
      </c>
      <c r="Y72">
        <f t="shared" si="11"/>
        <v>0</v>
      </c>
      <c r="Z72">
        <f t="shared" si="12"/>
        <v>0</v>
      </c>
      <c r="AA72">
        <f t="shared" si="13"/>
        <v>0</v>
      </c>
      <c r="AB72">
        <f t="shared" si="14"/>
        <v>0</v>
      </c>
      <c r="AC72">
        <f t="shared" si="15"/>
        <v>-0.125</v>
      </c>
      <c r="AD72">
        <f t="shared" si="16"/>
        <v>0.68421052631578949</v>
      </c>
      <c r="AE72">
        <f t="shared" si="17"/>
        <v>-0.08</v>
      </c>
      <c r="AF72">
        <f t="shared" si="18"/>
        <v>-0.03</v>
      </c>
      <c r="AG72">
        <f t="shared" si="19"/>
        <v>-0.05</v>
      </c>
      <c r="AH72">
        <f t="shared" si="20"/>
        <v>-8.5106382978723402E-2</v>
      </c>
      <c r="AJ72" s="1"/>
      <c r="AK72" t="s">
        <v>4</v>
      </c>
      <c r="AL72" s="4">
        <v>4.1911842458944417E-3</v>
      </c>
      <c r="AM72" s="4">
        <v>1.3970614152981474E-3</v>
      </c>
      <c r="AN72" s="4">
        <v>1.9585366559776808E-2</v>
      </c>
      <c r="AO72" s="4">
        <v>0.1315490033796872</v>
      </c>
      <c r="AP72" s="4">
        <v>1.536767556827962E-2</v>
      </c>
      <c r="AQ72" s="4">
        <v>4.3658169228067097E-2</v>
      </c>
      <c r="AR72" s="4">
        <v>0.23786744906317642</v>
      </c>
      <c r="AS72" s="4">
        <v>1.5470204538495416</v>
      </c>
      <c r="AT72" s="4">
        <v>0.1483873159292971</v>
      </c>
      <c r="AU72" s="4">
        <v>0.24149547574036015</v>
      </c>
      <c r="AV72" s="4">
        <v>0.17912394594903838</v>
      </c>
      <c r="AW72" s="4">
        <v>0.19883177642725416</v>
      </c>
      <c r="AY72">
        <v>95.000000000000014</v>
      </c>
      <c r="AZ72">
        <v>95</v>
      </c>
      <c r="BA72">
        <f t="shared" si="23"/>
        <v>0</v>
      </c>
      <c r="BC72">
        <v>0.42105263157894735</v>
      </c>
      <c r="BD72">
        <f t="shared" si="21"/>
        <v>40.000000000000007</v>
      </c>
      <c r="BE72">
        <f t="shared" si="22"/>
        <v>40</v>
      </c>
      <c r="BF72">
        <f t="shared" si="24"/>
        <v>0</v>
      </c>
    </row>
    <row r="73" spans="1:58" x14ac:dyDescent="0.25">
      <c r="A73" s="1"/>
      <c r="B73" s="1" t="s">
        <v>5</v>
      </c>
      <c r="C73">
        <v>0</v>
      </c>
      <c r="D73">
        <v>0</v>
      </c>
      <c r="E73">
        <v>0</v>
      </c>
      <c r="F73">
        <v>0.7</v>
      </c>
      <c r="G73">
        <v>0</v>
      </c>
      <c r="H73">
        <v>0</v>
      </c>
      <c r="I73">
        <v>0</v>
      </c>
      <c r="J73">
        <v>0</v>
      </c>
      <c r="K73">
        <v>0.04</v>
      </c>
      <c r="L73">
        <v>0.39</v>
      </c>
      <c r="M73">
        <v>0</v>
      </c>
      <c r="N73">
        <v>0</v>
      </c>
      <c r="P73">
        <v>0</v>
      </c>
      <c r="U73" s="1"/>
      <c r="V73" s="1" t="s">
        <v>5</v>
      </c>
      <c r="W73">
        <f t="shared" si="9"/>
        <v>0</v>
      </c>
      <c r="X73">
        <f t="shared" si="10"/>
        <v>0</v>
      </c>
      <c r="Y73">
        <f t="shared" si="11"/>
        <v>0</v>
      </c>
      <c r="Z73">
        <f t="shared" si="12"/>
        <v>-0.7</v>
      </c>
      <c r="AA73">
        <f t="shared" si="13"/>
        <v>0</v>
      </c>
      <c r="AB73">
        <f t="shared" si="14"/>
        <v>0</v>
      </c>
      <c r="AC73">
        <f t="shared" si="15"/>
        <v>0</v>
      </c>
      <c r="AD73">
        <f t="shared" si="16"/>
        <v>0</v>
      </c>
      <c r="AE73">
        <f t="shared" si="17"/>
        <v>0.96</v>
      </c>
      <c r="AF73">
        <f t="shared" si="18"/>
        <v>-0.39</v>
      </c>
      <c r="AG73">
        <f t="shared" si="19"/>
        <v>0</v>
      </c>
      <c r="AH73">
        <f t="shared" si="20"/>
        <v>0</v>
      </c>
      <c r="AJ73" s="1"/>
      <c r="AK73" t="s">
        <v>5</v>
      </c>
      <c r="AL73" s="4">
        <v>0</v>
      </c>
      <c r="AM73" s="4">
        <v>0</v>
      </c>
      <c r="AN73" s="4">
        <v>0</v>
      </c>
      <c r="AO73" s="4">
        <v>0.72916666666666663</v>
      </c>
      <c r="AP73" s="4">
        <v>0</v>
      </c>
      <c r="AQ73" s="4">
        <v>0</v>
      </c>
      <c r="AR73" s="4">
        <v>0</v>
      </c>
      <c r="AS73" s="4">
        <v>0</v>
      </c>
      <c r="AT73" s="4">
        <v>1.0416666666666667</v>
      </c>
      <c r="AU73" s="4">
        <v>0.40625000000000006</v>
      </c>
      <c r="AV73" s="4">
        <v>0</v>
      </c>
      <c r="AW73" s="4">
        <v>0</v>
      </c>
      <c r="AY73">
        <v>0</v>
      </c>
      <c r="AZ73">
        <v>0</v>
      </c>
      <c r="BA73">
        <f t="shared" si="23"/>
        <v>0</v>
      </c>
      <c r="BC73">
        <v>0.78600000000000003</v>
      </c>
      <c r="BD73">
        <f t="shared" si="21"/>
        <v>0</v>
      </c>
      <c r="BE73">
        <f t="shared" si="22"/>
        <v>0</v>
      </c>
      <c r="BF73">
        <f t="shared" si="24"/>
        <v>0</v>
      </c>
    </row>
    <row r="74" spans="1:58" x14ac:dyDescent="0.25">
      <c r="A74" s="1"/>
      <c r="B74" s="1" t="s">
        <v>6</v>
      </c>
      <c r="C74">
        <v>0</v>
      </c>
      <c r="D74">
        <v>0</v>
      </c>
      <c r="E74">
        <v>0</v>
      </c>
      <c r="F74">
        <v>0</v>
      </c>
      <c r="G74">
        <v>0</v>
      </c>
      <c r="H74">
        <v>0</v>
      </c>
      <c r="I74">
        <v>0</v>
      </c>
      <c r="J74">
        <v>0</v>
      </c>
      <c r="K74">
        <v>0</v>
      </c>
      <c r="L74">
        <v>0</v>
      </c>
      <c r="M74">
        <v>0</v>
      </c>
      <c r="N74">
        <v>0</v>
      </c>
      <c r="P74">
        <v>0</v>
      </c>
      <c r="U74" s="1"/>
      <c r="V74" s="1" t="s">
        <v>6</v>
      </c>
      <c r="W74">
        <f t="shared" si="9"/>
        <v>0</v>
      </c>
      <c r="X74">
        <f t="shared" si="10"/>
        <v>0</v>
      </c>
      <c r="Y74">
        <f t="shared" si="11"/>
        <v>0</v>
      </c>
      <c r="Z74">
        <f t="shared" si="12"/>
        <v>0</v>
      </c>
      <c r="AA74">
        <f t="shared" si="13"/>
        <v>0</v>
      </c>
      <c r="AB74">
        <f t="shared" si="14"/>
        <v>0</v>
      </c>
      <c r="AC74">
        <f t="shared" si="15"/>
        <v>0</v>
      </c>
      <c r="AD74">
        <f t="shared" si="16"/>
        <v>0</v>
      </c>
      <c r="AE74">
        <f t="shared" si="17"/>
        <v>0</v>
      </c>
      <c r="AF74">
        <f t="shared" si="18"/>
        <v>1</v>
      </c>
      <c r="AG74">
        <f t="shared" si="19"/>
        <v>0</v>
      </c>
      <c r="AH74">
        <f t="shared" si="20"/>
        <v>0</v>
      </c>
      <c r="AJ74" s="1"/>
      <c r="AK74" t="s">
        <v>6</v>
      </c>
      <c r="AL74" s="4">
        <v>0</v>
      </c>
      <c r="AM74" s="4">
        <v>0</v>
      </c>
      <c r="AN74" s="4">
        <v>0</v>
      </c>
      <c r="AO74" s="4">
        <v>0</v>
      </c>
      <c r="AP74" s="4">
        <v>0</v>
      </c>
      <c r="AQ74" s="4">
        <v>0</v>
      </c>
      <c r="AR74" s="4">
        <v>0</v>
      </c>
      <c r="AS74" s="4">
        <v>0</v>
      </c>
      <c r="AT74" s="4">
        <v>0</v>
      </c>
      <c r="AU74" s="4">
        <v>1</v>
      </c>
      <c r="AV74" s="4">
        <v>0</v>
      </c>
      <c r="AW74" s="4">
        <v>0</v>
      </c>
      <c r="AY74">
        <v>0</v>
      </c>
      <c r="AZ74">
        <v>0</v>
      </c>
      <c r="BA74">
        <f t="shared" si="23"/>
        <v>0</v>
      </c>
      <c r="BC74">
        <v>0.1789</v>
      </c>
      <c r="BD74">
        <f t="shared" si="21"/>
        <v>0</v>
      </c>
      <c r="BE74">
        <f t="shared" si="22"/>
        <v>0</v>
      </c>
      <c r="BF74">
        <f t="shared" si="24"/>
        <v>0</v>
      </c>
    </row>
    <row r="75" spans="1:58" x14ac:dyDescent="0.25">
      <c r="A75" s="1"/>
      <c r="B75" s="1" t="s">
        <v>7</v>
      </c>
      <c r="C75">
        <v>0</v>
      </c>
      <c r="D75">
        <v>0</v>
      </c>
      <c r="E75">
        <v>0</v>
      </c>
      <c r="F75">
        <v>0</v>
      </c>
      <c r="G75">
        <v>0</v>
      </c>
      <c r="H75">
        <v>0</v>
      </c>
      <c r="I75">
        <v>0</v>
      </c>
      <c r="J75">
        <v>0</v>
      </c>
      <c r="K75">
        <v>0</v>
      </c>
      <c r="L75">
        <v>0</v>
      </c>
      <c r="M75">
        <v>0.3</v>
      </c>
      <c r="N75">
        <v>6.3829787234042548E-2</v>
      </c>
      <c r="P75">
        <v>110</v>
      </c>
      <c r="U75" s="1"/>
      <c r="V75" s="1" t="s">
        <v>7</v>
      </c>
      <c r="W75">
        <f t="shared" si="9"/>
        <v>0</v>
      </c>
      <c r="X75">
        <f t="shared" si="10"/>
        <v>0</v>
      </c>
      <c r="Y75">
        <f t="shared" si="11"/>
        <v>0</v>
      </c>
      <c r="Z75">
        <f t="shared" si="12"/>
        <v>0</v>
      </c>
      <c r="AA75">
        <f t="shared" si="13"/>
        <v>0</v>
      </c>
      <c r="AB75">
        <f t="shared" si="14"/>
        <v>0</v>
      </c>
      <c r="AC75">
        <f t="shared" si="15"/>
        <v>0</v>
      </c>
      <c r="AD75">
        <f t="shared" si="16"/>
        <v>0</v>
      </c>
      <c r="AE75">
        <f t="shared" si="17"/>
        <v>0</v>
      </c>
      <c r="AF75">
        <f t="shared" si="18"/>
        <v>0</v>
      </c>
      <c r="AG75">
        <f t="shared" si="19"/>
        <v>0.7</v>
      </c>
      <c r="AH75">
        <f t="shared" si="20"/>
        <v>-6.3829787234042548E-2</v>
      </c>
      <c r="AJ75" s="1"/>
      <c r="AK75" t="s">
        <v>7</v>
      </c>
      <c r="AL75" s="4">
        <v>2.7797327996888143E-3</v>
      </c>
      <c r="AM75" s="4">
        <v>9.265775998962717E-4</v>
      </c>
      <c r="AN75" s="4">
        <v>1.2989666553902973E-2</v>
      </c>
      <c r="AO75" s="4">
        <v>2.8775120945201401E-2</v>
      </c>
      <c r="AP75" s="4">
        <v>1.0192353598858988E-2</v>
      </c>
      <c r="AQ75" s="4">
        <v>2.8955549996758482E-2</v>
      </c>
      <c r="AR75" s="4">
        <v>1.4563513510057956E-2</v>
      </c>
      <c r="AS75" s="4">
        <v>2.3648787379170741E-2</v>
      </c>
      <c r="AT75" s="4">
        <v>1.4883184035509176E-2</v>
      </c>
      <c r="AU75" s="4">
        <v>9.7518667492664454E-2</v>
      </c>
      <c r="AV75" s="4">
        <v>1.4553164721279894</v>
      </c>
      <c r="AW75" s="4">
        <v>0.1318718476995229</v>
      </c>
      <c r="AY75">
        <v>200</v>
      </c>
      <c r="AZ75">
        <v>200</v>
      </c>
      <c r="BA75">
        <f t="shared" si="23"/>
        <v>0</v>
      </c>
      <c r="BC75">
        <v>0.35</v>
      </c>
      <c r="BD75">
        <f t="shared" si="21"/>
        <v>70</v>
      </c>
      <c r="BE75">
        <f t="shared" si="22"/>
        <v>70</v>
      </c>
      <c r="BF75">
        <f t="shared" si="24"/>
        <v>0</v>
      </c>
    </row>
    <row r="76" spans="1:58" x14ac:dyDescent="0.25">
      <c r="A76" s="1"/>
      <c r="B76" s="1" t="s">
        <v>8</v>
      </c>
      <c r="C76">
        <v>0</v>
      </c>
      <c r="D76">
        <v>0</v>
      </c>
      <c r="E76">
        <f>1-(E66+E78+E67)</f>
        <v>9.3999999999999972E-2</v>
      </c>
      <c r="F76">
        <v>0</v>
      </c>
      <c r="G76">
        <v>0</v>
      </c>
      <c r="H76">
        <v>0.13207547169811321</v>
      </c>
      <c r="I76">
        <v>0</v>
      </c>
      <c r="J76">
        <v>0.10526315789473684</v>
      </c>
      <c r="K76" s="4">
        <f>1-(K72+K78+K73)</f>
        <v>9.3999999999999972E-2</v>
      </c>
      <c r="L76" s="4">
        <f>1.289-(L72+L73+L74+L78)</f>
        <v>0.69009999999999994</v>
      </c>
      <c r="M76">
        <v>0.1</v>
      </c>
      <c r="N76">
        <v>0.25531914893617019</v>
      </c>
      <c r="P76">
        <v>250</v>
      </c>
      <c r="U76" s="1"/>
      <c r="V76" s="1" t="s">
        <v>8</v>
      </c>
      <c r="W76">
        <f t="shared" si="9"/>
        <v>0</v>
      </c>
      <c r="X76">
        <f t="shared" si="10"/>
        <v>0</v>
      </c>
      <c r="Y76">
        <f t="shared" si="11"/>
        <v>-9.3999999999999972E-2</v>
      </c>
      <c r="Z76">
        <f t="shared" si="12"/>
        <v>0</v>
      </c>
      <c r="AA76">
        <f t="shared" si="13"/>
        <v>0</v>
      </c>
      <c r="AB76">
        <f t="shared" si="14"/>
        <v>-0.13207547169811321</v>
      </c>
      <c r="AC76">
        <f t="shared" si="15"/>
        <v>0</v>
      </c>
      <c r="AD76">
        <f t="shared" si="16"/>
        <v>-0.10526315789473684</v>
      </c>
      <c r="AE76">
        <f t="shared" si="17"/>
        <v>-9.3999999999999972E-2</v>
      </c>
      <c r="AF76">
        <f t="shared" si="18"/>
        <v>-0.69009999999999994</v>
      </c>
      <c r="AG76">
        <f t="shared" si="19"/>
        <v>-0.1</v>
      </c>
      <c r="AH76">
        <f t="shared" si="20"/>
        <v>0.74468085106382986</v>
      </c>
      <c r="AJ76" s="1"/>
      <c r="AK76" t="s">
        <v>8</v>
      </c>
      <c r="AL76" s="4">
        <v>3.0484403036587331E-2</v>
      </c>
      <c r="AM76" s="4">
        <v>1.0161467678862446E-2</v>
      </c>
      <c r="AN76" s="4">
        <v>0.14245334320780259</v>
      </c>
      <c r="AO76" s="4">
        <v>0.31556715969904203</v>
      </c>
      <c r="AP76" s="4">
        <v>0.11177614446748689</v>
      </c>
      <c r="AQ76" s="4">
        <v>0.31754586496445136</v>
      </c>
      <c r="AR76" s="4">
        <v>0.15971319816030224</v>
      </c>
      <c r="AS76" s="4">
        <v>0.25934836825823915</v>
      </c>
      <c r="AT76" s="4">
        <v>0.16321891825608398</v>
      </c>
      <c r="AU76" s="4">
        <v>1.0694547201695535</v>
      </c>
      <c r="AV76" s="4">
        <v>0.2933039776702821</v>
      </c>
      <c r="AW76" s="4">
        <v>1.4461945964381011</v>
      </c>
      <c r="AY76">
        <v>469.99999999999994</v>
      </c>
      <c r="AZ76">
        <v>470</v>
      </c>
      <c r="BA76">
        <f t="shared" si="23"/>
        <v>0</v>
      </c>
      <c r="BC76">
        <v>0.46808510638297873</v>
      </c>
      <c r="BD76">
        <f t="shared" si="21"/>
        <v>219.99999999999997</v>
      </c>
      <c r="BE76">
        <f t="shared" si="22"/>
        <v>220</v>
      </c>
      <c r="BF76">
        <f t="shared" si="24"/>
        <v>0</v>
      </c>
    </row>
    <row r="77" spans="1:58" x14ac:dyDescent="0.25">
      <c r="A77" s="1"/>
      <c r="B77" s="1"/>
      <c r="U77" s="1"/>
      <c r="V77" s="1"/>
      <c r="AJ77" s="1"/>
    </row>
    <row r="78" spans="1:58" x14ac:dyDescent="0.25">
      <c r="A78" s="1"/>
      <c r="B78" s="1" t="s">
        <v>15</v>
      </c>
      <c r="C78">
        <v>0.5</v>
      </c>
      <c r="D78">
        <v>0.4</v>
      </c>
      <c r="E78">
        <v>0.78600000000000003</v>
      </c>
      <c r="F78">
        <v>0.217</v>
      </c>
      <c r="G78">
        <v>0.29411764705882354</v>
      </c>
      <c r="H78">
        <v>0.39622641509433965</v>
      </c>
      <c r="I78">
        <v>0.25</v>
      </c>
      <c r="J78">
        <v>0.42105263157894735</v>
      </c>
      <c r="K78">
        <v>0.78600000000000003</v>
      </c>
      <c r="L78" s="4">
        <v>0.1789</v>
      </c>
      <c r="M78">
        <v>0.35</v>
      </c>
      <c r="N78">
        <v>0.46808510638297873</v>
      </c>
      <c r="P78">
        <f>SUM(P65:P77)</f>
        <v>660</v>
      </c>
      <c r="U78" s="1"/>
      <c r="V78" s="1"/>
      <c r="AJ78" s="1"/>
      <c r="AK78" s="1" t="s">
        <v>26</v>
      </c>
      <c r="AL78" s="7" cm="1">
        <f t="array" ref="AL78:AW78">MMULT(C78:N78,AL65:AW76)</f>
        <v>1.0000000000000002</v>
      </c>
      <c r="AM78" s="7">
        <v>1.0000000000000002</v>
      </c>
      <c r="AN78" s="7">
        <v>1.0000000000000002</v>
      </c>
      <c r="AO78" s="7">
        <v>1.671</v>
      </c>
      <c r="AP78" s="7">
        <v>1</v>
      </c>
      <c r="AQ78" s="7">
        <v>1.0000000000000002</v>
      </c>
      <c r="AR78" s="7">
        <v>1.0000000000000002</v>
      </c>
      <c r="AS78" s="7">
        <v>1</v>
      </c>
      <c r="AT78" s="7">
        <v>1.0000000000000002</v>
      </c>
      <c r="AU78" s="7">
        <v>1.2890000000000001</v>
      </c>
      <c r="AV78" s="7">
        <v>1</v>
      </c>
      <c r="AW78" s="7">
        <v>0.99999999999999989</v>
      </c>
      <c r="AY78" s="5" t="s">
        <v>43</v>
      </c>
      <c r="AZ78" s="5"/>
    </row>
    <row r="79" spans="1:58" x14ac:dyDescent="0.25">
      <c r="A79" s="1"/>
      <c r="B79" s="1" t="s">
        <v>27</v>
      </c>
      <c r="C79">
        <f>SUM(C65:C78)</f>
        <v>1</v>
      </c>
      <c r="D79">
        <f t="shared" ref="D79:N79" si="25">SUM(D65:D78)</f>
        <v>1</v>
      </c>
      <c r="E79">
        <f t="shared" si="25"/>
        <v>1</v>
      </c>
      <c r="F79">
        <f t="shared" si="25"/>
        <v>1.671</v>
      </c>
      <c r="G79">
        <f t="shared" si="25"/>
        <v>1</v>
      </c>
      <c r="H79">
        <f t="shared" si="25"/>
        <v>1</v>
      </c>
      <c r="I79">
        <f t="shared" si="25"/>
        <v>1</v>
      </c>
      <c r="J79">
        <f t="shared" si="25"/>
        <v>1</v>
      </c>
      <c r="K79">
        <f t="shared" si="25"/>
        <v>1</v>
      </c>
      <c r="L79">
        <f t="shared" si="25"/>
        <v>1.2890000000000001</v>
      </c>
      <c r="M79">
        <f t="shared" si="25"/>
        <v>1</v>
      </c>
      <c r="N79">
        <f t="shared" si="25"/>
        <v>1</v>
      </c>
      <c r="U79" s="1"/>
      <c r="V79" s="1"/>
      <c r="AJ79" s="1"/>
      <c r="AK79" t="s">
        <v>42</v>
      </c>
    </row>
    <row r="84" spans="1:59" ht="21" x14ac:dyDescent="0.35">
      <c r="A84" s="22" t="s">
        <v>38</v>
      </c>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row>
    <row r="85" spans="1:59" ht="19.5" x14ac:dyDescent="0.3">
      <c r="A85" s="11" t="s">
        <v>29</v>
      </c>
      <c r="C85" t="s">
        <v>1</v>
      </c>
      <c r="I85" t="s">
        <v>2</v>
      </c>
      <c r="U85" s="11" t="s">
        <v>30</v>
      </c>
      <c r="W85" t="s">
        <v>1</v>
      </c>
      <c r="AC85" t="s">
        <v>2</v>
      </c>
      <c r="AJ85" s="11" t="s">
        <v>31</v>
      </c>
      <c r="AL85" t="s">
        <v>1</v>
      </c>
      <c r="AR85" t="s">
        <v>2</v>
      </c>
      <c r="AY85" s="1" t="s">
        <v>32</v>
      </c>
      <c r="BC85" s="1" t="s">
        <v>33</v>
      </c>
    </row>
    <row r="86" spans="1:59" x14ac:dyDescent="0.25">
      <c r="A86" s="1"/>
      <c r="C86" t="s">
        <v>3</v>
      </c>
      <c r="D86" t="s">
        <v>4</v>
      </c>
      <c r="E86" t="s">
        <v>5</v>
      </c>
      <c r="F86" t="s">
        <v>6</v>
      </c>
      <c r="G86" t="s">
        <v>7</v>
      </c>
      <c r="H86" t="s">
        <v>8</v>
      </c>
      <c r="I86" t="s">
        <v>3</v>
      </c>
      <c r="J86" t="s">
        <v>4</v>
      </c>
      <c r="K86" t="s">
        <v>5</v>
      </c>
      <c r="L86" t="s">
        <v>6</v>
      </c>
      <c r="M86" t="s">
        <v>7</v>
      </c>
      <c r="N86" t="s">
        <v>8</v>
      </c>
      <c r="P86" s="1" t="s">
        <v>28</v>
      </c>
      <c r="U86" s="1"/>
      <c r="W86" t="s">
        <v>3</v>
      </c>
      <c r="X86" t="s">
        <v>4</v>
      </c>
      <c r="Y86" t="s">
        <v>5</v>
      </c>
      <c r="Z86" t="s">
        <v>6</v>
      </c>
      <c r="AA86" t="s">
        <v>7</v>
      </c>
      <c r="AB86" t="s">
        <v>8</v>
      </c>
      <c r="AC86" t="s">
        <v>3</v>
      </c>
      <c r="AD86" t="s">
        <v>4</v>
      </c>
      <c r="AE86" t="s">
        <v>5</v>
      </c>
      <c r="AF86" t="s">
        <v>6</v>
      </c>
      <c r="AG86" t="s">
        <v>7</v>
      </c>
      <c r="AH86" t="s">
        <v>8</v>
      </c>
      <c r="AJ86" s="1"/>
      <c r="AL86" t="s">
        <v>3</v>
      </c>
      <c r="AM86" t="s">
        <v>4</v>
      </c>
      <c r="AN86" t="s">
        <v>5</v>
      </c>
      <c r="AO86" t="s">
        <v>6</v>
      </c>
      <c r="AP86" t="s">
        <v>7</v>
      </c>
      <c r="AQ86" t="s">
        <v>8</v>
      </c>
      <c r="AR86" t="s">
        <v>3</v>
      </c>
      <c r="AS86" t="s">
        <v>4</v>
      </c>
      <c r="AT86" t="s">
        <v>5</v>
      </c>
      <c r="AU86" t="s">
        <v>6</v>
      </c>
      <c r="AV86" t="s">
        <v>7</v>
      </c>
      <c r="AW86" t="s">
        <v>8</v>
      </c>
      <c r="AY86" s="1" t="s">
        <v>34</v>
      </c>
      <c r="AZ86" s="1" t="s">
        <v>13</v>
      </c>
      <c r="BA86" s="1" t="s">
        <v>14</v>
      </c>
      <c r="BC86" s="1" t="s">
        <v>15</v>
      </c>
      <c r="BD86" s="1" t="s">
        <v>35</v>
      </c>
      <c r="BE86" s="1" t="s">
        <v>17</v>
      </c>
      <c r="BF86" s="1" t="s">
        <v>18</v>
      </c>
    </row>
    <row r="87" spans="1:59" x14ac:dyDescent="0.25">
      <c r="A87" t="s">
        <v>1</v>
      </c>
      <c r="B87" t="s">
        <v>3</v>
      </c>
      <c r="C87" s="9">
        <v>0</v>
      </c>
      <c r="D87" s="9">
        <v>0.2</v>
      </c>
      <c r="E87" s="9">
        <v>0</v>
      </c>
      <c r="F87" s="9">
        <v>0</v>
      </c>
      <c r="G87" s="9">
        <v>0.11764705882352941</v>
      </c>
      <c r="H87" s="9">
        <v>0</v>
      </c>
      <c r="I87" s="9">
        <v>0</v>
      </c>
      <c r="J87" s="9">
        <v>0</v>
      </c>
      <c r="K87" s="9">
        <v>0</v>
      </c>
      <c r="L87" s="9">
        <v>0</v>
      </c>
      <c r="M87" s="9">
        <v>0</v>
      </c>
      <c r="N87" s="9">
        <v>0</v>
      </c>
      <c r="P87">
        <v>0</v>
      </c>
      <c r="U87" t="s">
        <v>1</v>
      </c>
      <c r="V87" t="s">
        <v>3</v>
      </c>
      <c r="W87" s="9">
        <f t="shared" ref="W87:W98" si="26">Y8-C87</f>
        <v>1</v>
      </c>
      <c r="X87" s="9">
        <f t="shared" ref="X87:X98" si="27">Z8-D87</f>
        <v>-0.2</v>
      </c>
      <c r="Y87" s="9">
        <f t="shared" ref="Y87:Y98" si="28">AA8-E87</f>
        <v>0</v>
      </c>
      <c r="Z87" s="9">
        <f t="shared" ref="Z87:Z98" si="29">AB8-F87</f>
        <v>0</v>
      </c>
      <c r="AA87" s="9">
        <f t="shared" ref="AA87:AA98" si="30">AC8-G87</f>
        <v>-0.11764705882352941</v>
      </c>
      <c r="AB87" s="9">
        <f t="shared" ref="AB87:AB98" si="31">AD8-H87</f>
        <v>0</v>
      </c>
      <c r="AC87" s="9">
        <f t="shared" ref="AC87:AC98" si="32">AE8-I87</f>
        <v>0</v>
      </c>
      <c r="AD87" s="9">
        <f t="shared" ref="AD87:AD98" si="33">AF8-J87</f>
        <v>0</v>
      </c>
      <c r="AE87" s="9">
        <f t="shared" ref="AE87:AE98" si="34">AG8-K87</f>
        <v>0</v>
      </c>
      <c r="AF87" s="9">
        <f t="shared" ref="AF87:AF98" si="35">AH8-L87</f>
        <v>0</v>
      </c>
      <c r="AG87" s="9">
        <f t="shared" ref="AG87:AG98" si="36">AI8-M87</f>
        <v>0</v>
      </c>
      <c r="AH87" s="9">
        <f t="shared" ref="AH87:AH98" si="37">AJ8-N87</f>
        <v>0</v>
      </c>
      <c r="AJ87" t="s">
        <v>1</v>
      </c>
      <c r="AK87" t="s">
        <v>3</v>
      </c>
      <c r="AL87" s="9" cm="1">
        <f t="array" ref="AL87:AW98">MINVERSE(W87:AH98)</f>
        <v>1.1082929235284693</v>
      </c>
      <c r="AM87" s="9">
        <v>0.36943097450948975</v>
      </c>
      <c r="AN87" s="9">
        <v>3.1549994665739739E-2</v>
      </c>
      <c r="AO87" s="9">
        <v>6.3740719604387167E-2</v>
      </c>
      <c r="AP87" s="9">
        <v>0.22544794430361523</v>
      </c>
      <c r="AQ87" s="9">
        <v>2.9839627519238573E-2</v>
      </c>
      <c r="AR87" s="9">
        <v>2.7826088274521672E-2</v>
      </c>
      <c r="AS87" s="9">
        <v>7.6219236744001981E-3</v>
      </c>
      <c r="AT87" s="9">
        <v>1.3992404294822724E-3</v>
      </c>
      <c r="AU87" s="9">
        <v>6.1594681304322366E-3</v>
      </c>
      <c r="AV87" s="9">
        <v>9.8971498718255901E-3</v>
      </c>
      <c r="AW87" s="9">
        <v>7.8033714718187853E-3</v>
      </c>
      <c r="AY87" s="5" cm="1">
        <f t="array" ref="AY87:AY98">MMULT(AL87:AW98,P87:P98)</f>
        <v>20.595133036092641</v>
      </c>
      <c r="AZ87" s="5">
        <v>40</v>
      </c>
      <c r="BA87" s="5">
        <f>AY87-AZ87</f>
        <v>-19.404866963907359</v>
      </c>
      <c r="BC87" s="7" cm="1">
        <f t="array" ref="BC87:BC98">TRANSPOSE(C100:N100)</f>
        <v>0.5</v>
      </c>
      <c r="BD87" s="7">
        <f t="shared" ref="BD87:BD98" si="38">BC87*AY87</f>
        <v>10.29756651804632</v>
      </c>
      <c r="BE87" s="5">
        <f t="shared" ref="BE87:BE98" si="39">BC87*AZ87</f>
        <v>20</v>
      </c>
      <c r="BF87" s="5">
        <f>BD87-BE87</f>
        <v>-9.7024334819536797</v>
      </c>
    </row>
    <row r="88" spans="1:59" x14ac:dyDescent="0.25">
      <c r="B88" t="s">
        <v>4</v>
      </c>
      <c r="C88" s="9">
        <v>0.25</v>
      </c>
      <c r="D88" s="9">
        <v>0.4</v>
      </c>
      <c r="E88" s="9">
        <v>0.08</v>
      </c>
      <c r="F88" s="9">
        <v>0.11899999999999999</v>
      </c>
      <c r="G88" s="9">
        <v>5.8823529411764705E-2</v>
      </c>
      <c r="H88" s="9">
        <v>3.7735849056603772E-2</v>
      </c>
      <c r="I88" s="9">
        <v>0</v>
      </c>
      <c r="J88" s="9">
        <v>0</v>
      </c>
      <c r="K88" s="9">
        <v>0</v>
      </c>
      <c r="L88" s="9">
        <v>0</v>
      </c>
      <c r="M88" s="9">
        <v>0</v>
      </c>
      <c r="N88" s="9">
        <v>0</v>
      </c>
      <c r="P88">
        <v>20</v>
      </c>
      <c r="V88" t="s">
        <v>4</v>
      </c>
      <c r="W88" s="9">
        <f t="shared" si="26"/>
        <v>-0.25</v>
      </c>
      <c r="X88" s="9">
        <f t="shared" si="27"/>
        <v>0.6</v>
      </c>
      <c r="Y88" s="9">
        <f t="shared" si="28"/>
        <v>-0.08</v>
      </c>
      <c r="Z88" s="9">
        <f t="shared" si="29"/>
        <v>-0.11899999999999999</v>
      </c>
      <c r="AA88" s="9">
        <f t="shared" si="30"/>
        <v>-5.8823529411764705E-2</v>
      </c>
      <c r="AB88" s="9">
        <f t="shared" si="31"/>
        <v>-3.7735849056603772E-2</v>
      </c>
      <c r="AC88" s="9">
        <f t="shared" si="32"/>
        <v>0</v>
      </c>
      <c r="AD88" s="9">
        <f t="shared" si="33"/>
        <v>0</v>
      </c>
      <c r="AE88" s="9">
        <f t="shared" si="34"/>
        <v>0</v>
      </c>
      <c r="AF88" s="9">
        <f t="shared" si="35"/>
        <v>0</v>
      </c>
      <c r="AG88" s="9">
        <f t="shared" si="36"/>
        <v>0</v>
      </c>
      <c r="AH88" s="9">
        <f t="shared" si="37"/>
        <v>0</v>
      </c>
      <c r="AK88" t="s">
        <v>4</v>
      </c>
      <c r="AL88" s="9">
        <v>0.5414646176423461</v>
      </c>
      <c r="AM88" s="9">
        <v>1.8471548725474487</v>
      </c>
      <c r="AN88" s="9">
        <v>0.15774997332869869</v>
      </c>
      <c r="AO88" s="9">
        <v>0.31870359802193582</v>
      </c>
      <c r="AP88" s="9">
        <v>0.29390638818474268</v>
      </c>
      <c r="AQ88" s="9">
        <v>0.14919813759619285</v>
      </c>
      <c r="AR88" s="9">
        <v>0.13913044137260835</v>
      </c>
      <c r="AS88" s="9">
        <v>3.810961837200099E-2</v>
      </c>
      <c r="AT88" s="9">
        <v>6.9962021474113617E-3</v>
      </c>
      <c r="AU88" s="9">
        <v>3.0797340652161182E-2</v>
      </c>
      <c r="AV88" s="9">
        <v>4.9485749359127945E-2</v>
      </c>
      <c r="AW88" s="9">
        <v>3.9016857359093923E-2</v>
      </c>
      <c r="AY88" s="5">
        <v>102.97566518046318</v>
      </c>
      <c r="AZ88" s="5">
        <v>100</v>
      </c>
      <c r="BA88" s="5">
        <f t="shared" ref="BA88:BA98" si="40">AY88-AZ88</f>
        <v>2.9756651804631815</v>
      </c>
      <c r="BC88" s="7">
        <v>0.4</v>
      </c>
      <c r="BD88" s="7">
        <f t="shared" si="38"/>
        <v>41.190266072185274</v>
      </c>
      <c r="BE88" s="5">
        <f t="shared" si="39"/>
        <v>40</v>
      </c>
      <c r="BF88" s="5">
        <f t="shared" ref="BF88:BF98" si="41">BD88-BE88</f>
        <v>1.190266072185274</v>
      </c>
    </row>
    <row r="89" spans="1:59" x14ac:dyDescent="0.25">
      <c r="B89" t="s">
        <v>5</v>
      </c>
      <c r="C89" s="9">
        <v>0</v>
      </c>
      <c r="D89" s="9">
        <v>0</v>
      </c>
      <c r="E89" s="9">
        <v>0.04</v>
      </c>
      <c r="F89" s="9">
        <v>0</v>
      </c>
      <c r="G89" s="9">
        <v>0</v>
      </c>
      <c r="H89" s="9">
        <v>0</v>
      </c>
      <c r="I89" s="9">
        <v>0</v>
      </c>
      <c r="J89" s="9">
        <v>0</v>
      </c>
      <c r="K89" s="9">
        <v>0</v>
      </c>
      <c r="L89" s="9">
        <v>0</v>
      </c>
      <c r="M89" s="9">
        <v>0</v>
      </c>
      <c r="N89" s="9">
        <v>0</v>
      </c>
      <c r="P89">
        <v>0</v>
      </c>
      <c r="V89" t="s">
        <v>5</v>
      </c>
      <c r="W89" s="9">
        <f t="shared" si="26"/>
        <v>0</v>
      </c>
      <c r="X89" s="9">
        <f t="shared" si="27"/>
        <v>0</v>
      </c>
      <c r="Y89" s="9">
        <f t="shared" si="28"/>
        <v>0.96</v>
      </c>
      <c r="Z89" s="9">
        <f t="shared" si="29"/>
        <v>0</v>
      </c>
      <c r="AA89" s="9">
        <f t="shared" si="30"/>
        <v>0</v>
      </c>
      <c r="AB89" s="9">
        <f t="shared" si="31"/>
        <v>0</v>
      </c>
      <c r="AC89" s="9">
        <f t="shared" si="32"/>
        <v>0</v>
      </c>
      <c r="AD89" s="9">
        <f t="shared" si="33"/>
        <v>0</v>
      </c>
      <c r="AE89" s="9">
        <f t="shared" si="34"/>
        <v>0</v>
      </c>
      <c r="AF89" s="9">
        <f t="shared" si="35"/>
        <v>0</v>
      </c>
      <c r="AG89" s="9">
        <f t="shared" si="36"/>
        <v>0</v>
      </c>
      <c r="AH89" s="9">
        <f t="shared" si="37"/>
        <v>0</v>
      </c>
      <c r="AK89" t="s">
        <v>5</v>
      </c>
      <c r="AL89" s="9">
        <v>0</v>
      </c>
      <c r="AM89" s="9">
        <v>0</v>
      </c>
      <c r="AN89" s="9">
        <v>1.0416666666666667</v>
      </c>
      <c r="AO89" s="9">
        <v>0</v>
      </c>
      <c r="AP89" s="9">
        <v>0</v>
      </c>
      <c r="AQ89" s="9">
        <v>0</v>
      </c>
      <c r="AR89" s="9">
        <v>0</v>
      </c>
      <c r="AS89" s="9">
        <v>0</v>
      </c>
      <c r="AT89" s="9">
        <v>0</v>
      </c>
      <c r="AU89" s="9">
        <v>0</v>
      </c>
      <c r="AV89" s="9">
        <v>0</v>
      </c>
      <c r="AW89" s="9">
        <v>0</v>
      </c>
      <c r="AY89" s="5">
        <v>0</v>
      </c>
      <c r="AZ89" s="5">
        <v>0</v>
      </c>
      <c r="BA89" s="5">
        <f t="shared" si="40"/>
        <v>0</v>
      </c>
      <c r="BC89" s="7">
        <v>0.78600000000000003</v>
      </c>
      <c r="BD89" s="7">
        <f t="shared" si="38"/>
        <v>0</v>
      </c>
      <c r="BE89" s="5">
        <f t="shared" si="39"/>
        <v>0</v>
      </c>
      <c r="BF89" s="5">
        <f t="shared" si="41"/>
        <v>0</v>
      </c>
    </row>
    <row r="90" spans="1:59" x14ac:dyDescent="0.25">
      <c r="B90" t="s">
        <v>6</v>
      </c>
      <c r="C90" s="10">
        <v>0.25</v>
      </c>
      <c r="D90" s="10">
        <v>0</v>
      </c>
      <c r="E90" s="10">
        <v>0</v>
      </c>
      <c r="F90" s="10">
        <v>0</v>
      </c>
      <c r="G90" s="10">
        <v>0</v>
      </c>
      <c r="H90" s="10">
        <v>5.6603773584905662E-2</v>
      </c>
      <c r="I90" s="10">
        <v>0.25</v>
      </c>
      <c r="J90" s="10">
        <v>0</v>
      </c>
      <c r="K90" s="10">
        <v>0</v>
      </c>
      <c r="L90" s="10">
        <v>0</v>
      </c>
      <c r="M90" s="10">
        <v>0</v>
      </c>
      <c r="N90" s="10">
        <v>2.1276595744680851E-2</v>
      </c>
      <c r="P90" s="10">
        <v>60</v>
      </c>
      <c r="V90" t="s">
        <v>6</v>
      </c>
      <c r="W90" s="9">
        <f t="shared" si="26"/>
        <v>-0.25</v>
      </c>
      <c r="X90" s="9">
        <f t="shared" si="27"/>
        <v>0</v>
      </c>
      <c r="Y90" s="9">
        <f t="shared" si="28"/>
        <v>0</v>
      </c>
      <c r="Z90" s="9">
        <f t="shared" si="29"/>
        <v>1</v>
      </c>
      <c r="AA90" s="9">
        <f t="shared" si="30"/>
        <v>0</v>
      </c>
      <c r="AB90" s="9">
        <f t="shared" si="31"/>
        <v>-5.6603773584905662E-2</v>
      </c>
      <c r="AC90" s="9">
        <f t="shared" si="32"/>
        <v>-0.25</v>
      </c>
      <c r="AD90" s="9">
        <f t="shared" si="33"/>
        <v>0</v>
      </c>
      <c r="AE90" s="9">
        <f t="shared" si="34"/>
        <v>0</v>
      </c>
      <c r="AF90" s="9">
        <f t="shared" si="35"/>
        <v>0</v>
      </c>
      <c r="AG90" s="9">
        <f t="shared" si="36"/>
        <v>0</v>
      </c>
      <c r="AH90" s="9">
        <f t="shared" si="37"/>
        <v>-2.1276595744680851E-2</v>
      </c>
      <c r="AK90" t="s">
        <v>6</v>
      </c>
      <c r="AL90" s="9">
        <v>0.29929872638747618</v>
      </c>
      <c r="AM90" s="9">
        <v>9.9766242129158758E-2</v>
      </c>
      <c r="AN90" s="9">
        <v>1.4821063946292455E-2</v>
      </c>
      <c r="AO90" s="9">
        <v>1.097428663420746</v>
      </c>
      <c r="AP90" s="9">
        <v>9.816682098966549E-2</v>
      </c>
      <c r="AQ90" s="9">
        <v>0.11990953924296864</v>
      </c>
      <c r="AR90" s="9">
        <v>0.36117848299641386</v>
      </c>
      <c r="AS90" s="9">
        <v>9.3572975647467124E-2</v>
      </c>
      <c r="AT90" s="9">
        <v>1.430495840615148E-2</v>
      </c>
      <c r="AU90" s="9">
        <v>5.4247834587146181E-2</v>
      </c>
      <c r="AV90" s="9">
        <v>8.4904446753861662E-2</v>
      </c>
      <c r="AW90" s="9">
        <v>6.6456617213915492E-2</v>
      </c>
      <c r="AY90" s="5">
        <v>119.91142109172966</v>
      </c>
      <c r="AZ90" s="5">
        <v>0</v>
      </c>
      <c r="BA90" s="5">
        <f t="shared" si="40"/>
        <v>119.91142109172966</v>
      </c>
      <c r="BC90" s="7">
        <v>0.217</v>
      </c>
      <c r="BD90" s="7">
        <f t="shared" si="38"/>
        <v>26.020778376905337</v>
      </c>
      <c r="BE90" s="5">
        <f t="shared" si="39"/>
        <v>0</v>
      </c>
      <c r="BF90" s="5">
        <f t="shared" si="41"/>
        <v>26.020778376905337</v>
      </c>
    </row>
    <row r="91" spans="1:59" x14ac:dyDescent="0.25">
      <c r="B91" t="s">
        <v>7</v>
      </c>
      <c r="C91" s="10">
        <v>0</v>
      </c>
      <c r="D91" s="10">
        <v>0</v>
      </c>
      <c r="E91" s="10">
        <v>0</v>
      </c>
      <c r="F91" s="10">
        <v>0</v>
      </c>
      <c r="G91" s="10">
        <v>0.29411764705882354</v>
      </c>
      <c r="H91" s="10">
        <v>0</v>
      </c>
      <c r="I91" s="10">
        <v>0</v>
      </c>
      <c r="J91" s="10">
        <v>0</v>
      </c>
      <c r="K91" s="10">
        <v>0</v>
      </c>
      <c r="L91" s="10">
        <v>0</v>
      </c>
      <c r="M91" s="10">
        <v>0</v>
      </c>
      <c r="N91" s="10">
        <v>0</v>
      </c>
      <c r="P91" s="10">
        <v>0</v>
      </c>
      <c r="V91" t="s">
        <v>7</v>
      </c>
      <c r="W91" s="9">
        <f t="shared" si="26"/>
        <v>0</v>
      </c>
      <c r="X91" s="9">
        <f t="shared" si="27"/>
        <v>0</v>
      </c>
      <c r="Y91" s="9">
        <f t="shared" si="28"/>
        <v>0</v>
      </c>
      <c r="Z91" s="9">
        <f t="shared" si="29"/>
        <v>0</v>
      </c>
      <c r="AA91" s="9">
        <f t="shared" si="30"/>
        <v>0.70588235294117641</v>
      </c>
      <c r="AB91" s="9">
        <f t="shared" si="31"/>
        <v>0</v>
      </c>
      <c r="AC91" s="9">
        <f t="shared" si="32"/>
        <v>0</v>
      </c>
      <c r="AD91" s="9">
        <f t="shared" si="33"/>
        <v>0</v>
      </c>
      <c r="AE91" s="9">
        <f t="shared" si="34"/>
        <v>0</v>
      </c>
      <c r="AF91" s="9">
        <f t="shared" si="35"/>
        <v>0</v>
      </c>
      <c r="AG91" s="9">
        <f t="shared" si="36"/>
        <v>0</v>
      </c>
      <c r="AH91" s="9">
        <f t="shared" si="37"/>
        <v>0</v>
      </c>
      <c r="AK91" t="s">
        <v>7</v>
      </c>
      <c r="AL91" s="9">
        <v>0</v>
      </c>
      <c r="AM91" s="9">
        <v>0</v>
      </c>
      <c r="AN91" s="9">
        <v>0</v>
      </c>
      <c r="AO91" s="9">
        <v>0</v>
      </c>
      <c r="AP91" s="9">
        <v>1.4166666666666667</v>
      </c>
      <c r="AQ91" s="9">
        <v>0</v>
      </c>
      <c r="AR91" s="9">
        <v>0</v>
      </c>
      <c r="AS91" s="9">
        <v>0</v>
      </c>
      <c r="AT91" s="9">
        <v>0</v>
      </c>
      <c r="AU91" s="9">
        <v>0</v>
      </c>
      <c r="AV91" s="9">
        <v>0</v>
      </c>
      <c r="AW91" s="9">
        <v>0</v>
      </c>
      <c r="AY91" s="5">
        <v>0</v>
      </c>
      <c r="AZ91" s="5">
        <v>170</v>
      </c>
      <c r="BA91" s="5">
        <f t="shared" si="40"/>
        <v>-170</v>
      </c>
      <c r="BC91" s="7">
        <v>0.29411764705882354</v>
      </c>
      <c r="BD91" s="7">
        <f t="shared" si="38"/>
        <v>0</v>
      </c>
      <c r="BE91" s="5">
        <f t="shared" si="39"/>
        <v>50</v>
      </c>
      <c r="BF91" s="5">
        <f t="shared" si="41"/>
        <v>-50</v>
      </c>
    </row>
    <row r="92" spans="1:59" x14ac:dyDescent="0.25">
      <c r="B92" t="s">
        <v>8</v>
      </c>
      <c r="C92" s="9">
        <v>0</v>
      </c>
      <c r="D92" s="9">
        <v>0</v>
      </c>
      <c r="E92" s="9">
        <v>0</v>
      </c>
      <c r="F92" s="9">
        <v>0.63</v>
      </c>
      <c r="G92" s="9">
        <v>0.23529411764705882</v>
      </c>
      <c r="H92" s="9">
        <v>0.37735849056603776</v>
      </c>
      <c r="I92" s="9">
        <v>0.25</v>
      </c>
      <c r="J92" s="9">
        <v>0</v>
      </c>
      <c r="K92" s="9">
        <v>0</v>
      </c>
      <c r="L92" s="9">
        <v>0</v>
      </c>
      <c r="M92" s="9">
        <v>0.1</v>
      </c>
      <c r="N92" s="9">
        <v>0.10638297872340426</v>
      </c>
      <c r="P92">
        <v>210</v>
      </c>
      <c r="V92" t="s">
        <v>8</v>
      </c>
      <c r="W92" s="9">
        <f t="shared" si="26"/>
        <v>0</v>
      </c>
      <c r="X92" s="9">
        <f t="shared" si="27"/>
        <v>0</v>
      </c>
      <c r="Y92" s="9">
        <f t="shared" si="28"/>
        <v>0</v>
      </c>
      <c r="Z92" s="9">
        <f t="shared" si="29"/>
        <v>-0.63</v>
      </c>
      <c r="AA92" s="9">
        <f t="shared" si="30"/>
        <v>-0.23529411764705882</v>
      </c>
      <c r="AB92" s="9">
        <f t="shared" si="31"/>
        <v>0.62264150943396224</v>
      </c>
      <c r="AC92" s="9">
        <f t="shared" si="32"/>
        <v>-0.25</v>
      </c>
      <c r="AD92" s="9">
        <f t="shared" si="33"/>
        <v>0</v>
      </c>
      <c r="AE92" s="9">
        <f t="shared" si="34"/>
        <v>0</v>
      </c>
      <c r="AF92" s="9">
        <f t="shared" si="35"/>
        <v>0</v>
      </c>
      <c r="AG92" s="9">
        <f t="shared" si="36"/>
        <v>-0.1</v>
      </c>
      <c r="AH92" s="9">
        <f t="shared" si="37"/>
        <v>-0.10638297872340426</v>
      </c>
      <c r="AK92" t="s">
        <v>8</v>
      </c>
      <c r="AL92" s="9">
        <v>0.3230082684742886</v>
      </c>
      <c r="AM92" s="9">
        <v>0.10766942282476288</v>
      </c>
      <c r="AN92" s="9">
        <v>4.4134302777816561E-2</v>
      </c>
      <c r="AO92" s="9">
        <v>1.1843636510723916</v>
      </c>
      <c r="AP92" s="9">
        <v>0.6616165378017147</v>
      </c>
      <c r="AQ92" s="9">
        <v>1.7964281234618089</v>
      </c>
      <c r="AR92" s="9">
        <v>0.88884983687657537</v>
      </c>
      <c r="AS92" s="9">
        <v>0.26036530906762689</v>
      </c>
      <c r="AT92" s="9">
        <v>5.6858959964721886E-2</v>
      </c>
      <c r="AU92" s="9">
        <v>0.27780069363468374</v>
      </c>
      <c r="AV92" s="9">
        <v>0.45350862407098708</v>
      </c>
      <c r="AW92" s="9">
        <v>0.35909975362471147</v>
      </c>
      <c r="AY92" s="5">
        <v>592.72965359248133</v>
      </c>
      <c r="AZ92" s="5">
        <v>530</v>
      </c>
      <c r="BA92" s="5">
        <f t="shared" si="40"/>
        <v>62.729653592481327</v>
      </c>
      <c r="BC92" s="7">
        <v>0.39622641509433965</v>
      </c>
      <c r="BD92" s="7">
        <f t="shared" si="38"/>
        <v>234.85514576305866</v>
      </c>
      <c r="BE92" s="5">
        <f t="shared" si="39"/>
        <v>210</v>
      </c>
      <c r="BF92" s="5">
        <f t="shared" si="41"/>
        <v>24.855145763058658</v>
      </c>
    </row>
    <row r="93" spans="1:59" x14ac:dyDescent="0.25">
      <c r="A93" t="s">
        <v>2</v>
      </c>
      <c r="B93" t="s">
        <v>3</v>
      </c>
      <c r="C93" s="9">
        <v>0</v>
      </c>
      <c r="D93" s="9">
        <v>0</v>
      </c>
      <c r="E93" s="9">
        <v>0</v>
      </c>
      <c r="F93" s="9">
        <v>0</v>
      </c>
      <c r="G93" s="9">
        <v>0</v>
      </c>
      <c r="H93" s="9">
        <v>0</v>
      </c>
      <c r="I93" s="9">
        <v>0.125</v>
      </c>
      <c r="J93" s="9">
        <v>0.15789473684210525</v>
      </c>
      <c r="K93" s="9">
        <v>0</v>
      </c>
      <c r="L93" s="9">
        <v>0</v>
      </c>
      <c r="M93" s="9">
        <v>0.1</v>
      </c>
      <c r="N93" s="9">
        <v>0</v>
      </c>
      <c r="P93">
        <v>0</v>
      </c>
      <c r="U93" t="s">
        <v>2</v>
      </c>
      <c r="V93" t="s">
        <v>3</v>
      </c>
      <c r="W93" s="9">
        <f t="shared" si="26"/>
        <v>0</v>
      </c>
      <c r="X93" s="9">
        <f t="shared" si="27"/>
        <v>0</v>
      </c>
      <c r="Y93" s="9">
        <f t="shared" si="28"/>
        <v>0</v>
      </c>
      <c r="Z93" s="9">
        <f t="shared" si="29"/>
        <v>0</v>
      </c>
      <c r="AA93" s="9">
        <f t="shared" si="30"/>
        <v>0</v>
      </c>
      <c r="AB93" s="9">
        <f t="shared" si="31"/>
        <v>0</v>
      </c>
      <c r="AC93" s="9">
        <f t="shared" si="32"/>
        <v>0.875</v>
      </c>
      <c r="AD93" s="9">
        <f t="shared" si="33"/>
        <v>-0.15789473684210525</v>
      </c>
      <c r="AE93" s="9">
        <f t="shared" si="34"/>
        <v>0</v>
      </c>
      <c r="AF93" s="9">
        <f t="shared" si="35"/>
        <v>0</v>
      </c>
      <c r="AG93" s="9">
        <f t="shared" si="36"/>
        <v>-0.1</v>
      </c>
      <c r="AH93" s="9">
        <f t="shared" si="37"/>
        <v>0</v>
      </c>
      <c r="AJ93" t="s">
        <v>2</v>
      </c>
      <c r="AK93" t="s">
        <v>3</v>
      </c>
      <c r="AL93" s="9">
        <v>7.9838993127404022E-3</v>
      </c>
      <c r="AM93" s="9">
        <v>2.6612997709134678E-3</v>
      </c>
      <c r="AN93" s="9">
        <v>5.3609088045119052E-3</v>
      </c>
      <c r="AO93" s="9">
        <v>2.9274297480048145E-2</v>
      </c>
      <c r="AP93" s="9">
        <v>6.2043328333674557E-3</v>
      </c>
      <c r="AQ93" s="9">
        <v>1.3955723901003799E-2</v>
      </c>
      <c r="AR93" s="9">
        <v>1.1957835238390484</v>
      </c>
      <c r="AS93" s="9">
        <v>0.2840246241112343</v>
      </c>
      <c r="AT93" s="9">
        <v>2.8807852499538635E-2</v>
      </c>
      <c r="AU93" s="9">
        <v>5.5975541640724435E-2</v>
      </c>
      <c r="AV93" s="9">
        <v>0.20060519010858857</v>
      </c>
      <c r="AW93" s="9">
        <v>5.2484770964450554E-2</v>
      </c>
      <c r="AY93" s="5">
        <v>42.768395757601681</v>
      </c>
      <c r="AZ93" s="5">
        <v>40</v>
      </c>
      <c r="BA93" s="5">
        <f t="shared" si="40"/>
        <v>2.7683957576016809</v>
      </c>
      <c r="BC93" s="7">
        <v>0.25</v>
      </c>
      <c r="BD93" s="7">
        <f t="shared" si="38"/>
        <v>10.69209893940042</v>
      </c>
      <c r="BE93" s="5">
        <f t="shared" si="39"/>
        <v>10</v>
      </c>
      <c r="BF93" s="5">
        <f t="shared" si="41"/>
        <v>0.69209893940042022</v>
      </c>
    </row>
    <row r="94" spans="1:59" x14ac:dyDescent="0.25">
      <c r="B94" t="s">
        <v>4</v>
      </c>
      <c r="C94" s="9">
        <v>0</v>
      </c>
      <c r="D94" s="9">
        <v>0</v>
      </c>
      <c r="E94" s="9">
        <v>0</v>
      </c>
      <c r="F94" s="9">
        <v>0</v>
      </c>
      <c r="G94" s="9">
        <v>0</v>
      </c>
      <c r="H94" s="9">
        <v>0</v>
      </c>
      <c r="I94" s="9">
        <v>0.125</v>
      </c>
      <c r="J94" s="9">
        <v>0.31578947368421051</v>
      </c>
      <c r="K94" s="9">
        <v>0.08</v>
      </c>
      <c r="L94" s="9">
        <v>0.03</v>
      </c>
      <c r="M94" s="9">
        <v>0.05</v>
      </c>
      <c r="N94" s="9">
        <v>8.5106382978723402E-2</v>
      </c>
      <c r="P94">
        <v>10</v>
      </c>
      <c r="V94" t="s">
        <v>4</v>
      </c>
      <c r="W94" s="9">
        <f t="shared" si="26"/>
        <v>0</v>
      </c>
      <c r="X94" s="9">
        <f t="shared" si="27"/>
        <v>0</v>
      </c>
      <c r="Y94" s="9">
        <f t="shared" si="28"/>
        <v>0</v>
      </c>
      <c r="Z94" s="9">
        <f t="shared" si="29"/>
        <v>0</v>
      </c>
      <c r="AA94" s="9">
        <f t="shared" si="30"/>
        <v>0</v>
      </c>
      <c r="AB94" s="9">
        <f t="shared" si="31"/>
        <v>0</v>
      </c>
      <c r="AC94" s="9">
        <f t="shared" si="32"/>
        <v>-0.125</v>
      </c>
      <c r="AD94" s="9">
        <f t="shared" si="33"/>
        <v>0.68421052631578949</v>
      </c>
      <c r="AE94" s="9">
        <f t="shared" si="34"/>
        <v>-0.08</v>
      </c>
      <c r="AF94" s="9">
        <f t="shared" si="35"/>
        <v>-0.03</v>
      </c>
      <c r="AG94" s="9">
        <f t="shared" si="36"/>
        <v>-0.05</v>
      </c>
      <c r="AH94" s="9">
        <f t="shared" si="37"/>
        <v>-8.5106382978723402E-2</v>
      </c>
      <c r="AK94" t="s">
        <v>4</v>
      </c>
      <c r="AL94" s="9">
        <v>3.8962016996343177E-2</v>
      </c>
      <c r="AM94" s="9">
        <v>1.2987338998781062E-2</v>
      </c>
      <c r="AN94" s="9">
        <v>2.1307193918951979E-2</v>
      </c>
      <c r="AO94" s="9">
        <v>0.14286072898659166</v>
      </c>
      <c r="AP94" s="9">
        <v>2.6772141452494371E-2</v>
      </c>
      <c r="AQ94" s="9">
        <v>5.7588581109616267E-2</v>
      </c>
      <c r="AR94" s="9">
        <v>0.27982712185199649</v>
      </c>
      <c r="AS94" s="9">
        <v>1.5578912327715597</v>
      </c>
      <c r="AT94" s="9">
        <v>0.15004918506668349</v>
      </c>
      <c r="AU94" s="9">
        <v>0.24779768225580559</v>
      </c>
      <c r="AV94" s="9">
        <v>0.18898766422636223</v>
      </c>
      <c r="AW94" s="9">
        <v>0.20655233023714276</v>
      </c>
      <c r="AY94" s="5">
        <v>108.93063050409168</v>
      </c>
      <c r="AZ94" s="5">
        <v>95</v>
      </c>
      <c r="BA94" s="5">
        <f t="shared" si="40"/>
        <v>13.930630504091681</v>
      </c>
      <c r="BC94" s="7">
        <v>0.42105263157894735</v>
      </c>
      <c r="BD94" s="7">
        <f t="shared" si="38"/>
        <v>45.865528633301757</v>
      </c>
      <c r="BE94" s="5">
        <f t="shared" si="39"/>
        <v>40</v>
      </c>
      <c r="BF94" s="5">
        <f t="shared" si="41"/>
        <v>5.8655286333017571</v>
      </c>
    </row>
    <row r="95" spans="1:59" x14ac:dyDescent="0.25">
      <c r="B95" t="s">
        <v>5</v>
      </c>
      <c r="C95" s="9">
        <v>0</v>
      </c>
      <c r="D95" s="9">
        <v>0</v>
      </c>
      <c r="E95" s="9">
        <v>0</v>
      </c>
      <c r="F95" s="9">
        <v>0.7</v>
      </c>
      <c r="G95" s="9">
        <v>0</v>
      </c>
      <c r="H95" s="9">
        <v>0</v>
      </c>
      <c r="I95" s="9">
        <v>0</v>
      </c>
      <c r="J95" s="9">
        <v>0</v>
      </c>
      <c r="K95" s="9">
        <v>0.04</v>
      </c>
      <c r="L95" s="9">
        <v>0.39</v>
      </c>
      <c r="M95" s="9">
        <v>0</v>
      </c>
      <c r="N95" s="9">
        <v>0</v>
      </c>
      <c r="P95">
        <v>0</v>
      </c>
      <c r="V95" t="s">
        <v>5</v>
      </c>
      <c r="W95" s="9">
        <f t="shared" si="26"/>
        <v>0</v>
      </c>
      <c r="X95" s="9">
        <f t="shared" si="27"/>
        <v>0</v>
      </c>
      <c r="Y95" s="9">
        <f t="shared" si="28"/>
        <v>0</v>
      </c>
      <c r="Z95" s="9">
        <f t="shared" si="29"/>
        <v>-0.7</v>
      </c>
      <c r="AA95" s="9">
        <f t="shared" si="30"/>
        <v>0</v>
      </c>
      <c r="AB95" s="9">
        <f t="shared" si="31"/>
        <v>0</v>
      </c>
      <c r="AC95" s="9">
        <f t="shared" si="32"/>
        <v>0</v>
      </c>
      <c r="AD95" s="9">
        <f t="shared" si="33"/>
        <v>0</v>
      </c>
      <c r="AE95" s="9">
        <f t="shared" si="34"/>
        <v>0.96</v>
      </c>
      <c r="AF95" s="9">
        <f t="shared" si="35"/>
        <v>-0.39</v>
      </c>
      <c r="AG95" s="9">
        <f t="shared" si="36"/>
        <v>0</v>
      </c>
      <c r="AH95" s="9">
        <f t="shared" si="37"/>
        <v>0</v>
      </c>
      <c r="AK95" t="s">
        <v>5</v>
      </c>
      <c r="AL95" s="9">
        <v>0.21823865465753475</v>
      </c>
      <c r="AM95" s="9">
        <v>7.274621821917826E-2</v>
      </c>
      <c r="AN95" s="9">
        <v>1.0807025794171582E-2</v>
      </c>
      <c r="AO95" s="9">
        <v>0.80020840041096075</v>
      </c>
      <c r="AP95" s="9">
        <v>7.1579973638297753E-2</v>
      </c>
      <c r="AQ95" s="9">
        <v>8.7434039031331304E-2</v>
      </c>
      <c r="AR95" s="9">
        <v>0.26335931051821837</v>
      </c>
      <c r="AS95" s="9">
        <v>6.8230294742944772E-2</v>
      </c>
      <c r="AT95" s="9">
        <v>1.0520973655044852</v>
      </c>
      <c r="AU95" s="9">
        <v>0.44580571271979402</v>
      </c>
      <c r="AV95" s="9">
        <v>6.1909492424690786E-2</v>
      </c>
      <c r="AW95" s="9">
        <v>4.845795005181338E-2</v>
      </c>
      <c r="AY95" s="5">
        <v>87.435411212719558</v>
      </c>
      <c r="AZ95" s="5">
        <v>0</v>
      </c>
      <c r="BA95" s="5">
        <f t="shared" si="40"/>
        <v>87.435411212719558</v>
      </c>
      <c r="BC95" s="7">
        <v>0.78600000000000003</v>
      </c>
      <c r="BD95" s="7">
        <f t="shared" si="38"/>
        <v>68.724233213197579</v>
      </c>
      <c r="BE95" s="5">
        <f t="shared" si="39"/>
        <v>0</v>
      </c>
      <c r="BF95" s="5">
        <f t="shared" si="41"/>
        <v>68.724233213197579</v>
      </c>
    </row>
    <row r="96" spans="1:59" x14ac:dyDescent="0.25">
      <c r="B96" t="s">
        <v>6</v>
      </c>
      <c r="C96" s="10">
        <v>0</v>
      </c>
      <c r="D96" s="10">
        <v>0</v>
      </c>
      <c r="E96" s="10">
        <v>0</v>
      </c>
      <c r="F96" s="10">
        <v>0</v>
      </c>
      <c r="G96" s="10">
        <v>0</v>
      </c>
      <c r="H96" s="10">
        <v>0</v>
      </c>
      <c r="I96" s="10">
        <v>0</v>
      </c>
      <c r="J96" s="10">
        <v>0</v>
      </c>
      <c r="K96" s="10">
        <v>0</v>
      </c>
      <c r="L96" s="10">
        <v>0</v>
      </c>
      <c r="M96" s="10">
        <v>0</v>
      </c>
      <c r="N96" s="10">
        <v>0</v>
      </c>
      <c r="P96">
        <v>0</v>
      </c>
      <c r="V96" t="s">
        <v>6</v>
      </c>
      <c r="W96" s="9">
        <f t="shared" si="26"/>
        <v>0</v>
      </c>
      <c r="X96" s="9">
        <f t="shared" si="27"/>
        <v>0</v>
      </c>
      <c r="Y96" s="9">
        <f t="shared" si="28"/>
        <v>0</v>
      </c>
      <c r="Z96" s="9">
        <f t="shared" si="29"/>
        <v>0</v>
      </c>
      <c r="AA96" s="9">
        <f t="shared" si="30"/>
        <v>0</v>
      </c>
      <c r="AB96" s="9">
        <f t="shared" si="31"/>
        <v>0</v>
      </c>
      <c r="AC96" s="9">
        <f t="shared" si="32"/>
        <v>0</v>
      </c>
      <c r="AD96" s="9">
        <f t="shared" si="33"/>
        <v>0</v>
      </c>
      <c r="AE96" s="9">
        <f t="shared" si="34"/>
        <v>0</v>
      </c>
      <c r="AF96" s="9">
        <f t="shared" si="35"/>
        <v>1</v>
      </c>
      <c r="AG96" s="9">
        <f t="shared" si="36"/>
        <v>0</v>
      </c>
      <c r="AH96" s="9">
        <f t="shared" si="37"/>
        <v>0</v>
      </c>
      <c r="AK96" t="s">
        <v>6</v>
      </c>
      <c r="AL96" s="9">
        <v>0</v>
      </c>
      <c r="AM96" s="9">
        <v>0</v>
      </c>
      <c r="AN96" s="9">
        <v>0</v>
      </c>
      <c r="AO96" s="9">
        <v>0</v>
      </c>
      <c r="AP96" s="9">
        <v>0</v>
      </c>
      <c r="AQ96" s="9">
        <v>0</v>
      </c>
      <c r="AR96" s="9">
        <v>0</v>
      </c>
      <c r="AS96" s="9">
        <v>0</v>
      </c>
      <c r="AT96" s="9">
        <v>0</v>
      </c>
      <c r="AU96" s="9">
        <v>1</v>
      </c>
      <c r="AV96" s="9">
        <v>0</v>
      </c>
      <c r="AW96" s="9">
        <v>0</v>
      </c>
      <c r="AY96" s="5">
        <v>0</v>
      </c>
      <c r="AZ96" s="5">
        <v>0</v>
      </c>
      <c r="BA96" s="5">
        <f t="shared" si="40"/>
        <v>0</v>
      </c>
      <c r="BC96" s="7">
        <v>0.1789</v>
      </c>
      <c r="BD96" s="7">
        <f t="shared" si="38"/>
        <v>0</v>
      </c>
      <c r="BE96" s="5">
        <f t="shared" si="39"/>
        <v>0</v>
      </c>
      <c r="BF96" s="5">
        <f t="shared" si="41"/>
        <v>0</v>
      </c>
    </row>
    <row r="97" spans="1:59" x14ac:dyDescent="0.25">
      <c r="B97" t="s">
        <v>7</v>
      </c>
      <c r="C97" s="9">
        <v>0</v>
      </c>
      <c r="D97" s="9">
        <v>0</v>
      </c>
      <c r="E97" s="9">
        <v>0</v>
      </c>
      <c r="F97" s="9">
        <v>0</v>
      </c>
      <c r="G97" s="9">
        <v>0</v>
      </c>
      <c r="H97" s="9">
        <v>0</v>
      </c>
      <c r="I97" s="9">
        <v>0</v>
      </c>
      <c r="J97" s="9">
        <v>0</v>
      </c>
      <c r="K97" s="9">
        <v>0</v>
      </c>
      <c r="L97" s="9">
        <v>0</v>
      </c>
      <c r="M97" s="9">
        <v>0.3</v>
      </c>
      <c r="N97" s="9">
        <v>6.3829787234042548E-2</v>
      </c>
      <c r="P97">
        <v>110</v>
      </c>
      <c r="V97" t="s">
        <v>7</v>
      </c>
      <c r="W97" s="9">
        <f t="shared" si="26"/>
        <v>0</v>
      </c>
      <c r="X97" s="9">
        <f t="shared" si="27"/>
        <v>0</v>
      </c>
      <c r="Y97" s="9">
        <f t="shared" si="28"/>
        <v>0</v>
      </c>
      <c r="Z97" s="9">
        <f t="shared" si="29"/>
        <v>0</v>
      </c>
      <c r="AA97" s="9">
        <f t="shared" si="30"/>
        <v>0</v>
      </c>
      <c r="AB97" s="9">
        <f t="shared" si="31"/>
        <v>0</v>
      </c>
      <c r="AC97" s="9">
        <f t="shared" si="32"/>
        <v>0</v>
      </c>
      <c r="AD97" s="9">
        <f t="shared" si="33"/>
        <v>0</v>
      </c>
      <c r="AE97" s="9">
        <f t="shared" si="34"/>
        <v>0</v>
      </c>
      <c r="AF97" s="9">
        <f t="shared" si="35"/>
        <v>0</v>
      </c>
      <c r="AG97" s="9">
        <f t="shared" si="36"/>
        <v>0.7</v>
      </c>
      <c r="AH97" s="9">
        <f t="shared" si="37"/>
        <v>-6.3829787234042548E-2</v>
      </c>
      <c r="AK97" t="s">
        <v>7</v>
      </c>
      <c r="AL97" s="9">
        <v>8.3401447817261394E-3</v>
      </c>
      <c r="AM97" s="9">
        <v>2.7800482605753801E-3</v>
      </c>
      <c r="AN97" s="9">
        <v>1.3265014272712889E-2</v>
      </c>
      <c r="AO97" s="9">
        <v>3.058053086632918E-2</v>
      </c>
      <c r="AP97" s="9">
        <v>1.2016109998553071E-2</v>
      </c>
      <c r="AQ97" s="9">
        <v>3.1183245539652297E-2</v>
      </c>
      <c r="AR97" s="9">
        <v>2.1273535930625653E-2</v>
      </c>
      <c r="AS97" s="9">
        <v>2.5387198702416635E-2</v>
      </c>
      <c r="AT97" s="9">
        <v>1.5148943476199656E-2</v>
      </c>
      <c r="AU97" s="9">
        <v>9.8526491057698395E-2</v>
      </c>
      <c r="AV97" s="9">
        <v>1.4568938383558938</v>
      </c>
      <c r="AW97" s="9">
        <v>0.13310648766976965</v>
      </c>
      <c r="AY97" s="5">
        <v>202.22773050413312</v>
      </c>
      <c r="AZ97" s="5">
        <v>200</v>
      </c>
      <c r="BA97" s="5">
        <f t="shared" si="40"/>
        <v>2.2277305041331203</v>
      </c>
      <c r="BC97" s="7">
        <v>0.35</v>
      </c>
      <c r="BD97" s="7">
        <f t="shared" si="38"/>
        <v>70.779705676446582</v>
      </c>
      <c r="BE97" s="5">
        <f t="shared" si="39"/>
        <v>70</v>
      </c>
      <c r="BF97" s="5">
        <f t="shared" si="41"/>
        <v>0.77970567644658217</v>
      </c>
    </row>
    <row r="98" spans="1:59" x14ac:dyDescent="0.25">
      <c r="B98" t="s">
        <v>8</v>
      </c>
      <c r="C98" s="9">
        <v>0</v>
      </c>
      <c r="D98" s="9">
        <v>0</v>
      </c>
      <c r="E98" s="9">
        <v>9.3999999999999972E-2</v>
      </c>
      <c r="F98" s="9">
        <v>0</v>
      </c>
      <c r="G98" s="9">
        <v>0</v>
      </c>
      <c r="H98" s="9">
        <v>0.13207547169811321</v>
      </c>
      <c r="I98" s="9">
        <v>0</v>
      </c>
      <c r="J98" s="9">
        <v>0.10526315789473684</v>
      </c>
      <c r="K98" s="9">
        <v>9.3999999999999972E-2</v>
      </c>
      <c r="L98" s="9">
        <v>0.69009999999999994</v>
      </c>
      <c r="M98" s="9">
        <v>0.1</v>
      </c>
      <c r="N98" s="9">
        <v>0.25531914893617019</v>
      </c>
      <c r="P98">
        <v>250</v>
      </c>
      <c r="V98" t="s">
        <v>8</v>
      </c>
      <c r="W98" s="9">
        <f t="shared" si="26"/>
        <v>0</v>
      </c>
      <c r="X98" s="9">
        <f t="shared" si="27"/>
        <v>0</v>
      </c>
      <c r="Y98" s="9">
        <f t="shared" si="28"/>
        <v>-9.3999999999999972E-2</v>
      </c>
      <c r="Z98" s="9">
        <f t="shared" si="29"/>
        <v>0</v>
      </c>
      <c r="AA98" s="9">
        <f t="shared" si="30"/>
        <v>0</v>
      </c>
      <c r="AB98" s="9">
        <f t="shared" si="31"/>
        <v>-0.13207547169811321</v>
      </c>
      <c r="AC98" s="9">
        <f t="shared" si="32"/>
        <v>0</v>
      </c>
      <c r="AD98" s="9">
        <f t="shared" si="33"/>
        <v>-0.10526315789473684</v>
      </c>
      <c r="AE98" s="9">
        <f t="shared" si="34"/>
        <v>-9.3999999999999972E-2</v>
      </c>
      <c r="AF98" s="9">
        <f t="shared" si="35"/>
        <v>-0.69009999999999994</v>
      </c>
      <c r="AG98" s="9">
        <f t="shared" si="36"/>
        <v>-0.1</v>
      </c>
      <c r="AH98" s="9">
        <f t="shared" si="37"/>
        <v>0.74468085106382986</v>
      </c>
      <c r="AK98" t="s">
        <v>8</v>
      </c>
      <c r="AL98" s="9">
        <v>9.1463587772929997E-2</v>
      </c>
      <c r="AM98" s="9">
        <v>3.0487862590976668E-2</v>
      </c>
      <c r="AN98" s="9">
        <v>0.14547298985741802</v>
      </c>
      <c r="AO98" s="9">
        <v>0.33536648850074335</v>
      </c>
      <c r="AP98" s="9">
        <v>0.13177667298413201</v>
      </c>
      <c r="AQ98" s="9">
        <v>0.34197625941818688</v>
      </c>
      <c r="AR98" s="9">
        <v>0.23329977737252799</v>
      </c>
      <c r="AS98" s="9">
        <v>0.27841294576983577</v>
      </c>
      <c r="AT98" s="9">
        <v>0.16613341345565624</v>
      </c>
      <c r="AU98" s="9">
        <v>1.0805071852660924</v>
      </c>
      <c r="AV98" s="9">
        <v>0.31060242730296767</v>
      </c>
      <c r="AW98" s="9">
        <v>1.4597344814451405</v>
      </c>
      <c r="AY98" s="5">
        <v>494.43077786199331</v>
      </c>
      <c r="AZ98" s="5">
        <v>470</v>
      </c>
      <c r="BA98" s="5">
        <f t="shared" si="40"/>
        <v>24.430777861993306</v>
      </c>
      <c r="BC98" s="7">
        <v>0.46808510638297873</v>
      </c>
      <c r="BD98" s="7">
        <f t="shared" si="38"/>
        <v>231.43568325455007</v>
      </c>
      <c r="BE98" s="5">
        <f t="shared" si="39"/>
        <v>220</v>
      </c>
      <c r="BF98" s="5">
        <f t="shared" si="41"/>
        <v>11.435683254550071</v>
      </c>
    </row>
    <row r="100" spans="1:59" x14ac:dyDescent="0.25">
      <c r="B100" t="s">
        <v>15</v>
      </c>
      <c r="C100">
        <v>0.5</v>
      </c>
      <c r="D100">
        <v>0.4</v>
      </c>
      <c r="E100">
        <v>0.78600000000000003</v>
      </c>
      <c r="F100">
        <v>0.217</v>
      </c>
      <c r="G100">
        <v>0.29411764705882354</v>
      </c>
      <c r="H100">
        <v>0.39622641509433965</v>
      </c>
      <c r="I100">
        <v>0.25</v>
      </c>
      <c r="J100">
        <v>0.42105263157894735</v>
      </c>
      <c r="K100">
        <v>0.78600000000000003</v>
      </c>
      <c r="L100" s="4">
        <v>0.1789</v>
      </c>
      <c r="M100">
        <v>0.35</v>
      </c>
      <c r="N100">
        <v>0.46808510638297873</v>
      </c>
      <c r="P100">
        <f>SUM(P87:P99)</f>
        <v>660</v>
      </c>
      <c r="AY100" s="5">
        <f>SUM(AY87:AY99)</f>
        <v>1772.0048187413063</v>
      </c>
      <c r="AZ100" s="5">
        <f t="shared" ref="AZ100:BA100" si="42">SUM(AZ87:AZ99)</f>
        <v>1645</v>
      </c>
      <c r="BA100" s="5">
        <f t="shared" si="42"/>
        <v>127.00481874130617</v>
      </c>
      <c r="BD100" s="5">
        <f>SUM(BD87:BD99)</f>
        <v>739.861006447092</v>
      </c>
      <c r="BE100" s="5">
        <f t="shared" ref="BE100:BF100" si="43">SUM(BE87:BE99)</f>
        <v>660</v>
      </c>
      <c r="BF100" s="5">
        <f t="shared" si="43"/>
        <v>79.861006447091995</v>
      </c>
    </row>
    <row r="101" spans="1:59" x14ac:dyDescent="0.25">
      <c r="AK101" s="1" t="s">
        <v>39</v>
      </c>
      <c r="AL101" cm="1">
        <f t="array" ref="AL101:AW101">MMULT(C100:N100,_xlfn.ANCHORARRAY(AL87))</f>
        <v>1.1993329517740592</v>
      </c>
      <c r="AM101">
        <v>1.0664443172580198</v>
      </c>
      <c r="AN101">
        <v>1.009870828588231</v>
      </c>
      <c r="AO101">
        <v>1.7308874898382172</v>
      </c>
      <c r="AP101">
        <v>1.0653791027791173</v>
      </c>
      <c r="AQ101">
        <v>1.0798597531358174</v>
      </c>
      <c r="AR101">
        <v>1.2405448696756116</v>
      </c>
      <c r="AS101">
        <v>1.0623196017812131</v>
      </c>
      <c r="AT101">
        <v>1.0095271022984966</v>
      </c>
      <c r="AU101">
        <v>1.325129057835039</v>
      </c>
      <c r="AV101">
        <v>1.0565463615380719</v>
      </c>
      <c r="AW101">
        <v>1.0442601070644675</v>
      </c>
    </row>
    <row r="102" spans="1:59" x14ac:dyDescent="0.25">
      <c r="B102" t="s">
        <v>27</v>
      </c>
      <c r="C102">
        <f t="shared" ref="C102:N102" si="44">SUM(C87:C101)</f>
        <v>1</v>
      </c>
      <c r="D102">
        <f t="shared" si="44"/>
        <v>1</v>
      </c>
      <c r="E102">
        <f t="shared" si="44"/>
        <v>1</v>
      </c>
      <c r="F102">
        <f t="shared" si="44"/>
        <v>1.6659999999999999</v>
      </c>
      <c r="G102">
        <f t="shared" si="44"/>
        <v>1</v>
      </c>
      <c r="H102">
        <f t="shared" si="44"/>
        <v>1</v>
      </c>
      <c r="I102">
        <f t="shared" si="44"/>
        <v>1</v>
      </c>
      <c r="J102">
        <f t="shared" si="44"/>
        <v>1</v>
      </c>
      <c r="K102">
        <f t="shared" si="44"/>
        <v>1</v>
      </c>
      <c r="L102">
        <f t="shared" si="44"/>
        <v>1.2890000000000001</v>
      </c>
      <c r="M102">
        <f t="shared" si="44"/>
        <v>1</v>
      </c>
      <c r="N102">
        <f t="shared" si="44"/>
        <v>1</v>
      </c>
    </row>
    <row r="106" spans="1:59" ht="21" x14ac:dyDescent="0.35">
      <c r="A106" s="22" t="s">
        <v>40</v>
      </c>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row>
    <row r="108" spans="1:59" x14ac:dyDescent="0.25">
      <c r="A108" s="1" t="s">
        <v>68</v>
      </c>
    </row>
    <row r="109" spans="1:59" ht="19.5" x14ac:dyDescent="0.3">
      <c r="A109" s="11" t="s">
        <v>47</v>
      </c>
      <c r="C109" t="s">
        <v>1</v>
      </c>
      <c r="I109" t="s">
        <v>2</v>
      </c>
    </row>
    <row r="110" spans="1:59" x14ac:dyDescent="0.25">
      <c r="A110" s="1"/>
      <c r="C110" t="s">
        <v>3</v>
      </c>
      <c r="D110" t="s">
        <v>4</v>
      </c>
      <c r="E110" t="s">
        <v>5</v>
      </c>
      <c r="F110" t="s">
        <v>6</v>
      </c>
      <c r="G110" t="s">
        <v>7</v>
      </c>
      <c r="H110" t="s">
        <v>8</v>
      </c>
      <c r="I110" t="s">
        <v>3</v>
      </c>
      <c r="J110" t="s">
        <v>4</v>
      </c>
      <c r="K110" t="s">
        <v>5</v>
      </c>
      <c r="L110" t="s">
        <v>6</v>
      </c>
      <c r="M110" t="s">
        <v>7</v>
      </c>
      <c r="N110" t="s">
        <v>8</v>
      </c>
    </row>
    <row r="111" spans="1:59" x14ac:dyDescent="0.25">
      <c r="A111" t="s">
        <v>1</v>
      </c>
      <c r="B111" t="s">
        <v>3</v>
      </c>
      <c r="C111" s="9">
        <f t="shared" ref="C111:N111" si="45">C87*C$125</f>
        <v>0</v>
      </c>
      <c r="D111" s="9">
        <f t="shared" si="45"/>
        <v>20.595133036092637</v>
      </c>
      <c r="E111" s="9">
        <f t="shared" si="45"/>
        <v>0</v>
      </c>
      <c r="F111" s="9">
        <f t="shared" si="45"/>
        <v>0</v>
      </c>
      <c r="G111" s="9">
        <f t="shared" si="45"/>
        <v>0</v>
      </c>
      <c r="H111" s="9">
        <f t="shared" si="45"/>
        <v>0</v>
      </c>
      <c r="I111" s="9">
        <f t="shared" si="45"/>
        <v>0</v>
      </c>
      <c r="J111" s="9">
        <f t="shared" si="45"/>
        <v>0</v>
      </c>
      <c r="K111" s="9">
        <f t="shared" si="45"/>
        <v>0</v>
      </c>
      <c r="L111" s="9">
        <f t="shared" si="45"/>
        <v>0</v>
      </c>
      <c r="M111" s="9">
        <f t="shared" si="45"/>
        <v>0</v>
      </c>
      <c r="N111" s="9">
        <f t="shared" si="45"/>
        <v>0</v>
      </c>
    </row>
    <row r="112" spans="1:59" x14ac:dyDescent="0.25">
      <c r="B112" t="s">
        <v>4</v>
      </c>
      <c r="C112" s="9">
        <f t="shared" ref="C112:N112" si="46">C88*C$125</f>
        <v>5.1487832590231601</v>
      </c>
      <c r="D112" s="9">
        <f t="shared" si="46"/>
        <v>41.190266072185274</v>
      </c>
      <c r="E112" s="9">
        <f t="shared" si="46"/>
        <v>0</v>
      </c>
      <c r="F112" s="9">
        <f t="shared" si="46"/>
        <v>14.269459109915829</v>
      </c>
      <c r="G112" s="9">
        <f t="shared" si="46"/>
        <v>0</v>
      </c>
      <c r="H112" s="9">
        <f t="shared" si="46"/>
        <v>22.367156739338917</v>
      </c>
      <c r="I112" s="9">
        <f t="shared" si="46"/>
        <v>0</v>
      </c>
      <c r="J112" s="9">
        <f t="shared" si="46"/>
        <v>0</v>
      </c>
      <c r="K112" s="9">
        <f t="shared" si="46"/>
        <v>0</v>
      </c>
      <c r="L112" s="9">
        <f t="shared" si="46"/>
        <v>0</v>
      </c>
      <c r="M112" s="9">
        <f t="shared" si="46"/>
        <v>0</v>
      </c>
      <c r="N112" s="9">
        <f t="shared" si="46"/>
        <v>0</v>
      </c>
    </row>
    <row r="113" spans="1:19" x14ac:dyDescent="0.25">
      <c r="B113" t="s">
        <v>5</v>
      </c>
      <c r="C113" s="9">
        <f t="shared" ref="C113:N113" si="47">C89*C$125</f>
        <v>0</v>
      </c>
      <c r="D113" s="9">
        <f t="shared" si="47"/>
        <v>0</v>
      </c>
      <c r="E113" s="9">
        <f t="shared" si="47"/>
        <v>0</v>
      </c>
      <c r="F113" s="9">
        <f t="shared" si="47"/>
        <v>0</v>
      </c>
      <c r="G113" s="9">
        <f t="shared" si="47"/>
        <v>0</v>
      </c>
      <c r="H113" s="9">
        <f t="shared" si="47"/>
        <v>0</v>
      </c>
      <c r="I113" s="9">
        <f t="shared" si="47"/>
        <v>0</v>
      </c>
      <c r="J113" s="9">
        <f t="shared" si="47"/>
        <v>0</v>
      </c>
      <c r="K113" s="9">
        <f t="shared" si="47"/>
        <v>0</v>
      </c>
      <c r="L113" s="9">
        <f t="shared" si="47"/>
        <v>0</v>
      </c>
      <c r="M113" s="9">
        <f t="shared" si="47"/>
        <v>0</v>
      </c>
      <c r="N113" s="9">
        <f t="shared" si="47"/>
        <v>0</v>
      </c>
    </row>
    <row r="114" spans="1:19" x14ac:dyDescent="0.25">
      <c r="B114" t="s">
        <v>6</v>
      </c>
      <c r="C114" s="9">
        <f t="shared" ref="C114:N114" si="48">C90*C$125</f>
        <v>5.1487832590231601</v>
      </c>
      <c r="D114" s="9">
        <f t="shared" si="48"/>
        <v>0</v>
      </c>
      <c r="E114" s="9">
        <f t="shared" si="48"/>
        <v>0</v>
      </c>
      <c r="F114" s="9">
        <f t="shared" si="48"/>
        <v>0</v>
      </c>
      <c r="G114" s="9">
        <f t="shared" si="48"/>
        <v>0</v>
      </c>
      <c r="H114" s="9">
        <f t="shared" si="48"/>
        <v>33.550735109008379</v>
      </c>
      <c r="I114" s="9">
        <f t="shared" si="48"/>
        <v>10.69209893940042</v>
      </c>
      <c r="J114" s="9">
        <f t="shared" si="48"/>
        <v>0</v>
      </c>
      <c r="K114" s="9">
        <f t="shared" si="48"/>
        <v>0</v>
      </c>
      <c r="L114" s="9">
        <f t="shared" si="48"/>
        <v>0</v>
      </c>
      <c r="M114" s="9">
        <f t="shared" si="48"/>
        <v>0</v>
      </c>
      <c r="N114" s="9">
        <f t="shared" si="48"/>
        <v>10.51980378429773</v>
      </c>
    </row>
    <row r="115" spans="1:19" x14ac:dyDescent="0.25">
      <c r="B115" t="s">
        <v>7</v>
      </c>
      <c r="C115" s="9">
        <f t="shared" ref="C115:N115" si="49">C91*C$125</f>
        <v>0</v>
      </c>
      <c r="D115" s="9">
        <f t="shared" si="49"/>
        <v>0</v>
      </c>
      <c r="E115" s="9">
        <f t="shared" si="49"/>
        <v>0</v>
      </c>
      <c r="F115" s="9">
        <f t="shared" si="49"/>
        <v>0</v>
      </c>
      <c r="G115" s="9">
        <f t="shared" si="49"/>
        <v>0</v>
      </c>
      <c r="H115" s="9">
        <f t="shared" si="49"/>
        <v>0</v>
      </c>
      <c r="I115" s="9">
        <f t="shared" si="49"/>
        <v>0</v>
      </c>
      <c r="J115" s="9">
        <f t="shared" si="49"/>
        <v>0</v>
      </c>
      <c r="K115" s="9">
        <f t="shared" si="49"/>
        <v>0</v>
      </c>
      <c r="L115" s="9">
        <f t="shared" si="49"/>
        <v>0</v>
      </c>
      <c r="M115" s="9">
        <f t="shared" si="49"/>
        <v>0</v>
      </c>
      <c r="N115" s="9">
        <f t="shared" si="49"/>
        <v>0</v>
      </c>
    </row>
    <row r="116" spans="1:19" x14ac:dyDescent="0.25">
      <c r="B116" t="s">
        <v>8</v>
      </c>
      <c r="C116" s="9">
        <f t="shared" ref="C116:N116" si="50">C92*C$125</f>
        <v>0</v>
      </c>
      <c r="D116" s="9">
        <f t="shared" si="50"/>
        <v>0</v>
      </c>
      <c r="E116" s="9">
        <f t="shared" si="50"/>
        <v>0</v>
      </c>
      <c r="F116" s="9">
        <f t="shared" si="50"/>
        <v>75.544195287789691</v>
      </c>
      <c r="G116" s="9">
        <f t="shared" si="50"/>
        <v>0</v>
      </c>
      <c r="H116" s="9">
        <f t="shared" si="50"/>
        <v>223.67156739338918</v>
      </c>
      <c r="I116" s="9">
        <f t="shared" si="50"/>
        <v>10.69209893940042</v>
      </c>
      <c r="J116" s="9">
        <f t="shared" si="50"/>
        <v>0</v>
      </c>
      <c r="K116" s="9">
        <f t="shared" si="50"/>
        <v>0</v>
      </c>
      <c r="L116" s="9">
        <f t="shared" si="50"/>
        <v>0</v>
      </c>
      <c r="M116" s="9">
        <f t="shared" si="50"/>
        <v>20.222773050413313</v>
      </c>
      <c r="N116" s="9">
        <f t="shared" si="50"/>
        <v>52.59901892148865</v>
      </c>
    </row>
    <row r="117" spans="1:19" x14ac:dyDescent="0.25">
      <c r="A117" t="s">
        <v>2</v>
      </c>
      <c r="B117" t="s">
        <v>3</v>
      </c>
      <c r="C117" s="9">
        <f t="shared" ref="C117:N117" si="51">C93*C$125</f>
        <v>0</v>
      </c>
      <c r="D117" s="9">
        <f t="shared" si="51"/>
        <v>0</v>
      </c>
      <c r="E117" s="9">
        <f t="shared" si="51"/>
        <v>0</v>
      </c>
      <c r="F117" s="9">
        <f t="shared" si="51"/>
        <v>0</v>
      </c>
      <c r="G117" s="9">
        <f t="shared" si="51"/>
        <v>0</v>
      </c>
      <c r="H117" s="9">
        <f t="shared" si="51"/>
        <v>0</v>
      </c>
      <c r="I117" s="9">
        <f t="shared" si="51"/>
        <v>5.3460494697002101</v>
      </c>
      <c r="J117" s="9">
        <f t="shared" si="51"/>
        <v>17.19957323748816</v>
      </c>
      <c r="K117" s="9">
        <f t="shared" si="51"/>
        <v>0</v>
      </c>
      <c r="L117" s="9">
        <f t="shared" si="51"/>
        <v>0</v>
      </c>
      <c r="M117" s="9">
        <f t="shared" si="51"/>
        <v>20.222773050413313</v>
      </c>
      <c r="N117" s="9">
        <f t="shared" si="51"/>
        <v>0</v>
      </c>
    </row>
    <row r="118" spans="1:19" x14ac:dyDescent="0.25">
      <c r="B118" t="s">
        <v>4</v>
      </c>
      <c r="C118" s="9">
        <f t="shared" ref="C118:N118" si="52">C94*C$125</f>
        <v>0</v>
      </c>
      <c r="D118" s="9">
        <f t="shared" si="52"/>
        <v>0</v>
      </c>
      <c r="E118" s="9">
        <f t="shared" si="52"/>
        <v>0</v>
      </c>
      <c r="F118" s="9">
        <f t="shared" si="52"/>
        <v>0</v>
      </c>
      <c r="G118" s="9">
        <f t="shared" si="52"/>
        <v>0</v>
      </c>
      <c r="H118" s="9">
        <f t="shared" si="52"/>
        <v>0</v>
      </c>
      <c r="I118" s="9">
        <f t="shared" si="52"/>
        <v>5.3460494697002101</v>
      </c>
      <c r="J118" s="9">
        <f t="shared" si="52"/>
        <v>34.39914647497632</v>
      </c>
      <c r="K118" s="9">
        <f t="shared" si="52"/>
        <v>6.9948328970175648</v>
      </c>
      <c r="L118" s="9">
        <f t="shared" si="52"/>
        <v>0</v>
      </c>
      <c r="M118" s="9">
        <f t="shared" si="52"/>
        <v>10.111386525206656</v>
      </c>
      <c r="N118" s="9">
        <f t="shared" si="52"/>
        <v>42.079215137190921</v>
      </c>
    </row>
    <row r="119" spans="1:19" x14ac:dyDescent="0.25">
      <c r="B119" t="s">
        <v>5</v>
      </c>
      <c r="C119" s="9">
        <f t="shared" ref="C119:N119" si="53">C95*C$125</f>
        <v>0</v>
      </c>
      <c r="D119" s="9">
        <f t="shared" si="53"/>
        <v>0</v>
      </c>
      <c r="E119" s="9">
        <f t="shared" si="53"/>
        <v>0</v>
      </c>
      <c r="F119" s="9">
        <f t="shared" si="53"/>
        <v>83.937994764210757</v>
      </c>
      <c r="G119" s="9">
        <f t="shared" si="53"/>
        <v>0</v>
      </c>
      <c r="H119" s="9">
        <f t="shared" si="53"/>
        <v>0</v>
      </c>
      <c r="I119" s="9">
        <f t="shared" si="53"/>
        <v>0</v>
      </c>
      <c r="J119" s="9">
        <f t="shared" si="53"/>
        <v>0</v>
      </c>
      <c r="K119" s="9">
        <f t="shared" si="53"/>
        <v>3.4974164485087824</v>
      </c>
      <c r="L119" s="9">
        <f t="shared" si="53"/>
        <v>0</v>
      </c>
      <c r="M119" s="9">
        <f t="shared" si="53"/>
        <v>0</v>
      </c>
      <c r="N119" s="9">
        <f t="shared" si="53"/>
        <v>0</v>
      </c>
    </row>
    <row r="120" spans="1:19" x14ac:dyDescent="0.25">
      <c r="B120" t="s">
        <v>6</v>
      </c>
      <c r="C120" s="9">
        <f t="shared" ref="C120:N120" si="54">C96*C$125</f>
        <v>0</v>
      </c>
      <c r="D120" s="9">
        <f t="shared" si="54"/>
        <v>0</v>
      </c>
      <c r="E120" s="9">
        <f t="shared" si="54"/>
        <v>0</v>
      </c>
      <c r="F120" s="9">
        <f t="shared" si="54"/>
        <v>0</v>
      </c>
      <c r="G120" s="9">
        <f t="shared" si="54"/>
        <v>0</v>
      </c>
      <c r="H120" s="9">
        <f t="shared" si="54"/>
        <v>0</v>
      </c>
      <c r="I120" s="9">
        <f t="shared" si="54"/>
        <v>0</v>
      </c>
      <c r="J120" s="9">
        <f t="shared" si="54"/>
        <v>0</v>
      </c>
      <c r="K120" s="9">
        <f t="shared" si="54"/>
        <v>0</v>
      </c>
      <c r="L120" s="9">
        <f t="shared" si="54"/>
        <v>0</v>
      </c>
      <c r="M120" s="9">
        <f t="shared" si="54"/>
        <v>0</v>
      </c>
      <c r="N120" s="9">
        <f t="shared" si="54"/>
        <v>0</v>
      </c>
    </row>
    <row r="121" spans="1:19" x14ac:dyDescent="0.25">
      <c r="B121" t="s">
        <v>7</v>
      </c>
      <c r="C121" s="9">
        <f t="shared" ref="C121:N121" si="55">C97*C$125</f>
        <v>0</v>
      </c>
      <c r="D121" s="9">
        <f t="shared" si="55"/>
        <v>0</v>
      </c>
      <c r="E121" s="9">
        <f t="shared" si="55"/>
        <v>0</v>
      </c>
      <c r="F121" s="9">
        <f t="shared" si="55"/>
        <v>0</v>
      </c>
      <c r="G121" s="9">
        <f t="shared" si="55"/>
        <v>0</v>
      </c>
      <c r="H121" s="9">
        <f t="shared" si="55"/>
        <v>0</v>
      </c>
      <c r="I121" s="9">
        <f t="shared" si="55"/>
        <v>0</v>
      </c>
      <c r="J121" s="9">
        <f t="shared" si="55"/>
        <v>0</v>
      </c>
      <c r="K121" s="9">
        <f t="shared" si="55"/>
        <v>0</v>
      </c>
      <c r="L121" s="9">
        <f t="shared" si="55"/>
        <v>0</v>
      </c>
      <c r="M121" s="9">
        <f t="shared" si="55"/>
        <v>60.668319151239935</v>
      </c>
      <c r="N121" s="9">
        <f t="shared" si="55"/>
        <v>31.559411352893186</v>
      </c>
    </row>
    <row r="122" spans="1:19" x14ac:dyDescent="0.25">
      <c r="B122" t="s">
        <v>8</v>
      </c>
      <c r="C122" s="9">
        <f t="shared" ref="C122:N122" si="56">C98*C$125</f>
        <v>0</v>
      </c>
      <c r="D122" s="9">
        <f t="shared" si="56"/>
        <v>0</v>
      </c>
      <c r="E122" s="9">
        <f t="shared" si="56"/>
        <v>0</v>
      </c>
      <c r="F122" s="9">
        <f t="shared" si="56"/>
        <v>0</v>
      </c>
      <c r="G122" s="9">
        <f t="shared" si="56"/>
        <v>0</v>
      </c>
      <c r="H122" s="9">
        <f t="shared" si="56"/>
        <v>78.285048587686205</v>
      </c>
      <c r="I122" s="9">
        <f t="shared" si="56"/>
        <v>0</v>
      </c>
      <c r="J122" s="9">
        <f t="shared" si="56"/>
        <v>11.466382158325439</v>
      </c>
      <c r="K122" s="9">
        <f t="shared" si="56"/>
        <v>8.2189286539956363</v>
      </c>
      <c r="L122" s="9">
        <f t="shared" si="56"/>
        <v>0</v>
      </c>
      <c r="M122" s="9">
        <f t="shared" si="56"/>
        <v>20.222773050413313</v>
      </c>
      <c r="N122" s="9">
        <f t="shared" si="56"/>
        <v>126.23764541157274</v>
      </c>
    </row>
    <row r="124" spans="1:19" x14ac:dyDescent="0.25">
      <c r="A124" s="1"/>
      <c r="C124" s="9"/>
      <c r="D124" s="9"/>
      <c r="E124" s="9"/>
      <c r="F124" s="9"/>
      <c r="G124" s="9"/>
      <c r="H124" s="9"/>
      <c r="I124" s="9"/>
      <c r="J124" s="9"/>
      <c r="K124" s="9"/>
      <c r="L124" s="9"/>
      <c r="M124" s="9"/>
      <c r="N124" s="9"/>
    </row>
    <row r="125" spans="1:19" x14ac:dyDescent="0.25">
      <c r="B125" t="str" cm="1">
        <f t="array" ref="B125:N125">TRANSPOSE(AY86:AY98)</f>
        <v>x*</v>
      </c>
      <c r="C125">
        <v>20.595133036092641</v>
      </c>
      <c r="D125">
        <v>102.97566518046318</v>
      </c>
      <c r="E125">
        <v>0</v>
      </c>
      <c r="F125">
        <v>119.91142109172966</v>
      </c>
      <c r="G125">
        <v>0</v>
      </c>
      <c r="H125">
        <v>592.72965359248133</v>
      </c>
      <c r="I125">
        <v>42.768395757601681</v>
      </c>
      <c r="J125">
        <v>108.93063050409168</v>
      </c>
      <c r="K125">
        <v>87.435411212719558</v>
      </c>
      <c r="L125">
        <v>0</v>
      </c>
      <c r="M125">
        <v>202.22773050413312</v>
      </c>
      <c r="N125">
        <v>494.43077786199331</v>
      </c>
    </row>
    <row r="128" spans="1:19" ht="21" x14ac:dyDescent="0.35">
      <c r="A128" s="24" t="s">
        <v>69</v>
      </c>
      <c r="B128" s="17"/>
      <c r="C128" s="17"/>
      <c r="D128" s="17"/>
      <c r="E128" s="17"/>
      <c r="F128" s="17"/>
      <c r="G128" s="17"/>
      <c r="H128" s="17"/>
      <c r="I128" s="17"/>
      <c r="J128" s="17"/>
      <c r="K128" s="17"/>
      <c r="L128" s="17"/>
      <c r="M128" s="17"/>
      <c r="N128" s="17"/>
      <c r="O128" s="17"/>
      <c r="P128" s="17"/>
      <c r="Q128" s="17"/>
      <c r="R128" s="17"/>
      <c r="S128" s="17"/>
    </row>
    <row r="130" spans="1:59" ht="21" x14ac:dyDescent="0.35">
      <c r="A130" s="22" t="s">
        <v>90</v>
      </c>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23"/>
      <c r="BD130" s="23"/>
      <c r="BE130" s="23"/>
      <c r="BF130" s="23"/>
      <c r="BG130" s="23"/>
    </row>
    <row r="131" spans="1:59" ht="15.75" x14ac:dyDescent="0.25">
      <c r="A131" s="12"/>
    </row>
    <row r="132" spans="1:59" ht="15.75" x14ac:dyDescent="0.25">
      <c r="A132" s="12" t="s">
        <v>70</v>
      </c>
      <c r="Z132" s="12" t="s">
        <v>71</v>
      </c>
    </row>
    <row r="133" spans="1:59" ht="18.75" x14ac:dyDescent="0.3">
      <c r="A133" s="12" t="s">
        <v>58</v>
      </c>
      <c r="Z133" s="8" t="s">
        <v>72</v>
      </c>
    </row>
    <row r="134" spans="1:59" ht="19.5" x14ac:dyDescent="0.3">
      <c r="A134" s="11" t="s">
        <v>50</v>
      </c>
      <c r="C134" s="1" t="s">
        <v>1</v>
      </c>
      <c r="D134" s="1"/>
      <c r="E134" s="1"/>
      <c r="F134" s="1"/>
      <c r="G134" s="1"/>
      <c r="H134" s="1"/>
      <c r="I134" s="1" t="s">
        <v>2</v>
      </c>
      <c r="J134" s="1"/>
      <c r="K134" s="1"/>
      <c r="L134" s="1"/>
      <c r="M134" s="1"/>
      <c r="N134" s="1"/>
      <c r="Z134" s="11" t="s">
        <v>61</v>
      </c>
      <c r="AB134" s="1" t="s">
        <v>1</v>
      </c>
      <c r="AC134" s="1"/>
      <c r="AD134" s="1"/>
      <c r="AE134" s="1"/>
      <c r="AF134" s="1"/>
      <c r="AG134" s="1"/>
      <c r="AH134" s="1" t="s">
        <v>2</v>
      </c>
      <c r="AI134" s="1"/>
      <c r="AJ134" s="1"/>
      <c r="AK134" s="1"/>
      <c r="AL134" s="1"/>
      <c r="AM134" s="1"/>
    </row>
    <row r="135" spans="1:59" x14ac:dyDescent="0.25">
      <c r="A135" s="1"/>
      <c r="C135" s="1" t="s">
        <v>3</v>
      </c>
      <c r="D135" s="1" t="s">
        <v>4</v>
      </c>
      <c r="E135" s="1" t="s">
        <v>5</v>
      </c>
      <c r="F135" s="1" t="s">
        <v>6</v>
      </c>
      <c r="G135" s="1" t="s">
        <v>7</v>
      </c>
      <c r="H135" s="1" t="s">
        <v>8</v>
      </c>
      <c r="I135" s="1" t="s">
        <v>3</v>
      </c>
      <c r="J135" s="1" t="s">
        <v>4</v>
      </c>
      <c r="K135" s="1" t="s">
        <v>5</v>
      </c>
      <c r="L135" s="1" t="s">
        <v>6</v>
      </c>
      <c r="M135" s="1" t="s">
        <v>7</v>
      </c>
      <c r="N135" s="1" t="s">
        <v>8</v>
      </c>
      <c r="O135" s="1" t="s">
        <v>45</v>
      </c>
      <c r="Q135" s="1" t="s">
        <v>49</v>
      </c>
      <c r="S135" s="1" t="s">
        <v>46</v>
      </c>
      <c r="Z135" s="1"/>
      <c r="AB135" s="1" t="s">
        <v>3</v>
      </c>
      <c r="AC135" s="1" t="s">
        <v>4</v>
      </c>
      <c r="AD135" s="1" t="s">
        <v>5</v>
      </c>
      <c r="AE135" s="1" t="s">
        <v>6</v>
      </c>
      <c r="AF135" s="1" t="s">
        <v>7</v>
      </c>
      <c r="AG135" s="1" t="s">
        <v>8</v>
      </c>
      <c r="AH135" s="1" t="s">
        <v>3</v>
      </c>
      <c r="AI135" s="1" t="s">
        <v>4</v>
      </c>
      <c r="AJ135" s="1" t="s">
        <v>5</v>
      </c>
      <c r="AK135" s="1" t="s">
        <v>6</v>
      </c>
      <c r="AL135" s="1" t="s">
        <v>7</v>
      </c>
      <c r="AM135" s="1" t="s">
        <v>8</v>
      </c>
      <c r="AN135" s="1"/>
      <c r="AO135" s="1" t="s">
        <v>45</v>
      </c>
      <c r="AQ135" s="1" t="s">
        <v>63</v>
      </c>
    </row>
    <row r="136" spans="1:59" x14ac:dyDescent="0.25">
      <c r="A136" s="1" t="s">
        <v>1</v>
      </c>
      <c r="B136" s="1" t="s">
        <v>3</v>
      </c>
      <c r="C136" s="14">
        <f>C111*$S136</f>
        <v>0</v>
      </c>
      <c r="D136" s="14">
        <f t="shared" ref="D136:N136" si="57">D111*$S136</f>
        <v>24.700421696356425</v>
      </c>
      <c r="E136" s="14">
        <f t="shared" si="57"/>
        <v>0</v>
      </c>
      <c r="F136" s="14">
        <f t="shared" si="57"/>
        <v>0</v>
      </c>
      <c r="G136" s="14">
        <f t="shared" si="57"/>
        <v>0</v>
      </c>
      <c r="H136" s="14">
        <f t="shared" si="57"/>
        <v>0</v>
      </c>
      <c r="I136" s="14">
        <f t="shared" si="57"/>
        <v>0</v>
      </c>
      <c r="J136" s="14">
        <f t="shared" si="57"/>
        <v>0</v>
      </c>
      <c r="K136" s="14">
        <f t="shared" si="57"/>
        <v>0</v>
      </c>
      <c r="L136" s="14">
        <f t="shared" si="57"/>
        <v>0</v>
      </c>
      <c r="M136" s="14">
        <f t="shared" si="57"/>
        <v>0</v>
      </c>
      <c r="N136" s="14">
        <f t="shared" si="57"/>
        <v>0</v>
      </c>
      <c r="O136" s="13">
        <f t="shared" ref="O136:O147" si="58">P87*$S136</f>
        <v>0</v>
      </c>
      <c r="Q136" s="5">
        <f>SUM(C136:P136)</f>
        <v>24.700421696356425</v>
      </c>
      <c r="S136" cm="1">
        <f t="array" ref="S136:S147">TRANSPOSE(_xlfn.ANCHORARRAY(AL101))</f>
        <v>1.1993329517740592</v>
      </c>
      <c r="Z136" s="1" t="s">
        <v>1</v>
      </c>
      <c r="AA136" s="1" t="s">
        <v>3</v>
      </c>
      <c r="AB136" s="14">
        <f t="shared" ref="AB136:AB147" si="59">C158*C$150</f>
        <v>0</v>
      </c>
      <c r="AC136" s="14">
        <f t="shared" ref="AC136:AC147" si="60">D158*D$150</f>
        <v>24.700421696356425</v>
      </c>
      <c r="AD136" s="14">
        <f t="shared" ref="AD136:AD147" si="61">E158*E$150</f>
        <v>0</v>
      </c>
      <c r="AE136" s="14">
        <f t="shared" ref="AE136:AE147" si="62">F158*F$150</f>
        <v>0</v>
      </c>
      <c r="AF136" s="14">
        <f t="shared" ref="AF136:AF147" si="63">G158*G$150</f>
        <v>0</v>
      </c>
      <c r="AG136" s="14">
        <f t="shared" ref="AG136:AG147" si="64">H158*H$150</f>
        <v>0</v>
      </c>
      <c r="AH136" s="14">
        <f t="shared" ref="AH136:AH147" si="65">I158*I$150</f>
        <v>0</v>
      </c>
      <c r="AI136" s="14">
        <f t="shared" ref="AI136:AI147" si="66">J158*J$150</f>
        <v>0</v>
      </c>
      <c r="AJ136" s="14">
        <f t="shared" ref="AJ136:AJ147" si="67">K158*K$150</f>
        <v>0</v>
      </c>
      <c r="AK136" s="14">
        <f t="shared" ref="AK136:AK147" si="68">L158*L$150</f>
        <v>0</v>
      </c>
      <c r="AL136" s="14">
        <f t="shared" ref="AL136:AL147" si="69">M158*M$150</f>
        <v>0</v>
      </c>
      <c r="AM136" s="14">
        <f t="shared" ref="AM136:AM147" si="70">N158*N$150</f>
        <v>0</v>
      </c>
      <c r="AN136" s="5"/>
      <c r="AO136" s="14">
        <f t="shared" ref="AO136:AO147" si="71">O158*SUM($O$136:$O$147)</f>
        <v>0</v>
      </c>
      <c r="AQ136">
        <f>SUM(AB136:AP136)</f>
        <v>24.700421696356425</v>
      </c>
    </row>
    <row r="137" spans="1:59" x14ac:dyDescent="0.25">
      <c r="A137" s="1"/>
      <c r="B137" s="1" t="s">
        <v>4</v>
      </c>
      <c r="C137" s="14">
        <f t="shared" ref="C137:N137" si="72">C112*$S137</f>
        <v>5.4908906473784764</v>
      </c>
      <c r="D137" s="14">
        <f t="shared" si="72"/>
        <v>43.927125179027804</v>
      </c>
      <c r="E137" s="14">
        <f t="shared" si="72"/>
        <v>0</v>
      </c>
      <c r="F137" s="14">
        <f t="shared" si="72"/>
        <v>15.217583578115416</v>
      </c>
      <c r="G137" s="14">
        <f t="shared" si="72"/>
        <v>0</v>
      </c>
      <c r="H137" s="14">
        <f t="shared" si="72"/>
        <v>23.853327197887406</v>
      </c>
      <c r="I137" s="14">
        <f t="shared" si="72"/>
        <v>0</v>
      </c>
      <c r="J137" s="14">
        <f t="shared" si="72"/>
        <v>0</v>
      </c>
      <c r="K137" s="14">
        <f t="shared" si="72"/>
        <v>0</v>
      </c>
      <c r="L137" s="14">
        <f t="shared" si="72"/>
        <v>0</v>
      </c>
      <c r="M137" s="14">
        <f t="shared" si="72"/>
        <v>0</v>
      </c>
      <c r="N137" s="14">
        <f t="shared" si="72"/>
        <v>0</v>
      </c>
      <c r="O137" s="13">
        <f t="shared" si="58"/>
        <v>21.328886345160395</v>
      </c>
      <c r="Q137" s="5">
        <f t="shared" ref="Q137:Q147" si="73">SUM(C137:P137)</f>
        <v>109.81781294756951</v>
      </c>
      <c r="S137">
        <v>1.0664443172580198</v>
      </c>
      <c r="Z137" s="1"/>
      <c r="AA137" s="1" t="s">
        <v>4</v>
      </c>
      <c r="AB137" s="14">
        <f t="shared" si="59"/>
        <v>5.4908906473784764</v>
      </c>
      <c r="AC137" s="14">
        <f t="shared" si="60"/>
        <v>43.927125179027804</v>
      </c>
      <c r="AD137" s="14">
        <f t="shared" si="61"/>
        <v>0</v>
      </c>
      <c r="AE137" s="14">
        <f t="shared" si="62"/>
        <v>15.217583578115416</v>
      </c>
      <c r="AF137" s="14">
        <f t="shared" si="63"/>
        <v>0</v>
      </c>
      <c r="AG137" s="14">
        <f t="shared" si="64"/>
        <v>23.853327197887406</v>
      </c>
      <c r="AH137" s="14">
        <f t="shared" si="65"/>
        <v>0</v>
      </c>
      <c r="AI137" s="14">
        <f t="shared" si="66"/>
        <v>0</v>
      </c>
      <c r="AJ137" s="14">
        <f t="shared" si="67"/>
        <v>0</v>
      </c>
      <c r="AK137" s="14">
        <f t="shared" si="68"/>
        <v>0</v>
      </c>
      <c r="AL137" s="14">
        <f t="shared" si="69"/>
        <v>0</v>
      </c>
      <c r="AM137" s="14">
        <f t="shared" si="70"/>
        <v>0</v>
      </c>
      <c r="AN137" s="5"/>
      <c r="AO137" s="14">
        <f t="shared" si="71"/>
        <v>21.328886345160395</v>
      </c>
      <c r="AQ137">
        <f t="shared" ref="AQ137:AQ147" si="74">SUM(AB137:AP137)</f>
        <v>109.81781294756951</v>
      </c>
    </row>
    <row r="138" spans="1:59" x14ac:dyDescent="0.25">
      <c r="A138" s="1"/>
      <c r="B138" s="1" t="s">
        <v>5</v>
      </c>
      <c r="C138" s="14">
        <f t="shared" ref="C138:N138" si="75">C113*$S138</f>
        <v>0</v>
      </c>
      <c r="D138" s="14">
        <f t="shared" si="75"/>
        <v>0</v>
      </c>
      <c r="E138" s="14">
        <f t="shared" si="75"/>
        <v>0</v>
      </c>
      <c r="F138" s="14">
        <f t="shared" si="75"/>
        <v>0</v>
      </c>
      <c r="G138" s="14">
        <f t="shared" si="75"/>
        <v>0</v>
      </c>
      <c r="H138" s="14">
        <f t="shared" si="75"/>
        <v>0</v>
      </c>
      <c r="I138" s="14">
        <f t="shared" si="75"/>
        <v>0</v>
      </c>
      <c r="J138" s="14">
        <f t="shared" si="75"/>
        <v>0</v>
      </c>
      <c r="K138" s="14">
        <f t="shared" si="75"/>
        <v>0</v>
      </c>
      <c r="L138" s="14">
        <f t="shared" si="75"/>
        <v>0</v>
      </c>
      <c r="M138" s="14">
        <f t="shared" si="75"/>
        <v>0</v>
      </c>
      <c r="N138" s="14">
        <f t="shared" si="75"/>
        <v>0</v>
      </c>
      <c r="O138" s="13">
        <f t="shared" si="58"/>
        <v>0</v>
      </c>
      <c r="Q138" s="5">
        <f t="shared" si="73"/>
        <v>0</v>
      </c>
      <c r="S138">
        <v>1.009870828588231</v>
      </c>
      <c r="Z138" s="1"/>
      <c r="AA138" s="1" t="s">
        <v>5</v>
      </c>
      <c r="AB138" s="14">
        <f t="shared" si="59"/>
        <v>0</v>
      </c>
      <c r="AC138" s="14">
        <f t="shared" si="60"/>
        <v>0</v>
      </c>
      <c r="AD138" s="14">
        <f t="shared" si="61"/>
        <v>0</v>
      </c>
      <c r="AE138" s="14">
        <f t="shared" si="62"/>
        <v>0</v>
      </c>
      <c r="AF138" s="14">
        <f t="shared" si="63"/>
        <v>0</v>
      </c>
      <c r="AG138" s="14">
        <f t="shared" si="64"/>
        <v>0</v>
      </c>
      <c r="AH138" s="14">
        <f t="shared" si="65"/>
        <v>0</v>
      </c>
      <c r="AI138" s="14">
        <f t="shared" si="66"/>
        <v>0</v>
      </c>
      <c r="AJ138" s="14">
        <f t="shared" si="67"/>
        <v>0</v>
      </c>
      <c r="AK138" s="14">
        <f t="shared" si="68"/>
        <v>0</v>
      </c>
      <c r="AL138" s="14">
        <f t="shared" si="69"/>
        <v>0</v>
      </c>
      <c r="AM138" s="14">
        <f t="shared" si="70"/>
        <v>0</v>
      </c>
      <c r="AN138" s="5"/>
      <c r="AO138" s="14">
        <f t="shared" si="71"/>
        <v>0</v>
      </c>
      <c r="AQ138">
        <f t="shared" si="74"/>
        <v>0</v>
      </c>
    </row>
    <row r="139" spans="1:59" x14ac:dyDescent="0.25">
      <c r="A139" s="1"/>
      <c r="B139" s="1" t="s">
        <v>6</v>
      </c>
      <c r="C139" s="14">
        <f t="shared" ref="C139:N139" si="76">C114*$S139</f>
        <v>8.9119645309316322</v>
      </c>
      <c r="D139" s="14">
        <f t="shared" si="76"/>
        <v>0</v>
      </c>
      <c r="E139" s="14">
        <f t="shared" si="76"/>
        <v>0</v>
      </c>
      <c r="F139" s="14">
        <f t="shared" si="76"/>
        <v>0</v>
      </c>
      <c r="G139" s="14">
        <f t="shared" si="76"/>
        <v>0</v>
      </c>
      <c r="H139" s="14">
        <f t="shared" si="76"/>
        <v>58.072547675058459</v>
      </c>
      <c r="I139" s="14">
        <f t="shared" si="76"/>
        <v>18.506820294320658</v>
      </c>
      <c r="J139" s="14">
        <f t="shared" si="76"/>
        <v>0</v>
      </c>
      <c r="K139" s="14">
        <f t="shared" si="76"/>
        <v>0</v>
      </c>
      <c r="L139" s="14">
        <f t="shared" si="76"/>
        <v>0</v>
      </c>
      <c r="M139" s="14">
        <f t="shared" si="76"/>
        <v>0</v>
      </c>
      <c r="N139" s="14">
        <f t="shared" si="76"/>
        <v>18.208596765793676</v>
      </c>
      <c r="O139" s="13">
        <f t="shared" si="58"/>
        <v>103.85324939029303</v>
      </c>
      <c r="Q139" s="5">
        <f t="shared" si="73"/>
        <v>207.55317865639745</v>
      </c>
      <c r="S139">
        <v>1.7308874898382172</v>
      </c>
      <c r="Z139" s="1"/>
      <c r="AA139" s="1" t="s">
        <v>6</v>
      </c>
      <c r="AB139" s="14">
        <f t="shared" si="59"/>
        <v>8.9119645309316322</v>
      </c>
      <c r="AC139" s="14">
        <f t="shared" si="60"/>
        <v>0</v>
      </c>
      <c r="AD139" s="14">
        <f t="shared" si="61"/>
        <v>0</v>
      </c>
      <c r="AE139" s="14">
        <f t="shared" si="62"/>
        <v>0</v>
      </c>
      <c r="AF139" s="14">
        <f t="shared" si="63"/>
        <v>0</v>
      </c>
      <c r="AG139" s="14">
        <f t="shared" si="64"/>
        <v>58.072547675058459</v>
      </c>
      <c r="AH139" s="14">
        <f t="shared" si="65"/>
        <v>18.506820294320658</v>
      </c>
      <c r="AI139" s="14">
        <f t="shared" si="66"/>
        <v>0</v>
      </c>
      <c r="AJ139" s="14">
        <f t="shared" si="67"/>
        <v>0</v>
      </c>
      <c r="AK139" s="14">
        <f t="shared" si="68"/>
        <v>0</v>
      </c>
      <c r="AL139" s="14">
        <f t="shared" si="69"/>
        <v>0</v>
      </c>
      <c r="AM139" s="14">
        <f t="shared" si="70"/>
        <v>18.208596765793676</v>
      </c>
      <c r="AN139" s="5"/>
      <c r="AO139" s="14">
        <f t="shared" si="71"/>
        <v>103.85324939029303</v>
      </c>
      <c r="AQ139">
        <f t="shared" si="74"/>
        <v>207.55317865639745</v>
      </c>
    </row>
    <row r="140" spans="1:59" x14ac:dyDescent="0.25">
      <c r="A140" s="1"/>
      <c r="B140" s="1" t="s">
        <v>7</v>
      </c>
      <c r="C140" s="14">
        <f t="shared" ref="C140:N140" si="77">C115*$S140</f>
        <v>0</v>
      </c>
      <c r="D140" s="14">
        <f t="shared" si="77"/>
        <v>0</v>
      </c>
      <c r="E140" s="14">
        <f t="shared" si="77"/>
        <v>0</v>
      </c>
      <c r="F140" s="14">
        <f t="shared" si="77"/>
        <v>0</v>
      </c>
      <c r="G140" s="14">
        <f t="shared" si="77"/>
        <v>0</v>
      </c>
      <c r="H140" s="14">
        <f t="shared" si="77"/>
        <v>0</v>
      </c>
      <c r="I140" s="14">
        <f t="shared" si="77"/>
        <v>0</v>
      </c>
      <c r="J140" s="14">
        <f t="shared" si="77"/>
        <v>0</v>
      </c>
      <c r="K140" s="14">
        <f t="shared" si="77"/>
        <v>0</v>
      </c>
      <c r="L140" s="14">
        <f t="shared" si="77"/>
        <v>0</v>
      </c>
      <c r="M140" s="14">
        <f t="shared" si="77"/>
        <v>0</v>
      </c>
      <c r="N140" s="14">
        <f t="shared" si="77"/>
        <v>0</v>
      </c>
      <c r="O140" s="13">
        <f t="shared" si="58"/>
        <v>0</v>
      </c>
      <c r="Q140" s="5">
        <f t="shared" si="73"/>
        <v>0</v>
      </c>
      <c r="S140">
        <v>1.0653791027791173</v>
      </c>
      <c r="Z140" s="1"/>
      <c r="AA140" s="1" t="s">
        <v>7</v>
      </c>
      <c r="AB140" s="14">
        <f t="shared" si="59"/>
        <v>0</v>
      </c>
      <c r="AC140" s="14">
        <f t="shared" si="60"/>
        <v>0</v>
      </c>
      <c r="AD140" s="14">
        <f t="shared" si="61"/>
        <v>0</v>
      </c>
      <c r="AE140" s="14">
        <f t="shared" si="62"/>
        <v>0</v>
      </c>
      <c r="AF140" s="14">
        <f t="shared" si="63"/>
        <v>0</v>
      </c>
      <c r="AG140" s="14">
        <f t="shared" si="64"/>
        <v>0</v>
      </c>
      <c r="AH140" s="14">
        <f t="shared" si="65"/>
        <v>0</v>
      </c>
      <c r="AI140" s="14">
        <f t="shared" si="66"/>
        <v>0</v>
      </c>
      <c r="AJ140" s="14">
        <f t="shared" si="67"/>
        <v>0</v>
      </c>
      <c r="AK140" s="14">
        <f t="shared" si="68"/>
        <v>0</v>
      </c>
      <c r="AL140" s="14">
        <f t="shared" si="69"/>
        <v>0</v>
      </c>
      <c r="AM140" s="14">
        <f t="shared" si="70"/>
        <v>0</v>
      </c>
      <c r="AN140" s="5"/>
      <c r="AO140" s="14">
        <f t="shared" si="71"/>
        <v>0</v>
      </c>
      <c r="AQ140">
        <f t="shared" si="74"/>
        <v>0</v>
      </c>
    </row>
    <row r="141" spans="1:59" x14ac:dyDescent="0.25">
      <c r="A141" s="1"/>
      <c r="B141" s="1" t="s">
        <v>8</v>
      </c>
      <c r="C141" s="14">
        <f t="shared" ref="C141:N141" si="78">C116*$S141</f>
        <v>0</v>
      </c>
      <c r="D141" s="14">
        <f t="shared" si="78"/>
        <v>0</v>
      </c>
      <c r="E141" s="14">
        <f t="shared" si="78"/>
        <v>0</v>
      </c>
      <c r="F141" s="14">
        <f t="shared" si="78"/>
        <v>81.577136074316556</v>
      </c>
      <c r="G141" s="14">
        <f t="shared" si="78"/>
        <v>0</v>
      </c>
      <c r="H141" s="14">
        <f t="shared" si="78"/>
        <v>241.53392354892659</v>
      </c>
      <c r="I141" s="14">
        <f t="shared" si="78"/>
        <v>11.545967321204673</v>
      </c>
      <c r="J141" s="14">
        <f t="shared" si="78"/>
        <v>0</v>
      </c>
      <c r="K141" s="14">
        <f t="shared" si="78"/>
        <v>0</v>
      </c>
      <c r="L141" s="14">
        <f t="shared" si="78"/>
        <v>0</v>
      </c>
      <c r="M141" s="14">
        <f t="shared" si="78"/>
        <v>21.837758713940982</v>
      </c>
      <c r="N141" s="14">
        <f t="shared" si="78"/>
        <v>56.79956358774492</v>
      </c>
      <c r="O141" s="13">
        <f t="shared" si="58"/>
        <v>226.77054815852165</v>
      </c>
      <c r="Q141" s="5">
        <f t="shared" si="73"/>
        <v>640.06489740465531</v>
      </c>
      <c r="S141">
        <v>1.0798597531358174</v>
      </c>
      <c r="Z141" s="1"/>
      <c r="AA141" s="1" t="s">
        <v>8</v>
      </c>
      <c r="AB141" s="14">
        <f t="shared" si="59"/>
        <v>0</v>
      </c>
      <c r="AC141" s="14">
        <f t="shared" si="60"/>
        <v>0</v>
      </c>
      <c r="AD141" s="14">
        <f t="shared" si="61"/>
        <v>0</v>
      </c>
      <c r="AE141" s="14">
        <f t="shared" si="62"/>
        <v>81.577136074316556</v>
      </c>
      <c r="AF141" s="14">
        <f t="shared" si="63"/>
        <v>0</v>
      </c>
      <c r="AG141" s="14">
        <f t="shared" si="64"/>
        <v>241.53392354892659</v>
      </c>
      <c r="AH141" s="14">
        <f t="shared" si="65"/>
        <v>11.545967321204673</v>
      </c>
      <c r="AI141" s="14">
        <f t="shared" si="66"/>
        <v>0</v>
      </c>
      <c r="AJ141" s="14">
        <f t="shared" si="67"/>
        <v>0</v>
      </c>
      <c r="AK141" s="14">
        <f t="shared" si="68"/>
        <v>0</v>
      </c>
      <c r="AL141" s="14">
        <f t="shared" si="69"/>
        <v>21.837758713940982</v>
      </c>
      <c r="AM141" s="14">
        <f t="shared" si="70"/>
        <v>56.799563587744913</v>
      </c>
      <c r="AN141" s="5"/>
      <c r="AO141" s="14">
        <f t="shared" si="71"/>
        <v>226.77054815852162</v>
      </c>
      <c r="AQ141">
        <f t="shared" si="74"/>
        <v>640.06489740465531</v>
      </c>
    </row>
    <row r="142" spans="1:59" x14ac:dyDescent="0.25">
      <c r="A142" s="1" t="s">
        <v>2</v>
      </c>
      <c r="B142" s="1" t="s">
        <v>3</v>
      </c>
      <c r="C142" s="14">
        <f t="shared" ref="C142:N142" si="79">C117*$S142</f>
        <v>0</v>
      </c>
      <c r="D142" s="14">
        <f t="shared" si="79"/>
        <v>0</v>
      </c>
      <c r="E142" s="14">
        <f t="shared" si="79"/>
        <v>0</v>
      </c>
      <c r="F142" s="14">
        <f t="shared" si="79"/>
        <v>0</v>
      </c>
      <c r="G142" s="14">
        <f t="shared" si="79"/>
        <v>0</v>
      </c>
      <c r="H142" s="14">
        <f t="shared" si="79"/>
        <v>0</v>
      </c>
      <c r="I142" s="14">
        <f t="shared" si="79"/>
        <v>6.6320142426686202</v>
      </c>
      <c r="J142" s="14">
        <f t="shared" si="79"/>
        <v>21.336842340375888</v>
      </c>
      <c r="K142" s="14">
        <f t="shared" si="79"/>
        <v>0</v>
      </c>
      <c r="L142" s="14">
        <f t="shared" si="79"/>
        <v>0</v>
      </c>
      <c r="M142" s="14">
        <f t="shared" si="79"/>
        <v>25.087257358304456</v>
      </c>
      <c r="N142" s="14">
        <f t="shared" si="79"/>
        <v>0</v>
      </c>
      <c r="O142" s="13">
        <f t="shared" si="58"/>
        <v>0</v>
      </c>
      <c r="Q142" s="5">
        <f t="shared" si="73"/>
        <v>53.056113941348968</v>
      </c>
      <c r="S142">
        <v>1.2405448696756116</v>
      </c>
      <c r="Z142" s="1" t="s">
        <v>2</v>
      </c>
      <c r="AA142" s="1" t="s">
        <v>3</v>
      </c>
      <c r="AB142" s="14">
        <f t="shared" si="59"/>
        <v>0</v>
      </c>
      <c r="AC142" s="14">
        <f t="shared" si="60"/>
        <v>0</v>
      </c>
      <c r="AD142" s="14">
        <f t="shared" si="61"/>
        <v>0</v>
      </c>
      <c r="AE142" s="14">
        <f t="shared" si="62"/>
        <v>0</v>
      </c>
      <c r="AF142" s="14">
        <f t="shared" si="63"/>
        <v>0</v>
      </c>
      <c r="AG142" s="14">
        <f t="shared" si="64"/>
        <v>0</v>
      </c>
      <c r="AH142" s="14">
        <f t="shared" si="65"/>
        <v>6.6320142426686202</v>
      </c>
      <c r="AI142" s="14">
        <f t="shared" si="66"/>
        <v>21.336842340375888</v>
      </c>
      <c r="AJ142" s="14">
        <f t="shared" si="67"/>
        <v>0</v>
      </c>
      <c r="AK142" s="14">
        <f t="shared" si="68"/>
        <v>0</v>
      </c>
      <c r="AL142" s="14">
        <f t="shared" si="69"/>
        <v>25.087257358304456</v>
      </c>
      <c r="AM142" s="14">
        <f t="shared" si="70"/>
        <v>0</v>
      </c>
      <c r="AN142" s="5"/>
      <c r="AO142" s="14">
        <f t="shared" si="71"/>
        <v>0</v>
      </c>
      <c r="AQ142">
        <f t="shared" si="74"/>
        <v>53.056113941348968</v>
      </c>
    </row>
    <row r="143" spans="1:59" x14ac:dyDescent="0.25">
      <c r="A143" s="1"/>
      <c r="B143" s="1" t="s">
        <v>4</v>
      </c>
      <c r="C143" s="14">
        <f t="shared" ref="C143:N143" si="80">C118*$S143</f>
        <v>0</v>
      </c>
      <c r="D143" s="14">
        <f t="shared" si="80"/>
        <v>0</v>
      </c>
      <c r="E143" s="14">
        <f t="shared" si="80"/>
        <v>0</v>
      </c>
      <c r="F143" s="14">
        <f t="shared" si="80"/>
        <v>0</v>
      </c>
      <c r="G143" s="14">
        <f t="shared" si="80"/>
        <v>0</v>
      </c>
      <c r="H143" s="14">
        <f t="shared" si="80"/>
        <v>0</v>
      </c>
      <c r="I143" s="14">
        <f t="shared" si="80"/>
        <v>5.679213143754593</v>
      </c>
      <c r="J143" s="14">
        <f t="shared" si="80"/>
        <v>36.542887584910467</v>
      </c>
      <c r="K143" s="14">
        <f t="shared" si="80"/>
        <v>7.4307480976858287</v>
      </c>
      <c r="L143" s="14">
        <f t="shared" si="80"/>
        <v>0</v>
      </c>
      <c r="M143" s="14">
        <f t="shared" si="80"/>
        <v>10.741524106913459</v>
      </c>
      <c r="N143" s="14">
        <f t="shared" si="80"/>
        <v>44.701575067806651</v>
      </c>
      <c r="O143" s="13">
        <f t="shared" si="58"/>
        <v>10.623196017812131</v>
      </c>
      <c r="Q143" s="5">
        <f t="shared" si="73"/>
        <v>115.71914401888314</v>
      </c>
      <c r="S143">
        <v>1.0623196017812131</v>
      </c>
      <c r="Z143" s="1"/>
      <c r="AA143" s="1" t="s">
        <v>4</v>
      </c>
      <c r="AB143" s="14">
        <f t="shared" si="59"/>
        <v>0</v>
      </c>
      <c r="AC143" s="14">
        <f t="shared" si="60"/>
        <v>0</v>
      </c>
      <c r="AD143" s="14">
        <f t="shared" si="61"/>
        <v>0</v>
      </c>
      <c r="AE143" s="14">
        <f t="shared" si="62"/>
        <v>0</v>
      </c>
      <c r="AF143" s="14">
        <f t="shared" si="63"/>
        <v>0</v>
      </c>
      <c r="AG143" s="14">
        <f t="shared" si="64"/>
        <v>0</v>
      </c>
      <c r="AH143" s="14">
        <f t="shared" si="65"/>
        <v>5.679213143754593</v>
      </c>
      <c r="AI143" s="14">
        <f t="shared" si="66"/>
        <v>36.542887584910467</v>
      </c>
      <c r="AJ143" s="14">
        <f t="shared" si="67"/>
        <v>7.4307480976858287</v>
      </c>
      <c r="AK143" s="14">
        <f t="shared" si="68"/>
        <v>0</v>
      </c>
      <c r="AL143" s="14">
        <f t="shared" si="69"/>
        <v>10.741524106913459</v>
      </c>
      <c r="AM143" s="14">
        <f t="shared" si="70"/>
        <v>44.701575067806651</v>
      </c>
      <c r="AN143" s="5"/>
      <c r="AO143" s="14">
        <f t="shared" si="71"/>
        <v>10.623196017812131</v>
      </c>
      <c r="AQ143">
        <f t="shared" si="74"/>
        <v>115.71914401888314</v>
      </c>
    </row>
    <row r="144" spans="1:59" x14ac:dyDescent="0.25">
      <c r="A144" s="1"/>
      <c r="B144" s="1" t="s">
        <v>5</v>
      </c>
      <c r="C144" s="14">
        <f t="shared" ref="C144:N144" si="81">C119*$S144</f>
        <v>0</v>
      </c>
      <c r="D144" s="14">
        <f t="shared" si="81"/>
        <v>0</v>
      </c>
      <c r="E144" s="14">
        <f t="shared" si="81"/>
        <v>0</v>
      </c>
      <c r="F144" s="14">
        <f t="shared" si="81"/>
        <v>84.737680627060072</v>
      </c>
      <c r="G144" s="14">
        <f t="shared" si="81"/>
        <v>0</v>
      </c>
      <c r="H144" s="14">
        <f t="shared" si="81"/>
        <v>0</v>
      </c>
      <c r="I144" s="14">
        <f t="shared" si="81"/>
        <v>0</v>
      </c>
      <c r="J144" s="14">
        <f t="shared" si="81"/>
        <v>0</v>
      </c>
      <c r="K144" s="14">
        <f t="shared" si="81"/>
        <v>3.5307366927941701</v>
      </c>
      <c r="L144" s="14">
        <f t="shared" si="81"/>
        <v>0</v>
      </c>
      <c r="M144" s="14">
        <f t="shared" si="81"/>
        <v>0</v>
      </c>
      <c r="N144" s="14">
        <f t="shared" si="81"/>
        <v>0</v>
      </c>
      <c r="O144" s="13">
        <f t="shared" si="58"/>
        <v>0</v>
      </c>
      <c r="Q144" s="5">
        <f t="shared" si="73"/>
        <v>88.268417319854237</v>
      </c>
      <c r="S144">
        <v>1.0095271022984966</v>
      </c>
      <c r="Z144" s="1"/>
      <c r="AA144" s="1" t="s">
        <v>5</v>
      </c>
      <c r="AB144" s="14">
        <f t="shared" si="59"/>
        <v>0</v>
      </c>
      <c r="AC144" s="14">
        <f t="shared" si="60"/>
        <v>0</v>
      </c>
      <c r="AD144" s="14">
        <f t="shared" si="61"/>
        <v>0</v>
      </c>
      <c r="AE144" s="14">
        <f t="shared" si="62"/>
        <v>84.737680627060072</v>
      </c>
      <c r="AF144" s="14">
        <f t="shared" si="63"/>
        <v>0</v>
      </c>
      <c r="AG144" s="14">
        <f t="shared" si="64"/>
        <v>0</v>
      </c>
      <c r="AH144" s="14">
        <f t="shared" si="65"/>
        <v>0</v>
      </c>
      <c r="AI144" s="14">
        <f t="shared" si="66"/>
        <v>0</v>
      </c>
      <c r="AJ144" s="14">
        <f t="shared" si="67"/>
        <v>3.5307366927941701</v>
      </c>
      <c r="AK144" s="14">
        <f t="shared" si="68"/>
        <v>0</v>
      </c>
      <c r="AL144" s="14">
        <f t="shared" si="69"/>
        <v>0</v>
      </c>
      <c r="AM144" s="14">
        <f t="shared" si="70"/>
        <v>0</v>
      </c>
      <c r="AN144" s="5"/>
      <c r="AO144" s="14">
        <f t="shared" si="71"/>
        <v>0</v>
      </c>
      <c r="AQ144">
        <f t="shared" si="74"/>
        <v>88.268417319854237</v>
      </c>
    </row>
    <row r="145" spans="1:43" x14ac:dyDescent="0.25">
      <c r="A145" s="1"/>
      <c r="B145" s="1" t="s">
        <v>6</v>
      </c>
      <c r="C145" s="14">
        <f t="shared" ref="C145:N145" si="82">C120*$S145</f>
        <v>0</v>
      </c>
      <c r="D145" s="14">
        <f t="shared" si="82"/>
        <v>0</v>
      </c>
      <c r="E145" s="14">
        <f t="shared" si="82"/>
        <v>0</v>
      </c>
      <c r="F145" s="14">
        <f t="shared" si="82"/>
        <v>0</v>
      </c>
      <c r="G145" s="14">
        <f t="shared" si="82"/>
        <v>0</v>
      </c>
      <c r="H145" s="14">
        <f t="shared" si="82"/>
        <v>0</v>
      </c>
      <c r="I145" s="14">
        <f t="shared" si="82"/>
        <v>0</v>
      </c>
      <c r="J145" s="14">
        <f t="shared" si="82"/>
        <v>0</v>
      </c>
      <c r="K145" s="14">
        <f t="shared" si="82"/>
        <v>0</v>
      </c>
      <c r="L145" s="14">
        <f t="shared" si="82"/>
        <v>0</v>
      </c>
      <c r="M145" s="14">
        <f t="shared" si="82"/>
        <v>0</v>
      </c>
      <c r="N145" s="14">
        <f t="shared" si="82"/>
        <v>0</v>
      </c>
      <c r="O145" s="13">
        <f t="shared" si="58"/>
        <v>0</v>
      </c>
      <c r="Q145" s="5">
        <f t="shared" si="73"/>
        <v>0</v>
      </c>
      <c r="S145">
        <v>1.325129057835039</v>
      </c>
      <c r="Z145" s="1"/>
      <c r="AA145" s="1" t="s">
        <v>6</v>
      </c>
      <c r="AB145" s="14">
        <f t="shared" si="59"/>
        <v>0</v>
      </c>
      <c r="AC145" s="14">
        <f t="shared" si="60"/>
        <v>0</v>
      </c>
      <c r="AD145" s="14">
        <f t="shared" si="61"/>
        <v>0</v>
      </c>
      <c r="AE145" s="14">
        <f t="shared" si="62"/>
        <v>0</v>
      </c>
      <c r="AF145" s="14">
        <f t="shared" si="63"/>
        <v>0</v>
      </c>
      <c r="AG145" s="14">
        <f t="shared" si="64"/>
        <v>0</v>
      </c>
      <c r="AH145" s="14">
        <f t="shared" si="65"/>
        <v>0</v>
      </c>
      <c r="AI145" s="14">
        <f t="shared" si="66"/>
        <v>0</v>
      </c>
      <c r="AJ145" s="14">
        <f t="shared" si="67"/>
        <v>0</v>
      </c>
      <c r="AK145" s="14">
        <f t="shared" si="68"/>
        <v>0</v>
      </c>
      <c r="AL145" s="14">
        <f t="shared" si="69"/>
        <v>0</v>
      </c>
      <c r="AM145" s="14">
        <f t="shared" si="70"/>
        <v>0</v>
      </c>
      <c r="AN145" s="5"/>
      <c r="AO145" s="14">
        <f t="shared" si="71"/>
        <v>0</v>
      </c>
      <c r="AQ145">
        <f t="shared" si="74"/>
        <v>0</v>
      </c>
    </row>
    <row r="146" spans="1:43" x14ac:dyDescent="0.25">
      <c r="A146" s="1"/>
      <c r="B146" s="1" t="s">
        <v>7</v>
      </c>
      <c r="C146" s="14">
        <f t="shared" ref="C146:N146" si="83">C121*$S146</f>
        <v>0</v>
      </c>
      <c r="D146" s="14">
        <f t="shared" si="83"/>
        <v>0</v>
      </c>
      <c r="E146" s="14">
        <f t="shared" si="83"/>
        <v>0</v>
      </c>
      <c r="F146" s="14">
        <f t="shared" si="83"/>
        <v>0</v>
      </c>
      <c r="G146" s="14">
        <f t="shared" si="83"/>
        <v>0</v>
      </c>
      <c r="H146" s="14">
        <f t="shared" si="83"/>
        <v>0</v>
      </c>
      <c r="I146" s="14">
        <f t="shared" si="83"/>
        <v>0</v>
      </c>
      <c r="J146" s="14">
        <f t="shared" si="83"/>
        <v>0</v>
      </c>
      <c r="K146" s="14">
        <f t="shared" si="83"/>
        <v>0</v>
      </c>
      <c r="L146" s="14">
        <f t="shared" si="83"/>
        <v>0</v>
      </c>
      <c r="M146" s="14">
        <f t="shared" si="83"/>
        <v>64.098891859873078</v>
      </c>
      <c r="N146" s="14">
        <f t="shared" si="83"/>
        <v>33.343981237182618</v>
      </c>
      <c r="O146" s="13">
        <f t="shared" si="58"/>
        <v>116.22009976918791</v>
      </c>
      <c r="Q146" s="5">
        <f t="shared" si="73"/>
        <v>213.66297286624359</v>
      </c>
      <c r="S146">
        <v>1.0565463615380719</v>
      </c>
      <c r="Z146" s="1"/>
      <c r="AA146" s="1" t="s">
        <v>7</v>
      </c>
      <c r="AB146" s="14">
        <f t="shared" si="59"/>
        <v>0</v>
      </c>
      <c r="AC146" s="14">
        <f t="shared" si="60"/>
        <v>0</v>
      </c>
      <c r="AD146" s="14">
        <f t="shared" si="61"/>
        <v>0</v>
      </c>
      <c r="AE146" s="14">
        <f t="shared" si="62"/>
        <v>0</v>
      </c>
      <c r="AF146" s="14">
        <f t="shared" si="63"/>
        <v>0</v>
      </c>
      <c r="AG146" s="14">
        <f t="shared" si="64"/>
        <v>0</v>
      </c>
      <c r="AH146" s="14">
        <f t="shared" si="65"/>
        <v>0</v>
      </c>
      <c r="AI146" s="14">
        <f t="shared" si="66"/>
        <v>0</v>
      </c>
      <c r="AJ146" s="14">
        <f t="shared" si="67"/>
        <v>0</v>
      </c>
      <c r="AK146" s="14">
        <f t="shared" si="68"/>
        <v>0</v>
      </c>
      <c r="AL146" s="14">
        <f t="shared" si="69"/>
        <v>64.098891859873078</v>
      </c>
      <c r="AM146" s="14">
        <f t="shared" si="70"/>
        <v>33.343981237182618</v>
      </c>
      <c r="AN146" s="5"/>
      <c r="AO146" s="14">
        <f t="shared" si="71"/>
        <v>116.22009976918791</v>
      </c>
      <c r="AQ146">
        <f t="shared" si="74"/>
        <v>213.66297286624359</v>
      </c>
    </row>
    <row r="147" spans="1:43" x14ac:dyDescent="0.25">
      <c r="A147" s="1"/>
      <c r="B147" s="1" t="s">
        <v>8</v>
      </c>
      <c r="C147" s="14">
        <f t="shared" ref="C147:N147" si="84">C122*$S147</f>
        <v>0</v>
      </c>
      <c r="D147" s="14">
        <f t="shared" si="84"/>
        <v>0</v>
      </c>
      <c r="E147" s="14">
        <f t="shared" si="84"/>
        <v>0</v>
      </c>
      <c r="F147" s="14">
        <f t="shared" si="84"/>
        <v>0</v>
      </c>
      <c r="G147" s="14">
        <f t="shared" si="84"/>
        <v>0</v>
      </c>
      <c r="H147" s="14">
        <f t="shared" si="84"/>
        <v>81.749953219724233</v>
      </c>
      <c r="I147" s="14">
        <f t="shared" si="84"/>
        <v>0</v>
      </c>
      <c r="J147" s="14">
        <f t="shared" si="84"/>
        <v>11.973885460295023</v>
      </c>
      <c r="K147" s="14">
        <f t="shared" si="84"/>
        <v>8.5826993161767025</v>
      </c>
      <c r="L147" s="14">
        <f t="shared" si="84"/>
        <v>0</v>
      </c>
      <c r="M147" s="14">
        <f t="shared" si="84"/>
        <v>21.117835150765032</v>
      </c>
      <c r="N147" s="14">
        <f t="shared" si="84"/>
        <v>131.82493711305523</v>
      </c>
      <c r="O147" s="13">
        <f t="shared" si="58"/>
        <v>261.06502676611689</v>
      </c>
      <c r="Q147" s="5">
        <f t="shared" si="73"/>
        <v>516.3143370261331</v>
      </c>
      <c r="S147">
        <v>1.0442601070644675</v>
      </c>
      <c r="Z147" s="1"/>
      <c r="AA147" s="1" t="s">
        <v>8</v>
      </c>
      <c r="AB147" s="14">
        <f t="shared" si="59"/>
        <v>0</v>
      </c>
      <c r="AC147" s="14">
        <f t="shared" si="60"/>
        <v>0</v>
      </c>
      <c r="AD147" s="14">
        <f t="shared" si="61"/>
        <v>0</v>
      </c>
      <c r="AE147" s="14">
        <f t="shared" si="62"/>
        <v>0</v>
      </c>
      <c r="AF147" s="14">
        <f t="shared" si="63"/>
        <v>0</v>
      </c>
      <c r="AG147" s="14">
        <f t="shared" si="64"/>
        <v>81.749953219724233</v>
      </c>
      <c r="AH147" s="14">
        <f t="shared" si="65"/>
        <v>0</v>
      </c>
      <c r="AI147" s="14">
        <f t="shared" si="66"/>
        <v>11.973885460295023</v>
      </c>
      <c r="AJ147" s="14">
        <f t="shared" si="67"/>
        <v>8.5826993161767025</v>
      </c>
      <c r="AK147" s="14">
        <f t="shared" si="68"/>
        <v>0</v>
      </c>
      <c r="AL147" s="14">
        <f t="shared" si="69"/>
        <v>21.117835150765032</v>
      </c>
      <c r="AM147" s="14">
        <f t="shared" si="70"/>
        <v>131.82493711305523</v>
      </c>
      <c r="AN147" s="5"/>
      <c r="AO147" s="14">
        <f t="shared" si="71"/>
        <v>261.06502676611689</v>
      </c>
      <c r="AQ147">
        <f t="shared" si="74"/>
        <v>516.3143370261331</v>
      </c>
    </row>
    <row r="148" spans="1:43" x14ac:dyDescent="0.25">
      <c r="A148" s="1"/>
      <c r="B148" s="1"/>
      <c r="Z148" s="1"/>
      <c r="AA148" s="1"/>
    </row>
    <row r="149" spans="1:43" x14ac:dyDescent="0.25">
      <c r="A149" s="1"/>
      <c r="B149" s="1" t="s">
        <v>51</v>
      </c>
      <c r="C149" s="14">
        <f>C150-SUM(C136:C147)</f>
        <v>10.297566518046317</v>
      </c>
      <c r="D149" s="14">
        <f t="shared" ref="D149:N149" si="85">D150-SUM(D136:D147)</f>
        <v>41.190266072185281</v>
      </c>
      <c r="E149" s="14">
        <f t="shared" si="85"/>
        <v>0</v>
      </c>
      <c r="F149" s="14">
        <f t="shared" si="85"/>
        <v>26.020778376905412</v>
      </c>
      <c r="G149" s="14">
        <f t="shared" si="85"/>
        <v>0</v>
      </c>
      <c r="H149" s="14">
        <f t="shared" si="85"/>
        <v>234.85514576305866</v>
      </c>
      <c r="I149" s="14">
        <f t="shared" si="85"/>
        <v>10.692098939400424</v>
      </c>
      <c r="J149" s="14">
        <f t="shared" si="85"/>
        <v>45.865528633301764</v>
      </c>
      <c r="K149" s="14">
        <f t="shared" si="85"/>
        <v>68.724233213197536</v>
      </c>
      <c r="L149" s="14">
        <f t="shared" si="85"/>
        <v>0</v>
      </c>
      <c r="M149" s="14">
        <f t="shared" si="85"/>
        <v>70.779705676446582</v>
      </c>
      <c r="N149" s="14">
        <f t="shared" si="85"/>
        <v>231.43568325454999</v>
      </c>
      <c r="O149" s="15" t="b">
        <f>SUM(O136:O147)=SUM(C149:N149)</f>
        <v>1</v>
      </c>
      <c r="Z149" s="1"/>
      <c r="AA149" s="1" t="s">
        <v>51</v>
      </c>
      <c r="AB149" s="14">
        <f t="shared" ref="AB149:AM149" si="86">C171*C$150</f>
        <v>10.297566518046317</v>
      </c>
      <c r="AC149" s="14">
        <f t="shared" si="86"/>
        <v>41.190266072185281</v>
      </c>
      <c r="AD149" s="14">
        <f t="shared" si="86"/>
        <v>0</v>
      </c>
      <c r="AE149" s="14">
        <f t="shared" si="86"/>
        <v>26.020778376905415</v>
      </c>
      <c r="AF149" s="14">
        <f t="shared" si="86"/>
        <v>0</v>
      </c>
      <c r="AG149" s="14">
        <f t="shared" si="86"/>
        <v>234.85514576305866</v>
      </c>
      <c r="AH149" s="14">
        <f t="shared" si="86"/>
        <v>10.692098939400424</v>
      </c>
      <c r="AI149" s="14">
        <f t="shared" si="86"/>
        <v>45.865528633301764</v>
      </c>
      <c r="AJ149" s="14">
        <f t="shared" si="86"/>
        <v>68.724233213197536</v>
      </c>
      <c r="AK149" s="14">
        <f t="shared" si="86"/>
        <v>0</v>
      </c>
      <c r="AL149" s="14">
        <f t="shared" si="86"/>
        <v>70.779705676446582</v>
      </c>
      <c r="AM149" s="14">
        <f t="shared" si="86"/>
        <v>231.43568325454999</v>
      </c>
      <c r="AN149" s="4">
        <f>SUM(AB149:AM149)</f>
        <v>739.861006447092</v>
      </c>
      <c r="AO149">
        <f>SUM(AO136:AO148)</f>
        <v>739.861006447092</v>
      </c>
    </row>
    <row r="150" spans="1:43" x14ac:dyDescent="0.25">
      <c r="A150" s="1"/>
      <c r="B150" s="1" t="s">
        <v>48</v>
      </c>
      <c r="C150" s="14" cm="1">
        <f t="array" ref="C150:N150">TRANSPOSE(Q136:Q147)</f>
        <v>24.700421696356425</v>
      </c>
      <c r="D150" s="14">
        <v>109.81781294756951</v>
      </c>
      <c r="E150" s="14">
        <v>0</v>
      </c>
      <c r="F150" s="14">
        <v>207.55317865639745</v>
      </c>
      <c r="G150" s="14">
        <v>0</v>
      </c>
      <c r="H150" s="14">
        <v>640.06489740465531</v>
      </c>
      <c r="I150" s="14">
        <v>53.056113941348968</v>
      </c>
      <c r="J150" s="14">
        <v>115.71914401888314</v>
      </c>
      <c r="K150" s="14">
        <v>88.268417319854237</v>
      </c>
      <c r="L150" s="14">
        <v>0</v>
      </c>
      <c r="M150" s="14">
        <v>213.66297286624359</v>
      </c>
      <c r="N150" s="14">
        <v>516.3143370261331</v>
      </c>
      <c r="Z150" s="1"/>
      <c r="AA150" s="1"/>
      <c r="AO150" s="17" t="s">
        <v>65</v>
      </c>
      <c r="AP150" s="17" t="b">
        <f>AN149=AO149</f>
        <v>1</v>
      </c>
    </row>
    <row r="151" spans="1:43" x14ac:dyDescent="0.25">
      <c r="A151" s="1"/>
      <c r="B151" s="1"/>
      <c r="Z151" s="1" t="s">
        <v>62</v>
      </c>
      <c r="AB151">
        <f>SUM(AB136:AB150)</f>
        <v>24.700421696356425</v>
      </c>
      <c r="AC151">
        <f t="shared" ref="AC151:AM151" si="87">SUM(AC136:AC150)</f>
        <v>109.81781294756951</v>
      </c>
      <c r="AD151">
        <f t="shared" si="87"/>
        <v>0</v>
      </c>
      <c r="AE151">
        <f t="shared" si="87"/>
        <v>207.55317865639745</v>
      </c>
      <c r="AF151">
        <f t="shared" si="87"/>
        <v>0</v>
      </c>
      <c r="AG151">
        <f t="shared" si="87"/>
        <v>640.06489740465531</v>
      </c>
      <c r="AH151">
        <f t="shared" si="87"/>
        <v>53.056113941348968</v>
      </c>
      <c r="AI151">
        <f t="shared" si="87"/>
        <v>115.71914401888314</v>
      </c>
      <c r="AJ151">
        <f t="shared" si="87"/>
        <v>88.268417319854237</v>
      </c>
      <c r="AK151">
        <f t="shared" si="87"/>
        <v>0</v>
      </c>
      <c r="AL151">
        <f t="shared" si="87"/>
        <v>213.66297286624359</v>
      </c>
      <c r="AM151">
        <f t="shared" si="87"/>
        <v>516.3143370261331</v>
      </c>
    </row>
    <row r="152" spans="1:43" x14ac:dyDescent="0.25">
      <c r="A152" s="1"/>
      <c r="B152" s="1" t="s">
        <v>52</v>
      </c>
      <c r="C152" cm="1">
        <f t="array" ref="C152:N152">TRANSPOSE(BD87:BD98)</f>
        <v>10.29756651804632</v>
      </c>
      <c r="D152">
        <v>41.190266072185274</v>
      </c>
      <c r="E152">
        <v>0</v>
      </c>
      <c r="F152">
        <v>26.020778376905337</v>
      </c>
      <c r="G152">
        <v>0</v>
      </c>
      <c r="H152">
        <v>234.85514576305866</v>
      </c>
      <c r="I152">
        <v>10.69209893940042</v>
      </c>
      <c r="J152">
        <v>45.865528633301757</v>
      </c>
      <c r="K152">
        <v>68.724233213197579</v>
      </c>
      <c r="L152">
        <v>0</v>
      </c>
      <c r="M152">
        <v>70.779705676446582</v>
      </c>
      <c r="N152">
        <v>231.43568325455007</v>
      </c>
      <c r="Z152" s="1" t="s">
        <v>64</v>
      </c>
      <c r="AB152" cm="1">
        <f t="array" ref="AB152:AM152">TRANSPOSE(AQ136:AQ147)</f>
        <v>24.700421696356425</v>
      </c>
      <c r="AC152">
        <v>109.81781294756951</v>
      </c>
      <c r="AD152">
        <v>0</v>
      </c>
      <c r="AE152">
        <v>207.55317865639745</v>
      </c>
      <c r="AF152">
        <v>0</v>
      </c>
      <c r="AG152">
        <v>640.06489740465531</v>
      </c>
      <c r="AH152">
        <v>53.056113941348968</v>
      </c>
      <c r="AI152">
        <v>115.71914401888314</v>
      </c>
      <c r="AJ152">
        <v>88.268417319854237</v>
      </c>
      <c r="AK152">
        <v>0</v>
      </c>
      <c r="AL152">
        <v>213.66297286624359</v>
      </c>
      <c r="AM152">
        <v>516.3143370261331</v>
      </c>
    </row>
    <row r="153" spans="1:43" x14ac:dyDescent="0.25">
      <c r="A153" s="1"/>
      <c r="B153" s="1" t="s">
        <v>53</v>
      </c>
      <c r="C153" s="6">
        <f>C152-C149</f>
        <v>0</v>
      </c>
      <c r="D153" s="6">
        <f t="shared" ref="D153:N153" si="88">D152-D149</f>
        <v>0</v>
      </c>
      <c r="E153" s="6">
        <f t="shared" si="88"/>
        <v>0</v>
      </c>
      <c r="F153" s="6">
        <f t="shared" si="88"/>
        <v>-7.460698725481052E-14</v>
      </c>
      <c r="G153" s="6">
        <f t="shared" si="88"/>
        <v>0</v>
      </c>
      <c r="H153" s="6">
        <f t="shared" si="88"/>
        <v>0</v>
      </c>
      <c r="I153" s="6">
        <f t="shared" si="88"/>
        <v>0</v>
      </c>
      <c r="J153" s="6">
        <f t="shared" si="88"/>
        <v>0</v>
      </c>
      <c r="K153" s="6">
        <f t="shared" si="88"/>
        <v>0</v>
      </c>
      <c r="L153" s="6">
        <f t="shared" si="88"/>
        <v>0</v>
      </c>
      <c r="M153" s="6">
        <f t="shared" si="88"/>
        <v>0</v>
      </c>
      <c r="N153" s="6">
        <f t="shared" si="88"/>
        <v>0</v>
      </c>
      <c r="Z153" s="18" t="s">
        <v>66</v>
      </c>
      <c r="AA153" s="17"/>
      <c r="AB153" s="17" t="b">
        <f>AB151=AB152</f>
        <v>1</v>
      </c>
      <c r="AC153" s="17" t="b">
        <f t="shared" ref="AC153:AM153" si="89">AC151=AC152</f>
        <v>1</v>
      </c>
      <c r="AD153" s="17" t="b">
        <f t="shared" si="89"/>
        <v>1</v>
      </c>
      <c r="AE153" s="17" t="b">
        <f t="shared" si="89"/>
        <v>1</v>
      </c>
      <c r="AF153" s="17" t="b">
        <f t="shared" si="89"/>
        <v>1</v>
      </c>
      <c r="AG153" s="17" t="b">
        <f t="shared" si="89"/>
        <v>1</v>
      </c>
      <c r="AH153" s="17" t="b">
        <f t="shared" si="89"/>
        <v>1</v>
      </c>
      <c r="AI153" s="17" t="b">
        <f t="shared" si="89"/>
        <v>1</v>
      </c>
      <c r="AJ153" s="17" t="b">
        <f t="shared" si="89"/>
        <v>1</v>
      </c>
      <c r="AK153" s="17" t="b">
        <f t="shared" si="89"/>
        <v>1</v>
      </c>
      <c r="AL153" s="17" t="b">
        <f t="shared" si="89"/>
        <v>1</v>
      </c>
      <c r="AM153" s="17" t="b">
        <f t="shared" si="89"/>
        <v>1</v>
      </c>
    </row>
    <row r="155" spans="1:43" x14ac:dyDescent="0.25">
      <c r="AB155">
        <f>IFERROR(AB149/AB151,0)</f>
        <v>0.41689840945368628</v>
      </c>
      <c r="AC155">
        <f t="shared" ref="AC155:AM155" si="90">IFERROR(AC149/AC151,0)</f>
        <v>0.37507818601205267</v>
      </c>
      <c r="AD155">
        <f t="shared" si="90"/>
        <v>0</v>
      </c>
      <c r="AE155">
        <f t="shared" si="90"/>
        <v>0.12536921161772518</v>
      </c>
      <c r="AF155">
        <f t="shared" si="90"/>
        <v>0</v>
      </c>
      <c r="AG155">
        <f t="shared" si="90"/>
        <v>0.36692395836008629</v>
      </c>
      <c r="AH155">
        <f t="shared" si="90"/>
        <v>0.20152435120333229</v>
      </c>
      <c r="AI155">
        <f t="shared" si="90"/>
        <v>0.39635212498475958</v>
      </c>
      <c r="AJ155">
        <f t="shared" si="90"/>
        <v>0.7785823661498843</v>
      </c>
      <c r="AK155">
        <f t="shared" si="90"/>
        <v>0</v>
      </c>
      <c r="AL155">
        <f t="shared" si="90"/>
        <v>0.3312679999110365</v>
      </c>
      <c r="AM155">
        <f t="shared" si="90"/>
        <v>0.44824570355255489</v>
      </c>
    </row>
    <row r="156" spans="1:43" ht="19.5" x14ac:dyDescent="0.3">
      <c r="A156" s="11" t="s">
        <v>54</v>
      </c>
      <c r="C156" s="1" t="s">
        <v>1</v>
      </c>
      <c r="D156" s="1"/>
      <c r="E156" s="1"/>
      <c r="F156" s="1"/>
      <c r="G156" s="1"/>
      <c r="H156" s="1"/>
      <c r="I156" s="1" t="s">
        <v>2</v>
      </c>
      <c r="J156" s="1"/>
      <c r="K156" s="1"/>
      <c r="L156" s="1"/>
      <c r="M156" s="1"/>
      <c r="N156" s="1"/>
    </row>
    <row r="157" spans="1:43" x14ac:dyDescent="0.25">
      <c r="A157" s="1"/>
      <c r="C157" s="1" t="s">
        <v>3</v>
      </c>
      <c r="D157" s="1" t="s">
        <v>4</v>
      </c>
      <c r="E157" s="1" t="s">
        <v>5</v>
      </c>
      <c r="F157" s="1" t="s">
        <v>6</v>
      </c>
      <c r="G157" s="1" t="s">
        <v>7</v>
      </c>
      <c r="H157" s="1" t="s">
        <v>8</v>
      </c>
      <c r="I157" s="1" t="s">
        <v>3</v>
      </c>
      <c r="J157" s="1" t="s">
        <v>4</v>
      </c>
      <c r="K157" s="1" t="s">
        <v>5</v>
      </c>
      <c r="L157" s="1" t="s">
        <v>6</v>
      </c>
      <c r="M157" s="1" t="s">
        <v>7</v>
      </c>
      <c r="N157" s="1" t="s">
        <v>8</v>
      </c>
      <c r="O157" s="1" t="s">
        <v>45</v>
      </c>
    </row>
    <row r="158" spans="1:43" x14ac:dyDescent="0.25">
      <c r="A158" s="1" t="s">
        <v>1</v>
      </c>
      <c r="B158" s="1" t="s">
        <v>3</v>
      </c>
      <c r="C158" s="14">
        <f t="shared" ref="C158:C169" si="91">IFERROR(C136/C$150,0)</f>
        <v>0</v>
      </c>
      <c r="D158" s="14">
        <f t="shared" ref="D158:N158" si="92">IFERROR(D136/D$150,0)</f>
        <v>0.22492181398794736</v>
      </c>
      <c r="E158" s="14">
        <f t="shared" si="92"/>
        <v>0</v>
      </c>
      <c r="F158" s="14">
        <f t="shared" si="92"/>
        <v>0</v>
      </c>
      <c r="G158" s="14">
        <f t="shared" si="92"/>
        <v>0</v>
      </c>
      <c r="H158" s="14">
        <f t="shared" si="92"/>
        <v>0</v>
      </c>
      <c r="I158" s="14">
        <f t="shared" si="92"/>
        <v>0</v>
      </c>
      <c r="J158" s="14">
        <f t="shared" si="92"/>
        <v>0</v>
      </c>
      <c r="K158" s="14">
        <f t="shared" si="92"/>
        <v>0</v>
      </c>
      <c r="L158" s="14">
        <f t="shared" si="92"/>
        <v>0</v>
      </c>
      <c r="M158" s="14">
        <f t="shared" si="92"/>
        <v>0</v>
      </c>
      <c r="N158" s="14">
        <f t="shared" si="92"/>
        <v>0</v>
      </c>
      <c r="O158" s="16">
        <f t="shared" ref="O158:O169" si="93">O136/SUM($O$136:$O$147)</f>
        <v>0</v>
      </c>
    </row>
    <row r="159" spans="1:43" x14ac:dyDescent="0.25">
      <c r="A159" s="1"/>
      <c r="B159" s="1" t="s">
        <v>4</v>
      </c>
      <c r="C159" s="14">
        <f t="shared" si="91"/>
        <v>0.2222994698178955</v>
      </c>
      <c r="D159" s="14">
        <f t="shared" ref="D159:N159" si="94">IFERROR(D137/D$150,0)</f>
        <v>0.4</v>
      </c>
      <c r="E159" s="14">
        <f t="shared" si="94"/>
        <v>0</v>
      </c>
      <c r="F159" s="14">
        <f t="shared" si="94"/>
        <v>7.3318961803557819E-2</v>
      </c>
      <c r="G159" s="14">
        <f t="shared" si="94"/>
        <v>0</v>
      </c>
      <c r="H159" s="14">
        <f t="shared" si="94"/>
        <v>3.7267044786564979E-2</v>
      </c>
      <c r="I159" s="14">
        <f t="shared" si="94"/>
        <v>0</v>
      </c>
      <c r="J159" s="14">
        <f t="shared" si="94"/>
        <v>0</v>
      </c>
      <c r="K159" s="14">
        <f t="shared" si="94"/>
        <v>0</v>
      </c>
      <c r="L159" s="14">
        <f t="shared" si="94"/>
        <v>0</v>
      </c>
      <c r="M159" s="14">
        <f t="shared" si="94"/>
        <v>0</v>
      </c>
      <c r="N159" s="14">
        <f t="shared" si="94"/>
        <v>0</v>
      </c>
      <c r="O159" s="16">
        <f t="shared" si="93"/>
        <v>2.8828234167366733E-2</v>
      </c>
    </row>
    <row r="160" spans="1:43" ht="18.75" x14ac:dyDescent="0.3">
      <c r="A160" s="1"/>
      <c r="B160" s="1" t="s">
        <v>5</v>
      </c>
      <c r="C160" s="14">
        <f t="shared" si="91"/>
        <v>0</v>
      </c>
      <c r="D160" s="14">
        <f t="shared" ref="D160:N160" si="95">IFERROR(D138/D$150,0)</f>
        <v>0</v>
      </c>
      <c r="E160" s="14">
        <f t="shared" si="95"/>
        <v>0</v>
      </c>
      <c r="F160" s="14">
        <f t="shared" si="95"/>
        <v>0</v>
      </c>
      <c r="G160" s="14">
        <f t="shared" si="95"/>
        <v>0</v>
      </c>
      <c r="H160" s="14">
        <f t="shared" si="95"/>
        <v>0</v>
      </c>
      <c r="I160" s="14">
        <f t="shared" si="95"/>
        <v>0</v>
      </c>
      <c r="J160" s="14">
        <f t="shared" si="95"/>
        <v>0</v>
      </c>
      <c r="K160" s="14">
        <f t="shared" si="95"/>
        <v>0</v>
      </c>
      <c r="L160" s="14">
        <f t="shared" si="95"/>
        <v>0</v>
      </c>
      <c r="M160" s="14">
        <f t="shared" si="95"/>
        <v>0</v>
      </c>
      <c r="N160" s="14">
        <f t="shared" si="95"/>
        <v>0</v>
      </c>
      <c r="O160" s="16">
        <f t="shared" si="93"/>
        <v>0</v>
      </c>
      <c r="Z160" s="8" t="s">
        <v>73</v>
      </c>
    </row>
    <row r="161" spans="1:61" ht="19.5" x14ac:dyDescent="0.3">
      <c r="A161" s="1"/>
      <c r="B161" s="1" t="s">
        <v>6</v>
      </c>
      <c r="C161" s="14">
        <f t="shared" si="91"/>
        <v>0.36080212072841822</v>
      </c>
      <c r="D161" s="14">
        <f t="shared" ref="D161:N161" si="96">IFERROR(D139/D$150,0)</f>
        <v>0</v>
      </c>
      <c r="E161" s="14">
        <f t="shared" si="96"/>
        <v>0</v>
      </c>
      <c r="F161" s="14">
        <f t="shared" si="96"/>
        <v>0</v>
      </c>
      <c r="G161" s="14">
        <f t="shared" si="96"/>
        <v>0</v>
      </c>
      <c r="H161" s="14">
        <f t="shared" si="96"/>
        <v>9.0729155606770334E-2</v>
      </c>
      <c r="I161" s="14">
        <f t="shared" si="96"/>
        <v>0.34881597839561101</v>
      </c>
      <c r="J161" s="14">
        <f t="shared" si="96"/>
        <v>0</v>
      </c>
      <c r="K161" s="14">
        <f t="shared" si="96"/>
        <v>0</v>
      </c>
      <c r="L161" s="14">
        <f t="shared" si="96"/>
        <v>0</v>
      </c>
      <c r="M161" s="14">
        <f t="shared" si="96"/>
        <v>0</v>
      </c>
      <c r="N161" s="14">
        <f t="shared" si="96"/>
        <v>3.526649457512944E-2</v>
      </c>
      <c r="O161" s="16">
        <f t="shared" si="93"/>
        <v>0.14036859421610787</v>
      </c>
      <c r="Z161" s="11" t="s">
        <v>67</v>
      </c>
      <c r="AB161" s="1"/>
      <c r="AC161" s="1"/>
      <c r="AD161" s="1"/>
      <c r="AE161" s="1"/>
      <c r="AF161" s="1"/>
      <c r="AG161" s="1"/>
      <c r="AH161" s="1"/>
      <c r="AI161" s="1"/>
      <c r="AJ161" s="1"/>
      <c r="AK161" s="1"/>
      <c r="AL161" s="1"/>
      <c r="AM161" s="1"/>
    </row>
    <row r="162" spans="1:61" x14ac:dyDescent="0.25">
      <c r="A162" s="1"/>
      <c r="B162" s="1" t="s">
        <v>7</v>
      </c>
      <c r="C162" s="14">
        <f t="shared" si="91"/>
        <v>0</v>
      </c>
      <c r="D162" s="14">
        <f t="shared" ref="D162:N162" si="97">IFERROR(D140/D$150,0)</f>
        <v>0</v>
      </c>
      <c r="E162" s="14">
        <f t="shared" si="97"/>
        <v>0</v>
      </c>
      <c r="F162" s="14">
        <f t="shared" si="97"/>
        <v>0</v>
      </c>
      <c r="G162" s="14">
        <f t="shared" si="97"/>
        <v>0</v>
      </c>
      <c r="H162" s="14">
        <f t="shared" si="97"/>
        <v>0</v>
      </c>
      <c r="I162" s="14">
        <f t="shared" si="97"/>
        <v>0</v>
      </c>
      <c r="J162" s="14">
        <f t="shared" si="97"/>
        <v>0</v>
      </c>
      <c r="K162" s="14">
        <f t="shared" si="97"/>
        <v>0</v>
      </c>
      <c r="L162" s="14">
        <f t="shared" si="97"/>
        <v>0</v>
      </c>
      <c r="M162" s="14">
        <f t="shared" si="97"/>
        <v>0</v>
      </c>
      <c r="N162" s="14">
        <f t="shared" si="97"/>
        <v>0</v>
      </c>
      <c r="O162" s="16">
        <f t="shared" si="93"/>
        <v>0</v>
      </c>
      <c r="Z162" s="1"/>
      <c r="AB162" s="1"/>
      <c r="AC162" s="1"/>
      <c r="AD162" s="1"/>
      <c r="AE162" s="1"/>
      <c r="AF162" s="1"/>
      <c r="AG162" s="1"/>
      <c r="AH162" s="1"/>
      <c r="AI162" s="1"/>
      <c r="AJ162" s="1"/>
      <c r="AK162" s="1"/>
      <c r="AL162" s="1"/>
      <c r="AM162" s="1"/>
      <c r="AN162" s="1"/>
      <c r="AO162" s="1"/>
      <c r="AQ162" s="1"/>
    </row>
    <row r="163" spans="1:61" ht="19.5" x14ac:dyDescent="0.3">
      <c r="A163" s="1"/>
      <c r="B163" s="1" t="s">
        <v>8</v>
      </c>
      <c r="C163" s="14">
        <f t="shared" si="91"/>
        <v>0</v>
      </c>
      <c r="D163" s="14">
        <f t="shared" ref="D163:N163" si="98">IFERROR(D141/D$150,0)</f>
        <v>0</v>
      </c>
      <c r="E163" s="14">
        <f t="shared" si="98"/>
        <v>0</v>
      </c>
      <c r="F163" s="14">
        <f t="shared" si="98"/>
        <v>0.39304209457262429</v>
      </c>
      <c r="G163" s="14">
        <f t="shared" si="98"/>
        <v>0</v>
      </c>
      <c r="H163" s="14">
        <f t="shared" si="98"/>
        <v>0.37735849056603782</v>
      </c>
      <c r="I163" s="14">
        <f t="shared" si="98"/>
        <v>0.21761803614128608</v>
      </c>
      <c r="J163" s="14">
        <f t="shared" si="98"/>
        <v>0</v>
      </c>
      <c r="K163" s="14">
        <f t="shared" si="98"/>
        <v>0</v>
      </c>
      <c r="L163" s="14">
        <f t="shared" si="98"/>
        <v>0</v>
      </c>
      <c r="M163" s="14">
        <f t="shared" si="98"/>
        <v>0.10220656588735084</v>
      </c>
      <c r="N163" s="14">
        <f t="shared" si="98"/>
        <v>0.11000965790510292</v>
      </c>
      <c r="O163" s="16">
        <f t="shared" si="93"/>
        <v>0.3065042571272989</v>
      </c>
      <c r="Z163" s="11" t="s">
        <v>74</v>
      </c>
      <c r="AB163" s="1" t="s">
        <v>1</v>
      </c>
      <c r="AC163" s="1"/>
      <c r="AD163" s="1"/>
      <c r="AE163" s="1"/>
      <c r="AF163" s="1"/>
      <c r="AG163" s="1"/>
      <c r="AH163" s="1" t="s">
        <v>2</v>
      </c>
      <c r="AI163" s="1"/>
      <c r="AJ163" s="1"/>
      <c r="AK163" s="1"/>
      <c r="AL163" s="1"/>
      <c r="AM163" s="1"/>
      <c r="AN163" s="5"/>
      <c r="AP163" s="11" t="s">
        <v>75</v>
      </c>
      <c r="AR163" s="1" t="s">
        <v>1</v>
      </c>
      <c r="AS163" s="1"/>
      <c r="AT163" s="1"/>
      <c r="AU163" s="1"/>
      <c r="AV163" s="1"/>
      <c r="AW163" s="1"/>
      <c r="AX163" s="1" t="s">
        <v>2</v>
      </c>
      <c r="AY163" s="1"/>
      <c r="AZ163" s="1"/>
      <c r="BA163" s="1"/>
      <c r="BB163" s="1"/>
      <c r="BC163" s="1"/>
    </row>
    <row r="164" spans="1:61" x14ac:dyDescent="0.25">
      <c r="A164" s="1" t="s">
        <v>2</v>
      </c>
      <c r="B164" s="1" t="s">
        <v>3</v>
      </c>
      <c r="C164" s="14">
        <f t="shared" si="91"/>
        <v>0</v>
      </c>
      <c r="D164" s="14">
        <f t="shared" ref="D164:N164" si="99">IFERROR(D142/D$150,0)</f>
        <v>0</v>
      </c>
      <c r="E164" s="14">
        <f t="shared" si="99"/>
        <v>0</v>
      </c>
      <c r="F164" s="14">
        <f t="shared" si="99"/>
        <v>0</v>
      </c>
      <c r="G164" s="14">
        <f t="shared" si="99"/>
        <v>0</v>
      </c>
      <c r="H164" s="14">
        <f t="shared" si="99"/>
        <v>0</v>
      </c>
      <c r="I164" s="14">
        <f t="shared" si="99"/>
        <v>0.12499999999999999</v>
      </c>
      <c r="J164" s="14">
        <f t="shared" si="99"/>
        <v>0.18438472321307636</v>
      </c>
      <c r="K164" s="14">
        <f t="shared" si="99"/>
        <v>0</v>
      </c>
      <c r="L164" s="14">
        <f t="shared" si="99"/>
        <v>0</v>
      </c>
      <c r="M164" s="14">
        <f t="shared" si="99"/>
        <v>0.11741509079352498</v>
      </c>
      <c r="N164" s="14">
        <f t="shared" si="99"/>
        <v>0</v>
      </c>
      <c r="O164" s="16">
        <f t="shared" si="93"/>
        <v>0</v>
      </c>
      <c r="Z164" s="1"/>
      <c r="AB164" s="1" t="s">
        <v>3</v>
      </c>
      <c r="AC164" s="1" t="s">
        <v>4</v>
      </c>
      <c r="AD164" s="1" t="s">
        <v>5</v>
      </c>
      <c r="AE164" s="1" t="s">
        <v>6</v>
      </c>
      <c r="AF164" s="1" t="s">
        <v>7</v>
      </c>
      <c r="AG164" s="1" t="s">
        <v>8</v>
      </c>
      <c r="AH164" s="1" t="s">
        <v>3</v>
      </c>
      <c r="AI164" s="1" t="s">
        <v>4</v>
      </c>
      <c r="AJ164" s="1" t="s">
        <v>5</v>
      </c>
      <c r="AK164" s="1" t="s">
        <v>6</v>
      </c>
      <c r="AL164" s="1" t="s">
        <v>7</v>
      </c>
      <c r="AM164" s="1" t="s">
        <v>8</v>
      </c>
      <c r="AN164" s="5"/>
      <c r="AP164" s="1"/>
      <c r="AR164" s="1" t="s">
        <v>3</v>
      </c>
      <c r="AS164" s="1" t="s">
        <v>4</v>
      </c>
      <c r="AT164" s="1" t="s">
        <v>5</v>
      </c>
      <c r="AU164" s="1" t="s">
        <v>6</v>
      </c>
      <c r="AV164" s="1" t="s">
        <v>7</v>
      </c>
      <c r="AW164" s="1" t="s">
        <v>8</v>
      </c>
      <c r="AX164" s="1" t="s">
        <v>3</v>
      </c>
      <c r="AY164" s="1" t="s">
        <v>4</v>
      </c>
      <c r="AZ164" s="1" t="s">
        <v>5</v>
      </c>
      <c r="BA164" s="1" t="s">
        <v>6</v>
      </c>
      <c r="BB164" s="1" t="s">
        <v>7</v>
      </c>
      <c r="BC164" s="1" t="s">
        <v>8</v>
      </c>
      <c r="BE164" s="1" t="s">
        <v>76</v>
      </c>
      <c r="BG164" s="1" t="s">
        <v>77</v>
      </c>
      <c r="BH164" s="1" t="s">
        <v>81</v>
      </c>
      <c r="BI164" s="1" t="s">
        <v>82</v>
      </c>
    </row>
    <row r="165" spans="1:61" x14ac:dyDescent="0.25">
      <c r="A165" s="1"/>
      <c r="B165" s="1" t="s">
        <v>4</v>
      </c>
      <c r="C165" s="14">
        <f t="shared" si="91"/>
        <v>0</v>
      </c>
      <c r="D165" s="14">
        <f t="shared" ref="D165:N165" si="100">IFERROR(D143/D$150,0)</f>
        <v>0</v>
      </c>
      <c r="E165" s="14">
        <f t="shared" si="100"/>
        <v>0</v>
      </c>
      <c r="F165" s="14">
        <f t="shared" si="100"/>
        <v>0</v>
      </c>
      <c r="G165" s="14">
        <f t="shared" si="100"/>
        <v>0</v>
      </c>
      <c r="H165" s="14">
        <f t="shared" si="100"/>
        <v>0</v>
      </c>
      <c r="I165" s="14">
        <f t="shared" si="100"/>
        <v>0.10704163425977062</v>
      </c>
      <c r="J165" s="14">
        <f t="shared" si="100"/>
        <v>0.31578947368421051</v>
      </c>
      <c r="K165" s="14">
        <f t="shared" si="100"/>
        <v>8.4183542917274312E-2</v>
      </c>
      <c r="L165" s="14">
        <f t="shared" si="100"/>
        <v>0</v>
      </c>
      <c r="M165" s="14">
        <f t="shared" si="100"/>
        <v>5.0273212821193049E-2</v>
      </c>
      <c r="N165" s="14">
        <f t="shared" si="100"/>
        <v>8.6578217690561815E-2</v>
      </c>
      <c r="O165" s="16">
        <f t="shared" si="93"/>
        <v>1.4358367213898849E-2</v>
      </c>
      <c r="Z165" s="1" t="s">
        <v>1</v>
      </c>
      <c r="AA165" s="1" t="s">
        <v>3</v>
      </c>
      <c r="AB165" s="14">
        <f>Y8-C197</f>
        <v>1</v>
      </c>
      <c r="AC165" s="14">
        <f t="shared" ref="AC165:AM176" si="101">Z8-D197</f>
        <v>-0.22492181398794736</v>
      </c>
      <c r="AD165" s="14">
        <f t="shared" si="101"/>
        <v>0</v>
      </c>
      <c r="AE165" s="14">
        <f t="shared" si="101"/>
        <v>0</v>
      </c>
      <c r="AF165" s="14">
        <f t="shared" si="101"/>
        <v>-0.13243923590982376</v>
      </c>
      <c r="AG165" s="14">
        <f t="shared" si="101"/>
        <v>0</v>
      </c>
      <c r="AH165" s="14">
        <f t="shared" si="101"/>
        <v>0</v>
      </c>
      <c r="AI165" s="14">
        <f t="shared" si="101"/>
        <v>0</v>
      </c>
      <c r="AJ165" s="14">
        <f t="shared" si="101"/>
        <v>0</v>
      </c>
      <c r="AK165" s="14">
        <f t="shared" si="101"/>
        <v>0</v>
      </c>
      <c r="AL165" s="14">
        <f t="shared" si="101"/>
        <v>0</v>
      </c>
      <c r="AM165" s="14">
        <f t="shared" si="101"/>
        <v>0</v>
      </c>
      <c r="AN165" s="5"/>
      <c r="AP165" s="1" t="s">
        <v>1</v>
      </c>
      <c r="AQ165" s="1" t="s">
        <v>3</v>
      </c>
      <c r="AR165" s="14" cm="1">
        <f t="array" ref="AR165:BC176">MINVERSE(AB165:AM176)</f>
        <v>1.1082929235284693</v>
      </c>
      <c r="AS165" s="14">
        <v>0.41546542465004788</v>
      </c>
      <c r="AT165" s="14">
        <v>3.7469097195148397E-2</v>
      </c>
      <c r="AU165" s="14">
        <v>4.4165981809989055E-2</v>
      </c>
      <c r="AV165" s="14">
        <v>0.25379430458859609</v>
      </c>
      <c r="AW165" s="14">
        <v>3.3141015255511358E-2</v>
      </c>
      <c r="AX165" s="14">
        <v>2.6901682802762478E-2</v>
      </c>
      <c r="AY165" s="14">
        <v>8.6049661545242132E-3</v>
      </c>
      <c r="AZ165" s="14">
        <v>1.6623180801305323E-3</v>
      </c>
      <c r="BA165" s="14">
        <v>5.5747423623014056E-3</v>
      </c>
      <c r="BB165" s="14">
        <v>1.1234696745959229E-2</v>
      </c>
      <c r="BC165" s="14">
        <v>8.9621737704743566E-3</v>
      </c>
      <c r="BE165">
        <f>O158*$R$21</f>
        <v>0</v>
      </c>
      <c r="BG165" cm="1">
        <f t="array" ref="BG165:BG176">MMULT(_xlfn.ANCHORARRAY(AR165),BE165:BE176)</f>
        <v>22.034244510169401</v>
      </c>
      <c r="BH165" cm="1">
        <f t="array" ref="BH165:BH176">TRANSPOSE(C210:N210)</f>
        <v>0.41689840945368634</v>
      </c>
      <c r="BI165">
        <f>BG165*BH165</f>
        <v>9.1860414898032428</v>
      </c>
    </row>
    <row r="166" spans="1:61" x14ac:dyDescent="0.25">
      <c r="A166" s="1"/>
      <c r="B166" s="1" t="s">
        <v>5</v>
      </c>
      <c r="C166" s="14">
        <f t="shared" si="91"/>
        <v>0</v>
      </c>
      <c r="D166" s="14">
        <f t="shared" ref="D166:N166" si="102">IFERROR(D144/D$150,0)</f>
        <v>0</v>
      </c>
      <c r="E166" s="14">
        <f t="shared" si="102"/>
        <v>0</v>
      </c>
      <c r="F166" s="14">
        <f t="shared" si="102"/>
        <v>0.40826973200609273</v>
      </c>
      <c r="G166" s="14">
        <f t="shared" si="102"/>
        <v>0</v>
      </c>
      <c r="H166" s="14">
        <f t="shared" si="102"/>
        <v>0</v>
      </c>
      <c r="I166" s="14">
        <f t="shared" si="102"/>
        <v>0</v>
      </c>
      <c r="J166" s="14">
        <f t="shared" si="102"/>
        <v>0</v>
      </c>
      <c r="K166" s="14">
        <f t="shared" si="102"/>
        <v>4.0000000000000008E-2</v>
      </c>
      <c r="L166" s="14">
        <f t="shared" si="102"/>
        <v>0</v>
      </c>
      <c r="M166" s="14">
        <f t="shared" si="102"/>
        <v>0</v>
      </c>
      <c r="N166" s="14">
        <f t="shared" si="102"/>
        <v>0</v>
      </c>
      <c r="O166" s="16">
        <f t="shared" si="93"/>
        <v>0</v>
      </c>
      <c r="Z166" s="1"/>
      <c r="AA166" s="1" t="s">
        <v>4</v>
      </c>
      <c r="AB166" s="14">
        <f t="shared" ref="AB166:AB176" si="103">Y9-C198</f>
        <v>-0.22229946981789547</v>
      </c>
      <c r="AC166" s="14">
        <f t="shared" si="101"/>
        <v>0.6</v>
      </c>
      <c r="AD166" s="14">
        <f t="shared" si="101"/>
        <v>-8.4481641577775018E-2</v>
      </c>
      <c r="AE166" s="14">
        <f t="shared" si="101"/>
        <v>-7.3318961803557847E-2</v>
      </c>
      <c r="AF166" s="14">
        <f t="shared" si="101"/>
        <v>-5.8882343851682006E-2</v>
      </c>
      <c r="AG166" s="14">
        <f t="shared" si="101"/>
        <v>-3.7267044786564979E-2</v>
      </c>
      <c r="AH166" s="14">
        <f t="shared" si="101"/>
        <v>0</v>
      </c>
      <c r="AI166" s="14">
        <f t="shared" si="101"/>
        <v>0</v>
      </c>
      <c r="AJ166" s="14">
        <f t="shared" si="101"/>
        <v>0</v>
      </c>
      <c r="AK166" s="14">
        <f t="shared" si="101"/>
        <v>0</v>
      </c>
      <c r="AL166" s="14">
        <f t="shared" si="101"/>
        <v>0</v>
      </c>
      <c r="AM166" s="14">
        <f t="shared" si="101"/>
        <v>0</v>
      </c>
      <c r="AN166" s="5"/>
      <c r="AP166" s="1"/>
      <c r="AQ166" s="1" t="s">
        <v>4</v>
      </c>
      <c r="AR166" s="14">
        <v>0.48146918970817221</v>
      </c>
      <c r="AS166" s="14">
        <v>1.8471548725474487</v>
      </c>
      <c r="AT166" s="14">
        <v>0.16658720882073366</v>
      </c>
      <c r="AU166" s="14">
        <v>0.19636148680694762</v>
      </c>
      <c r="AV166" s="14">
        <v>0.29420024915809917</v>
      </c>
      <c r="AW166" s="14">
        <v>0.1473446024105392</v>
      </c>
      <c r="AX166" s="14">
        <v>0.11960459648526589</v>
      </c>
      <c r="AY166" s="14">
        <v>3.8257588279033347E-2</v>
      </c>
      <c r="AZ166" s="14">
        <v>7.3906485576343836E-3</v>
      </c>
      <c r="BA166" s="14">
        <v>2.4785245430219292E-2</v>
      </c>
      <c r="BB166" s="14">
        <v>4.9949342603831437E-2</v>
      </c>
      <c r="BC166" s="14">
        <v>3.9845729551845968E-2</v>
      </c>
      <c r="BE166">
        <f t="shared" ref="BE166:BE176" si="104">O159*$R$21</f>
        <v>19.026634550462045</v>
      </c>
      <c r="BG166">
        <v>97.964017448970623</v>
      </c>
      <c r="BH166">
        <v>0.37507818601205262</v>
      </c>
      <c r="BI166">
        <f t="shared" ref="BI166:BI176" si="105">BG166*BH166</f>
        <v>36.744165959212971</v>
      </c>
    </row>
    <row r="167" spans="1:61" x14ac:dyDescent="0.25">
      <c r="A167" s="1"/>
      <c r="B167" s="1" t="s">
        <v>6</v>
      </c>
      <c r="C167" s="14">
        <f t="shared" si="91"/>
        <v>0</v>
      </c>
      <c r="D167" s="14">
        <f t="shared" ref="D167:N167" si="106">IFERROR(D145/D$150,0)</f>
        <v>0</v>
      </c>
      <c r="E167" s="14">
        <f t="shared" si="106"/>
        <v>0</v>
      </c>
      <c r="F167" s="14">
        <f t="shared" si="106"/>
        <v>0</v>
      </c>
      <c r="G167" s="14">
        <f t="shared" si="106"/>
        <v>0</v>
      </c>
      <c r="H167" s="14">
        <f t="shared" si="106"/>
        <v>0</v>
      </c>
      <c r="I167" s="14">
        <f t="shared" si="106"/>
        <v>0</v>
      </c>
      <c r="J167" s="14">
        <f t="shared" si="106"/>
        <v>0</v>
      </c>
      <c r="K167" s="14">
        <f t="shared" si="106"/>
        <v>0</v>
      </c>
      <c r="L167" s="14">
        <f t="shared" si="106"/>
        <v>0</v>
      </c>
      <c r="M167" s="14">
        <f t="shared" si="106"/>
        <v>0</v>
      </c>
      <c r="N167" s="14">
        <f t="shared" si="106"/>
        <v>0</v>
      </c>
      <c r="O167" s="16">
        <f t="shared" si="93"/>
        <v>0</v>
      </c>
      <c r="Z167" s="1"/>
      <c r="AA167" s="1" t="s">
        <v>5</v>
      </c>
      <c r="AB167" s="14">
        <f t="shared" si="103"/>
        <v>0</v>
      </c>
      <c r="AC167" s="14">
        <f t="shared" si="101"/>
        <v>0</v>
      </c>
      <c r="AD167" s="14">
        <f t="shared" si="101"/>
        <v>0.96</v>
      </c>
      <c r="AE167" s="14">
        <f t="shared" si="101"/>
        <v>0</v>
      </c>
      <c r="AF167" s="14">
        <f t="shared" si="101"/>
        <v>0</v>
      </c>
      <c r="AG167" s="14">
        <f t="shared" si="101"/>
        <v>0</v>
      </c>
      <c r="AH167" s="14">
        <f t="shared" si="101"/>
        <v>0</v>
      </c>
      <c r="AI167" s="14">
        <f t="shared" si="101"/>
        <v>0</v>
      </c>
      <c r="AJ167" s="14">
        <f t="shared" si="101"/>
        <v>0</v>
      </c>
      <c r="AK167" s="14">
        <f t="shared" si="101"/>
        <v>0</v>
      </c>
      <c r="AL167" s="14">
        <f t="shared" si="101"/>
        <v>0</v>
      </c>
      <c r="AM167" s="14">
        <f t="shared" si="101"/>
        <v>0</v>
      </c>
      <c r="AN167" s="5"/>
      <c r="AP167" s="1"/>
      <c r="AQ167" s="1" t="s">
        <v>5</v>
      </c>
      <c r="AR167" s="14">
        <v>0</v>
      </c>
      <c r="AS167" s="14">
        <v>0</v>
      </c>
      <c r="AT167" s="14">
        <v>1.0416666666666667</v>
      </c>
      <c r="AU167" s="14">
        <v>0</v>
      </c>
      <c r="AV167" s="14">
        <v>0</v>
      </c>
      <c r="AW167" s="14">
        <v>0</v>
      </c>
      <c r="AX167" s="14">
        <v>0</v>
      </c>
      <c r="AY167" s="14">
        <v>0</v>
      </c>
      <c r="AZ167" s="14">
        <v>0</v>
      </c>
      <c r="BA167" s="14">
        <v>0</v>
      </c>
      <c r="BB167" s="14">
        <v>0</v>
      </c>
      <c r="BC167" s="14">
        <v>0</v>
      </c>
      <c r="BE167">
        <f t="shared" si="104"/>
        <v>0</v>
      </c>
      <c r="BG167">
        <v>0</v>
      </c>
      <c r="BH167">
        <v>0.77831736272529484</v>
      </c>
      <c r="BI167">
        <f t="shared" si="105"/>
        <v>0</v>
      </c>
    </row>
    <row r="168" spans="1:61" x14ac:dyDescent="0.25">
      <c r="A168" s="1"/>
      <c r="B168" s="1" t="s">
        <v>7</v>
      </c>
      <c r="C168" s="14">
        <f t="shared" si="91"/>
        <v>0</v>
      </c>
      <c r="D168" s="14">
        <f t="shared" ref="D168:N168" si="107">IFERROR(D146/D$150,0)</f>
        <v>0</v>
      </c>
      <c r="E168" s="14">
        <f t="shared" si="107"/>
        <v>0</v>
      </c>
      <c r="F168" s="14">
        <f t="shared" si="107"/>
        <v>0</v>
      </c>
      <c r="G168" s="14">
        <f t="shared" si="107"/>
        <v>0</v>
      </c>
      <c r="H168" s="14">
        <f t="shared" si="107"/>
        <v>0</v>
      </c>
      <c r="I168" s="14">
        <f t="shared" si="107"/>
        <v>0</v>
      </c>
      <c r="J168" s="14">
        <f t="shared" si="107"/>
        <v>0</v>
      </c>
      <c r="K168" s="14">
        <f t="shared" si="107"/>
        <v>0</v>
      </c>
      <c r="L168" s="14">
        <f t="shared" si="107"/>
        <v>0</v>
      </c>
      <c r="M168" s="14">
        <f t="shared" si="107"/>
        <v>0.3</v>
      </c>
      <c r="N168" s="14">
        <f t="shared" si="107"/>
        <v>6.4580777340480705E-2</v>
      </c>
      <c r="O168" s="16">
        <f t="shared" si="93"/>
        <v>0.15708369377012019</v>
      </c>
      <c r="Z168" s="1"/>
      <c r="AA168" s="1" t="s">
        <v>6</v>
      </c>
      <c r="AB168" s="14">
        <f t="shared" si="103"/>
        <v>-0.36080212072841822</v>
      </c>
      <c r="AC168" s="14">
        <f t="shared" si="101"/>
        <v>0</v>
      </c>
      <c r="AD168" s="14">
        <f t="shared" si="101"/>
        <v>0</v>
      </c>
      <c r="AE168" s="14">
        <f t="shared" si="101"/>
        <v>1</v>
      </c>
      <c r="AF168" s="14">
        <f t="shared" si="101"/>
        <v>0</v>
      </c>
      <c r="AG168" s="14">
        <f t="shared" si="101"/>
        <v>-9.0729155606770334E-2</v>
      </c>
      <c r="AH168" s="14">
        <f t="shared" si="101"/>
        <v>-0.34881597839561101</v>
      </c>
      <c r="AI168" s="14">
        <f t="shared" si="101"/>
        <v>0</v>
      </c>
      <c r="AJ168" s="14">
        <f t="shared" si="101"/>
        <v>0</v>
      </c>
      <c r="AK168" s="14">
        <f t="shared" si="101"/>
        <v>0</v>
      </c>
      <c r="AL168" s="14">
        <f t="shared" si="101"/>
        <v>0</v>
      </c>
      <c r="AM168" s="14">
        <f t="shared" si="101"/>
        <v>-3.5266494575129433E-2</v>
      </c>
      <c r="AN168" s="5"/>
      <c r="AP168" s="1"/>
      <c r="AQ168" s="1" t="s">
        <v>6</v>
      </c>
      <c r="AR168" s="14">
        <v>0.43195046084766409</v>
      </c>
      <c r="AS168" s="14">
        <v>0.16192513534464409</v>
      </c>
      <c r="AT168" s="14">
        <v>2.5402847022121436E-2</v>
      </c>
      <c r="AU168" s="14">
        <v>1.097428663420746</v>
      </c>
      <c r="AV168" s="14">
        <v>0.15948850688450941</v>
      </c>
      <c r="AW168" s="14">
        <v>0.19220081198990205</v>
      </c>
      <c r="AX168" s="14">
        <v>0.50393930368734663</v>
      </c>
      <c r="AY168" s="14">
        <v>0.15246286773167717</v>
      </c>
      <c r="AZ168" s="14">
        <v>2.4526606062867776E-2</v>
      </c>
      <c r="BA168" s="14">
        <v>7.0858681788406735E-2</v>
      </c>
      <c r="BB168" s="14">
        <v>0.13909474308723799</v>
      </c>
      <c r="BC168" s="14">
        <v>0.11015352073143224</v>
      </c>
      <c r="BE168">
        <f t="shared" si="104"/>
        <v>92.643272182631193</v>
      </c>
      <c r="BG168">
        <v>185.14977370012028</v>
      </c>
      <c r="BH168">
        <v>0.12536921161772485</v>
      </c>
      <c r="BI168">
        <f t="shared" si="105"/>
        <v>23.212081159984248</v>
      </c>
    </row>
    <row r="169" spans="1:61" x14ac:dyDescent="0.25">
      <c r="A169" s="1"/>
      <c r="B169" s="1" t="s">
        <v>8</v>
      </c>
      <c r="C169" s="14">
        <f t="shared" si="91"/>
        <v>0</v>
      </c>
      <c r="D169" s="14">
        <f t="shared" ref="D169:N169" si="108">IFERROR(D147/D$150,0)</f>
        <v>0</v>
      </c>
      <c r="E169" s="14">
        <f t="shared" si="108"/>
        <v>0</v>
      </c>
      <c r="F169" s="14">
        <f t="shared" si="108"/>
        <v>0</v>
      </c>
      <c r="G169" s="14">
        <f t="shared" si="108"/>
        <v>0</v>
      </c>
      <c r="H169" s="14">
        <f t="shared" si="108"/>
        <v>0.12772135068054061</v>
      </c>
      <c r="I169" s="14">
        <f t="shared" si="108"/>
        <v>0</v>
      </c>
      <c r="J169" s="14">
        <f t="shared" si="108"/>
        <v>0.10347367811795354</v>
      </c>
      <c r="K169" s="14">
        <f t="shared" si="108"/>
        <v>9.7234090932841438E-2</v>
      </c>
      <c r="L169" s="14">
        <f t="shared" si="108"/>
        <v>0</v>
      </c>
      <c r="M169" s="14">
        <f t="shared" si="108"/>
        <v>9.8837130586894584E-2</v>
      </c>
      <c r="N169" s="14">
        <f t="shared" si="108"/>
        <v>0.25531914893617014</v>
      </c>
      <c r="O169" s="16">
        <f t="shared" si="93"/>
        <v>0.35285685350520746</v>
      </c>
      <c r="Z169" s="1"/>
      <c r="AA169" s="1" t="s">
        <v>7</v>
      </c>
      <c r="AB169" s="14">
        <f t="shared" si="103"/>
        <v>0</v>
      </c>
      <c r="AC169" s="14">
        <f t="shared" si="101"/>
        <v>0</v>
      </c>
      <c r="AD169" s="14">
        <f t="shared" si="101"/>
        <v>0</v>
      </c>
      <c r="AE169" s="14">
        <f t="shared" si="101"/>
        <v>0</v>
      </c>
      <c r="AF169" s="14">
        <f t="shared" si="101"/>
        <v>0.70588235294117652</v>
      </c>
      <c r="AG169" s="14">
        <f t="shared" si="101"/>
        <v>0</v>
      </c>
      <c r="AH169" s="14">
        <f t="shared" si="101"/>
        <v>0</v>
      </c>
      <c r="AI169" s="14">
        <f t="shared" si="101"/>
        <v>0</v>
      </c>
      <c r="AJ169" s="14">
        <f t="shared" si="101"/>
        <v>0</v>
      </c>
      <c r="AK169" s="14">
        <f t="shared" si="101"/>
        <v>0</v>
      </c>
      <c r="AL169" s="14">
        <f t="shared" si="101"/>
        <v>0</v>
      </c>
      <c r="AM169" s="14">
        <f t="shared" si="101"/>
        <v>0</v>
      </c>
      <c r="AN169" s="5"/>
      <c r="AP169" s="1"/>
      <c r="AQ169" s="1" t="s">
        <v>7</v>
      </c>
      <c r="AR169" s="14">
        <v>0</v>
      </c>
      <c r="AS169" s="14">
        <v>0</v>
      </c>
      <c r="AT169" s="14">
        <v>0</v>
      </c>
      <c r="AU169" s="14">
        <v>0</v>
      </c>
      <c r="AV169" s="14">
        <v>1.4166666666666665</v>
      </c>
      <c r="AW169" s="14">
        <v>0</v>
      </c>
      <c r="AX169" s="14">
        <v>0</v>
      </c>
      <c r="AY169" s="14">
        <v>0</v>
      </c>
      <c r="AZ169" s="14">
        <v>0</v>
      </c>
      <c r="BA169" s="14">
        <v>0</v>
      </c>
      <c r="BB169" s="14">
        <v>0</v>
      </c>
      <c r="BC169" s="14">
        <v>0</v>
      </c>
      <c r="BE169">
        <f t="shared" si="104"/>
        <v>0</v>
      </c>
      <c r="BG169">
        <v>0</v>
      </c>
      <c r="BH169">
        <v>0.27606853400033532</v>
      </c>
      <c r="BI169">
        <f t="shared" si="105"/>
        <v>0</v>
      </c>
    </row>
    <row r="170" spans="1:61" x14ac:dyDescent="0.25">
      <c r="A170" s="1"/>
      <c r="B170" s="1"/>
      <c r="Z170" s="1"/>
      <c r="AA170" s="1" t="s">
        <v>8</v>
      </c>
      <c r="AB170" s="14">
        <f t="shared" si="103"/>
        <v>0</v>
      </c>
      <c r="AC170" s="14">
        <f t="shared" si="101"/>
        <v>0</v>
      </c>
      <c r="AD170" s="14">
        <f t="shared" si="101"/>
        <v>0</v>
      </c>
      <c r="AE170" s="14">
        <f t="shared" si="101"/>
        <v>-0.3930420945726244</v>
      </c>
      <c r="AF170" s="14">
        <f t="shared" si="101"/>
        <v>-0.23849223917933526</v>
      </c>
      <c r="AG170" s="14">
        <f t="shared" si="101"/>
        <v>0.62264150943396213</v>
      </c>
      <c r="AH170" s="14">
        <f t="shared" si="101"/>
        <v>-0.21761803614128611</v>
      </c>
      <c r="AI170" s="14">
        <f t="shared" si="101"/>
        <v>0</v>
      </c>
      <c r="AJ170" s="14">
        <f t="shared" si="101"/>
        <v>0</v>
      </c>
      <c r="AK170" s="14">
        <f t="shared" si="101"/>
        <v>0</v>
      </c>
      <c r="AL170" s="14">
        <f t="shared" si="101"/>
        <v>-0.10220656588735083</v>
      </c>
      <c r="AM170" s="14">
        <f t="shared" si="101"/>
        <v>-0.11000965790510291</v>
      </c>
      <c r="AN170" s="5"/>
      <c r="AP170" s="1"/>
      <c r="AQ170" s="1" t="s">
        <v>8</v>
      </c>
      <c r="AR170" s="14">
        <v>0.29083135632980084</v>
      </c>
      <c r="AS170" s="14">
        <v>0.10902386038378985</v>
      </c>
      <c r="AT170" s="14">
        <v>4.7193023061276138E-2</v>
      </c>
      <c r="AU170" s="14">
        <v>0.73889646056059322</v>
      </c>
      <c r="AV170" s="14">
        <v>0.67060924070824357</v>
      </c>
      <c r="AW170" s="14">
        <v>1.7964281234618091</v>
      </c>
      <c r="AX170" s="14">
        <v>0.77371902370233159</v>
      </c>
      <c r="AY170" s="14">
        <v>0.26466424784356329</v>
      </c>
      <c r="AZ170" s="14">
        <v>6.0820261616819138E-2</v>
      </c>
      <c r="BA170" s="14">
        <v>0.22638231851878435</v>
      </c>
      <c r="BB170" s="14">
        <v>0.46351559066593168</v>
      </c>
      <c r="BC170" s="14">
        <v>0.37134174587057589</v>
      </c>
      <c r="BE170">
        <f t="shared" si="104"/>
        <v>202.29280970401726</v>
      </c>
      <c r="BG170">
        <v>570.97593819100916</v>
      </c>
      <c r="BH170">
        <v>0.36692395836008629</v>
      </c>
      <c r="BI170">
        <f t="shared" si="105"/>
        <v>209.50475136940904</v>
      </c>
    </row>
    <row r="171" spans="1:61" x14ac:dyDescent="0.25">
      <c r="A171" s="1"/>
      <c r="B171" s="1" t="s">
        <v>51</v>
      </c>
      <c r="C171" s="14">
        <f t="shared" ref="C171:N171" si="109">IFERROR(C149/C$150,0)</f>
        <v>0.41689840945368628</v>
      </c>
      <c r="D171" s="14">
        <f t="shared" si="109"/>
        <v>0.37507818601205267</v>
      </c>
      <c r="E171" s="14">
        <f t="shared" si="109"/>
        <v>0</v>
      </c>
      <c r="F171" s="14">
        <f t="shared" si="109"/>
        <v>0.12536921161772518</v>
      </c>
      <c r="G171" s="14">
        <f t="shared" si="109"/>
        <v>0</v>
      </c>
      <c r="H171" s="14">
        <f t="shared" si="109"/>
        <v>0.36692395836008629</v>
      </c>
      <c r="I171" s="14">
        <f t="shared" si="109"/>
        <v>0.20152435120333229</v>
      </c>
      <c r="J171" s="14">
        <f t="shared" si="109"/>
        <v>0.39635212498475958</v>
      </c>
      <c r="K171" s="14">
        <f t="shared" si="109"/>
        <v>0.7785823661498843</v>
      </c>
      <c r="L171" s="14">
        <f t="shared" si="109"/>
        <v>0</v>
      </c>
      <c r="M171" s="14">
        <f t="shared" si="109"/>
        <v>0.3312679999110365</v>
      </c>
      <c r="N171" s="14">
        <f t="shared" si="109"/>
        <v>0.44824570355255489</v>
      </c>
      <c r="O171" s="5"/>
      <c r="Z171" s="1" t="s">
        <v>2</v>
      </c>
      <c r="AA171" s="1" t="s">
        <v>3</v>
      </c>
      <c r="AB171" s="14">
        <f t="shared" si="103"/>
        <v>0</v>
      </c>
      <c r="AC171" s="14">
        <f t="shared" si="101"/>
        <v>0</v>
      </c>
      <c r="AD171" s="14">
        <f t="shared" si="101"/>
        <v>0</v>
      </c>
      <c r="AE171" s="14">
        <f t="shared" si="101"/>
        <v>0</v>
      </c>
      <c r="AF171" s="14">
        <f t="shared" si="101"/>
        <v>0</v>
      </c>
      <c r="AG171" s="14">
        <f t="shared" si="101"/>
        <v>0</v>
      </c>
      <c r="AH171" s="14">
        <f t="shared" si="101"/>
        <v>0.875</v>
      </c>
      <c r="AI171" s="14">
        <f t="shared" si="101"/>
        <v>-0.18438472321307639</v>
      </c>
      <c r="AJ171" s="14">
        <f t="shared" si="101"/>
        <v>0</v>
      </c>
      <c r="AK171" s="14">
        <f t="shared" si="101"/>
        <v>0</v>
      </c>
      <c r="AL171" s="14">
        <f t="shared" si="101"/>
        <v>-0.11741509079352495</v>
      </c>
      <c r="AM171" s="14">
        <f t="shared" si="101"/>
        <v>0</v>
      </c>
      <c r="AN171" s="5"/>
      <c r="AP171" s="1" t="s">
        <v>2</v>
      </c>
      <c r="AQ171" s="1" t="s">
        <v>3</v>
      </c>
      <c r="AR171" s="14">
        <v>8.2582449834102695E-3</v>
      </c>
      <c r="AS171" s="14">
        <v>3.0957657367091727E-3</v>
      </c>
      <c r="AT171" s="14">
        <v>6.5854441241096047E-3</v>
      </c>
      <c r="AU171" s="14">
        <v>2.098119014981489E-2</v>
      </c>
      <c r="AV171" s="14">
        <v>7.2244267285855538E-3</v>
      </c>
      <c r="AW171" s="14">
        <v>1.6032361274438672E-2</v>
      </c>
      <c r="AX171" s="14">
        <v>1.1957835238390484</v>
      </c>
      <c r="AY171" s="14">
        <v>0.33167541078217078</v>
      </c>
      <c r="AZ171" s="14">
        <v>3.5400172559317371E-2</v>
      </c>
      <c r="BA171" s="14">
        <v>5.2402572111099728E-2</v>
      </c>
      <c r="BB171" s="14">
        <v>0.23554076610252261</v>
      </c>
      <c r="BC171" s="14">
        <v>6.2350091625236338E-2</v>
      </c>
      <c r="BE171">
        <f t="shared" si="104"/>
        <v>0</v>
      </c>
      <c r="BG171">
        <v>47.329207643266187</v>
      </c>
      <c r="BH171">
        <v>0.20152435120333223</v>
      </c>
      <c r="BI171">
        <f t="shared" si="105"/>
        <v>9.5379878632770119</v>
      </c>
    </row>
    <row r="172" spans="1:61" x14ac:dyDescent="0.25">
      <c r="A172" s="1"/>
      <c r="B172" s="1" t="s">
        <v>48</v>
      </c>
      <c r="C172" s="14">
        <f>SUM(C158:C171)</f>
        <v>1</v>
      </c>
      <c r="D172" s="14">
        <f t="shared" ref="D172:N172" si="110">SUM(D158:D171)</f>
        <v>1</v>
      </c>
      <c r="E172" s="14">
        <f t="shared" si="110"/>
        <v>0</v>
      </c>
      <c r="F172" s="14">
        <f t="shared" si="110"/>
        <v>1</v>
      </c>
      <c r="G172" s="14">
        <f t="shared" si="110"/>
        <v>0</v>
      </c>
      <c r="H172" s="14">
        <f t="shared" si="110"/>
        <v>1</v>
      </c>
      <c r="I172" s="14">
        <f t="shared" si="110"/>
        <v>1</v>
      </c>
      <c r="J172" s="14">
        <f t="shared" si="110"/>
        <v>0.99999999999999989</v>
      </c>
      <c r="K172" s="14">
        <f t="shared" si="110"/>
        <v>1</v>
      </c>
      <c r="L172" s="14">
        <f t="shared" si="110"/>
        <v>0</v>
      </c>
      <c r="M172" s="14">
        <f t="shared" si="110"/>
        <v>1</v>
      </c>
      <c r="N172" s="14">
        <f t="shared" si="110"/>
        <v>0.99999999999999989</v>
      </c>
      <c r="O172" s="7">
        <f>SUM(O158:O171)</f>
        <v>1</v>
      </c>
      <c r="Z172" s="1"/>
      <c r="AA172" s="1" t="s">
        <v>4</v>
      </c>
      <c r="AB172" s="14">
        <f t="shared" si="103"/>
        <v>0</v>
      </c>
      <c r="AC172" s="14">
        <f t="shared" si="101"/>
        <v>0</v>
      </c>
      <c r="AD172" s="14">
        <f t="shared" si="101"/>
        <v>0</v>
      </c>
      <c r="AE172" s="14">
        <f t="shared" si="101"/>
        <v>0</v>
      </c>
      <c r="AF172" s="14">
        <f t="shared" si="101"/>
        <v>0</v>
      </c>
      <c r="AG172" s="14">
        <f t="shared" si="101"/>
        <v>0</v>
      </c>
      <c r="AH172" s="14">
        <f t="shared" si="101"/>
        <v>-0.1070416342597706</v>
      </c>
      <c r="AI172" s="14">
        <f t="shared" si="101"/>
        <v>0.68421052631578938</v>
      </c>
      <c r="AJ172" s="14">
        <f t="shared" si="101"/>
        <v>-8.4183542917274284E-2</v>
      </c>
      <c r="AK172" s="14">
        <f t="shared" si="101"/>
        <v>-2.4050176746938209E-2</v>
      </c>
      <c r="AL172" s="14">
        <f t="shared" si="101"/>
        <v>-5.0273212821193042E-2</v>
      </c>
      <c r="AM172" s="14">
        <f t="shared" si="101"/>
        <v>-8.6578217690561801E-2</v>
      </c>
      <c r="AN172" s="5"/>
      <c r="AP172" s="1"/>
      <c r="AQ172" s="1" t="s">
        <v>4</v>
      </c>
      <c r="AR172" s="14">
        <v>3.4510945704379833E-2</v>
      </c>
      <c r="AS172" s="14">
        <v>1.2937107517114452E-2</v>
      </c>
      <c r="AT172" s="14">
        <v>2.2413806913008146E-2</v>
      </c>
      <c r="AU172" s="14">
        <v>8.7679732864320917E-2</v>
      </c>
      <c r="AV172" s="14">
        <v>2.6695258591476853E-2</v>
      </c>
      <c r="AW172" s="14">
        <v>5.6653170352778365E-2</v>
      </c>
      <c r="AX172" s="14">
        <v>0.23962521946596546</v>
      </c>
      <c r="AY172" s="14">
        <v>1.5578912327715599</v>
      </c>
      <c r="AZ172" s="14">
        <v>0.15789590013453986</v>
      </c>
      <c r="BA172" s="14">
        <v>0.19865260185779196</v>
      </c>
      <c r="BB172" s="14">
        <v>0.19002034128464157</v>
      </c>
      <c r="BC172" s="14">
        <v>0.21012445818822889</v>
      </c>
      <c r="BE172">
        <f t="shared" si="104"/>
        <v>9.4765223611732399</v>
      </c>
      <c r="BG172">
        <v>103.22835557887247</v>
      </c>
      <c r="BH172">
        <v>0.39635212498475964</v>
      </c>
      <c r="BI172">
        <f t="shared" si="105"/>
        <v>40.914778092368472</v>
      </c>
    </row>
    <row r="173" spans="1:61" x14ac:dyDescent="0.25">
      <c r="A173" s="1"/>
      <c r="B173" s="1"/>
      <c r="Z173" s="1"/>
      <c r="AA173" s="1" t="s">
        <v>5</v>
      </c>
      <c r="AB173" s="14">
        <f t="shared" si="103"/>
        <v>0</v>
      </c>
      <c r="AC173" s="14">
        <f t="shared" si="101"/>
        <v>0</v>
      </c>
      <c r="AD173" s="14">
        <f t="shared" si="101"/>
        <v>0</v>
      </c>
      <c r="AE173" s="14">
        <f t="shared" si="101"/>
        <v>-0.40826973200609284</v>
      </c>
      <c r="AF173" s="14">
        <f t="shared" si="101"/>
        <v>0</v>
      </c>
      <c r="AG173" s="14">
        <f t="shared" si="101"/>
        <v>0</v>
      </c>
      <c r="AH173" s="14">
        <f t="shared" si="101"/>
        <v>0</v>
      </c>
      <c r="AI173" s="14">
        <f t="shared" si="101"/>
        <v>0</v>
      </c>
      <c r="AJ173" s="14">
        <f t="shared" si="101"/>
        <v>0.96</v>
      </c>
      <c r="AK173" s="14">
        <f t="shared" si="101"/>
        <v>-0.29711488671122788</v>
      </c>
      <c r="AL173" s="14">
        <f t="shared" si="101"/>
        <v>0</v>
      </c>
      <c r="AM173" s="14">
        <f t="shared" si="101"/>
        <v>0</v>
      </c>
      <c r="AN173" s="5"/>
      <c r="AP173" s="1"/>
      <c r="AQ173" s="1" t="s">
        <v>5</v>
      </c>
      <c r="AR173" s="14">
        <v>0.18370031134394177</v>
      </c>
      <c r="AS173" s="14">
        <v>6.8863678762716818E-2</v>
      </c>
      <c r="AT173" s="14">
        <v>1.0803347443659683E-2</v>
      </c>
      <c r="AU173" s="14">
        <v>0.46671552740686739</v>
      </c>
      <c r="AV173" s="14">
        <v>6.7827427045615174E-2</v>
      </c>
      <c r="AW173" s="14">
        <v>8.1739347919240368E-2</v>
      </c>
      <c r="AX173" s="14">
        <v>0.21431579631642717</v>
      </c>
      <c r="AY173" s="14">
        <v>6.4839556405929394E-2</v>
      </c>
      <c r="AZ173" s="14">
        <v>1.0520973655044854</v>
      </c>
      <c r="BA173" s="14">
        <v>0.33962952264092272</v>
      </c>
      <c r="BB173" s="14">
        <v>5.9154347378836451E-2</v>
      </c>
      <c r="BC173" s="14">
        <v>4.6846196238072325E-2</v>
      </c>
      <c r="BE173">
        <f t="shared" si="104"/>
        <v>0</v>
      </c>
      <c r="BG173">
        <v>78.740675509934221</v>
      </c>
      <c r="BH173">
        <v>0.77858236614988441</v>
      </c>
      <c r="BI173">
        <f t="shared" si="105"/>
        <v>61.306101450764842</v>
      </c>
    </row>
    <row r="174" spans="1:61" x14ac:dyDescent="0.25">
      <c r="A174" s="1"/>
      <c r="B174" s="1"/>
      <c r="Z174" s="1"/>
      <c r="AA174" s="1" t="s">
        <v>6</v>
      </c>
      <c r="AB174" s="14">
        <f t="shared" si="103"/>
        <v>0</v>
      </c>
      <c r="AC174" s="14">
        <f t="shared" si="101"/>
        <v>0</v>
      </c>
      <c r="AD174" s="14">
        <f t="shared" si="101"/>
        <v>0</v>
      </c>
      <c r="AE174" s="14">
        <f t="shared" si="101"/>
        <v>0</v>
      </c>
      <c r="AF174" s="14">
        <f t="shared" si="101"/>
        <v>0</v>
      </c>
      <c r="AG174" s="14">
        <f t="shared" si="101"/>
        <v>0</v>
      </c>
      <c r="AH174" s="14">
        <f t="shared" si="101"/>
        <v>0</v>
      </c>
      <c r="AI174" s="14">
        <f t="shared" si="101"/>
        <v>0</v>
      </c>
      <c r="AJ174" s="14">
        <f t="shared" si="101"/>
        <v>0</v>
      </c>
      <c r="AK174" s="14">
        <f t="shared" si="101"/>
        <v>1</v>
      </c>
      <c r="AL174" s="14">
        <f t="shared" si="101"/>
        <v>0</v>
      </c>
      <c r="AM174" s="14">
        <f t="shared" si="101"/>
        <v>0</v>
      </c>
      <c r="AN174" s="5"/>
      <c r="AP174" s="1"/>
      <c r="AQ174" s="1" t="s">
        <v>6</v>
      </c>
      <c r="AR174" s="14">
        <v>0</v>
      </c>
      <c r="AS174" s="14">
        <v>0</v>
      </c>
      <c r="AT174" s="14">
        <v>0</v>
      </c>
      <c r="AU174" s="14">
        <v>0</v>
      </c>
      <c r="AV174" s="14">
        <v>0</v>
      </c>
      <c r="AW174" s="14">
        <v>0</v>
      </c>
      <c r="AX174" s="14">
        <v>0</v>
      </c>
      <c r="AY174" s="14">
        <v>0</v>
      </c>
      <c r="AZ174" s="14">
        <v>0</v>
      </c>
      <c r="BA174" s="14">
        <v>1</v>
      </c>
      <c r="BB174" s="14">
        <v>0</v>
      </c>
      <c r="BC174" s="14">
        <v>0</v>
      </c>
      <c r="BE174">
        <f t="shared" si="104"/>
        <v>0</v>
      </c>
      <c r="BG174">
        <v>0</v>
      </c>
      <c r="BH174">
        <v>0.13500571807872216</v>
      </c>
      <c r="BI174">
        <f t="shared" si="105"/>
        <v>0</v>
      </c>
    </row>
    <row r="175" spans="1:61" x14ac:dyDescent="0.25">
      <c r="A175" s="1" t="s">
        <v>59</v>
      </c>
      <c r="B175" s="1"/>
      <c r="C175" s="6"/>
      <c r="D175" s="6"/>
      <c r="E175" s="6"/>
      <c r="F175" s="6"/>
      <c r="G175" s="6"/>
      <c r="H175" s="6"/>
      <c r="I175" s="6"/>
      <c r="J175" s="6"/>
      <c r="K175" s="6"/>
      <c r="L175" s="6"/>
      <c r="M175" s="6"/>
      <c r="N175" s="6"/>
      <c r="Z175" s="1"/>
      <c r="AA175" s="1" t="s">
        <v>7</v>
      </c>
      <c r="AB175" s="14">
        <f t="shared" si="103"/>
        <v>0</v>
      </c>
      <c r="AC175" s="14">
        <f t="shared" si="101"/>
        <v>0</v>
      </c>
      <c r="AD175" s="14">
        <f t="shared" si="101"/>
        <v>0</v>
      </c>
      <c r="AE175" s="14">
        <f t="shared" si="101"/>
        <v>0</v>
      </c>
      <c r="AF175" s="14">
        <f t="shared" si="101"/>
        <v>0</v>
      </c>
      <c r="AG175" s="14">
        <f t="shared" si="101"/>
        <v>0</v>
      </c>
      <c r="AH175" s="14">
        <f t="shared" si="101"/>
        <v>0</v>
      </c>
      <c r="AI175" s="14">
        <f t="shared" si="101"/>
        <v>0</v>
      </c>
      <c r="AJ175" s="14">
        <f t="shared" si="101"/>
        <v>0</v>
      </c>
      <c r="AK175" s="14">
        <f t="shared" si="101"/>
        <v>0</v>
      </c>
      <c r="AL175" s="14">
        <f t="shared" si="101"/>
        <v>0.7</v>
      </c>
      <c r="AM175" s="14">
        <f t="shared" si="101"/>
        <v>-6.4580777340480705E-2</v>
      </c>
      <c r="AP175" s="1"/>
      <c r="AQ175" s="1" t="s">
        <v>7</v>
      </c>
      <c r="AR175" s="14">
        <v>7.3472088053606029E-3</v>
      </c>
      <c r="AS175" s="14">
        <v>2.7542458870832109E-3</v>
      </c>
      <c r="AT175" s="14">
        <v>1.387811408037015E-2</v>
      </c>
      <c r="AU175" s="14">
        <v>1.8666579318649266E-2</v>
      </c>
      <c r="AV175" s="14">
        <v>1.1916488004781749E-2</v>
      </c>
      <c r="AW175" s="14">
        <v>3.0510021806252244E-2</v>
      </c>
      <c r="AX175" s="14">
        <v>1.8118229766593871E-2</v>
      </c>
      <c r="AY175" s="14">
        <v>2.5249230432826529E-2</v>
      </c>
      <c r="AZ175" s="14">
        <v>1.5854513538549993E-2</v>
      </c>
      <c r="BA175" s="14">
        <v>7.8556730023109492E-2</v>
      </c>
      <c r="BB175" s="14">
        <v>1.4568938383558938</v>
      </c>
      <c r="BC175" s="14">
        <v>0.13467255360347241</v>
      </c>
      <c r="BE175">
        <f t="shared" si="104"/>
        <v>103.67523788827933</v>
      </c>
      <c r="BG175">
        <v>190.60007334202584</v>
      </c>
      <c r="BH175">
        <v>0.33126799991103656</v>
      </c>
      <c r="BI175">
        <f t="shared" si="105"/>
        <v>63.139705078909778</v>
      </c>
    </row>
    <row r="176" spans="1:61" ht="19.5" x14ac:dyDescent="0.3">
      <c r="A176" s="11" t="s">
        <v>55</v>
      </c>
      <c r="C176" s="1" t="s">
        <v>1</v>
      </c>
      <c r="D176" s="1"/>
      <c r="E176" s="1"/>
      <c r="F176" s="1"/>
      <c r="G176" s="1"/>
      <c r="H176" s="1"/>
      <c r="I176" s="1" t="s">
        <v>2</v>
      </c>
      <c r="J176" s="1"/>
      <c r="K176" s="1"/>
      <c r="L176" s="1"/>
      <c r="M176" s="1"/>
      <c r="N176" s="1"/>
      <c r="Z176" s="1"/>
      <c r="AA176" s="1" t="s">
        <v>8</v>
      </c>
      <c r="AB176" s="14">
        <f t="shared" si="103"/>
        <v>0</v>
      </c>
      <c r="AC176" s="14">
        <f t="shared" si="101"/>
        <v>0</v>
      </c>
      <c r="AD176" s="14">
        <f t="shared" si="101"/>
        <v>-9.7200995696930165E-2</v>
      </c>
      <c r="AE176" s="14">
        <f t="shared" si="101"/>
        <v>0</v>
      </c>
      <c r="AF176" s="14">
        <f t="shared" si="101"/>
        <v>0</v>
      </c>
      <c r="AG176" s="14">
        <f t="shared" si="101"/>
        <v>-0.12772135068054064</v>
      </c>
      <c r="AH176" s="14">
        <f t="shared" si="101"/>
        <v>0</v>
      </c>
      <c r="AI176" s="14">
        <f t="shared" si="101"/>
        <v>-0.10347367811795358</v>
      </c>
      <c r="AJ176" s="14">
        <f t="shared" si="101"/>
        <v>-9.7234090932841397E-2</v>
      </c>
      <c r="AK176" s="14">
        <f t="shared" si="101"/>
        <v>-0.54382921846311183</v>
      </c>
      <c r="AL176" s="14">
        <f t="shared" si="101"/>
        <v>-9.8837130586894584E-2</v>
      </c>
      <c r="AM176" s="14">
        <f t="shared" si="101"/>
        <v>0.74468085106382986</v>
      </c>
      <c r="AN176" s="4"/>
      <c r="AP176" s="1"/>
      <c r="AQ176" s="1" t="s">
        <v>8</v>
      </c>
      <c r="AR176" s="14">
        <v>7.9637414963858649E-2</v>
      </c>
      <c r="AS176" s="14">
        <v>2.9853653058303321E-2</v>
      </c>
      <c r="AT176" s="14">
        <v>0.15042680277819637</v>
      </c>
      <c r="AU176" s="14">
        <v>0.20232964143749999</v>
      </c>
      <c r="AV176" s="14">
        <v>0.12916446575688018</v>
      </c>
      <c r="AW176" s="14">
        <v>0.33070235670559983</v>
      </c>
      <c r="AX176" s="14">
        <v>0.19638600461171385</v>
      </c>
      <c r="AY176" s="14">
        <v>0.27367990957736293</v>
      </c>
      <c r="AZ176" s="14">
        <v>0.17184927054181515</v>
      </c>
      <c r="BA176" s="14">
        <v>0.85148728895382675</v>
      </c>
      <c r="BB176" s="14">
        <v>0.30699052667949844</v>
      </c>
      <c r="BC176" s="14">
        <v>1.4597344814451405</v>
      </c>
      <c r="BE176">
        <f t="shared" si="104"/>
        <v>232.88552331343692</v>
      </c>
      <c r="BG176">
        <v>460.58308177864001</v>
      </c>
      <c r="BH176">
        <v>0.448245703552555</v>
      </c>
      <c r="BI176">
        <f t="shared" si="105"/>
        <v>206.45438753627047</v>
      </c>
    </row>
    <row r="177" spans="1:43" x14ac:dyDescent="0.25">
      <c r="A177" s="1"/>
      <c r="C177" s="1" t="s">
        <v>3</v>
      </c>
      <c r="D177" s="1" t="s">
        <v>4</v>
      </c>
      <c r="E177" s="1" t="s">
        <v>5</v>
      </c>
      <c r="F177" s="1" t="s">
        <v>6</v>
      </c>
      <c r="G177" s="1" t="s">
        <v>7</v>
      </c>
      <c r="H177" s="1" t="s">
        <v>8</v>
      </c>
      <c r="I177" s="1" t="s">
        <v>3</v>
      </c>
      <c r="J177" s="1" t="s">
        <v>4</v>
      </c>
      <c r="K177" s="1" t="s">
        <v>5</v>
      </c>
      <c r="L177" s="1" t="s">
        <v>6</v>
      </c>
      <c r="M177" s="1" t="s">
        <v>7</v>
      </c>
      <c r="N177" s="1" t="s">
        <v>8</v>
      </c>
      <c r="O177" s="1"/>
      <c r="Z177" s="1"/>
      <c r="AA177" s="1"/>
    </row>
    <row r="178" spans="1:43" x14ac:dyDescent="0.25">
      <c r="A178" s="1" t="s">
        <v>1</v>
      </c>
      <c r="B178" s="1" t="s">
        <v>3</v>
      </c>
      <c r="C178" s="14">
        <f t="shared" ref="C178:N178" si="111">C87*$S136</f>
        <v>0</v>
      </c>
      <c r="D178" s="14">
        <f t="shared" si="111"/>
        <v>0.23986659035481184</v>
      </c>
      <c r="E178" s="14">
        <f t="shared" si="111"/>
        <v>0</v>
      </c>
      <c r="F178" s="14">
        <f t="shared" si="111"/>
        <v>0</v>
      </c>
      <c r="G178" s="14">
        <f t="shared" si="111"/>
        <v>0.14109799432635992</v>
      </c>
      <c r="H178" s="14">
        <f t="shared" si="111"/>
        <v>0</v>
      </c>
      <c r="I178" s="14">
        <f t="shared" si="111"/>
        <v>0</v>
      </c>
      <c r="J178" s="14">
        <f t="shared" si="111"/>
        <v>0</v>
      </c>
      <c r="K178" s="14">
        <f t="shared" si="111"/>
        <v>0</v>
      </c>
      <c r="L178" s="14">
        <f t="shared" si="111"/>
        <v>0</v>
      </c>
      <c r="M178" s="14">
        <f t="shared" si="111"/>
        <v>0</v>
      </c>
      <c r="N178" s="14">
        <f t="shared" si="111"/>
        <v>0</v>
      </c>
      <c r="Z178" s="1"/>
    </row>
    <row r="179" spans="1:43" ht="19.5" x14ac:dyDescent="0.3">
      <c r="A179" s="1"/>
      <c r="B179" s="1" t="s">
        <v>4</v>
      </c>
      <c r="C179" s="14">
        <f t="shared" ref="C179:N179" si="112">C88*$S137</f>
        <v>0.26661107931450495</v>
      </c>
      <c r="D179" s="14">
        <f t="shared" si="112"/>
        <v>0.42657772690320794</v>
      </c>
      <c r="E179" s="14">
        <f t="shared" si="112"/>
        <v>8.531554538064158E-2</v>
      </c>
      <c r="F179" s="14">
        <f t="shared" si="112"/>
        <v>0.12690687375370435</v>
      </c>
      <c r="G179" s="14">
        <f t="shared" si="112"/>
        <v>6.2732018662236461E-2</v>
      </c>
      <c r="H179" s="14">
        <f t="shared" si="112"/>
        <v>4.0243181783321501E-2</v>
      </c>
      <c r="I179" s="14">
        <f t="shared" si="112"/>
        <v>0</v>
      </c>
      <c r="J179" s="14">
        <f t="shared" si="112"/>
        <v>0</v>
      </c>
      <c r="K179" s="14">
        <f t="shared" si="112"/>
        <v>0</v>
      </c>
      <c r="L179" s="14">
        <f t="shared" si="112"/>
        <v>0</v>
      </c>
      <c r="M179" s="14">
        <f t="shared" si="112"/>
        <v>0</v>
      </c>
      <c r="N179" s="14">
        <f t="shared" si="112"/>
        <v>0</v>
      </c>
      <c r="Z179" s="11" t="s">
        <v>78</v>
      </c>
      <c r="AB179" s="1" t="s">
        <v>1</v>
      </c>
      <c r="AC179" s="1"/>
      <c r="AD179" s="1"/>
      <c r="AE179" s="1"/>
      <c r="AF179" s="1"/>
      <c r="AG179" s="1"/>
      <c r="AH179" s="1" t="s">
        <v>2</v>
      </c>
      <c r="AI179" s="1"/>
      <c r="AJ179" s="1"/>
      <c r="AK179" s="1"/>
      <c r="AL179" s="1"/>
      <c r="AM179" s="1"/>
    </row>
    <row r="180" spans="1:43" x14ac:dyDescent="0.25">
      <c r="A180" s="1"/>
      <c r="B180" s="1" t="s">
        <v>5</v>
      </c>
      <c r="C180" s="14">
        <f t="shared" ref="C180:N180" si="113">C89*$S138</f>
        <v>0</v>
      </c>
      <c r="D180" s="14">
        <f t="shared" si="113"/>
        <v>0</v>
      </c>
      <c r="E180" s="14">
        <f t="shared" si="113"/>
        <v>4.0394833143529242E-2</v>
      </c>
      <c r="F180" s="14">
        <f t="shared" si="113"/>
        <v>0</v>
      </c>
      <c r="G180" s="14">
        <f t="shared" si="113"/>
        <v>0</v>
      </c>
      <c r="H180" s="14">
        <f t="shared" si="113"/>
        <v>0</v>
      </c>
      <c r="I180" s="14">
        <f t="shared" si="113"/>
        <v>0</v>
      </c>
      <c r="J180" s="14">
        <f t="shared" si="113"/>
        <v>0</v>
      </c>
      <c r="K180" s="14">
        <f t="shared" si="113"/>
        <v>0</v>
      </c>
      <c r="L180" s="14">
        <f t="shared" si="113"/>
        <v>0</v>
      </c>
      <c r="M180" s="14">
        <f t="shared" si="113"/>
        <v>0</v>
      </c>
      <c r="N180" s="14">
        <f t="shared" si="113"/>
        <v>0</v>
      </c>
      <c r="Z180" s="1"/>
      <c r="AB180" s="1" t="s">
        <v>3</v>
      </c>
      <c r="AC180" s="1" t="s">
        <v>4</v>
      </c>
      <c r="AD180" s="1" t="s">
        <v>5</v>
      </c>
      <c r="AE180" s="1" t="s">
        <v>6</v>
      </c>
      <c r="AF180" s="1" t="s">
        <v>7</v>
      </c>
      <c r="AG180" s="1" t="s">
        <v>8</v>
      </c>
      <c r="AH180" s="1" t="s">
        <v>3</v>
      </c>
      <c r="AI180" s="1" t="s">
        <v>4</v>
      </c>
      <c r="AJ180" s="1" t="s">
        <v>5</v>
      </c>
      <c r="AK180" s="1" t="s">
        <v>6</v>
      </c>
      <c r="AL180" s="1" t="s">
        <v>7</v>
      </c>
      <c r="AM180" s="1" t="s">
        <v>8</v>
      </c>
      <c r="AO180" s="1" t="s">
        <v>85</v>
      </c>
      <c r="AQ180" s="1" t="s">
        <v>86</v>
      </c>
    </row>
    <row r="181" spans="1:43" x14ac:dyDescent="0.25">
      <c r="A181" s="1"/>
      <c r="B181" s="1" t="s">
        <v>6</v>
      </c>
      <c r="C181" s="14">
        <f t="shared" ref="C181:N181" si="114">C90*$S139</f>
        <v>0.43272187245955429</v>
      </c>
      <c r="D181" s="14">
        <f t="shared" si="114"/>
        <v>0</v>
      </c>
      <c r="E181" s="14">
        <f t="shared" si="114"/>
        <v>0</v>
      </c>
      <c r="F181" s="14">
        <f t="shared" si="114"/>
        <v>0</v>
      </c>
      <c r="G181" s="14">
        <f t="shared" si="114"/>
        <v>0</v>
      </c>
      <c r="H181" s="14">
        <f t="shared" si="114"/>
        <v>9.797476357574815E-2</v>
      </c>
      <c r="I181" s="14">
        <f t="shared" si="114"/>
        <v>0.43272187245955429</v>
      </c>
      <c r="J181" s="14">
        <f t="shared" si="114"/>
        <v>0</v>
      </c>
      <c r="K181" s="14">
        <f t="shared" si="114"/>
        <v>0</v>
      </c>
      <c r="L181" s="14">
        <f t="shared" si="114"/>
        <v>0</v>
      </c>
      <c r="M181" s="14">
        <f t="shared" si="114"/>
        <v>0</v>
      </c>
      <c r="N181" s="14">
        <f t="shared" si="114"/>
        <v>3.6827393400813133E-2</v>
      </c>
      <c r="Z181" s="1" t="s">
        <v>1</v>
      </c>
      <c r="AA181" s="1" t="s">
        <v>3</v>
      </c>
      <c r="AB181" s="14">
        <f>C197*AB$195</f>
        <v>0</v>
      </c>
      <c r="AC181" s="14">
        <f t="shared" ref="AC181:AM192" si="115">D197*AC$195</f>
        <v>22.034244510169401</v>
      </c>
      <c r="AD181" s="14">
        <f t="shared" si="115"/>
        <v>0</v>
      </c>
      <c r="AE181" s="14">
        <f t="shared" si="115"/>
        <v>0</v>
      </c>
      <c r="AF181" s="14">
        <f t="shared" si="115"/>
        <v>0</v>
      </c>
      <c r="AG181" s="14">
        <f t="shared" si="115"/>
        <v>0</v>
      </c>
      <c r="AH181" s="14">
        <f t="shared" si="115"/>
        <v>0</v>
      </c>
      <c r="AI181" s="14">
        <f t="shared" si="115"/>
        <v>0</v>
      </c>
      <c r="AJ181" s="14">
        <f t="shared" si="115"/>
        <v>0</v>
      </c>
      <c r="AK181" s="14">
        <f t="shared" si="115"/>
        <v>0</v>
      </c>
      <c r="AL181" s="14">
        <f t="shared" si="115"/>
        <v>0</v>
      </c>
      <c r="AM181" s="14">
        <f t="shared" si="115"/>
        <v>0</v>
      </c>
      <c r="AO181" s="14">
        <f>BE165</f>
        <v>0</v>
      </c>
      <c r="AQ181">
        <f>SUM(AB181:AP181)</f>
        <v>22.034244510169401</v>
      </c>
    </row>
    <row r="182" spans="1:43" x14ac:dyDescent="0.25">
      <c r="A182" s="1"/>
      <c r="B182" s="1" t="s">
        <v>7</v>
      </c>
      <c r="C182" s="14">
        <f t="shared" ref="C182:N182" si="116">C91*$S140</f>
        <v>0</v>
      </c>
      <c r="D182" s="14">
        <f t="shared" si="116"/>
        <v>0</v>
      </c>
      <c r="E182" s="14">
        <f t="shared" si="116"/>
        <v>0</v>
      </c>
      <c r="F182" s="14">
        <f t="shared" si="116"/>
        <v>0</v>
      </c>
      <c r="G182" s="14">
        <f t="shared" si="116"/>
        <v>0.31334679493503453</v>
      </c>
      <c r="H182" s="14">
        <f t="shared" si="116"/>
        <v>0</v>
      </c>
      <c r="I182" s="14">
        <f t="shared" si="116"/>
        <v>0</v>
      </c>
      <c r="J182" s="14">
        <f t="shared" si="116"/>
        <v>0</v>
      </c>
      <c r="K182" s="14">
        <f t="shared" si="116"/>
        <v>0</v>
      </c>
      <c r="L182" s="14">
        <f t="shared" si="116"/>
        <v>0</v>
      </c>
      <c r="M182" s="14">
        <f t="shared" si="116"/>
        <v>0</v>
      </c>
      <c r="N182" s="14">
        <f t="shared" si="116"/>
        <v>0</v>
      </c>
      <c r="Z182" s="1"/>
      <c r="AA182" s="1" t="s">
        <v>4</v>
      </c>
      <c r="AB182" s="14">
        <f t="shared" ref="AB182:AB192" si="117">C198*AB$195</f>
        <v>4.8982008724485322</v>
      </c>
      <c r="AC182" s="14">
        <f t="shared" si="115"/>
        <v>39.18560697958825</v>
      </c>
      <c r="AD182" s="14">
        <f t="shared" si="115"/>
        <v>0</v>
      </c>
      <c r="AE182" s="14">
        <f t="shared" si="115"/>
        <v>13.574989185856499</v>
      </c>
      <c r="AF182" s="14">
        <f t="shared" si="115"/>
        <v>0</v>
      </c>
      <c r="AG182" s="14">
        <f t="shared" si="115"/>
        <v>21.278585860615294</v>
      </c>
      <c r="AH182" s="14">
        <f t="shared" si="115"/>
        <v>0</v>
      </c>
      <c r="AI182" s="14">
        <f t="shared" si="115"/>
        <v>0</v>
      </c>
      <c r="AJ182" s="14">
        <f t="shared" si="115"/>
        <v>0</v>
      </c>
      <c r="AK182" s="14">
        <f t="shared" si="115"/>
        <v>0</v>
      </c>
      <c r="AL182" s="14">
        <f t="shared" si="115"/>
        <v>0</v>
      </c>
      <c r="AM182" s="14">
        <f t="shared" si="115"/>
        <v>0</v>
      </c>
      <c r="AO182" s="14">
        <f t="shared" ref="AO182:AO192" si="118">BE166</f>
        <v>19.026634550462045</v>
      </c>
      <c r="AQ182">
        <f t="shared" ref="AQ182:AQ192" si="119">SUM(AB182:AP182)</f>
        <v>97.964017448970623</v>
      </c>
    </row>
    <row r="183" spans="1:43" x14ac:dyDescent="0.25">
      <c r="A183" s="1"/>
      <c r="B183" s="1" t="s">
        <v>8</v>
      </c>
      <c r="C183" s="14">
        <f t="shared" ref="C183:N183" si="120">C92*$S141</f>
        <v>0</v>
      </c>
      <c r="D183" s="14">
        <f t="shared" si="120"/>
        <v>0</v>
      </c>
      <c r="E183" s="14">
        <f t="shared" si="120"/>
        <v>0</v>
      </c>
      <c r="F183" s="14">
        <f t="shared" si="120"/>
        <v>0.68031164447556491</v>
      </c>
      <c r="G183" s="14">
        <f t="shared" si="120"/>
        <v>0.2540846477966629</v>
      </c>
      <c r="H183" s="14">
        <f t="shared" si="120"/>
        <v>0.40749424646634619</v>
      </c>
      <c r="I183" s="14">
        <f t="shared" si="120"/>
        <v>0.26996493828395435</v>
      </c>
      <c r="J183" s="14">
        <f t="shared" si="120"/>
        <v>0</v>
      </c>
      <c r="K183" s="14">
        <f t="shared" si="120"/>
        <v>0</v>
      </c>
      <c r="L183" s="14">
        <f t="shared" si="120"/>
        <v>0</v>
      </c>
      <c r="M183" s="14">
        <f t="shared" si="120"/>
        <v>0.10798597531358174</v>
      </c>
      <c r="N183" s="14">
        <f t="shared" si="120"/>
        <v>0.11487869714210823</v>
      </c>
      <c r="Z183" s="1"/>
      <c r="AA183" s="1" t="s">
        <v>5</v>
      </c>
      <c r="AB183" s="14">
        <f t="shared" si="117"/>
        <v>0</v>
      </c>
      <c r="AC183" s="14">
        <f t="shared" si="115"/>
        <v>0</v>
      </c>
      <c r="AD183" s="14">
        <f t="shared" si="115"/>
        <v>0</v>
      </c>
      <c r="AE183" s="14">
        <f t="shared" si="115"/>
        <v>0</v>
      </c>
      <c r="AF183" s="14">
        <f t="shared" si="115"/>
        <v>0</v>
      </c>
      <c r="AG183" s="14">
        <f t="shared" si="115"/>
        <v>0</v>
      </c>
      <c r="AH183" s="14">
        <f t="shared" si="115"/>
        <v>0</v>
      </c>
      <c r="AI183" s="14">
        <f t="shared" si="115"/>
        <v>0</v>
      </c>
      <c r="AJ183" s="14">
        <f t="shared" si="115"/>
        <v>0</v>
      </c>
      <c r="AK183" s="14">
        <f t="shared" si="115"/>
        <v>0</v>
      </c>
      <c r="AL183" s="14">
        <f t="shared" si="115"/>
        <v>0</v>
      </c>
      <c r="AM183" s="14">
        <f t="shared" si="115"/>
        <v>0</v>
      </c>
      <c r="AO183" s="14">
        <f t="shared" si="118"/>
        <v>0</v>
      </c>
      <c r="AQ183">
        <f t="shared" si="119"/>
        <v>0</v>
      </c>
    </row>
    <row r="184" spans="1:43" x14ac:dyDescent="0.25">
      <c r="A184" s="1" t="s">
        <v>2</v>
      </c>
      <c r="B184" s="1" t="s">
        <v>3</v>
      </c>
      <c r="C184" s="14">
        <f t="shared" ref="C184:N184" si="121">C93*$S142</f>
        <v>0</v>
      </c>
      <c r="D184" s="14">
        <f t="shared" si="121"/>
        <v>0</v>
      </c>
      <c r="E184" s="14">
        <f t="shared" si="121"/>
        <v>0</v>
      </c>
      <c r="F184" s="14">
        <f t="shared" si="121"/>
        <v>0</v>
      </c>
      <c r="G184" s="14">
        <f t="shared" si="121"/>
        <v>0</v>
      </c>
      <c r="H184" s="14">
        <f t="shared" si="121"/>
        <v>0</v>
      </c>
      <c r="I184" s="14">
        <f t="shared" si="121"/>
        <v>0.15506810870945145</v>
      </c>
      <c r="J184" s="14">
        <f t="shared" si="121"/>
        <v>0.19587550573825446</v>
      </c>
      <c r="K184" s="14">
        <f t="shared" si="121"/>
        <v>0</v>
      </c>
      <c r="L184" s="14">
        <f t="shared" si="121"/>
        <v>0</v>
      </c>
      <c r="M184" s="14">
        <f t="shared" si="121"/>
        <v>0.12405448696756116</v>
      </c>
      <c r="N184" s="14">
        <f t="shared" si="121"/>
        <v>0</v>
      </c>
      <c r="Z184" s="1"/>
      <c r="AA184" s="1" t="s">
        <v>6</v>
      </c>
      <c r="AB184" s="14">
        <f t="shared" si="117"/>
        <v>7.950002147917627</v>
      </c>
      <c r="AC184" s="14">
        <f t="shared" si="115"/>
        <v>0</v>
      </c>
      <c r="AD184" s="14">
        <f t="shared" si="115"/>
        <v>0</v>
      </c>
      <c r="AE184" s="14">
        <f t="shared" si="115"/>
        <v>0</v>
      </c>
      <c r="AF184" s="14">
        <f t="shared" si="115"/>
        <v>0</v>
      </c>
      <c r="AG184" s="14">
        <f t="shared" si="115"/>
        <v>51.804164743853754</v>
      </c>
      <c r="AH184" s="14">
        <f t="shared" si="115"/>
        <v>16.509183870774926</v>
      </c>
      <c r="AI184" s="14">
        <f t="shared" si="115"/>
        <v>0</v>
      </c>
      <c r="AJ184" s="14">
        <f t="shared" si="115"/>
        <v>0</v>
      </c>
      <c r="AK184" s="14">
        <f t="shared" si="115"/>
        <v>0</v>
      </c>
      <c r="AL184" s="14">
        <f t="shared" si="115"/>
        <v>0</v>
      </c>
      <c r="AM184" s="14">
        <f t="shared" si="115"/>
        <v>16.243150754942803</v>
      </c>
      <c r="AO184" s="14">
        <f t="shared" si="118"/>
        <v>92.643272182631193</v>
      </c>
      <c r="AQ184">
        <f t="shared" si="119"/>
        <v>185.14977370012031</v>
      </c>
    </row>
    <row r="185" spans="1:43" x14ac:dyDescent="0.25">
      <c r="A185" s="1"/>
      <c r="B185" s="1" t="s">
        <v>4</v>
      </c>
      <c r="C185" s="14">
        <f t="shared" ref="C185:N185" si="122">C94*$S143</f>
        <v>0</v>
      </c>
      <c r="D185" s="14">
        <f t="shared" si="122"/>
        <v>0</v>
      </c>
      <c r="E185" s="14">
        <f t="shared" si="122"/>
        <v>0</v>
      </c>
      <c r="F185" s="14">
        <f t="shared" si="122"/>
        <v>0</v>
      </c>
      <c r="G185" s="14">
        <f t="shared" si="122"/>
        <v>0</v>
      </c>
      <c r="H185" s="14">
        <f t="shared" si="122"/>
        <v>0</v>
      </c>
      <c r="I185" s="14">
        <f t="shared" si="122"/>
        <v>0.13278995022265164</v>
      </c>
      <c r="J185" s="14">
        <f t="shared" si="122"/>
        <v>0.33546934793090938</v>
      </c>
      <c r="K185" s="14">
        <f t="shared" si="122"/>
        <v>8.4985568142497053E-2</v>
      </c>
      <c r="L185" s="14">
        <f t="shared" si="122"/>
        <v>3.1869588053436392E-2</v>
      </c>
      <c r="M185" s="14">
        <f t="shared" si="122"/>
        <v>5.3115980089060655E-2</v>
      </c>
      <c r="N185" s="14">
        <f t="shared" si="122"/>
        <v>9.041017887499686E-2</v>
      </c>
      <c r="Z185" s="1"/>
      <c r="AA185" s="1" t="s">
        <v>7</v>
      </c>
      <c r="AB185" s="14">
        <f t="shared" si="117"/>
        <v>0</v>
      </c>
      <c r="AC185" s="14">
        <f t="shared" si="115"/>
        <v>0</v>
      </c>
      <c r="AD185" s="14">
        <f t="shared" si="115"/>
        <v>0</v>
      </c>
      <c r="AE185" s="14">
        <f t="shared" si="115"/>
        <v>0</v>
      </c>
      <c r="AF185" s="14">
        <f t="shared" si="115"/>
        <v>0</v>
      </c>
      <c r="AG185" s="14">
        <f t="shared" si="115"/>
        <v>0</v>
      </c>
      <c r="AH185" s="14">
        <f t="shared" si="115"/>
        <v>0</v>
      </c>
      <c r="AI185" s="14">
        <f t="shared" si="115"/>
        <v>0</v>
      </c>
      <c r="AJ185" s="14">
        <f t="shared" si="115"/>
        <v>0</v>
      </c>
      <c r="AK185" s="14">
        <f t="shared" si="115"/>
        <v>0</v>
      </c>
      <c r="AL185" s="14">
        <f t="shared" si="115"/>
        <v>0</v>
      </c>
      <c r="AM185" s="14">
        <f t="shared" si="115"/>
        <v>0</v>
      </c>
      <c r="AO185" s="14">
        <f t="shared" si="118"/>
        <v>0</v>
      </c>
      <c r="AQ185">
        <f t="shared" si="119"/>
        <v>0</v>
      </c>
    </row>
    <row r="186" spans="1:43" x14ac:dyDescent="0.25">
      <c r="A186" s="1"/>
      <c r="B186" s="1" t="s">
        <v>5</v>
      </c>
      <c r="C186" s="14">
        <f t="shared" ref="C186:N186" si="123">C95*$S144</f>
        <v>0</v>
      </c>
      <c r="D186" s="14">
        <f t="shared" si="123"/>
        <v>0</v>
      </c>
      <c r="E186" s="14">
        <f t="shared" si="123"/>
        <v>0</v>
      </c>
      <c r="F186" s="14">
        <f t="shared" si="123"/>
        <v>0.70666897160894759</v>
      </c>
      <c r="G186" s="14">
        <f t="shared" si="123"/>
        <v>0</v>
      </c>
      <c r="H186" s="14">
        <f t="shared" si="123"/>
        <v>0</v>
      </c>
      <c r="I186" s="14">
        <f t="shared" si="123"/>
        <v>0</v>
      </c>
      <c r="J186" s="14">
        <f t="shared" si="123"/>
        <v>0</v>
      </c>
      <c r="K186" s="14">
        <f t="shared" si="123"/>
        <v>4.0381084091939863E-2</v>
      </c>
      <c r="L186" s="14">
        <f t="shared" si="123"/>
        <v>0.39371556989641371</v>
      </c>
      <c r="M186" s="14">
        <f t="shared" si="123"/>
        <v>0</v>
      </c>
      <c r="N186" s="14">
        <f t="shared" si="123"/>
        <v>0</v>
      </c>
      <c r="Z186" s="1"/>
      <c r="AA186" s="1" t="s">
        <v>8</v>
      </c>
      <c r="AB186" s="14">
        <f t="shared" si="117"/>
        <v>0</v>
      </c>
      <c r="AC186" s="14">
        <f t="shared" si="115"/>
        <v>0</v>
      </c>
      <c r="AD186" s="14">
        <f t="shared" si="115"/>
        <v>0</v>
      </c>
      <c r="AE186" s="14">
        <f t="shared" si="115"/>
        <v>72.771654864742686</v>
      </c>
      <c r="AF186" s="14">
        <f t="shared" si="115"/>
        <v>0</v>
      </c>
      <c r="AG186" s="14">
        <f t="shared" si="115"/>
        <v>215.46261818528652</v>
      </c>
      <c r="AH186" s="14">
        <f t="shared" si="115"/>
        <v>10.299689219450736</v>
      </c>
      <c r="AI186" s="14">
        <f t="shared" si="115"/>
        <v>0</v>
      </c>
      <c r="AJ186" s="14">
        <f t="shared" si="115"/>
        <v>0</v>
      </c>
      <c r="AK186" s="14">
        <f t="shared" si="115"/>
        <v>0</v>
      </c>
      <c r="AL186" s="14">
        <f t="shared" si="115"/>
        <v>19.480578954165665</v>
      </c>
      <c r="AM186" s="14">
        <f t="shared" si="115"/>
        <v>50.668587263346225</v>
      </c>
      <c r="AO186" s="14">
        <f t="shared" si="118"/>
        <v>202.29280970401726</v>
      </c>
      <c r="AQ186">
        <f t="shared" si="119"/>
        <v>570.97593819100905</v>
      </c>
    </row>
    <row r="187" spans="1:43" x14ac:dyDescent="0.25">
      <c r="A187" s="1"/>
      <c r="B187" s="1" t="s">
        <v>6</v>
      </c>
      <c r="C187" s="14">
        <f t="shared" ref="C187:N187" si="124">C96*$S145</f>
        <v>0</v>
      </c>
      <c r="D187" s="14">
        <f t="shared" si="124"/>
        <v>0</v>
      </c>
      <c r="E187" s="14">
        <f t="shared" si="124"/>
        <v>0</v>
      </c>
      <c r="F187" s="14">
        <f t="shared" si="124"/>
        <v>0</v>
      </c>
      <c r="G187" s="14">
        <f t="shared" si="124"/>
        <v>0</v>
      </c>
      <c r="H187" s="14">
        <f t="shared" si="124"/>
        <v>0</v>
      </c>
      <c r="I187" s="14">
        <f t="shared" si="124"/>
        <v>0</v>
      </c>
      <c r="J187" s="14">
        <f t="shared" si="124"/>
        <v>0</v>
      </c>
      <c r="K187" s="14">
        <f t="shared" si="124"/>
        <v>0</v>
      </c>
      <c r="L187" s="14">
        <f t="shared" si="124"/>
        <v>0</v>
      </c>
      <c r="M187" s="14">
        <f t="shared" si="124"/>
        <v>0</v>
      </c>
      <c r="N187" s="14">
        <f t="shared" si="124"/>
        <v>0</v>
      </c>
      <c r="Z187" s="1" t="s">
        <v>2</v>
      </c>
      <c r="AA187" s="1" t="s">
        <v>3</v>
      </c>
      <c r="AB187" s="14">
        <f t="shared" si="117"/>
        <v>0</v>
      </c>
      <c r="AC187" s="14">
        <f t="shared" si="115"/>
        <v>0</v>
      </c>
      <c r="AD187" s="14">
        <f t="shared" si="115"/>
        <v>0</v>
      </c>
      <c r="AE187" s="14">
        <f t="shared" si="115"/>
        <v>0</v>
      </c>
      <c r="AF187" s="14">
        <f t="shared" si="115"/>
        <v>0</v>
      </c>
      <c r="AG187" s="14">
        <f t="shared" si="115"/>
        <v>0</v>
      </c>
      <c r="AH187" s="14">
        <f t="shared" si="115"/>
        <v>5.9161509554082725</v>
      </c>
      <c r="AI187" s="14">
        <f t="shared" si="115"/>
        <v>19.03373177115143</v>
      </c>
      <c r="AJ187" s="14">
        <f t="shared" si="115"/>
        <v>0</v>
      </c>
      <c r="AK187" s="14">
        <f t="shared" si="115"/>
        <v>0</v>
      </c>
      <c r="AL187" s="14">
        <f t="shared" si="115"/>
        <v>22.37932491670648</v>
      </c>
      <c r="AM187" s="14">
        <f t="shared" si="115"/>
        <v>0</v>
      </c>
      <c r="AO187" s="14">
        <f t="shared" si="118"/>
        <v>0</v>
      </c>
      <c r="AQ187">
        <f t="shared" si="119"/>
        <v>47.329207643266187</v>
      </c>
    </row>
    <row r="188" spans="1:43" x14ac:dyDescent="0.25">
      <c r="A188" s="1"/>
      <c r="B188" s="1" t="s">
        <v>7</v>
      </c>
      <c r="C188" s="14">
        <f t="shared" ref="C188:N188" si="125">C97*$S146</f>
        <v>0</v>
      </c>
      <c r="D188" s="14">
        <f t="shared" si="125"/>
        <v>0</v>
      </c>
      <c r="E188" s="14">
        <f t="shared" si="125"/>
        <v>0</v>
      </c>
      <c r="F188" s="14">
        <f t="shared" si="125"/>
        <v>0</v>
      </c>
      <c r="G188" s="14">
        <f t="shared" si="125"/>
        <v>0</v>
      </c>
      <c r="H188" s="14">
        <f t="shared" si="125"/>
        <v>0</v>
      </c>
      <c r="I188" s="14">
        <f t="shared" si="125"/>
        <v>0</v>
      </c>
      <c r="J188" s="14">
        <f t="shared" si="125"/>
        <v>0</v>
      </c>
      <c r="K188" s="14">
        <f t="shared" si="125"/>
        <v>0</v>
      </c>
      <c r="L188" s="14">
        <f t="shared" si="125"/>
        <v>0</v>
      </c>
      <c r="M188" s="14">
        <f t="shared" si="125"/>
        <v>0.31696390846142158</v>
      </c>
      <c r="N188" s="14">
        <f t="shared" si="125"/>
        <v>6.7439129459876929E-2</v>
      </c>
      <c r="Z188" s="1"/>
      <c r="AA188" s="1" t="s">
        <v>4</v>
      </c>
      <c r="AB188" s="14">
        <f t="shared" si="117"/>
        <v>0</v>
      </c>
      <c r="AC188" s="14">
        <f t="shared" si="115"/>
        <v>0</v>
      </c>
      <c r="AD188" s="14">
        <f t="shared" si="115"/>
        <v>0</v>
      </c>
      <c r="AE188" s="14">
        <f t="shared" si="115"/>
        <v>0</v>
      </c>
      <c r="AF188" s="14">
        <f t="shared" si="115"/>
        <v>0</v>
      </c>
      <c r="AG188" s="14">
        <f t="shared" si="115"/>
        <v>0</v>
      </c>
      <c r="AH188" s="14">
        <f t="shared" si="115"/>
        <v>5.0661957343552384</v>
      </c>
      <c r="AI188" s="14">
        <f t="shared" si="115"/>
        <v>32.598428077538678</v>
      </c>
      <c r="AJ188" s="14">
        <f t="shared" si="115"/>
        <v>6.6286690361257152</v>
      </c>
      <c r="AK188" s="14">
        <f t="shared" si="115"/>
        <v>0</v>
      </c>
      <c r="AL188" s="14">
        <f t="shared" si="115"/>
        <v>9.5820780508586676</v>
      </c>
      <c r="AM188" s="14">
        <f t="shared" si="115"/>
        <v>39.87646231882092</v>
      </c>
      <c r="AO188" s="14">
        <f t="shared" si="118"/>
        <v>9.4765223611732399</v>
      </c>
      <c r="AQ188">
        <f t="shared" si="119"/>
        <v>103.22835557887245</v>
      </c>
    </row>
    <row r="189" spans="1:43" x14ac:dyDescent="0.25">
      <c r="A189" s="1"/>
      <c r="B189" s="1" t="s">
        <v>8</v>
      </c>
      <c r="C189" s="14">
        <f t="shared" ref="C189:N189" si="126">C98*$S147</f>
        <v>0</v>
      </c>
      <c r="D189" s="14">
        <f t="shared" si="126"/>
        <v>0</v>
      </c>
      <c r="E189" s="14">
        <f t="shared" si="126"/>
        <v>9.816045006405992E-2</v>
      </c>
      <c r="F189" s="14">
        <f t="shared" si="126"/>
        <v>0</v>
      </c>
      <c r="G189" s="14">
        <f t="shared" si="126"/>
        <v>0</v>
      </c>
      <c r="H189" s="14">
        <f t="shared" si="126"/>
        <v>0.13792114621606175</v>
      </c>
      <c r="I189" s="14">
        <f t="shared" si="126"/>
        <v>0</v>
      </c>
      <c r="J189" s="14">
        <f t="shared" si="126"/>
        <v>0.10992211653310184</v>
      </c>
      <c r="K189" s="14">
        <f t="shared" si="126"/>
        <v>9.816045006405992E-2</v>
      </c>
      <c r="L189" s="14">
        <f t="shared" si="126"/>
        <v>0.72064389988518895</v>
      </c>
      <c r="M189" s="14">
        <f t="shared" si="126"/>
        <v>0.10442601070644675</v>
      </c>
      <c r="N189" s="14">
        <f t="shared" si="126"/>
        <v>0.26661960180369382</v>
      </c>
      <c r="Z189" s="1"/>
      <c r="AA189" s="1" t="s">
        <v>5</v>
      </c>
      <c r="AB189" s="14">
        <f t="shared" si="117"/>
        <v>0</v>
      </c>
      <c r="AC189" s="14">
        <f t="shared" si="115"/>
        <v>0</v>
      </c>
      <c r="AD189" s="14">
        <f t="shared" si="115"/>
        <v>0</v>
      </c>
      <c r="AE189" s="14">
        <f t="shared" si="115"/>
        <v>75.591048489536846</v>
      </c>
      <c r="AF189" s="14">
        <f t="shared" si="115"/>
        <v>0</v>
      </c>
      <c r="AG189" s="14">
        <f t="shared" si="115"/>
        <v>0</v>
      </c>
      <c r="AH189" s="14">
        <f t="shared" si="115"/>
        <v>0</v>
      </c>
      <c r="AI189" s="14">
        <f t="shared" si="115"/>
        <v>0</v>
      </c>
      <c r="AJ189" s="14">
        <f t="shared" si="115"/>
        <v>3.149627020397368</v>
      </c>
      <c r="AK189" s="14">
        <f t="shared" si="115"/>
        <v>0</v>
      </c>
      <c r="AL189" s="14">
        <f t="shared" si="115"/>
        <v>0</v>
      </c>
      <c r="AM189" s="14">
        <f t="shared" si="115"/>
        <v>0</v>
      </c>
      <c r="AO189" s="14">
        <f t="shared" si="118"/>
        <v>0</v>
      </c>
      <c r="AQ189">
        <f t="shared" si="119"/>
        <v>78.740675509934221</v>
      </c>
    </row>
    <row r="190" spans="1:43" x14ac:dyDescent="0.25">
      <c r="Z190" s="1"/>
      <c r="AA190" s="1" t="s">
        <v>6</v>
      </c>
      <c r="AB190" s="14">
        <f t="shared" si="117"/>
        <v>0</v>
      </c>
      <c r="AC190" s="14">
        <f t="shared" si="115"/>
        <v>0</v>
      </c>
      <c r="AD190" s="14">
        <f t="shared" si="115"/>
        <v>0</v>
      </c>
      <c r="AE190" s="14">
        <f t="shared" si="115"/>
        <v>0</v>
      </c>
      <c r="AF190" s="14">
        <f t="shared" si="115"/>
        <v>0</v>
      </c>
      <c r="AG190" s="14">
        <f t="shared" si="115"/>
        <v>0</v>
      </c>
      <c r="AH190" s="14">
        <f t="shared" si="115"/>
        <v>0</v>
      </c>
      <c r="AI190" s="14">
        <f t="shared" si="115"/>
        <v>0</v>
      </c>
      <c r="AJ190" s="14">
        <f t="shared" si="115"/>
        <v>0</v>
      </c>
      <c r="AK190" s="14">
        <f t="shared" si="115"/>
        <v>0</v>
      </c>
      <c r="AL190" s="14">
        <f t="shared" si="115"/>
        <v>0</v>
      </c>
      <c r="AM190" s="14">
        <f t="shared" si="115"/>
        <v>0</v>
      </c>
      <c r="AO190" s="14">
        <f t="shared" si="118"/>
        <v>0</v>
      </c>
      <c r="AQ190">
        <f t="shared" si="119"/>
        <v>0</v>
      </c>
    </row>
    <row r="191" spans="1:43" x14ac:dyDescent="0.25">
      <c r="C191" s="14">
        <f t="shared" ref="C191:N191" si="127">C100</f>
        <v>0.5</v>
      </c>
      <c r="D191" s="14">
        <f t="shared" si="127"/>
        <v>0.4</v>
      </c>
      <c r="E191" s="14">
        <f t="shared" si="127"/>
        <v>0.78600000000000003</v>
      </c>
      <c r="F191" s="14">
        <f t="shared" si="127"/>
        <v>0.217</v>
      </c>
      <c r="G191" s="14">
        <f t="shared" si="127"/>
        <v>0.29411764705882354</v>
      </c>
      <c r="H191" s="14">
        <f t="shared" si="127"/>
        <v>0.39622641509433965</v>
      </c>
      <c r="I191" s="14">
        <f t="shared" si="127"/>
        <v>0.25</v>
      </c>
      <c r="J191" s="14">
        <f t="shared" si="127"/>
        <v>0.42105263157894735</v>
      </c>
      <c r="K191" s="14">
        <f t="shared" si="127"/>
        <v>0.78600000000000003</v>
      </c>
      <c r="L191" s="14">
        <f t="shared" si="127"/>
        <v>0.1789</v>
      </c>
      <c r="M191" s="14">
        <f t="shared" si="127"/>
        <v>0.35</v>
      </c>
      <c r="N191" s="14">
        <f t="shared" si="127"/>
        <v>0.46808510638297873</v>
      </c>
      <c r="Z191" s="1"/>
      <c r="AA191" s="1" t="s">
        <v>7</v>
      </c>
      <c r="AB191" s="14">
        <f t="shared" si="117"/>
        <v>0</v>
      </c>
      <c r="AC191" s="14">
        <f t="shared" si="115"/>
        <v>0</v>
      </c>
      <c r="AD191" s="14">
        <f t="shared" si="115"/>
        <v>0</v>
      </c>
      <c r="AE191" s="14">
        <f t="shared" si="115"/>
        <v>0</v>
      </c>
      <c r="AF191" s="14">
        <f t="shared" si="115"/>
        <v>0</v>
      </c>
      <c r="AG191" s="14">
        <f t="shared" si="115"/>
        <v>0</v>
      </c>
      <c r="AH191" s="14">
        <f t="shared" si="115"/>
        <v>0</v>
      </c>
      <c r="AI191" s="14">
        <f t="shared" si="115"/>
        <v>0</v>
      </c>
      <c r="AJ191" s="14">
        <f t="shared" si="115"/>
        <v>0</v>
      </c>
      <c r="AK191" s="14">
        <f t="shared" si="115"/>
        <v>0</v>
      </c>
      <c r="AL191" s="14">
        <f t="shared" si="115"/>
        <v>57.18002200260775</v>
      </c>
      <c r="AM191" s="14">
        <f t="shared" si="115"/>
        <v>29.744813451138768</v>
      </c>
      <c r="AO191" s="14">
        <f t="shared" si="118"/>
        <v>103.67523788827933</v>
      </c>
      <c r="AQ191">
        <f t="shared" si="119"/>
        <v>190.60007334202584</v>
      </c>
    </row>
    <row r="192" spans="1:43" x14ac:dyDescent="0.25">
      <c r="C192">
        <f>SUM(C178:C191)</f>
        <v>1.1993329517740592</v>
      </c>
      <c r="D192">
        <f t="shared" ref="D192:N192" si="128">SUM(D178:D191)</f>
        <v>1.0664443172580198</v>
      </c>
      <c r="E192">
        <f t="shared" si="128"/>
        <v>1.0098708285882307</v>
      </c>
      <c r="F192">
        <f t="shared" si="128"/>
        <v>1.7308874898382169</v>
      </c>
      <c r="G192">
        <f t="shared" si="128"/>
        <v>1.0653791027791175</v>
      </c>
      <c r="H192">
        <f t="shared" si="128"/>
        <v>1.0798597531358172</v>
      </c>
      <c r="I192">
        <f t="shared" si="128"/>
        <v>1.2405448696756118</v>
      </c>
      <c r="J192">
        <f t="shared" si="128"/>
        <v>1.0623196017812129</v>
      </c>
      <c r="K192">
        <f t="shared" si="128"/>
        <v>1.0095271022984968</v>
      </c>
      <c r="L192">
        <f t="shared" si="128"/>
        <v>1.325129057835039</v>
      </c>
      <c r="M192">
        <f t="shared" si="128"/>
        <v>1.0565463615380719</v>
      </c>
      <c r="N192">
        <f t="shared" si="128"/>
        <v>1.0442601070644677</v>
      </c>
      <c r="Z192" s="1"/>
      <c r="AA192" s="1" t="s">
        <v>8</v>
      </c>
      <c r="AB192" s="14">
        <f t="shared" si="117"/>
        <v>0</v>
      </c>
      <c r="AC192" s="14">
        <f t="shared" si="115"/>
        <v>0</v>
      </c>
      <c r="AD192" s="14">
        <f t="shared" si="115"/>
        <v>0</v>
      </c>
      <c r="AE192" s="14">
        <f t="shared" si="115"/>
        <v>0</v>
      </c>
      <c r="AF192" s="14">
        <f t="shared" si="115"/>
        <v>0</v>
      </c>
      <c r="AG192" s="14">
        <f t="shared" si="115"/>
        <v>72.925818031844571</v>
      </c>
      <c r="AH192" s="14">
        <f t="shared" si="115"/>
        <v>0</v>
      </c>
      <c r="AI192" s="14">
        <f t="shared" si="115"/>
        <v>10.681417637813906</v>
      </c>
      <c r="AJ192" s="14">
        <f t="shared" si="115"/>
        <v>7.6562780026463013</v>
      </c>
      <c r="AK192" s="14">
        <f t="shared" si="115"/>
        <v>0</v>
      </c>
      <c r="AL192" s="14">
        <f t="shared" si="115"/>
        <v>18.838364338777492</v>
      </c>
      <c r="AM192" s="14">
        <f t="shared" si="115"/>
        <v>117.59568045412082</v>
      </c>
      <c r="AO192" s="14">
        <f t="shared" si="118"/>
        <v>232.88552331343692</v>
      </c>
      <c r="AQ192">
        <f t="shared" si="119"/>
        <v>460.58308177864001</v>
      </c>
    </row>
    <row r="194" spans="1:42" x14ac:dyDescent="0.25">
      <c r="AA194" s="1" t="s">
        <v>80</v>
      </c>
      <c r="AB194" s="14">
        <f>AB195-SUM(AB181:AB192)</f>
        <v>9.186041489803241</v>
      </c>
      <c r="AC194" s="14">
        <f t="shared" ref="AC194:AM194" si="129">AC195-SUM(AC181:AC192)</f>
        <v>36.744165959212971</v>
      </c>
      <c r="AD194" s="14">
        <f t="shared" si="129"/>
        <v>0</v>
      </c>
      <c r="AE194" s="14">
        <f t="shared" si="129"/>
        <v>23.212081159984251</v>
      </c>
      <c r="AF194" s="14">
        <f t="shared" si="129"/>
        <v>0</v>
      </c>
      <c r="AG194" s="14">
        <f t="shared" si="129"/>
        <v>209.50475136940901</v>
      </c>
      <c r="AH194" s="14">
        <f t="shared" si="129"/>
        <v>9.5379878632770172</v>
      </c>
      <c r="AI194" s="14">
        <f t="shared" si="129"/>
        <v>40.914778092368451</v>
      </c>
      <c r="AJ194" s="14">
        <f t="shared" si="129"/>
        <v>61.306101450764835</v>
      </c>
      <c r="AK194" s="14">
        <f t="shared" si="129"/>
        <v>0</v>
      </c>
      <c r="AL194" s="14">
        <f t="shared" si="129"/>
        <v>63.13970507890977</v>
      </c>
      <c r="AM194" s="14">
        <f t="shared" si="129"/>
        <v>206.45438753627047</v>
      </c>
      <c r="AN194" s="14">
        <f>SUM(AB194:AM194)</f>
        <v>660</v>
      </c>
      <c r="AO194" s="14">
        <f>SUM(AO181:AO193)</f>
        <v>660</v>
      </c>
    </row>
    <row r="195" spans="1:42" x14ac:dyDescent="0.25">
      <c r="A195" s="1" t="s">
        <v>56</v>
      </c>
      <c r="AA195" s="1" t="s">
        <v>79</v>
      </c>
      <c r="AB195" cm="1">
        <f t="array" ref="AB195:AM195">TRANSPOSE(_xlfn.ANCHORARRAY(BG165))</f>
        <v>22.034244510169401</v>
      </c>
      <c r="AC195">
        <v>97.964017448970623</v>
      </c>
      <c r="AD195">
        <v>0</v>
      </c>
      <c r="AE195">
        <v>185.14977370012028</v>
      </c>
      <c r="AF195">
        <v>0</v>
      </c>
      <c r="AG195">
        <v>570.97593819100916</v>
      </c>
      <c r="AH195">
        <v>47.329207643266187</v>
      </c>
      <c r="AI195">
        <v>103.22835557887247</v>
      </c>
      <c r="AJ195">
        <v>78.740675509934221</v>
      </c>
      <c r="AK195">
        <v>0</v>
      </c>
      <c r="AL195">
        <v>190.60007334202584</v>
      </c>
      <c r="AM195">
        <v>460.58308177864001</v>
      </c>
      <c r="AO195" s="17" t="s">
        <v>65</v>
      </c>
      <c r="AP195" s="17" t="b">
        <f>AO194=AN194</f>
        <v>1</v>
      </c>
    </row>
    <row r="197" spans="1:42" x14ac:dyDescent="0.25">
      <c r="A197" s="1" t="s">
        <v>1</v>
      </c>
      <c r="B197" s="1" t="s">
        <v>3</v>
      </c>
      <c r="C197" s="14">
        <f t="shared" ref="C197:C208" si="130">C178/C$192</f>
        <v>0</v>
      </c>
      <c r="D197" s="14">
        <f t="shared" ref="D197:N197" si="131">D178/D$192</f>
        <v>0.22492181398794736</v>
      </c>
      <c r="E197" s="14">
        <f t="shared" si="131"/>
        <v>0</v>
      </c>
      <c r="F197" s="14">
        <f t="shared" si="131"/>
        <v>0</v>
      </c>
      <c r="G197" s="14">
        <f t="shared" si="131"/>
        <v>0.13243923590982376</v>
      </c>
      <c r="H197" s="14">
        <f t="shared" si="131"/>
        <v>0</v>
      </c>
      <c r="I197" s="14">
        <f t="shared" si="131"/>
        <v>0</v>
      </c>
      <c r="J197" s="14">
        <f t="shared" si="131"/>
        <v>0</v>
      </c>
      <c r="K197" s="14">
        <f t="shared" si="131"/>
        <v>0</v>
      </c>
      <c r="L197" s="14">
        <f t="shared" si="131"/>
        <v>0</v>
      </c>
      <c r="M197" s="14">
        <f t="shared" si="131"/>
        <v>0</v>
      </c>
      <c r="N197" s="14">
        <f t="shared" si="131"/>
        <v>0</v>
      </c>
      <c r="AA197" s="1" t="s">
        <v>83</v>
      </c>
      <c r="AB197" cm="1">
        <f t="array" ref="AB197:AM197">TRANSPOSE(BI165:BI176)</f>
        <v>9.1860414898032428</v>
      </c>
      <c r="AC197">
        <v>36.744165959212971</v>
      </c>
      <c r="AD197">
        <v>0</v>
      </c>
      <c r="AE197">
        <v>23.212081159984248</v>
      </c>
      <c r="AF197">
        <v>0</v>
      </c>
      <c r="AG197">
        <v>209.50475136940904</v>
      </c>
      <c r="AH197">
        <v>9.5379878632770119</v>
      </c>
      <c r="AI197">
        <v>40.914778092368472</v>
      </c>
      <c r="AJ197">
        <v>61.306101450764842</v>
      </c>
      <c r="AK197">
        <v>0</v>
      </c>
      <c r="AL197">
        <v>63.139705078909778</v>
      </c>
      <c r="AM197">
        <v>206.45438753627047</v>
      </c>
    </row>
    <row r="198" spans="1:42" x14ac:dyDescent="0.25">
      <c r="A198" s="1"/>
      <c r="B198" s="1" t="s">
        <v>4</v>
      </c>
      <c r="C198" s="14">
        <f t="shared" si="130"/>
        <v>0.22229946981789547</v>
      </c>
      <c r="D198" s="14">
        <f t="shared" ref="D198:N198" si="132">D179/D$192</f>
        <v>0.4</v>
      </c>
      <c r="E198" s="14">
        <f t="shared" si="132"/>
        <v>8.4481641577775018E-2</v>
      </c>
      <c r="F198" s="14">
        <f t="shared" si="132"/>
        <v>7.3318961803557847E-2</v>
      </c>
      <c r="G198" s="14">
        <f t="shared" si="132"/>
        <v>5.8882343851682006E-2</v>
      </c>
      <c r="H198" s="14">
        <f t="shared" si="132"/>
        <v>3.7267044786564979E-2</v>
      </c>
      <c r="I198" s="14">
        <f t="shared" si="132"/>
        <v>0</v>
      </c>
      <c r="J198" s="14">
        <f t="shared" si="132"/>
        <v>0</v>
      </c>
      <c r="K198" s="14">
        <f t="shared" si="132"/>
        <v>0</v>
      </c>
      <c r="L198" s="14">
        <f t="shared" si="132"/>
        <v>0</v>
      </c>
      <c r="M198" s="14">
        <f t="shared" si="132"/>
        <v>0</v>
      </c>
      <c r="N198" s="14">
        <f t="shared" si="132"/>
        <v>0</v>
      </c>
      <c r="AA198" s="1" t="s">
        <v>84</v>
      </c>
      <c r="AB198" s="6">
        <f>AB197-AB194</f>
        <v>0</v>
      </c>
      <c r="AC198" s="6">
        <f t="shared" ref="AC198:AM198" si="133">AC197-AC194</f>
        <v>0</v>
      </c>
      <c r="AD198" s="6">
        <f t="shared" si="133"/>
        <v>0</v>
      </c>
      <c r="AE198" s="6">
        <f t="shared" si="133"/>
        <v>0</v>
      </c>
      <c r="AF198" s="6">
        <f t="shared" si="133"/>
        <v>0</v>
      </c>
      <c r="AG198" s="6">
        <f t="shared" si="133"/>
        <v>0</v>
      </c>
      <c r="AH198" s="6">
        <f t="shared" si="133"/>
        <v>0</v>
      </c>
      <c r="AI198" s="6">
        <f t="shared" si="133"/>
        <v>0</v>
      </c>
      <c r="AJ198" s="6">
        <f t="shared" si="133"/>
        <v>0</v>
      </c>
      <c r="AK198" s="6">
        <f t="shared" si="133"/>
        <v>0</v>
      </c>
      <c r="AL198" s="6">
        <f t="shared" si="133"/>
        <v>0</v>
      </c>
      <c r="AM198" s="6">
        <f t="shared" si="133"/>
        <v>0</v>
      </c>
    </row>
    <row r="199" spans="1:42" x14ac:dyDescent="0.25">
      <c r="A199" s="1"/>
      <c r="B199" s="1" t="s">
        <v>5</v>
      </c>
      <c r="C199" s="14">
        <f t="shared" si="130"/>
        <v>0</v>
      </c>
      <c r="D199" s="14">
        <f t="shared" ref="D199:N199" si="134">D180/D$192</f>
        <v>0</v>
      </c>
      <c r="E199" s="14">
        <f t="shared" si="134"/>
        <v>4.0000000000000015E-2</v>
      </c>
      <c r="F199" s="14">
        <f t="shared" si="134"/>
        <v>0</v>
      </c>
      <c r="G199" s="14">
        <f t="shared" si="134"/>
        <v>0</v>
      </c>
      <c r="H199" s="14">
        <f t="shared" si="134"/>
        <v>0</v>
      </c>
      <c r="I199" s="14">
        <f t="shared" si="134"/>
        <v>0</v>
      </c>
      <c r="J199" s="14">
        <f t="shared" si="134"/>
        <v>0</v>
      </c>
      <c r="K199" s="14">
        <f t="shared" si="134"/>
        <v>0</v>
      </c>
      <c r="L199" s="14">
        <f t="shared" si="134"/>
        <v>0</v>
      </c>
      <c r="M199" s="14">
        <f t="shared" si="134"/>
        <v>0</v>
      </c>
      <c r="N199" s="14">
        <f t="shared" si="134"/>
        <v>0</v>
      </c>
    </row>
    <row r="200" spans="1:42" x14ac:dyDescent="0.25">
      <c r="A200" s="1"/>
      <c r="B200" s="1" t="s">
        <v>6</v>
      </c>
      <c r="C200" s="14">
        <f t="shared" si="130"/>
        <v>0.36080212072841822</v>
      </c>
      <c r="D200" s="14">
        <f t="shared" ref="D200:N200" si="135">D181/D$192</f>
        <v>0</v>
      </c>
      <c r="E200" s="14">
        <f t="shared" si="135"/>
        <v>0</v>
      </c>
      <c r="F200" s="14">
        <f t="shared" si="135"/>
        <v>0</v>
      </c>
      <c r="G200" s="14">
        <f t="shared" si="135"/>
        <v>0</v>
      </c>
      <c r="H200" s="14">
        <f t="shared" si="135"/>
        <v>9.0729155606770334E-2</v>
      </c>
      <c r="I200" s="14">
        <f t="shared" si="135"/>
        <v>0.34881597839561101</v>
      </c>
      <c r="J200" s="14">
        <f t="shared" si="135"/>
        <v>0</v>
      </c>
      <c r="K200" s="14">
        <f t="shared" si="135"/>
        <v>0</v>
      </c>
      <c r="L200" s="14">
        <f t="shared" si="135"/>
        <v>0</v>
      </c>
      <c r="M200" s="14">
        <f t="shared" si="135"/>
        <v>0</v>
      </c>
      <c r="N200" s="14">
        <f t="shared" si="135"/>
        <v>3.5266494575129433E-2</v>
      </c>
      <c r="AA200" s="1" t="s">
        <v>87</v>
      </c>
      <c r="AB200" cm="1">
        <f t="array" ref="AB200:AM200">TRANSPOSE(AQ181:AQ192)</f>
        <v>22.034244510169401</v>
      </c>
      <c r="AC200">
        <v>97.964017448970623</v>
      </c>
      <c r="AD200">
        <v>0</v>
      </c>
      <c r="AE200">
        <v>185.14977370012031</v>
      </c>
      <c r="AF200">
        <v>0</v>
      </c>
      <c r="AG200">
        <v>570.97593819100905</v>
      </c>
      <c r="AH200">
        <v>47.329207643266187</v>
      </c>
      <c r="AI200">
        <v>103.22835557887245</v>
      </c>
      <c r="AJ200">
        <v>78.740675509934221</v>
      </c>
      <c r="AK200">
        <v>0</v>
      </c>
      <c r="AL200">
        <v>190.60007334202584</v>
      </c>
      <c r="AM200">
        <v>460.58308177864001</v>
      </c>
    </row>
    <row r="201" spans="1:42" x14ac:dyDescent="0.25">
      <c r="A201" s="1"/>
      <c r="B201" s="1" t="s">
        <v>7</v>
      </c>
      <c r="C201" s="14">
        <f t="shared" si="130"/>
        <v>0</v>
      </c>
      <c r="D201" s="14">
        <f t="shared" ref="D201:N201" si="136">D182/D$192</f>
        <v>0</v>
      </c>
      <c r="E201" s="14">
        <f t="shared" si="136"/>
        <v>0</v>
      </c>
      <c r="F201" s="14">
        <f t="shared" si="136"/>
        <v>0</v>
      </c>
      <c r="G201" s="14">
        <f t="shared" si="136"/>
        <v>0.29411764705882348</v>
      </c>
      <c r="H201" s="14">
        <f t="shared" si="136"/>
        <v>0</v>
      </c>
      <c r="I201" s="14">
        <f t="shared" si="136"/>
        <v>0</v>
      </c>
      <c r="J201" s="14">
        <f t="shared" si="136"/>
        <v>0</v>
      </c>
      <c r="K201" s="14">
        <f t="shared" si="136"/>
        <v>0</v>
      </c>
      <c r="L201" s="14">
        <f t="shared" si="136"/>
        <v>0</v>
      </c>
      <c r="M201" s="14">
        <f t="shared" si="136"/>
        <v>0</v>
      </c>
      <c r="N201" s="14">
        <f t="shared" si="136"/>
        <v>0</v>
      </c>
      <c r="AA201" s="18" t="s">
        <v>88</v>
      </c>
      <c r="AB201" s="17" t="b">
        <f>AB200=AB195</f>
        <v>1</v>
      </c>
      <c r="AC201" s="17" t="b">
        <f t="shared" ref="AC201:AM201" si="137">AC200=AC195</f>
        <v>1</v>
      </c>
      <c r="AD201" s="17" t="b">
        <f t="shared" si="137"/>
        <v>1</v>
      </c>
      <c r="AE201" s="17" t="b">
        <f t="shared" si="137"/>
        <v>1</v>
      </c>
      <c r="AF201" s="17" t="b">
        <f t="shared" si="137"/>
        <v>1</v>
      </c>
      <c r="AG201" s="17" t="b">
        <f t="shared" si="137"/>
        <v>1</v>
      </c>
      <c r="AH201" s="17" t="b">
        <f t="shared" si="137"/>
        <v>1</v>
      </c>
      <c r="AI201" s="17" t="b">
        <f t="shared" si="137"/>
        <v>1</v>
      </c>
      <c r="AJ201" s="17" t="b">
        <f t="shared" si="137"/>
        <v>1</v>
      </c>
      <c r="AK201" s="17" t="b">
        <f t="shared" si="137"/>
        <v>1</v>
      </c>
      <c r="AL201" s="17" t="b">
        <f t="shared" si="137"/>
        <v>1</v>
      </c>
      <c r="AM201" s="17" t="b">
        <f t="shared" si="137"/>
        <v>1</v>
      </c>
    </row>
    <row r="202" spans="1:42" x14ac:dyDescent="0.25">
      <c r="A202" s="1"/>
      <c r="B202" s="1" t="s">
        <v>8</v>
      </c>
      <c r="C202" s="14">
        <f t="shared" si="130"/>
        <v>0</v>
      </c>
      <c r="D202" s="14">
        <f t="shared" ref="D202:N202" si="138">D183/D$192</f>
        <v>0</v>
      </c>
      <c r="E202" s="14">
        <f t="shared" si="138"/>
        <v>0</v>
      </c>
      <c r="F202" s="14">
        <f t="shared" si="138"/>
        <v>0.3930420945726244</v>
      </c>
      <c r="G202" s="14">
        <f t="shared" si="138"/>
        <v>0.23849223917933526</v>
      </c>
      <c r="H202" s="14">
        <f t="shared" si="138"/>
        <v>0.37735849056603782</v>
      </c>
      <c r="I202" s="14">
        <f t="shared" si="138"/>
        <v>0.21761803614128611</v>
      </c>
      <c r="J202" s="14">
        <f t="shared" si="138"/>
        <v>0</v>
      </c>
      <c r="K202" s="14">
        <f t="shared" si="138"/>
        <v>0</v>
      </c>
      <c r="L202" s="14">
        <f t="shared" si="138"/>
        <v>0</v>
      </c>
      <c r="M202" s="14">
        <f t="shared" si="138"/>
        <v>0.10220656588735083</v>
      </c>
      <c r="N202" s="14">
        <f t="shared" si="138"/>
        <v>0.11000965790510291</v>
      </c>
    </row>
    <row r="203" spans="1:42" x14ac:dyDescent="0.25">
      <c r="A203" s="1" t="s">
        <v>2</v>
      </c>
      <c r="B203" s="1" t="s">
        <v>3</v>
      </c>
      <c r="C203" s="14">
        <f t="shared" si="130"/>
        <v>0</v>
      </c>
      <c r="D203" s="14">
        <f t="shared" ref="D203:N203" si="139">D184/D$192</f>
        <v>0</v>
      </c>
      <c r="E203" s="14">
        <f t="shared" si="139"/>
        <v>0</v>
      </c>
      <c r="F203" s="14">
        <f t="shared" si="139"/>
        <v>0</v>
      </c>
      <c r="G203" s="14">
        <f t="shared" si="139"/>
        <v>0</v>
      </c>
      <c r="H203" s="14">
        <f t="shared" si="139"/>
        <v>0</v>
      </c>
      <c r="I203" s="14">
        <f t="shared" si="139"/>
        <v>0.12499999999999997</v>
      </c>
      <c r="J203" s="14">
        <f t="shared" si="139"/>
        <v>0.18438472321307639</v>
      </c>
      <c r="K203" s="14">
        <f t="shared" si="139"/>
        <v>0</v>
      </c>
      <c r="L203" s="14">
        <f t="shared" si="139"/>
        <v>0</v>
      </c>
      <c r="M203" s="14">
        <f t="shared" si="139"/>
        <v>0.11741509079352495</v>
      </c>
      <c r="N203" s="14">
        <f t="shared" si="139"/>
        <v>0</v>
      </c>
      <c r="AB203">
        <f>IFERROR(AB194/AB195,0)</f>
        <v>0.41689840945368623</v>
      </c>
      <c r="AC203">
        <f t="shared" ref="AC203:AM203" si="140">IFERROR(AC194/AC195,0)</f>
        <v>0.37507818601205262</v>
      </c>
      <c r="AD203">
        <f t="shared" si="140"/>
        <v>0</v>
      </c>
      <c r="AE203">
        <f t="shared" si="140"/>
        <v>0.12536921161772488</v>
      </c>
      <c r="AF203">
        <f t="shared" si="140"/>
        <v>0</v>
      </c>
      <c r="AG203">
        <f t="shared" si="140"/>
        <v>0.36692395836008623</v>
      </c>
      <c r="AH203">
        <f t="shared" si="140"/>
        <v>0.20152435120333237</v>
      </c>
      <c r="AI203">
        <f t="shared" si="140"/>
        <v>0.39635212498475947</v>
      </c>
      <c r="AJ203">
        <f t="shared" si="140"/>
        <v>0.7785823661498843</v>
      </c>
      <c r="AK203">
        <f t="shared" si="140"/>
        <v>0</v>
      </c>
      <c r="AL203">
        <f t="shared" si="140"/>
        <v>0.3312679999110365</v>
      </c>
      <c r="AM203">
        <f t="shared" si="140"/>
        <v>0.448245703552555</v>
      </c>
    </row>
    <row r="204" spans="1:42" x14ac:dyDescent="0.25">
      <c r="A204" s="1"/>
      <c r="B204" s="1" t="s">
        <v>4</v>
      </c>
      <c r="C204" s="14">
        <f t="shared" si="130"/>
        <v>0</v>
      </c>
      <c r="D204" s="14">
        <f t="shared" ref="D204:N204" si="141">D185/D$192</f>
        <v>0</v>
      </c>
      <c r="E204" s="14">
        <f t="shared" si="141"/>
        <v>0</v>
      </c>
      <c r="F204" s="14">
        <f t="shared" si="141"/>
        <v>0</v>
      </c>
      <c r="G204" s="14">
        <f t="shared" si="141"/>
        <v>0</v>
      </c>
      <c r="H204" s="14">
        <f t="shared" si="141"/>
        <v>0</v>
      </c>
      <c r="I204" s="14">
        <f t="shared" si="141"/>
        <v>0.1070416342597706</v>
      </c>
      <c r="J204" s="14">
        <f t="shared" si="141"/>
        <v>0.31578947368421056</v>
      </c>
      <c r="K204" s="14">
        <f t="shared" si="141"/>
        <v>8.4183542917274284E-2</v>
      </c>
      <c r="L204" s="14">
        <f t="shared" si="141"/>
        <v>2.4050176746938209E-2</v>
      </c>
      <c r="M204" s="14">
        <f t="shared" si="141"/>
        <v>5.0273212821193042E-2</v>
      </c>
      <c r="N204" s="14">
        <f t="shared" si="141"/>
        <v>8.6578217690561801E-2</v>
      </c>
    </row>
    <row r="205" spans="1:42" x14ac:dyDescent="0.25">
      <c r="A205" s="1"/>
      <c r="B205" s="1" t="s">
        <v>5</v>
      </c>
      <c r="C205" s="14">
        <f t="shared" si="130"/>
        <v>0</v>
      </c>
      <c r="D205" s="14">
        <f t="shared" ref="D205:N205" si="142">D186/D$192</f>
        <v>0</v>
      </c>
      <c r="E205" s="14">
        <f t="shared" si="142"/>
        <v>0</v>
      </c>
      <c r="F205" s="14">
        <f t="shared" si="142"/>
        <v>0.40826973200609284</v>
      </c>
      <c r="G205" s="14">
        <f t="shared" si="142"/>
        <v>0</v>
      </c>
      <c r="H205" s="14">
        <f t="shared" si="142"/>
        <v>0</v>
      </c>
      <c r="I205" s="14">
        <f t="shared" si="142"/>
        <v>0</v>
      </c>
      <c r="J205" s="14">
        <f t="shared" si="142"/>
        <v>0</v>
      </c>
      <c r="K205" s="14">
        <f t="shared" si="142"/>
        <v>3.9999999999999987E-2</v>
      </c>
      <c r="L205" s="14">
        <f t="shared" si="142"/>
        <v>0.29711488671122788</v>
      </c>
      <c r="M205" s="14">
        <f t="shared" si="142"/>
        <v>0</v>
      </c>
      <c r="N205" s="14">
        <f t="shared" si="142"/>
        <v>0</v>
      </c>
      <c r="AB205" s="6">
        <f>AB203-AB155</f>
        <v>0</v>
      </c>
      <c r="AC205" s="6">
        <f t="shared" ref="AC205:AM205" si="143">AC203-AC155</f>
        <v>0</v>
      </c>
      <c r="AD205" s="6">
        <f t="shared" si="143"/>
        <v>0</v>
      </c>
      <c r="AE205" s="6">
        <f t="shared" si="143"/>
        <v>-3.0531133177191805E-16</v>
      </c>
      <c r="AF205" s="6">
        <f t="shared" si="143"/>
        <v>0</v>
      </c>
      <c r="AG205" s="6">
        <f t="shared" si="143"/>
        <v>0</v>
      </c>
      <c r="AH205" s="6">
        <f t="shared" si="143"/>
        <v>0</v>
      </c>
      <c r="AI205" s="6">
        <f t="shared" si="143"/>
        <v>0</v>
      </c>
      <c r="AJ205" s="6">
        <f t="shared" si="143"/>
        <v>0</v>
      </c>
      <c r="AK205" s="6">
        <f t="shared" si="143"/>
        <v>0</v>
      </c>
      <c r="AL205" s="6">
        <f t="shared" si="143"/>
        <v>0</v>
      </c>
      <c r="AM205" s="6">
        <f t="shared" si="143"/>
        <v>0</v>
      </c>
    </row>
    <row r="206" spans="1:42" x14ac:dyDescent="0.25">
      <c r="A206" s="1"/>
      <c r="B206" s="1" t="s">
        <v>6</v>
      </c>
      <c r="C206" s="14">
        <f t="shared" si="130"/>
        <v>0</v>
      </c>
      <c r="D206" s="14">
        <f t="shared" ref="D206:N206" si="144">D187/D$192</f>
        <v>0</v>
      </c>
      <c r="E206" s="14">
        <f t="shared" si="144"/>
        <v>0</v>
      </c>
      <c r="F206" s="14">
        <f t="shared" si="144"/>
        <v>0</v>
      </c>
      <c r="G206" s="14">
        <f t="shared" si="144"/>
        <v>0</v>
      </c>
      <c r="H206" s="14">
        <f t="shared" si="144"/>
        <v>0</v>
      </c>
      <c r="I206" s="14">
        <f t="shared" si="144"/>
        <v>0</v>
      </c>
      <c r="J206" s="14">
        <f t="shared" si="144"/>
        <v>0</v>
      </c>
      <c r="K206" s="14">
        <f t="shared" si="144"/>
        <v>0</v>
      </c>
      <c r="L206" s="14">
        <f t="shared" si="144"/>
        <v>0</v>
      </c>
      <c r="M206" s="14">
        <f t="shared" si="144"/>
        <v>0</v>
      </c>
      <c r="N206" s="14">
        <f t="shared" si="144"/>
        <v>0</v>
      </c>
    </row>
    <row r="207" spans="1:42" x14ac:dyDescent="0.25">
      <c r="A207" s="1"/>
      <c r="B207" s="1" t="s">
        <v>7</v>
      </c>
      <c r="C207" s="14">
        <f t="shared" si="130"/>
        <v>0</v>
      </c>
      <c r="D207" s="14">
        <f t="shared" ref="D207:N207" si="145">D188/D$192</f>
        <v>0</v>
      </c>
      <c r="E207" s="14">
        <f t="shared" si="145"/>
        <v>0</v>
      </c>
      <c r="F207" s="14">
        <f t="shared" si="145"/>
        <v>0</v>
      </c>
      <c r="G207" s="14">
        <f t="shared" si="145"/>
        <v>0</v>
      </c>
      <c r="H207" s="14">
        <f t="shared" si="145"/>
        <v>0</v>
      </c>
      <c r="I207" s="14">
        <f t="shared" si="145"/>
        <v>0</v>
      </c>
      <c r="J207" s="14">
        <f t="shared" si="145"/>
        <v>0</v>
      </c>
      <c r="K207" s="14">
        <f t="shared" si="145"/>
        <v>0</v>
      </c>
      <c r="L207" s="14">
        <f t="shared" si="145"/>
        <v>0</v>
      </c>
      <c r="M207" s="14">
        <f t="shared" si="145"/>
        <v>0.3</v>
      </c>
      <c r="N207" s="14">
        <f t="shared" si="145"/>
        <v>6.4580777340480705E-2</v>
      </c>
    </row>
    <row r="208" spans="1:42" x14ac:dyDescent="0.25">
      <c r="A208" s="1"/>
      <c r="B208" s="1" t="s">
        <v>8</v>
      </c>
      <c r="C208" s="14">
        <f t="shared" si="130"/>
        <v>0</v>
      </c>
      <c r="D208" s="14">
        <f t="shared" ref="D208:N208" si="146">D189/D$192</f>
        <v>0</v>
      </c>
      <c r="E208" s="14">
        <f t="shared" si="146"/>
        <v>9.7200995696930165E-2</v>
      </c>
      <c r="F208" s="14">
        <f t="shared" si="146"/>
        <v>0</v>
      </c>
      <c r="G208" s="14">
        <f t="shared" si="146"/>
        <v>0</v>
      </c>
      <c r="H208" s="14">
        <f t="shared" si="146"/>
        <v>0.12772135068054064</v>
      </c>
      <c r="I208" s="14">
        <f t="shared" si="146"/>
        <v>0</v>
      </c>
      <c r="J208" s="14">
        <f t="shared" si="146"/>
        <v>0.10347367811795358</v>
      </c>
      <c r="K208" s="14">
        <f t="shared" si="146"/>
        <v>9.7234090932841397E-2</v>
      </c>
      <c r="L208" s="14">
        <f t="shared" si="146"/>
        <v>0.54382921846311183</v>
      </c>
      <c r="M208" s="14">
        <f t="shared" si="146"/>
        <v>9.8837130586894584E-2</v>
      </c>
      <c r="N208" s="14">
        <f t="shared" si="146"/>
        <v>0.25531914893617014</v>
      </c>
    </row>
    <row r="210" spans="1:14" x14ac:dyDescent="0.25">
      <c r="B210" s="1" t="s">
        <v>57</v>
      </c>
      <c r="C210" s="14">
        <f>C191/C$192</f>
        <v>0.41689840945368634</v>
      </c>
      <c r="D210" s="14">
        <f t="shared" ref="D210:N210" si="147">D191/D$192</f>
        <v>0.37507818601205262</v>
      </c>
      <c r="E210" s="14">
        <f t="shared" si="147"/>
        <v>0.77831736272529484</v>
      </c>
      <c r="F210" s="14">
        <f t="shared" si="147"/>
        <v>0.12536921161772485</v>
      </c>
      <c r="G210" s="14">
        <f t="shared" si="147"/>
        <v>0.27606853400033532</v>
      </c>
      <c r="H210" s="14">
        <f t="shared" si="147"/>
        <v>0.36692395836008629</v>
      </c>
      <c r="I210" s="14">
        <f t="shared" si="147"/>
        <v>0.20152435120333223</v>
      </c>
      <c r="J210" s="14">
        <f t="shared" si="147"/>
        <v>0.39635212498475964</v>
      </c>
      <c r="K210" s="14">
        <f t="shared" si="147"/>
        <v>0.77858236614988441</v>
      </c>
      <c r="L210" s="14">
        <f t="shared" si="147"/>
        <v>0.13500571807872216</v>
      </c>
      <c r="M210" s="14">
        <f t="shared" si="147"/>
        <v>0.33126799991103656</v>
      </c>
      <c r="N210" s="14">
        <f t="shared" si="147"/>
        <v>0.448245703552555</v>
      </c>
    </row>
    <row r="211" spans="1:14" x14ac:dyDescent="0.25">
      <c r="C211" s="14">
        <f>SUM(C197:C210)</f>
        <v>1</v>
      </c>
      <c r="D211" s="14">
        <f t="shared" ref="D211:N211" si="148">SUM(D197:D210)</f>
        <v>1</v>
      </c>
      <c r="E211" s="14">
        <f t="shared" si="148"/>
        <v>1</v>
      </c>
      <c r="F211" s="14">
        <f t="shared" si="148"/>
        <v>0.99999999999999989</v>
      </c>
      <c r="G211" s="14">
        <f t="shared" si="148"/>
        <v>0.99999999999999978</v>
      </c>
      <c r="H211" s="14">
        <f t="shared" si="148"/>
        <v>1</v>
      </c>
      <c r="I211" s="14">
        <f t="shared" si="148"/>
        <v>1</v>
      </c>
      <c r="J211" s="14">
        <f t="shared" si="148"/>
        <v>1.0000000000000002</v>
      </c>
      <c r="K211" s="14">
        <f t="shared" si="148"/>
        <v>1</v>
      </c>
      <c r="L211" s="14">
        <f t="shared" si="148"/>
        <v>1</v>
      </c>
      <c r="M211" s="14">
        <f t="shared" si="148"/>
        <v>1</v>
      </c>
      <c r="N211" s="14">
        <f t="shared" si="148"/>
        <v>1</v>
      </c>
    </row>
    <row r="212" spans="1:14" x14ac:dyDescent="0.25">
      <c r="C212" s="14"/>
      <c r="D212" s="14"/>
      <c r="E212" s="14"/>
      <c r="F212" s="14"/>
      <c r="G212" s="14"/>
      <c r="H212" s="14"/>
      <c r="I212" s="14"/>
      <c r="J212" s="14"/>
      <c r="K212" s="14"/>
      <c r="L212" s="14"/>
      <c r="M212" s="14"/>
      <c r="N212" s="14"/>
    </row>
    <row r="214" spans="1:14" x14ac:dyDescent="0.25">
      <c r="A214" s="1" t="s">
        <v>60</v>
      </c>
    </row>
    <row r="215" spans="1:14" x14ac:dyDescent="0.25">
      <c r="A215" s="1" t="s">
        <v>1</v>
      </c>
      <c r="B215" s="1" t="s">
        <v>3</v>
      </c>
      <c r="C215">
        <f t="shared" ref="C215:N215" si="149">C197-C158</f>
        <v>0</v>
      </c>
      <c r="D215">
        <f t="shared" si="149"/>
        <v>0</v>
      </c>
      <c r="E215">
        <f t="shared" si="149"/>
        <v>0</v>
      </c>
      <c r="F215">
        <f t="shared" si="149"/>
        <v>0</v>
      </c>
      <c r="G215">
        <f t="shared" si="149"/>
        <v>0.13243923590982376</v>
      </c>
      <c r="H215">
        <f t="shared" si="149"/>
        <v>0</v>
      </c>
      <c r="I215">
        <f t="shared" si="149"/>
        <v>0</v>
      </c>
      <c r="J215">
        <f t="shared" si="149"/>
        <v>0</v>
      </c>
      <c r="K215">
        <f t="shared" si="149"/>
        <v>0</v>
      </c>
      <c r="L215">
        <f t="shared" si="149"/>
        <v>0</v>
      </c>
      <c r="M215">
        <f t="shared" si="149"/>
        <v>0</v>
      </c>
      <c r="N215">
        <f t="shared" si="149"/>
        <v>0</v>
      </c>
    </row>
    <row r="216" spans="1:14" x14ac:dyDescent="0.25">
      <c r="A216" s="1"/>
      <c r="B216" s="1" t="s">
        <v>4</v>
      </c>
      <c r="C216">
        <f t="shared" ref="C216:N216" si="150">C198-C159</f>
        <v>0</v>
      </c>
      <c r="D216">
        <f t="shared" si="150"/>
        <v>0</v>
      </c>
      <c r="E216">
        <f t="shared" si="150"/>
        <v>8.4481641577775018E-2</v>
      </c>
      <c r="F216">
        <f t="shared" si="150"/>
        <v>0</v>
      </c>
      <c r="G216">
        <f t="shared" si="150"/>
        <v>5.8882343851682006E-2</v>
      </c>
      <c r="H216">
        <f t="shared" si="150"/>
        <v>0</v>
      </c>
      <c r="I216">
        <f t="shared" si="150"/>
        <v>0</v>
      </c>
      <c r="J216">
        <f t="shared" si="150"/>
        <v>0</v>
      </c>
      <c r="K216">
        <f t="shared" si="150"/>
        <v>0</v>
      </c>
      <c r="L216">
        <f t="shared" si="150"/>
        <v>0</v>
      </c>
      <c r="M216">
        <f t="shared" si="150"/>
        <v>0</v>
      </c>
      <c r="N216">
        <f t="shared" si="150"/>
        <v>0</v>
      </c>
    </row>
    <row r="217" spans="1:14" x14ac:dyDescent="0.25">
      <c r="A217" s="1"/>
      <c r="B217" s="1" t="s">
        <v>5</v>
      </c>
      <c r="C217">
        <f t="shared" ref="C217:N217" si="151">C199-C160</f>
        <v>0</v>
      </c>
      <c r="D217">
        <f t="shared" si="151"/>
        <v>0</v>
      </c>
      <c r="E217">
        <f t="shared" si="151"/>
        <v>4.0000000000000015E-2</v>
      </c>
      <c r="F217">
        <f t="shared" si="151"/>
        <v>0</v>
      </c>
      <c r="G217">
        <f t="shared" si="151"/>
        <v>0</v>
      </c>
      <c r="H217">
        <f t="shared" si="151"/>
        <v>0</v>
      </c>
      <c r="I217">
        <f t="shared" si="151"/>
        <v>0</v>
      </c>
      <c r="J217">
        <f t="shared" si="151"/>
        <v>0</v>
      </c>
      <c r="K217">
        <f t="shared" si="151"/>
        <v>0</v>
      </c>
      <c r="L217">
        <f t="shared" si="151"/>
        <v>0</v>
      </c>
      <c r="M217">
        <f t="shared" si="151"/>
        <v>0</v>
      </c>
      <c r="N217">
        <f t="shared" si="151"/>
        <v>0</v>
      </c>
    </row>
    <row r="218" spans="1:14" x14ac:dyDescent="0.25">
      <c r="A218" s="1"/>
      <c r="B218" s="1" t="s">
        <v>6</v>
      </c>
      <c r="C218">
        <f t="shared" ref="C218:N218" si="152">C200-C161</f>
        <v>0</v>
      </c>
      <c r="D218">
        <f t="shared" si="152"/>
        <v>0</v>
      </c>
      <c r="E218">
        <f t="shared" si="152"/>
        <v>0</v>
      </c>
      <c r="F218">
        <f t="shared" si="152"/>
        <v>0</v>
      </c>
      <c r="G218">
        <f t="shared" si="152"/>
        <v>0</v>
      </c>
      <c r="H218">
        <f t="shared" si="152"/>
        <v>0</v>
      </c>
      <c r="I218">
        <f t="shared" si="152"/>
        <v>0</v>
      </c>
      <c r="J218">
        <f t="shared" si="152"/>
        <v>0</v>
      </c>
      <c r="K218">
        <f t="shared" si="152"/>
        <v>0</v>
      </c>
      <c r="L218">
        <f t="shared" si="152"/>
        <v>0</v>
      </c>
      <c r="M218">
        <f t="shared" si="152"/>
        <v>0</v>
      </c>
      <c r="N218">
        <f t="shared" si="152"/>
        <v>0</v>
      </c>
    </row>
    <row r="219" spans="1:14" x14ac:dyDescent="0.25">
      <c r="A219" s="1"/>
      <c r="B219" s="1" t="s">
        <v>7</v>
      </c>
      <c r="C219">
        <f t="shared" ref="C219:N219" si="153">C201-C162</f>
        <v>0</v>
      </c>
      <c r="D219">
        <f t="shared" si="153"/>
        <v>0</v>
      </c>
      <c r="E219">
        <f t="shared" si="153"/>
        <v>0</v>
      </c>
      <c r="F219">
        <f t="shared" si="153"/>
        <v>0</v>
      </c>
      <c r="G219">
        <f t="shared" si="153"/>
        <v>0.29411764705882348</v>
      </c>
      <c r="H219">
        <f t="shared" si="153"/>
        <v>0</v>
      </c>
      <c r="I219">
        <f t="shared" si="153"/>
        <v>0</v>
      </c>
      <c r="J219">
        <f t="shared" si="153"/>
        <v>0</v>
      </c>
      <c r="K219">
        <f t="shared" si="153"/>
        <v>0</v>
      </c>
      <c r="L219">
        <f t="shared" si="153"/>
        <v>0</v>
      </c>
      <c r="M219">
        <f t="shared" si="153"/>
        <v>0</v>
      </c>
      <c r="N219">
        <f t="shared" si="153"/>
        <v>0</v>
      </c>
    </row>
    <row r="220" spans="1:14" x14ac:dyDescent="0.25">
      <c r="A220" s="1"/>
      <c r="B220" s="1" t="s">
        <v>8</v>
      </c>
      <c r="C220">
        <f t="shared" ref="C220:N220" si="154">C202-C163</f>
        <v>0</v>
      </c>
      <c r="D220">
        <f t="shared" si="154"/>
        <v>0</v>
      </c>
      <c r="E220">
        <f t="shared" si="154"/>
        <v>0</v>
      </c>
      <c r="F220">
        <f t="shared" si="154"/>
        <v>0</v>
      </c>
      <c r="G220">
        <f t="shared" si="154"/>
        <v>0.23849223917933526</v>
      </c>
      <c r="H220">
        <f t="shared" si="154"/>
        <v>0</v>
      </c>
      <c r="I220">
        <f t="shared" si="154"/>
        <v>0</v>
      </c>
      <c r="J220">
        <f t="shared" si="154"/>
        <v>0</v>
      </c>
      <c r="K220">
        <f t="shared" si="154"/>
        <v>0</v>
      </c>
      <c r="L220">
        <f t="shared" si="154"/>
        <v>0</v>
      </c>
      <c r="M220">
        <f t="shared" si="154"/>
        <v>0</v>
      </c>
      <c r="N220">
        <f t="shared" si="154"/>
        <v>0</v>
      </c>
    </row>
    <row r="221" spans="1:14" x14ac:dyDescent="0.25">
      <c r="A221" s="1" t="s">
        <v>2</v>
      </c>
      <c r="B221" s="1" t="s">
        <v>3</v>
      </c>
      <c r="C221">
        <f t="shared" ref="C221:N221" si="155">C203-C164</f>
        <v>0</v>
      </c>
      <c r="D221">
        <f t="shared" si="155"/>
        <v>0</v>
      </c>
      <c r="E221">
        <f t="shared" si="155"/>
        <v>0</v>
      </c>
      <c r="F221">
        <f t="shared" si="155"/>
        <v>0</v>
      </c>
      <c r="G221">
        <f t="shared" si="155"/>
        <v>0</v>
      </c>
      <c r="H221">
        <f t="shared" si="155"/>
        <v>0</v>
      </c>
      <c r="I221">
        <f t="shared" si="155"/>
        <v>0</v>
      </c>
      <c r="J221">
        <f t="shared" si="155"/>
        <v>0</v>
      </c>
      <c r="K221">
        <f t="shared" si="155"/>
        <v>0</v>
      </c>
      <c r="L221">
        <f t="shared" si="155"/>
        <v>0</v>
      </c>
      <c r="M221">
        <f t="shared" si="155"/>
        <v>0</v>
      </c>
      <c r="N221">
        <f t="shared" si="155"/>
        <v>0</v>
      </c>
    </row>
    <row r="222" spans="1:14" x14ac:dyDescent="0.25">
      <c r="A222" s="1"/>
      <c r="B222" s="1" t="s">
        <v>4</v>
      </c>
      <c r="C222">
        <f t="shared" ref="C222:N222" si="156">C204-C165</f>
        <v>0</v>
      </c>
      <c r="D222">
        <f t="shared" si="156"/>
        <v>0</v>
      </c>
      <c r="E222">
        <f t="shared" si="156"/>
        <v>0</v>
      </c>
      <c r="F222">
        <f t="shared" si="156"/>
        <v>0</v>
      </c>
      <c r="G222">
        <f t="shared" si="156"/>
        <v>0</v>
      </c>
      <c r="H222">
        <f t="shared" si="156"/>
        <v>0</v>
      </c>
      <c r="I222">
        <f t="shared" si="156"/>
        <v>0</v>
      </c>
      <c r="J222">
        <f t="shared" si="156"/>
        <v>0</v>
      </c>
      <c r="K222">
        <f t="shared" si="156"/>
        <v>0</v>
      </c>
      <c r="L222">
        <f t="shared" si="156"/>
        <v>2.4050176746938209E-2</v>
      </c>
      <c r="M222">
        <f t="shared" si="156"/>
        <v>0</v>
      </c>
      <c r="N222">
        <f t="shared" si="156"/>
        <v>0</v>
      </c>
    </row>
    <row r="223" spans="1:14" x14ac:dyDescent="0.25">
      <c r="A223" s="1"/>
      <c r="B223" s="1" t="s">
        <v>5</v>
      </c>
      <c r="C223">
        <f t="shared" ref="C223:N223" si="157">C205-C166</f>
        <v>0</v>
      </c>
      <c r="D223">
        <f t="shared" si="157"/>
        <v>0</v>
      </c>
      <c r="E223">
        <f t="shared" si="157"/>
        <v>0</v>
      </c>
      <c r="F223">
        <f t="shared" si="157"/>
        <v>0</v>
      </c>
      <c r="G223">
        <f t="shared" si="157"/>
        <v>0</v>
      </c>
      <c r="H223">
        <f t="shared" si="157"/>
        <v>0</v>
      </c>
      <c r="I223">
        <f t="shared" si="157"/>
        <v>0</v>
      </c>
      <c r="J223">
        <f t="shared" si="157"/>
        <v>0</v>
      </c>
      <c r="K223">
        <f t="shared" si="157"/>
        <v>0</v>
      </c>
      <c r="L223">
        <f t="shared" si="157"/>
        <v>0.29711488671122788</v>
      </c>
      <c r="M223">
        <f t="shared" si="157"/>
        <v>0</v>
      </c>
      <c r="N223">
        <f t="shared" si="157"/>
        <v>0</v>
      </c>
    </row>
    <row r="224" spans="1:14" x14ac:dyDescent="0.25">
      <c r="A224" s="1"/>
      <c r="B224" s="1" t="s">
        <v>6</v>
      </c>
      <c r="C224">
        <f t="shared" ref="C224:N224" si="158">C206-C167</f>
        <v>0</v>
      </c>
      <c r="D224">
        <f t="shared" si="158"/>
        <v>0</v>
      </c>
      <c r="E224">
        <f t="shared" si="158"/>
        <v>0</v>
      </c>
      <c r="F224">
        <f t="shared" si="158"/>
        <v>0</v>
      </c>
      <c r="G224">
        <f t="shared" si="158"/>
        <v>0</v>
      </c>
      <c r="H224">
        <f t="shared" si="158"/>
        <v>0</v>
      </c>
      <c r="I224">
        <f t="shared" si="158"/>
        <v>0</v>
      </c>
      <c r="J224">
        <f t="shared" si="158"/>
        <v>0</v>
      </c>
      <c r="K224">
        <f t="shared" si="158"/>
        <v>0</v>
      </c>
      <c r="L224">
        <f t="shared" si="158"/>
        <v>0</v>
      </c>
      <c r="M224">
        <f t="shared" si="158"/>
        <v>0</v>
      </c>
      <c r="N224">
        <f t="shared" si="158"/>
        <v>0</v>
      </c>
    </row>
    <row r="225" spans="1:67" x14ac:dyDescent="0.25">
      <c r="A225" s="1"/>
      <c r="B225" s="1" t="s">
        <v>7</v>
      </c>
      <c r="C225">
        <f t="shared" ref="C225:N225" si="159">C207-C168</f>
        <v>0</v>
      </c>
      <c r="D225">
        <f t="shared" si="159"/>
        <v>0</v>
      </c>
      <c r="E225">
        <f t="shared" si="159"/>
        <v>0</v>
      </c>
      <c r="F225">
        <f t="shared" si="159"/>
        <v>0</v>
      </c>
      <c r="G225">
        <f t="shared" si="159"/>
        <v>0</v>
      </c>
      <c r="H225">
        <f t="shared" si="159"/>
        <v>0</v>
      </c>
      <c r="I225">
        <f t="shared" si="159"/>
        <v>0</v>
      </c>
      <c r="J225">
        <f t="shared" si="159"/>
        <v>0</v>
      </c>
      <c r="K225">
        <f t="shared" si="159"/>
        <v>0</v>
      </c>
      <c r="L225">
        <f t="shared" si="159"/>
        <v>0</v>
      </c>
      <c r="M225">
        <f t="shared" si="159"/>
        <v>0</v>
      </c>
      <c r="N225">
        <f t="shared" si="159"/>
        <v>0</v>
      </c>
      <c r="BH225" s="25"/>
      <c r="BI225" s="25"/>
      <c r="BJ225" s="25"/>
      <c r="BK225" s="25"/>
      <c r="BL225" s="25"/>
      <c r="BM225" s="25"/>
      <c r="BN225" s="25"/>
      <c r="BO225" s="25"/>
    </row>
    <row r="226" spans="1:67" x14ac:dyDescent="0.25">
      <c r="A226" s="1"/>
      <c r="B226" s="1" t="s">
        <v>8</v>
      </c>
      <c r="C226">
        <f t="shared" ref="C226:N226" si="160">C208-C169</f>
        <v>0</v>
      </c>
      <c r="D226">
        <f t="shared" si="160"/>
        <v>0</v>
      </c>
      <c r="E226">
        <f t="shared" si="160"/>
        <v>9.7200995696930165E-2</v>
      </c>
      <c r="F226">
        <f t="shared" si="160"/>
        <v>0</v>
      </c>
      <c r="G226">
        <f t="shared" si="160"/>
        <v>0</v>
      </c>
      <c r="H226">
        <f t="shared" si="160"/>
        <v>0</v>
      </c>
      <c r="I226">
        <f t="shared" si="160"/>
        <v>0</v>
      </c>
      <c r="J226">
        <f t="shared" si="160"/>
        <v>0</v>
      </c>
      <c r="K226">
        <f t="shared" si="160"/>
        <v>0</v>
      </c>
      <c r="L226">
        <f t="shared" si="160"/>
        <v>0.54382921846311183</v>
      </c>
      <c r="M226">
        <f t="shared" si="160"/>
        <v>0</v>
      </c>
      <c r="N226">
        <f t="shared" si="160"/>
        <v>0</v>
      </c>
      <c r="BH226" s="25"/>
      <c r="BI226" s="25"/>
      <c r="BJ226" s="25"/>
      <c r="BK226" s="25"/>
      <c r="BL226" s="25"/>
      <c r="BM226" s="25"/>
      <c r="BN226" s="25"/>
      <c r="BO226" s="25"/>
    </row>
    <row r="227" spans="1:67" x14ac:dyDescent="0.25">
      <c r="BH227" s="25"/>
      <c r="BI227" s="25"/>
      <c r="BJ227" s="25"/>
      <c r="BK227" s="25"/>
      <c r="BL227" s="25"/>
      <c r="BM227" s="25"/>
      <c r="BN227" s="25"/>
      <c r="BO227" s="25"/>
    </row>
    <row r="228" spans="1:67" x14ac:dyDescent="0.25">
      <c r="BH228" s="25"/>
      <c r="BI228" s="25"/>
      <c r="BJ228" s="25"/>
      <c r="BK228" s="25"/>
      <c r="BL228" s="25"/>
      <c r="BM228" s="25"/>
      <c r="BN228" s="25"/>
      <c r="BO228" s="25"/>
    </row>
    <row r="229" spans="1:67" ht="21" x14ac:dyDescent="0.35">
      <c r="A229" s="22" t="s">
        <v>89</v>
      </c>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5"/>
      <c r="BI229" s="25"/>
      <c r="BJ229" s="25"/>
      <c r="BK229" s="25"/>
      <c r="BL229" s="25"/>
      <c r="BM229" s="25"/>
      <c r="BN229" s="25"/>
      <c r="BO229" s="25"/>
    </row>
    <row r="230" spans="1:67" x14ac:dyDescent="0.25">
      <c r="BH230" s="25"/>
      <c r="BI230" s="25"/>
      <c r="BJ230" s="25"/>
      <c r="BK230" s="25"/>
      <c r="BL230" s="25"/>
      <c r="BM230" s="25"/>
      <c r="BN230" s="25"/>
      <c r="BO230" s="25"/>
    </row>
    <row r="231" spans="1:67" x14ac:dyDescent="0.25">
      <c r="A231" s="1" t="s">
        <v>118</v>
      </c>
      <c r="V231" s="1" t="s">
        <v>91</v>
      </c>
      <c r="BH231" s="25"/>
      <c r="BI231" s="25"/>
      <c r="BJ231" s="25"/>
      <c r="BK231" s="25"/>
      <c r="BL231" s="25"/>
      <c r="BM231" s="25"/>
      <c r="BN231" s="25"/>
      <c r="BO231" s="25"/>
    </row>
    <row r="232" spans="1:67" x14ac:dyDescent="0.25">
      <c r="BH232" s="25"/>
      <c r="BI232" s="25"/>
      <c r="BJ232" s="25"/>
      <c r="BK232" s="25"/>
      <c r="BL232" s="25"/>
      <c r="BM232" s="25"/>
      <c r="BN232" s="25"/>
      <c r="BO232" s="25"/>
    </row>
    <row r="233" spans="1:67" ht="19.5" x14ac:dyDescent="0.3">
      <c r="A233" s="11" t="s">
        <v>29</v>
      </c>
      <c r="C233" t="s">
        <v>1</v>
      </c>
      <c r="I233" t="s">
        <v>2</v>
      </c>
      <c r="V233" s="11" t="s">
        <v>92</v>
      </c>
      <c r="X233" t="s">
        <v>1</v>
      </c>
      <c r="AD233" t="s">
        <v>2</v>
      </c>
      <c r="BH233" s="25"/>
      <c r="BI233" s="25"/>
      <c r="BJ233" s="25"/>
      <c r="BK233" s="25"/>
      <c r="BL233" s="25"/>
      <c r="BM233" s="25"/>
      <c r="BN233" s="25"/>
      <c r="BO233" s="25"/>
    </row>
    <row r="234" spans="1:67" x14ac:dyDescent="0.25">
      <c r="A234" s="1"/>
      <c r="C234" t="s">
        <v>3</v>
      </c>
      <c r="D234" t="s">
        <v>4</v>
      </c>
      <c r="E234" t="s">
        <v>5</v>
      </c>
      <c r="F234" t="s">
        <v>6</v>
      </c>
      <c r="G234" t="s">
        <v>7</v>
      </c>
      <c r="H234" t="s">
        <v>8</v>
      </c>
      <c r="I234" t="s">
        <v>3</v>
      </c>
      <c r="J234" t="s">
        <v>4</v>
      </c>
      <c r="K234" t="s">
        <v>5</v>
      </c>
      <c r="L234" t="s">
        <v>6</v>
      </c>
      <c r="M234" t="s">
        <v>7</v>
      </c>
      <c r="N234" t="s">
        <v>8</v>
      </c>
      <c r="R234" s="1"/>
      <c r="V234" s="1"/>
      <c r="X234" t="s">
        <v>3</v>
      </c>
      <c r="Y234" t="s">
        <v>4</v>
      </c>
      <c r="Z234" t="s">
        <v>5</v>
      </c>
      <c r="AA234" t="s">
        <v>6</v>
      </c>
      <c r="AB234" t="s">
        <v>7</v>
      </c>
      <c r="AC234" t="s">
        <v>8</v>
      </c>
      <c r="AD234" t="s">
        <v>3</v>
      </c>
      <c r="AE234" t="s">
        <v>4</v>
      </c>
      <c r="AF234" t="s">
        <v>5</v>
      </c>
      <c r="AG234" t="s">
        <v>6</v>
      </c>
      <c r="AH234" t="s">
        <v>7</v>
      </c>
      <c r="AI234" t="s">
        <v>8</v>
      </c>
      <c r="AK234" s="1" t="s">
        <v>21</v>
      </c>
      <c r="AM234" s="1"/>
      <c r="AP234" t="s">
        <v>93</v>
      </c>
      <c r="BH234" s="25"/>
      <c r="BI234" s="25"/>
      <c r="BJ234" s="25"/>
      <c r="BK234" s="25"/>
      <c r="BL234" s="25"/>
      <c r="BM234" s="25"/>
      <c r="BN234" s="25"/>
      <c r="BO234" s="25"/>
    </row>
    <row r="235" spans="1:67" x14ac:dyDescent="0.25">
      <c r="A235" t="s">
        <v>1</v>
      </c>
      <c r="B235" t="s">
        <v>3</v>
      </c>
      <c r="C235" s="9">
        <f>C87</f>
        <v>0</v>
      </c>
      <c r="D235" s="9">
        <f t="shared" ref="D235:N235" si="161">D87</f>
        <v>0.2</v>
      </c>
      <c r="E235" s="9">
        <f t="shared" si="161"/>
        <v>0</v>
      </c>
      <c r="F235" s="9">
        <f t="shared" si="161"/>
        <v>0</v>
      </c>
      <c r="G235" s="9">
        <f t="shared" si="161"/>
        <v>0.11764705882352941</v>
      </c>
      <c r="H235" s="9">
        <f t="shared" si="161"/>
        <v>0</v>
      </c>
      <c r="I235" s="9">
        <f t="shared" si="161"/>
        <v>0</v>
      </c>
      <c r="J235" s="9">
        <f t="shared" si="161"/>
        <v>0</v>
      </c>
      <c r="K235" s="9">
        <f t="shared" si="161"/>
        <v>0</v>
      </c>
      <c r="L235" s="9">
        <f t="shared" si="161"/>
        <v>0</v>
      </c>
      <c r="M235" s="9">
        <f t="shared" si="161"/>
        <v>0</v>
      </c>
      <c r="N235" s="9">
        <f t="shared" si="161"/>
        <v>0</v>
      </c>
      <c r="V235" t="s">
        <v>1</v>
      </c>
      <c r="W235" t="s">
        <v>3</v>
      </c>
      <c r="X235" s="9">
        <f>AB136/$S136</f>
        <v>0</v>
      </c>
      <c r="Y235" s="9">
        <f t="shared" ref="Y235:AI235" si="162">AC136/$S136</f>
        <v>20.595133036092637</v>
      </c>
      <c r="Z235" s="9">
        <f t="shared" si="162"/>
        <v>0</v>
      </c>
      <c r="AA235" s="9">
        <f t="shared" si="162"/>
        <v>0</v>
      </c>
      <c r="AB235" s="9">
        <f t="shared" si="162"/>
        <v>0</v>
      </c>
      <c r="AC235" s="9">
        <f t="shared" si="162"/>
        <v>0</v>
      </c>
      <c r="AD235" s="9">
        <f t="shared" si="162"/>
        <v>0</v>
      </c>
      <c r="AE235" s="9">
        <f t="shared" si="162"/>
        <v>0</v>
      </c>
      <c r="AF235" s="9">
        <f t="shared" si="162"/>
        <v>0</v>
      </c>
      <c r="AG235" s="9">
        <f t="shared" si="162"/>
        <v>0</v>
      </c>
      <c r="AH235" s="9">
        <f t="shared" si="162"/>
        <v>0</v>
      </c>
      <c r="AI235" s="9">
        <f t="shared" si="162"/>
        <v>0</v>
      </c>
      <c r="AK235" s="9">
        <f>AO136/$S136</f>
        <v>0</v>
      </c>
      <c r="AM235">
        <f>SUM(X235:AL235)</f>
        <v>20.595133036092637</v>
      </c>
      <c r="AO235" t="s">
        <v>3</v>
      </c>
      <c r="AP235">
        <f t="shared" ref="AP235:AP246" si="163">Q136/S136</f>
        <v>20.595133036092637</v>
      </c>
      <c r="BH235" s="25"/>
      <c r="BI235" s="25"/>
      <c r="BJ235" s="25"/>
      <c r="BK235" s="25"/>
      <c r="BL235" s="25"/>
      <c r="BM235" s="25"/>
      <c r="BN235" s="25"/>
      <c r="BO235" s="25"/>
    </row>
    <row r="236" spans="1:67" x14ac:dyDescent="0.25">
      <c r="B236" t="s">
        <v>4</v>
      </c>
      <c r="C236" s="9">
        <f t="shared" ref="C236:N246" si="164">C88</f>
        <v>0.25</v>
      </c>
      <c r="D236" s="9">
        <f t="shared" si="164"/>
        <v>0.4</v>
      </c>
      <c r="E236" s="9">
        <f t="shared" si="164"/>
        <v>0.08</v>
      </c>
      <c r="F236" s="9">
        <f t="shared" si="164"/>
        <v>0.11899999999999999</v>
      </c>
      <c r="G236" s="9">
        <f t="shared" si="164"/>
        <v>5.8823529411764705E-2</v>
      </c>
      <c r="H236" s="9">
        <f t="shared" si="164"/>
        <v>3.7735849056603772E-2</v>
      </c>
      <c r="I236" s="9">
        <f t="shared" si="164"/>
        <v>0</v>
      </c>
      <c r="J236" s="9">
        <f t="shared" si="164"/>
        <v>0</v>
      </c>
      <c r="K236" s="9">
        <f t="shared" si="164"/>
        <v>0</v>
      </c>
      <c r="L236" s="9">
        <f t="shared" si="164"/>
        <v>0</v>
      </c>
      <c r="M236" s="9">
        <f t="shared" si="164"/>
        <v>0</v>
      </c>
      <c r="N236" s="9">
        <f t="shared" si="164"/>
        <v>0</v>
      </c>
      <c r="W236" t="s">
        <v>4</v>
      </c>
      <c r="X236" s="9">
        <f t="shared" ref="X236:X246" si="165">AB137/$S137</f>
        <v>5.1487832590231601</v>
      </c>
      <c r="Y236" s="9">
        <f t="shared" ref="Y236:Y246" si="166">AC137/$S137</f>
        <v>41.190266072185274</v>
      </c>
      <c r="Z236" s="9">
        <f t="shared" ref="Z236:Z246" si="167">AD137/$S137</f>
        <v>0</v>
      </c>
      <c r="AA236" s="9">
        <f t="shared" ref="AA236:AA246" si="168">AE137/$S137</f>
        <v>14.269459109915829</v>
      </c>
      <c r="AB236" s="9">
        <f t="shared" ref="AB236:AB246" si="169">AF137/$S137</f>
        <v>0</v>
      </c>
      <c r="AC236" s="9">
        <f t="shared" ref="AC236:AC246" si="170">AG137/$S137</f>
        <v>22.367156739338917</v>
      </c>
      <c r="AD236" s="9">
        <f t="shared" ref="AD236:AD246" si="171">AH137/$S137</f>
        <v>0</v>
      </c>
      <c r="AE236" s="9">
        <f t="shared" ref="AE236:AE246" si="172">AI137/$S137</f>
        <v>0</v>
      </c>
      <c r="AF236" s="9">
        <f t="shared" ref="AF236:AF246" si="173">AJ137/$S137</f>
        <v>0</v>
      </c>
      <c r="AG236" s="9">
        <f t="shared" ref="AG236:AG246" si="174">AK137/$S137</f>
        <v>0</v>
      </c>
      <c r="AH236" s="9">
        <f t="shared" ref="AH236:AH246" si="175">AL137/$S137</f>
        <v>0</v>
      </c>
      <c r="AI236" s="9">
        <f t="shared" ref="AI236:AI246" si="176">AM137/$S137</f>
        <v>0</v>
      </c>
      <c r="AK236" s="9">
        <f t="shared" ref="AK236:AK246" si="177">AO137/$S137</f>
        <v>20</v>
      </c>
      <c r="AM236">
        <f t="shared" ref="AM236:AM246" si="178">SUM(X236:AL236)</f>
        <v>102.97566518046318</v>
      </c>
      <c r="AO236" t="s">
        <v>4</v>
      </c>
      <c r="AP236">
        <f t="shared" si="163"/>
        <v>102.97566518046318</v>
      </c>
      <c r="BH236" s="25"/>
      <c r="BI236" s="25"/>
      <c r="BJ236" s="25"/>
      <c r="BK236" s="25"/>
      <c r="BL236" s="25"/>
      <c r="BM236" s="25"/>
      <c r="BN236" s="25"/>
      <c r="BO236" s="25"/>
    </row>
    <row r="237" spans="1:67" x14ac:dyDescent="0.25">
      <c r="B237" t="s">
        <v>5</v>
      </c>
      <c r="C237" s="9">
        <f t="shared" si="164"/>
        <v>0</v>
      </c>
      <c r="D237" s="9">
        <f t="shared" si="164"/>
        <v>0</v>
      </c>
      <c r="E237" s="9">
        <f t="shared" si="164"/>
        <v>0.04</v>
      </c>
      <c r="F237" s="9">
        <f t="shared" si="164"/>
        <v>0</v>
      </c>
      <c r="G237" s="9">
        <f t="shared" si="164"/>
        <v>0</v>
      </c>
      <c r="H237" s="9">
        <f t="shared" si="164"/>
        <v>0</v>
      </c>
      <c r="I237" s="9">
        <f t="shared" si="164"/>
        <v>0</v>
      </c>
      <c r="J237" s="9">
        <f t="shared" si="164"/>
        <v>0</v>
      </c>
      <c r="K237" s="9">
        <f t="shared" si="164"/>
        <v>0</v>
      </c>
      <c r="L237" s="9">
        <f t="shared" si="164"/>
        <v>0</v>
      </c>
      <c r="M237" s="9">
        <f t="shared" si="164"/>
        <v>0</v>
      </c>
      <c r="N237" s="9">
        <f t="shared" si="164"/>
        <v>0</v>
      </c>
      <c r="W237" t="s">
        <v>5</v>
      </c>
      <c r="X237" s="9">
        <f t="shared" si="165"/>
        <v>0</v>
      </c>
      <c r="Y237" s="9">
        <f t="shared" si="166"/>
        <v>0</v>
      </c>
      <c r="Z237" s="9">
        <f t="shared" si="167"/>
        <v>0</v>
      </c>
      <c r="AA237" s="9">
        <f t="shared" si="168"/>
        <v>0</v>
      </c>
      <c r="AB237" s="9">
        <f t="shared" si="169"/>
        <v>0</v>
      </c>
      <c r="AC237" s="9">
        <f t="shared" si="170"/>
        <v>0</v>
      </c>
      <c r="AD237" s="9">
        <f t="shared" si="171"/>
        <v>0</v>
      </c>
      <c r="AE237" s="9">
        <f t="shared" si="172"/>
        <v>0</v>
      </c>
      <c r="AF237" s="9">
        <f t="shared" si="173"/>
        <v>0</v>
      </c>
      <c r="AG237" s="9">
        <f t="shared" si="174"/>
        <v>0</v>
      </c>
      <c r="AH237" s="9">
        <f t="shared" si="175"/>
        <v>0</v>
      </c>
      <c r="AI237" s="9">
        <f t="shared" si="176"/>
        <v>0</v>
      </c>
      <c r="AK237" s="9">
        <f t="shared" si="177"/>
        <v>0</v>
      </c>
      <c r="AM237">
        <f t="shared" si="178"/>
        <v>0</v>
      </c>
      <c r="AO237" t="s">
        <v>5</v>
      </c>
      <c r="AP237">
        <f t="shared" si="163"/>
        <v>0</v>
      </c>
    </row>
    <row r="238" spans="1:67" x14ac:dyDescent="0.25">
      <c r="B238" t="s">
        <v>6</v>
      </c>
      <c r="C238" s="9">
        <f t="shared" si="164"/>
        <v>0.25</v>
      </c>
      <c r="D238" s="9">
        <f t="shared" si="164"/>
        <v>0</v>
      </c>
      <c r="E238" s="9">
        <f t="shared" si="164"/>
        <v>0</v>
      </c>
      <c r="F238" s="9">
        <f t="shared" si="164"/>
        <v>0</v>
      </c>
      <c r="G238" s="9">
        <f t="shared" si="164"/>
        <v>0</v>
      </c>
      <c r="H238" s="9">
        <f t="shared" si="164"/>
        <v>5.6603773584905662E-2</v>
      </c>
      <c r="I238" s="9">
        <f t="shared" si="164"/>
        <v>0.25</v>
      </c>
      <c r="J238" s="9">
        <f t="shared" si="164"/>
        <v>0</v>
      </c>
      <c r="K238" s="9">
        <f t="shared" si="164"/>
        <v>0</v>
      </c>
      <c r="L238" s="9">
        <f t="shared" si="164"/>
        <v>0</v>
      </c>
      <c r="M238" s="9">
        <f t="shared" si="164"/>
        <v>0</v>
      </c>
      <c r="N238" s="9">
        <f t="shared" si="164"/>
        <v>2.1276595744680851E-2</v>
      </c>
      <c r="W238" t="s">
        <v>6</v>
      </c>
      <c r="X238" s="9">
        <f t="shared" si="165"/>
        <v>5.1487832590231601</v>
      </c>
      <c r="Y238" s="9">
        <f t="shared" si="166"/>
        <v>0</v>
      </c>
      <c r="Z238" s="9">
        <f t="shared" si="167"/>
        <v>0</v>
      </c>
      <c r="AA238" s="9">
        <f t="shared" si="168"/>
        <v>0</v>
      </c>
      <c r="AB238" s="9">
        <f t="shared" si="169"/>
        <v>0</v>
      </c>
      <c r="AC238" s="9">
        <f t="shared" si="170"/>
        <v>33.550735109008379</v>
      </c>
      <c r="AD238" s="9">
        <f t="shared" si="171"/>
        <v>10.69209893940042</v>
      </c>
      <c r="AE238" s="9">
        <f t="shared" si="172"/>
        <v>0</v>
      </c>
      <c r="AF238" s="9">
        <f t="shared" si="173"/>
        <v>0</v>
      </c>
      <c r="AG238" s="9">
        <f t="shared" si="174"/>
        <v>0</v>
      </c>
      <c r="AH238" s="9">
        <f t="shared" si="175"/>
        <v>0</v>
      </c>
      <c r="AI238" s="9">
        <f t="shared" si="176"/>
        <v>10.51980378429773</v>
      </c>
      <c r="AK238" s="9">
        <f t="shared" si="177"/>
        <v>60</v>
      </c>
      <c r="AM238">
        <f t="shared" si="178"/>
        <v>119.91142109172969</v>
      </c>
      <c r="AO238" t="s">
        <v>6</v>
      </c>
      <c r="AP238">
        <f t="shared" si="163"/>
        <v>119.91142109172969</v>
      </c>
    </row>
    <row r="239" spans="1:67" x14ac:dyDescent="0.25">
      <c r="B239" t="s">
        <v>7</v>
      </c>
      <c r="C239" s="9">
        <f t="shared" si="164"/>
        <v>0</v>
      </c>
      <c r="D239" s="9">
        <f t="shared" si="164"/>
        <v>0</v>
      </c>
      <c r="E239" s="9">
        <f t="shared" si="164"/>
        <v>0</v>
      </c>
      <c r="F239" s="9">
        <f t="shared" si="164"/>
        <v>0</v>
      </c>
      <c r="G239" s="9">
        <f t="shared" si="164"/>
        <v>0.29411764705882354</v>
      </c>
      <c r="H239" s="9">
        <f t="shared" si="164"/>
        <v>0</v>
      </c>
      <c r="I239" s="9">
        <f t="shared" si="164"/>
        <v>0</v>
      </c>
      <c r="J239" s="9">
        <f t="shared" si="164"/>
        <v>0</v>
      </c>
      <c r="K239" s="9">
        <f t="shared" si="164"/>
        <v>0</v>
      </c>
      <c r="L239" s="9">
        <f t="shared" si="164"/>
        <v>0</v>
      </c>
      <c r="M239" s="9">
        <f t="shared" si="164"/>
        <v>0</v>
      </c>
      <c r="N239" s="9">
        <f t="shared" si="164"/>
        <v>0</v>
      </c>
      <c r="W239" t="s">
        <v>7</v>
      </c>
      <c r="X239" s="9">
        <f t="shared" si="165"/>
        <v>0</v>
      </c>
      <c r="Y239" s="9">
        <f t="shared" si="166"/>
        <v>0</v>
      </c>
      <c r="Z239" s="9">
        <f t="shared" si="167"/>
        <v>0</v>
      </c>
      <c r="AA239" s="9">
        <f t="shared" si="168"/>
        <v>0</v>
      </c>
      <c r="AB239" s="9">
        <f t="shared" si="169"/>
        <v>0</v>
      </c>
      <c r="AC239" s="9">
        <f t="shared" si="170"/>
        <v>0</v>
      </c>
      <c r="AD239" s="9">
        <f t="shared" si="171"/>
        <v>0</v>
      </c>
      <c r="AE239" s="9">
        <f t="shared" si="172"/>
        <v>0</v>
      </c>
      <c r="AF239" s="9">
        <f t="shared" si="173"/>
        <v>0</v>
      </c>
      <c r="AG239" s="9">
        <f t="shared" si="174"/>
        <v>0</v>
      </c>
      <c r="AH239" s="9">
        <f t="shared" si="175"/>
        <v>0</v>
      </c>
      <c r="AI239" s="9">
        <f t="shared" si="176"/>
        <v>0</v>
      </c>
      <c r="AK239" s="9">
        <f t="shared" si="177"/>
        <v>0</v>
      </c>
      <c r="AM239">
        <f t="shared" si="178"/>
        <v>0</v>
      </c>
      <c r="AO239" t="s">
        <v>7</v>
      </c>
      <c r="AP239">
        <f t="shared" si="163"/>
        <v>0</v>
      </c>
    </row>
    <row r="240" spans="1:67" x14ac:dyDescent="0.25">
      <c r="B240" t="s">
        <v>8</v>
      </c>
      <c r="C240" s="9">
        <f t="shared" si="164"/>
        <v>0</v>
      </c>
      <c r="D240" s="9">
        <f t="shared" si="164"/>
        <v>0</v>
      </c>
      <c r="E240" s="9">
        <f t="shared" si="164"/>
        <v>0</v>
      </c>
      <c r="F240" s="9">
        <f t="shared" si="164"/>
        <v>0.63</v>
      </c>
      <c r="G240" s="9">
        <f t="shared" si="164"/>
        <v>0.23529411764705882</v>
      </c>
      <c r="H240" s="9">
        <f t="shared" si="164"/>
        <v>0.37735849056603776</v>
      </c>
      <c r="I240" s="9">
        <f t="shared" si="164"/>
        <v>0.25</v>
      </c>
      <c r="J240" s="9">
        <f t="shared" si="164"/>
        <v>0</v>
      </c>
      <c r="K240" s="9">
        <f t="shared" si="164"/>
        <v>0</v>
      </c>
      <c r="L240" s="9">
        <f t="shared" si="164"/>
        <v>0</v>
      </c>
      <c r="M240" s="9">
        <f t="shared" si="164"/>
        <v>0.1</v>
      </c>
      <c r="N240" s="9">
        <f t="shared" si="164"/>
        <v>0.10638297872340426</v>
      </c>
      <c r="W240" t="s">
        <v>8</v>
      </c>
      <c r="X240" s="9">
        <f t="shared" si="165"/>
        <v>0</v>
      </c>
      <c r="Y240" s="9">
        <f t="shared" si="166"/>
        <v>0</v>
      </c>
      <c r="Z240" s="9">
        <f t="shared" si="167"/>
        <v>0</v>
      </c>
      <c r="AA240" s="9">
        <f t="shared" si="168"/>
        <v>75.544195287789691</v>
      </c>
      <c r="AB240" s="9">
        <f t="shared" si="169"/>
        <v>0</v>
      </c>
      <c r="AC240" s="9">
        <f t="shared" si="170"/>
        <v>223.67156739338918</v>
      </c>
      <c r="AD240" s="9">
        <f t="shared" si="171"/>
        <v>10.69209893940042</v>
      </c>
      <c r="AE240" s="9">
        <f t="shared" si="172"/>
        <v>0</v>
      </c>
      <c r="AF240" s="9">
        <f t="shared" si="173"/>
        <v>0</v>
      </c>
      <c r="AG240" s="9">
        <f t="shared" si="174"/>
        <v>0</v>
      </c>
      <c r="AH240" s="9">
        <f t="shared" si="175"/>
        <v>20.222773050413313</v>
      </c>
      <c r="AI240" s="9">
        <f t="shared" si="176"/>
        <v>52.599018921488643</v>
      </c>
      <c r="AK240" s="9">
        <f t="shared" si="177"/>
        <v>209.99999999999997</v>
      </c>
      <c r="AM240">
        <f t="shared" si="178"/>
        <v>592.72965359248121</v>
      </c>
      <c r="AO240" t="s">
        <v>8</v>
      </c>
      <c r="AP240">
        <f t="shared" si="163"/>
        <v>592.72965359248121</v>
      </c>
    </row>
    <row r="241" spans="1:42" x14ac:dyDescent="0.25">
      <c r="A241" t="s">
        <v>2</v>
      </c>
      <c r="B241" t="s">
        <v>3</v>
      </c>
      <c r="C241" s="9">
        <f t="shared" si="164"/>
        <v>0</v>
      </c>
      <c r="D241" s="9">
        <f t="shared" si="164"/>
        <v>0</v>
      </c>
      <c r="E241" s="9">
        <f t="shared" si="164"/>
        <v>0</v>
      </c>
      <c r="F241" s="9">
        <f t="shared" si="164"/>
        <v>0</v>
      </c>
      <c r="G241" s="9">
        <f t="shared" si="164"/>
        <v>0</v>
      </c>
      <c r="H241" s="9">
        <f t="shared" si="164"/>
        <v>0</v>
      </c>
      <c r="I241" s="9">
        <f t="shared" si="164"/>
        <v>0.125</v>
      </c>
      <c r="J241" s="9">
        <f t="shared" si="164"/>
        <v>0.15789473684210525</v>
      </c>
      <c r="K241" s="9">
        <f t="shared" si="164"/>
        <v>0</v>
      </c>
      <c r="L241" s="9">
        <f t="shared" si="164"/>
        <v>0</v>
      </c>
      <c r="M241" s="9">
        <f t="shared" si="164"/>
        <v>0.1</v>
      </c>
      <c r="N241" s="9">
        <f t="shared" si="164"/>
        <v>0</v>
      </c>
      <c r="V241" t="s">
        <v>2</v>
      </c>
      <c r="W241" t="s">
        <v>3</v>
      </c>
      <c r="X241" s="9">
        <f t="shared" si="165"/>
        <v>0</v>
      </c>
      <c r="Y241" s="9">
        <f t="shared" si="166"/>
        <v>0</v>
      </c>
      <c r="Z241" s="9">
        <f t="shared" si="167"/>
        <v>0</v>
      </c>
      <c r="AA241" s="9">
        <f t="shared" si="168"/>
        <v>0</v>
      </c>
      <c r="AB241" s="9">
        <f t="shared" si="169"/>
        <v>0</v>
      </c>
      <c r="AC241" s="9">
        <f t="shared" si="170"/>
        <v>0</v>
      </c>
      <c r="AD241" s="9">
        <f t="shared" si="171"/>
        <v>5.3460494697002101</v>
      </c>
      <c r="AE241" s="9">
        <f t="shared" si="172"/>
        <v>17.19957323748816</v>
      </c>
      <c r="AF241" s="9">
        <f t="shared" si="173"/>
        <v>0</v>
      </c>
      <c r="AG241" s="9">
        <f t="shared" si="174"/>
        <v>0</v>
      </c>
      <c r="AH241" s="9">
        <f t="shared" si="175"/>
        <v>20.222773050413313</v>
      </c>
      <c r="AI241" s="9">
        <f t="shared" si="176"/>
        <v>0</v>
      </c>
      <c r="AK241" s="9">
        <f t="shared" si="177"/>
        <v>0</v>
      </c>
      <c r="AM241">
        <f t="shared" si="178"/>
        <v>42.768395757601681</v>
      </c>
      <c r="AO241" t="s">
        <v>3</v>
      </c>
      <c r="AP241">
        <f t="shared" si="163"/>
        <v>42.768395757601688</v>
      </c>
    </row>
    <row r="242" spans="1:42" x14ac:dyDescent="0.25">
      <c r="B242" t="s">
        <v>4</v>
      </c>
      <c r="C242" s="9">
        <f t="shared" si="164"/>
        <v>0</v>
      </c>
      <c r="D242" s="9">
        <f t="shared" si="164"/>
        <v>0</v>
      </c>
      <c r="E242" s="9">
        <f t="shared" si="164"/>
        <v>0</v>
      </c>
      <c r="F242" s="9">
        <f t="shared" si="164"/>
        <v>0</v>
      </c>
      <c r="G242" s="9">
        <f t="shared" si="164"/>
        <v>0</v>
      </c>
      <c r="H242" s="9">
        <f t="shared" si="164"/>
        <v>0</v>
      </c>
      <c r="I242" s="9">
        <f t="shared" si="164"/>
        <v>0.125</v>
      </c>
      <c r="J242" s="9">
        <f t="shared" si="164"/>
        <v>0.31578947368421051</v>
      </c>
      <c r="K242" s="9">
        <f t="shared" si="164"/>
        <v>0.08</v>
      </c>
      <c r="L242" s="9">
        <f t="shared" si="164"/>
        <v>0.03</v>
      </c>
      <c r="M242" s="9">
        <f t="shared" si="164"/>
        <v>0.05</v>
      </c>
      <c r="N242" s="9">
        <f t="shared" si="164"/>
        <v>8.5106382978723402E-2</v>
      </c>
      <c r="W242" t="s">
        <v>4</v>
      </c>
      <c r="X242" s="9">
        <f t="shared" si="165"/>
        <v>0</v>
      </c>
      <c r="Y242" s="9">
        <f t="shared" si="166"/>
        <v>0</v>
      </c>
      <c r="Z242" s="9">
        <f t="shared" si="167"/>
        <v>0</v>
      </c>
      <c r="AA242" s="9">
        <f t="shared" si="168"/>
        <v>0</v>
      </c>
      <c r="AB242" s="9">
        <f t="shared" si="169"/>
        <v>0</v>
      </c>
      <c r="AC242" s="9">
        <f t="shared" si="170"/>
        <v>0</v>
      </c>
      <c r="AD242" s="9">
        <f t="shared" si="171"/>
        <v>5.3460494697002101</v>
      </c>
      <c r="AE242" s="9">
        <f t="shared" si="172"/>
        <v>34.39914647497632</v>
      </c>
      <c r="AF242" s="9">
        <f t="shared" si="173"/>
        <v>6.9948328970175648</v>
      </c>
      <c r="AG242" s="9">
        <f t="shared" si="174"/>
        <v>0</v>
      </c>
      <c r="AH242" s="9">
        <f t="shared" si="175"/>
        <v>10.111386525206656</v>
      </c>
      <c r="AI242" s="9">
        <f t="shared" si="176"/>
        <v>42.079215137190921</v>
      </c>
      <c r="AK242" s="9">
        <f t="shared" si="177"/>
        <v>10</v>
      </c>
      <c r="AM242">
        <f t="shared" si="178"/>
        <v>108.93063050409168</v>
      </c>
      <c r="AO242" t="s">
        <v>4</v>
      </c>
      <c r="AP242">
        <f t="shared" si="163"/>
        <v>108.93063050409168</v>
      </c>
    </row>
    <row r="243" spans="1:42" x14ac:dyDescent="0.25">
      <c r="B243" t="s">
        <v>5</v>
      </c>
      <c r="C243" s="9">
        <f t="shared" si="164"/>
        <v>0</v>
      </c>
      <c r="D243" s="9">
        <f t="shared" si="164"/>
        <v>0</v>
      </c>
      <c r="E243" s="9">
        <f t="shared" si="164"/>
        <v>0</v>
      </c>
      <c r="F243" s="9">
        <f t="shared" si="164"/>
        <v>0.7</v>
      </c>
      <c r="G243" s="9">
        <f t="shared" si="164"/>
        <v>0</v>
      </c>
      <c r="H243" s="9">
        <f t="shared" si="164"/>
        <v>0</v>
      </c>
      <c r="I243" s="9">
        <f t="shared" si="164"/>
        <v>0</v>
      </c>
      <c r="J243" s="9">
        <f t="shared" si="164"/>
        <v>0</v>
      </c>
      <c r="K243" s="9">
        <f t="shared" si="164"/>
        <v>0.04</v>
      </c>
      <c r="L243" s="9">
        <f t="shared" si="164"/>
        <v>0.39</v>
      </c>
      <c r="M243" s="9">
        <f t="shared" si="164"/>
        <v>0</v>
      </c>
      <c r="N243" s="9">
        <f t="shared" si="164"/>
        <v>0</v>
      </c>
      <c r="W243" t="s">
        <v>5</v>
      </c>
      <c r="X243" s="9">
        <f t="shared" si="165"/>
        <v>0</v>
      </c>
      <c r="Y243" s="9">
        <f t="shared" si="166"/>
        <v>0</v>
      </c>
      <c r="Z243" s="9">
        <f t="shared" si="167"/>
        <v>0</v>
      </c>
      <c r="AA243" s="9">
        <f t="shared" si="168"/>
        <v>83.937994764210757</v>
      </c>
      <c r="AB243" s="9">
        <f t="shared" si="169"/>
        <v>0</v>
      </c>
      <c r="AC243" s="9">
        <f t="shared" si="170"/>
        <v>0</v>
      </c>
      <c r="AD243" s="9">
        <f t="shared" si="171"/>
        <v>0</v>
      </c>
      <c r="AE243" s="9">
        <f t="shared" si="172"/>
        <v>0</v>
      </c>
      <c r="AF243" s="9">
        <f t="shared" si="173"/>
        <v>3.4974164485087824</v>
      </c>
      <c r="AG243" s="9">
        <f t="shared" si="174"/>
        <v>0</v>
      </c>
      <c r="AH243" s="9">
        <f t="shared" si="175"/>
        <v>0</v>
      </c>
      <c r="AI243" s="9">
        <f t="shared" si="176"/>
        <v>0</v>
      </c>
      <c r="AK243" s="9">
        <f t="shared" si="177"/>
        <v>0</v>
      </c>
      <c r="AM243">
        <f t="shared" si="178"/>
        <v>87.435411212719544</v>
      </c>
      <c r="AO243" t="s">
        <v>5</v>
      </c>
      <c r="AP243">
        <f t="shared" si="163"/>
        <v>87.435411212719544</v>
      </c>
    </row>
    <row r="244" spans="1:42" x14ac:dyDescent="0.25">
      <c r="B244" t="s">
        <v>6</v>
      </c>
      <c r="C244" s="9">
        <f t="shared" si="164"/>
        <v>0</v>
      </c>
      <c r="D244" s="9">
        <f t="shared" si="164"/>
        <v>0</v>
      </c>
      <c r="E244" s="9">
        <f t="shared" si="164"/>
        <v>0</v>
      </c>
      <c r="F244" s="9">
        <f t="shared" si="164"/>
        <v>0</v>
      </c>
      <c r="G244" s="9">
        <f t="shared" si="164"/>
        <v>0</v>
      </c>
      <c r="H244" s="9">
        <f t="shared" si="164"/>
        <v>0</v>
      </c>
      <c r="I244" s="9">
        <f t="shared" si="164"/>
        <v>0</v>
      </c>
      <c r="J244" s="9">
        <f t="shared" si="164"/>
        <v>0</v>
      </c>
      <c r="K244" s="9">
        <f t="shared" si="164"/>
        <v>0</v>
      </c>
      <c r="L244" s="9">
        <f t="shared" si="164"/>
        <v>0</v>
      </c>
      <c r="M244" s="9">
        <f t="shared" si="164"/>
        <v>0</v>
      </c>
      <c r="N244" s="9">
        <f t="shared" si="164"/>
        <v>0</v>
      </c>
      <c r="W244" t="s">
        <v>6</v>
      </c>
      <c r="X244" s="9">
        <f t="shared" si="165"/>
        <v>0</v>
      </c>
      <c r="Y244" s="9">
        <f t="shared" si="166"/>
        <v>0</v>
      </c>
      <c r="Z244" s="9">
        <f t="shared" si="167"/>
        <v>0</v>
      </c>
      <c r="AA244" s="9">
        <f t="shared" si="168"/>
        <v>0</v>
      </c>
      <c r="AB244" s="9">
        <f t="shared" si="169"/>
        <v>0</v>
      </c>
      <c r="AC244" s="9">
        <f t="shared" si="170"/>
        <v>0</v>
      </c>
      <c r="AD244" s="9">
        <f t="shared" si="171"/>
        <v>0</v>
      </c>
      <c r="AE244" s="9">
        <f t="shared" si="172"/>
        <v>0</v>
      </c>
      <c r="AF244" s="9">
        <f t="shared" si="173"/>
        <v>0</v>
      </c>
      <c r="AG244" s="9">
        <f t="shared" si="174"/>
        <v>0</v>
      </c>
      <c r="AH244" s="9">
        <f t="shared" si="175"/>
        <v>0</v>
      </c>
      <c r="AI244" s="9">
        <f t="shared" si="176"/>
        <v>0</v>
      </c>
      <c r="AK244" s="9">
        <f t="shared" si="177"/>
        <v>0</v>
      </c>
      <c r="AM244">
        <f t="shared" si="178"/>
        <v>0</v>
      </c>
      <c r="AO244" t="s">
        <v>6</v>
      </c>
      <c r="AP244">
        <f t="shared" si="163"/>
        <v>0</v>
      </c>
    </row>
    <row r="245" spans="1:42" x14ac:dyDescent="0.25">
      <c r="B245" t="s">
        <v>7</v>
      </c>
      <c r="C245" s="9">
        <f t="shared" si="164"/>
        <v>0</v>
      </c>
      <c r="D245" s="9">
        <f t="shared" si="164"/>
        <v>0</v>
      </c>
      <c r="E245" s="9">
        <f t="shared" si="164"/>
        <v>0</v>
      </c>
      <c r="F245" s="9">
        <f t="shared" si="164"/>
        <v>0</v>
      </c>
      <c r="G245" s="9">
        <f t="shared" si="164"/>
        <v>0</v>
      </c>
      <c r="H245" s="9">
        <f t="shared" si="164"/>
        <v>0</v>
      </c>
      <c r="I245" s="9">
        <f t="shared" si="164"/>
        <v>0</v>
      </c>
      <c r="J245" s="9">
        <f t="shared" si="164"/>
        <v>0</v>
      </c>
      <c r="K245" s="9">
        <f t="shared" si="164"/>
        <v>0</v>
      </c>
      <c r="L245" s="9">
        <f t="shared" si="164"/>
        <v>0</v>
      </c>
      <c r="M245" s="9">
        <f t="shared" si="164"/>
        <v>0.3</v>
      </c>
      <c r="N245" s="9">
        <f t="shared" si="164"/>
        <v>6.3829787234042548E-2</v>
      </c>
      <c r="W245" t="s">
        <v>7</v>
      </c>
      <c r="X245" s="9">
        <f t="shared" si="165"/>
        <v>0</v>
      </c>
      <c r="Y245" s="9">
        <f t="shared" si="166"/>
        <v>0</v>
      </c>
      <c r="Z245" s="9">
        <f t="shared" si="167"/>
        <v>0</v>
      </c>
      <c r="AA245" s="9">
        <f t="shared" si="168"/>
        <v>0</v>
      </c>
      <c r="AB245" s="9">
        <f t="shared" si="169"/>
        <v>0</v>
      </c>
      <c r="AC245" s="9">
        <f t="shared" si="170"/>
        <v>0</v>
      </c>
      <c r="AD245" s="9">
        <f t="shared" si="171"/>
        <v>0</v>
      </c>
      <c r="AE245" s="9">
        <f t="shared" si="172"/>
        <v>0</v>
      </c>
      <c r="AF245" s="9">
        <f t="shared" si="173"/>
        <v>0</v>
      </c>
      <c r="AG245" s="9">
        <f t="shared" si="174"/>
        <v>0</v>
      </c>
      <c r="AH245" s="9">
        <f t="shared" si="175"/>
        <v>60.668319151239935</v>
      </c>
      <c r="AI245" s="9">
        <f t="shared" si="176"/>
        <v>31.559411352893189</v>
      </c>
      <c r="AK245" s="9">
        <f t="shared" si="177"/>
        <v>110</v>
      </c>
      <c r="AM245">
        <f t="shared" si="178"/>
        <v>202.22773050413312</v>
      </c>
      <c r="AO245" t="s">
        <v>7</v>
      </c>
      <c r="AP245">
        <f t="shared" si="163"/>
        <v>202.22773050413312</v>
      </c>
    </row>
    <row r="246" spans="1:42" x14ac:dyDescent="0.25">
      <c r="B246" t="s">
        <v>8</v>
      </c>
      <c r="C246" s="9">
        <f t="shared" si="164"/>
        <v>0</v>
      </c>
      <c r="D246" s="9">
        <f t="shared" si="164"/>
        <v>0</v>
      </c>
      <c r="E246" s="9">
        <f t="shared" si="164"/>
        <v>9.3999999999999972E-2</v>
      </c>
      <c r="F246" s="9">
        <f t="shared" si="164"/>
        <v>0</v>
      </c>
      <c r="G246" s="9">
        <f t="shared" si="164"/>
        <v>0</v>
      </c>
      <c r="H246" s="9">
        <f t="shared" si="164"/>
        <v>0.13207547169811321</v>
      </c>
      <c r="I246" s="9">
        <f t="shared" si="164"/>
        <v>0</v>
      </c>
      <c r="J246" s="9">
        <f t="shared" si="164"/>
        <v>0.10526315789473684</v>
      </c>
      <c r="K246" s="9">
        <f t="shared" si="164"/>
        <v>9.3999999999999972E-2</v>
      </c>
      <c r="L246" s="9">
        <f t="shared" si="164"/>
        <v>0.69009999999999994</v>
      </c>
      <c r="M246" s="9">
        <f t="shared" si="164"/>
        <v>0.1</v>
      </c>
      <c r="N246" s="9">
        <f t="shared" si="164"/>
        <v>0.25531914893617019</v>
      </c>
      <c r="W246" t="s">
        <v>8</v>
      </c>
      <c r="X246" s="9">
        <f t="shared" si="165"/>
        <v>0</v>
      </c>
      <c r="Y246" s="9">
        <f t="shared" si="166"/>
        <v>0</v>
      </c>
      <c r="Z246" s="9">
        <f t="shared" si="167"/>
        <v>0</v>
      </c>
      <c r="AA246" s="9">
        <f t="shared" si="168"/>
        <v>0</v>
      </c>
      <c r="AB246" s="9">
        <f t="shared" si="169"/>
        <v>0</v>
      </c>
      <c r="AC246" s="9">
        <f t="shared" si="170"/>
        <v>78.285048587686205</v>
      </c>
      <c r="AD246" s="9">
        <f t="shared" si="171"/>
        <v>0</v>
      </c>
      <c r="AE246" s="9">
        <f t="shared" si="172"/>
        <v>11.466382158325439</v>
      </c>
      <c r="AF246" s="9">
        <f t="shared" si="173"/>
        <v>8.2189286539956363</v>
      </c>
      <c r="AG246" s="9">
        <f t="shared" si="174"/>
        <v>0</v>
      </c>
      <c r="AH246" s="9">
        <f t="shared" si="175"/>
        <v>20.222773050413313</v>
      </c>
      <c r="AI246" s="9">
        <f t="shared" si="176"/>
        <v>126.23764541157274</v>
      </c>
      <c r="AK246" s="9">
        <f t="shared" si="177"/>
        <v>250.00000000000003</v>
      </c>
      <c r="AM246">
        <f t="shared" si="178"/>
        <v>494.43077786199336</v>
      </c>
      <c r="AO246" t="s">
        <v>8</v>
      </c>
      <c r="AP246">
        <f t="shared" si="163"/>
        <v>494.43077786199336</v>
      </c>
    </row>
    <row r="248" spans="1:42" x14ac:dyDescent="0.25">
      <c r="A248" s="1"/>
      <c r="B248" t="s">
        <v>82</v>
      </c>
      <c r="C248" s="9">
        <f>1-SUM(C235:C246)</f>
        <v>0.5</v>
      </c>
      <c r="D248" s="9">
        <f t="shared" ref="D248:N248" si="179">1-SUM(D235:D246)</f>
        <v>0.39999999999999991</v>
      </c>
      <c r="E248" s="9">
        <f t="shared" si="179"/>
        <v>0.78600000000000003</v>
      </c>
      <c r="F248" s="9">
        <f t="shared" si="179"/>
        <v>-0.44899999999999984</v>
      </c>
      <c r="G248" s="9">
        <f t="shared" si="179"/>
        <v>0.29411764705882359</v>
      </c>
      <c r="H248" s="9">
        <f t="shared" si="179"/>
        <v>0.39622641509433965</v>
      </c>
      <c r="I248" s="9">
        <f t="shared" si="179"/>
        <v>0.25</v>
      </c>
      <c r="J248" s="9">
        <f t="shared" si="179"/>
        <v>0.42105263157894735</v>
      </c>
      <c r="K248" s="9">
        <f t="shared" si="179"/>
        <v>0.78600000000000003</v>
      </c>
      <c r="L248" s="9">
        <f t="shared" si="179"/>
        <v>-0.11010000000000009</v>
      </c>
      <c r="M248" s="9">
        <f t="shared" si="179"/>
        <v>0.35</v>
      </c>
      <c r="N248" s="9">
        <f t="shared" si="179"/>
        <v>0.46808510638297873</v>
      </c>
      <c r="V248" s="1"/>
      <c r="W248" t="s">
        <v>94</v>
      </c>
      <c r="X248" s="9">
        <f>X249-SUM(X235:X246)</f>
        <v>10.297566518046317</v>
      </c>
      <c r="Y248" s="9">
        <f t="shared" ref="Y248:AI248" si="180">Y249-SUM(Y235:Y246)</f>
        <v>41.190266072185267</v>
      </c>
      <c r="Z248" s="9">
        <f t="shared" si="180"/>
        <v>0</v>
      </c>
      <c r="AA248" s="9">
        <f t="shared" si="180"/>
        <v>-53.840228070186583</v>
      </c>
      <c r="AB248" s="9">
        <f t="shared" si="180"/>
        <v>0</v>
      </c>
      <c r="AC248" s="9">
        <f t="shared" si="180"/>
        <v>234.85514576305854</v>
      </c>
      <c r="AD248" s="9">
        <f t="shared" si="180"/>
        <v>10.692098939400424</v>
      </c>
      <c r="AE248" s="9">
        <f t="shared" si="180"/>
        <v>45.865528633301764</v>
      </c>
      <c r="AF248" s="9">
        <f t="shared" si="180"/>
        <v>68.724233213197564</v>
      </c>
      <c r="AG248" s="9">
        <f t="shared" si="180"/>
        <v>0</v>
      </c>
      <c r="AH248" s="9">
        <f t="shared" si="180"/>
        <v>70.779705676446582</v>
      </c>
      <c r="AI248" s="9">
        <f t="shared" si="180"/>
        <v>231.43568325455016</v>
      </c>
      <c r="AJ248" s="9">
        <f>SUM(X248:AI248)</f>
        <v>660</v>
      </c>
      <c r="AK248" s="9">
        <f>SUM(AK235:AK247)</f>
        <v>660</v>
      </c>
    </row>
    <row r="249" spans="1:42" x14ac:dyDescent="0.25">
      <c r="W249" t="s">
        <v>93</v>
      </c>
      <c r="X249" s="9" cm="1">
        <f t="array" ref="X249:AI249">TRANSPOSE(AP235:AP246)</f>
        <v>20.595133036092637</v>
      </c>
      <c r="Y249" s="9">
        <v>102.97566518046318</v>
      </c>
      <c r="Z249" s="9">
        <v>0</v>
      </c>
      <c r="AA249" s="9">
        <v>119.91142109172969</v>
      </c>
      <c r="AB249" s="9">
        <v>0</v>
      </c>
      <c r="AC249" s="9">
        <v>592.72965359248121</v>
      </c>
      <c r="AD249" s="9">
        <v>42.768395757601688</v>
      </c>
      <c r="AE249" s="9">
        <v>108.93063050409168</v>
      </c>
      <c r="AF249" s="9">
        <v>87.435411212719544</v>
      </c>
      <c r="AG249" s="9">
        <v>0</v>
      </c>
      <c r="AH249" s="9">
        <v>202.22773050413312</v>
      </c>
      <c r="AI249" s="9">
        <v>494.43077786199336</v>
      </c>
    </row>
    <row r="251" spans="1:42" x14ac:dyDescent="0.25">
      <c r="W251" t="s">
        <v>87</v>
      </c>
      <c r="X251" cm="1">
        <f t="array" ref="X251:AI251">TRANSPOSE(AM235:AM246)</f>
        <v>20.595133036092637</v>
      </c>
      <c r="Y251">
        <v>102.97566518046318</v>
      </c>
      <c r="Z251">
        <v>0</v>
      </c>
      <c r="AA251">
        <v>119.91142109172969</v>
      </c>
      <c r="AB251">
        <v>0</v>
      </c>
      <c r="AC251">
        <v>592.72965359248121</v>
      </c>
      <c r="AD251">
        <v>42.768395757601681</v>
      </c>
      <c r="AE251">
        <v>108.93063050409168</v>
      </c>
      <c r="AF251">
        <v>87.435411212719544</v>
      </c>
      <c r="AG251">
        <v>0</v>
      </c>
      <c r="AH251">
        <v>202.22773050413312</v>
      </c>
      <c r="AI251">
        <v>494.43077786199336</v>
      </c>
    </row>
    <row r="254" spans="1:42" ht="19.5" x14ac:dyDescent="0.3">
      <c r="A254" s="11" t="s">
        <v>47</v>
      </c>
      <c r="C254" t="s">
        <v>1</v>
      </c>
      <c r="I254" t="s">
        <v>2</v>
      </c>
    </row>
    <row r="255" spans="1:42" x14ac:dyDescent="0.25">
      <c r="A255" s="1"/>
      <c r="C255" t="s">
        <v>3</v>
      </c>
      <c r="D255" t="s">
        <v>4</v>
      </c>
      <c r="E255" t="s">
        <v>5</v>
      </c>
      <c r="F255" t="s">
        <v>6</v>
      </c>
      <c r="G255" t="s">
        <v>7</v>
      </c>
      <c r="H255" t="s">
        <v>8</v>
      </c>
      <c r="I255" t="s">
        <v>3</v>
      </c>
      <c r="J255" t="s">
        <v>4</v>
      </c>
      <c r="K255" t="s">
        <v>5</v>
      </c>
      <c r="L255" t="s">
        <v>6</v>
      </c>
      <c r="M255" t="s">
        <v>7</v>
      </c>
      <c r="N255" t="s">
        <v>8</v>
      </c>
      <c r="R255" s="1" t="s">
        <v>86</v>
      </c>
    </row>
    <row r="256" spans="1:42" ht="19.5" x14ac:dyDescent="0.3">
      <c r="A256" t="s">
        <v>1</v>
      </c>
      <c r="B256" t="s">
        <v>3</v>
      </c>
      <c r="C256" s="9">
        <f>C111</f>
        <v>0</v>
      </c>
      <c r="D256" s="9">
        <f t="shared" ref="D256:N256" si="181">D111</f>
        <v>20.595133036092637</v>
      </c>
      <c r="E256" s="9">
        <f t="shared" si="181"/>
        <v>0</v>
      </c>
      <c r="F256" s="9">
        <f t="shared" si="181"/>
        <v>0</v>
      </c>
      <c r="G256" s="9">
        <f t="shared" si="181"/>
        <v>0</v>
      </c>
      <c r="H256" s="9">
        <f t="shared" si="181"/>
        <v>0</v>
      </c>
      <c r="I256" s="9">
        <f t="shared" si="181"/>
        <v>0</v>
      </c>
      <c r="J256" s="9">
        <f t="shared" si="181"/>
        <v>0</v>
      </c>
      <c r="K256" s="9">
        <f t="shared" si="181"/>
        <v>0</v>
      </c>
      <c r="L256" s="9">
        <f t="shared" si="181"/>
        <v>0</v>
      </c>
      <c r="M256" s="9">
        <f t="shared" si="181"/>
        <v>0</v>
      </c>
      <c r="N256" s="9">
        <f t="shared" si="181"/>
        <v>0</v>
      </c>
      <c r="P256" s="9">
        <f t="shared" ref="P256:P267" si="182">P87</f>
        <v>0</v>
      </c>
      <c r="R256">
        <f>SUM(C256:Q256)</f>
        <v>20.595133036092637</v>
      </c>
      <c r="V256" s="11" t="s">
        <v>95</v>
      </c>
      <c r="X256" t="s">
        <v>1</v>
      </c>
      <c r="AD256" t="s">
        <v>2</v>
      </c>
    </row>
    <row r="257" spans="1:35" x14ac:dyDescent="0.25">
      <c r="B257" t="s">
        <v>4</v>
      </c>
      <c r="C257" s="9">
        <f t="shared" ref="C257:N267" si="183">C112</f>
        <v>5.1487832590231601</v>
      </c>
      <c r="D257" s="9">
        <f t="shared" si="183"/>
        <v>41.190266072185274</v>
      </c>
      <c r="E257" s="9">
        <f t="shared" si="183"/>
        <v>0</v>
      </c>
      <c r="F257" s="9">
        <f t="shared" si="183"/>
        <v>14.269459109915829</v>
      </c>
      <c r="G257" s="9">
        <f t="shared" si="183"/>
        <v>0</v>
      </c>
      <c r="H257" s="9">
        <f t="shared" si="183"/>
        <v>22.367156739338917</v>
      </c>
      <c r="I257" s="9">
        <f t="shared" si="183"/>
        <v>0</v>
      </c>
      <c r="J257" s="9">
        <f t="shared" si="183"/>
        <v>0</v>
      </c>
      <c r="K257" s="9">
        <f t="shared" si="183"/>
        <v>0</v>
      </c>
      <c r="L257" s="9">
        <f t="shared" si="183"/>
        <v>0</v>
      </c>
      <c r="M257" s="9">
        <f t="shared" si="183"/>
        <v>0</v>
      </c>
      <c r="N257" s="9">
        <f t="shared" si="183"/>
        <v>0</v>
      </c>
      <c r="P257" s="9">
        <f t="shared" si="182"/>
        <v>20</v>
      </c>
      <c r="R257">
        <f t="shared" ref="R257:R267" si="184">SUM(C257:Q257)</f>
        <v>102.97566518046318</v>
      </c>
      <c r="V257" s="1"/>
      <c r="X257" t="s">
        <v>3</v>
      </c>
      <c r="Y257" t="s">
        <v>4</v>
      </c>
      <c r="Z257" t="s">
        <v>5</v>
      </c>
      <c r="AA257" t="s">
        <v>6</v>
      </c>
      <c r="AB257" t="s">
        <v>7</v>
      </c>
      <c r="AC257" t="s">
        <v>8</v>
      </c>
      <c r="AD257" t="s">
        <v>3</v>
      </c>
      <c r="AE257" t="s">
        <v>4</v>
      </c>
      <c r="AF257" t="s">
        <v>5</v>
      </c>
      <c r="AG257" t="s">
        <v>6</v>
      </c>
      <c r="AH257" t="s">
        <v>7</v>
      </c>
      <c r="AI257" t="s">
        <v>8</v>
      </c>
    </row>
    <row r="258" spans="1:35" x14ac:dyDescent="0.25">
      <c r="B258" t="s">
        <v>5</v>
      </c>
      <c r="C258" s="9">
        <f t="shared" si="183"/>
        <v>0</v>
      </c>
      <c r="D258" s="9">
        <f t="shared" si="183"/>
        <v>0</v>
      </c>
      <c r="E258" s="9">
        <f t="shared" si="183"/>
        <v>0</v>
      </c>
      <c r="F258" s="9">
        <f t="shared" si="183"/>
        <v>0</v>
      </c>
      <c r="G258" s="9">
        <f t="shared" si="183"/>
        <v>0</v>
      </c>
      <c r="H258" s="9">
        <f t="shared" si="183"/>
        <v>0</v>
      </c>
      <c r="I258" s="9">
        <f t="shared" si="183"/>
        <v>0</v>
      </c>
      <c r="J258" s="9">
        <f t="shared" si="183"/>
        <v>0</v>
      </c>
      <c r="K258" s="9">
        <f t="shared" si="183"/>
        <v>0</v>
      </c>
      <c r="L258" s="9">
        <f t="shared" si="183"/>
        <v>0</v>
      </c>
      <c r="M258" s="9">
        <f t="shared" si="183"/>
        <v>0</v>
      </c>
      <c r="N258" s="9">
        <f t="shared" si="183"/>
        <v>0</v>
      </c>
      <c r="P258" s="9">
        <f t="shared" si="182"/>
        <v>0</v>
      </c>
      <c r="R258">
        <f t="shared" si="184"/>
        <v>0</v>
      </c>
      <c r="V258" t="s">
        <v>1</v>
      </c>
      <c r="W258" t="s">
        <v>3</v>
      </c>
      <c r="X258" s="9">
        <f>IFERROR(X235/X$249,0)</f>
        <v>0</v>
      </c>
      <c r="Y258" s="9">
        <f t="shared" ref="Y258:AI258" si="185">IFERROR(Y235/Y$249,0)</f>
        <v>0.2</v>
      </c>
      <c r="Z258" s="9">
        <f t="shared" si="185"/>
        <v>0</v>
      </c>
      <c r="AA258" s="9">
        <f t="shared" si="185"/>
        <v>0</v>
      </c>
      <c r="AB258" s="9">
        <f t="shared" si="185"/>
        <v>0</v>
      </c>
      <c r="AC258" s="9">
        <f t="shared" si="185"/>
        <v>0</v>
      </c>
      <c r="AD258" s="9">
        <f t="shared" si="185"/>
        <v>0</v>
      </c>
      <c r="AE258" s="9">
        <f t="shared" si="185"/>
        <v>0</v>
      </c>
      <c r="AF258" s="9">
        <f t="shared" si="185"/>
        <v>0</v>
      </c>
      <c r="AG258" s="9">
        <f t="shared" si="185"/>
        <v>0</v>
      </c>
      <c r="AH258" s="9">
        <f t="shared" si="185"/>
        <v>0</v>
      </c>
      <c r="AI258" s="9">
        <f t="shared" si="185"/>
        <v>0</v>
      </c>
    </row>
    <row r="259" spans="1:35" x14ac:dyDescent="0.25">
      <c r="B259" t="s">
        <v>6</v>
      </c>
      <c r="C259" s="9">
        <f t="shared" si="183"/>
        <v>5.1487832590231601</v>
      </c>
      <c r="D259" s="9">
        <f t="shared" si="183"/>
        <v>0</v>
      </c>
      <c r="E259" s="9">
        <f t="shared" si="183"/>
        <v>0</v>
      </c>
      <c r="F259" s="9">
        <f t="shared" si="183"/>
        <v>0</v>
      </c>
      <c r="G259" s="9">
        <f t="shared" si="183"/>
        <v>0</v>
      </c>
      <c r="H259" s="9">
        <f t="shared" si="183"/>
        <v>33.550735109008379</v>
      </c>
      <c r="I259" s="9">
        <f t="shared" si="183"/>
        <v>10.69209893940042</v>
      </c>
      <c r="J259" s="9">
        <f t="shared" si="183"/>
        <v>0</v>
      </c>
      <c r="K259" s="9">
        <f t="shared" si="183"/>
        <v>0</v>
      </c>
      <c r="L259" s="9">
        <f t="shared" si="183"/>
        <v>0</v>
      </c>
      <c r="M259" s="9">
        <f t="shared" si="183"/>
        <v>0</v>
      </c>
      <c r="N259" s="9">
        <f t="shared" si="183"/>
        <v>10.51980378429773</v>
      </c>
      <c r="P259" s="9">
        <f t="shared" si="182"/>
        <v>60</v>
      </c>
      <c r="R259">
        <f t="shared" si="184"/>
        <v>119.91142109172969</v>
      </c>
      <c r="W259" t="s">
        <v>4</v>
      </c>
      <c r="X259" s="9">
        <f t="shared" ref="X259:AI271" si="186">IFERROR(X236/X$249,0)</f>
        <v>0.25000000000000006</v>
      </c>
      <c r="Y259" s="9">
        <f t="shared" si="186"/>
        <v>0.4</v>
      </c>
      <c r="Z259" s="9">
        <f t="shared" si="186"/>
        <v>0</v>
      </c>
      <c r="AA259" s="9">
        <f t="shared" si="186"/>
        <v>0.11899999999999997</v>
      </c>
      <c r="AB259" s="9">
        <f t="shared" si="186"/>
        <v>0</v>
      </c>
      <c r="AC259" s="9">
        <f t="shared" si="186"/>
        <v>3.7735849056603779E-2</v>
      </c>
      <c r="AD259" s="9">
        <f t="shared" si="186"/>
        <v>0</v>
      </c>
      <c r="AE259" s="9">
        <f t="shared" si="186"/>
        <v>0</v>
      </c>
      <c r="AF259" s="9">
        <f t="shared" si="186"/>
        <v>0</v>
      </c>
      <c r="AG259" s="9">
        <f t="shared" si="186"/>
        <v>0</v>
      </c>
      <c r="AH259" s="9">
        <f t="shared" si="186"/>
        <v>0</v>
      </c>
      <c r="AI259" s="9">
        <f t="shared" si="186"/>
        <v>0</v>
      </c>
    </row>
    <row r="260" spans="1:35" x14ac:dyDescent="0.25">
      <c r="B260" t="s">
        <v>7</v>
      </c>
      <c r="C260" s="9">
        <f t="shared" si="183"/>
        <v>0</v>
      </c>
      <c r="D260" s="9">
        <f t="shared" si="183"/>
        <v>0</v>
      </c>
      <c r="E260" s="9">
        <f t="shared" si="183"/>
        <v>0</v>
      </c>
      <c r="F260" s="9">
        <f t="shared" si="183"/>
        <v>0</v>
      </c>
      <c r="G260" s="9">
        <f t="shared" si="183"/>
        <v>0</v>
      </c>
      <c r="H260" s="9">
        <f t="shared" si="183"/>
        <v>0</v>
      </c>
      <c r="I260" s="9">
        <f t="shared" si="183"/>
        <v>0</v>
      </c>
      <c r="J260" s="9">
        <f t="shared" si="183"/>
        <v>0</v>
      </c>
      <c r="K260" s="9">
        <f t="shared" si="183"/>
        <v>0</v>
      </c>
      <c r="L260" s="9">
        <f t="shared" si="183"/>
        <v>0</v>
      </c>
      <c r="M260" s="9">
        <f t="shared" si="183"/>
        <v>0</v>
      </c>
      <c r="N260" s="9">
        <f t="shared" si="183"/>
        <v>0</v>
      </c>
      <c r="P260" s="9">
        <f t="shared" si="182"/>
        <v>0</v>
      </c>
      <c r="R260">
        <f t="shared" si="184"/>
        <v>0</v>
      </c>
      <c r="W260" t="s">
        <v>5</v>
      </c>
      <c r="X260" s="9">
        <f t="shared" si="186"/>
        <v>0</v>
      </c>
      <c r="Y260" s="9">
        <f t="shared" si="186"/>
        <v>0</v>
      </c>
      <c r="Z260" s="9">
        <f t="shared" si="186"/>
        <v>0</v>
      </c>
      <c r="AA260" s="9">
        <f t="shared" si="186"/>
        <v>0</v>
      </c>
      <c r="AB260" s="9">
        <f t="shared" si="186"/>
        <v>0</v>
      </c>
      <c r="AC260" s="9">
        <f t="shared" si="186"/>
        <v>0</v>
      </c>
      <c r="AD260" s="9">
        <f t="shared" si="186"/>
        <v>0</v>
      </c>
      <c r="AE260" s="9">
        <f t="shared" si="186"/>
        <v>0</v>
      </c>
      <c r="AF260" s="9">
        <f t="shared" si="186"/>
        <v>0</v>
      </c>
      <c r="AG260" s="9">
        <f t="shared" si="186"/>
        <v>0</v>
      </c>
      <c r="AH260" s="9">
        <f t="shared" si="186"/>
        <v>0</v>
      </c>
      <c r="AI260" s="9">
        <f t="shared" si="186"/>
        <v>0</v>
      </c>
    </row>
    <row r="261" spans="1:35" x14ac:dyDescent="0.25">
      <c r="B261" t="s">
        <v>8</v>
      </c>
      <c r="C261" s="9">
        <f t="shared" si="183"/>
        <v>0</v>
      </c>
      <c r="D261" s="9">
        <f t="shared" si="183"/>
        <v>0</v>
      </c>
      <c r="E261" s="9">
        <f t="shared" si="183"/>
        <v>0</v>
      </c>
      <c r="F261" s="9">
        <f t="shared" si="183"/>
        <v>75.544195287789691</v>
      </c>
      <c r="G261" s="9">
        <f t="shared" si="183"/>
        <v>0</v>
      </c>
      <c r="H261" s="9">
        <f t="shared" si="183"/>
        <v>223.67156739338918</v>
      </c>
      <c r="I261" s="9">
        <f t="shared" si="183"/>
        <v>10.69209893940042</v>
      </c>
      <c r="J261" s="9">
        <f t="shared" si="183"/>
        <v>0</v>
      </c>
      <c r="K261" s="9">
        <f t="shared" si="183"/>
        <v>0</v>
      </c>
      <c r="L261" s="9">
        <f t="shared" si="183"/>
        <v>0</v>
      </c>
      <c r="M261" s="9">
        <f t="shared" si="183"/>
        <v>20.222773050413313</v>
      </c>
      <c r="N261" s="9">
        <f t="shared" si="183"/>
        <v>52.59901892148865</v>
      </c>
      <c r="P261" s="9">
        <f t="shared" si="182"/>
        <v>210</v>
      </c>
      <c r="R261">
        <f t="shared" si="184"/>
        <v>592.72965359248133</v>
      </c>
      <c r="W261" t="s">
        <v>6</v>
      </c>
      <c r="X261" s="9">
        <f t="shared" si="186"/>
        <v>0.25000000000000006</v>
      </c>
      <c r="Y261" s="9">
        <f t="shared" si="186"/>
        <v>0</v>
      </c>
      <c r="Z261" s="9">
        <f t="shared" si="186"/>
        <v>0</v>
      </c>
      <c r="AA261" s="9">
        <f t="shared" si="186"/>
        <v>0</v>
      </c>
      <c r="AB261" s="9">
        <f t="shared" si="186"/>
        <v>0</v>
      </c>
      <c r="AC261" s="9">
        <f t="shared" si="186"/>
        <v>5.6603773584905676E-2</v>
      </c>
      <c r="AD261" s="9">
        <f t="shared" si="186"/>
        <v>0.24999999999999997</v>
      </c>
      <c r="AE261" s="9">
        <f t="shared" si="186"/>
        <v>0</v>
      </c>
      <c r="AF261" s="9">
        <f t="shared" si="186"/>
        <v>0</v>
      </c>
      <c r="AG261" s="9">
        <f t="shared" si="186"/>
        <v>0</v>
      </c>
      <c r="AH261" s="9">
        <f t="shared" si="186"/>
        <v>0</v>
      </c>
      <c r="AI261" s="9">
        <f t="shared" si="186"/>
        <v>2.1276595744680851E-2</v>
      </c>
    </row>
    <row r="262" spans="1:35" x14ac:dyDescent="0.25">
      <c r="A262" t="s">
        <v>2</v>
      </c>
      <c r="B262" t="s">
        <v>3</v>
      </c>
      <c r="C262" s="9">
        <f t="shared" si="183"/>
        <v>0</v>
      </c>
      <c r="D262" s="9">
        <f t="shared" si="183"/>
        <v>0</v>
      </c>
      <c r="E262" s="9">
        <f t="shared" si="183"/>
        <v>0</v>
      </c>
      <c r="F262" s="9">
        <f t="shared" si="183"/>
        <v>0</v>
      </c>
      <c r="G262" s="9">
        <f t="shared" si="183"/>
        <v>0</v>
      </c>
      <c r="H262" s="9">
        <f t="shared" si="183"/>
        <v>0</v>
      </c>
      <c r="I262" s="9">
        <f t="shared" si="183"/>
        <v>5.3460494697002101</v>
      </c>
      <c r="J262" s="9">
        <f t="shared" si="183"/>
        <v>17.19957323748816</v>
      </c>
      <c r="K262" s="9">
        <f t="shared" si="183"/>
        <v>0</v>
      </c>
      <c r="L262" s="9">
        <f t="shared" si="183"/>
        <v>0</v>
      </c>
      <c r="M262" s="9">
        <f t="shared" si="183"/>
        <v>20.222773050413313</v>
      </c>
      <c r="N262" s="9">
        <f t="shared" si="183"/>
        <v>0</v>
      </c>
      <c r="P262" s="9">
        <f t="shared" si="182"/>
        <v>0</v>
      </c>
      <c r="R262">
        <f t="shared" si="184"/>
        <v>42.768395757601681</v>
      </c>
      <c r="W262" t="s">
        <v>7</v>
      </c>
      <c r="X262" s="9">
        <f t="shared" si="186"/>
        <v>0</v>
      </c>
      <c r="Y262" s="9">
        <f t="shared" si="186"/>
        <v>0</v>
      </c>
      <c r="Z262" s="9">
        <f t="shared" si="186"/>
        <v>0</v>
      </c>
      <c r="AA262" s="9">
        <f t="shared" si="186"/>
        <v>0</v>
      </c>
      <c r="AB262" s="9">
        <f t="shared" si="186"/>
        <v>0</v>
      </c>
      <c r="AC262" s="9">
        <f t="shared" si="186"/>
        <v>0</v>
      </c>
      <c r="AD262" s="9">
        <f t="shared" si="186"/>
        <v>0</v>
      </c>
      <c r="AE262" s="9">
        <f t="shared" si="186"/>
        <v>0</v>
      </c>
      <c r="AF262" s="9">
        <f t="shared" si="186"/>
        <v>0</v>
      </c>
      <c r="AG262" s="9">
        <f t="shared" si="186"/>
        <v>0</v>
      </c>
      <c r="AH262" s="9">
        <f t="shared" si="186"/>
        <v>0</v>
      </c>
      <c r="AI262" s="9">
        <f t="shared" si="186"/>
        <v>0</v>
      </c>
    </row>
    <row r="263" spans="1:35" x14ac:dyDescent="0.25">
      <c r="B263" t="s">
        <v>4</v>
      </c>
      <c r="C263" s="9">
        <f t="shared" si="183"/>
        <v>0</v>
      </c>
      <c r="D263" s="9">
        <f t="shared" si="183"/>
        <v>0</v>
      </c>
      <c r="E263" s="9">
        <f t="shared" si="183"/>
        <v>0</v>
      </c>
      <c r="F263" s="9">
        <f t="shared" si="183"/>
        <v>0</v>
      </c>
      <c r="G263" s="9">
        <f t="shared" si="183"/>
        <v>0</v>
      </c>
      <c r="H263" s="9">
        <f t="shared" si="183"/>
        <v>0</v>
      </c>
      <c r="I263" s="9">
        <f t="shared" si="183"/>
        <v>5.3460494697002101</v>
      </c>
      <c r="J263" s="9">
        <f t="shared" si="183"/>
        <v>34.39914647497632</v>
      </c>
      <c r="K263" s="9">
        <f t="shared" si="183"/>
        <v>6.9948328970175648</v>
      </c>
      <c r="L263" s="9">
        <f t="shared" si="183"/>
        <v>0</v>
      </c>
      <c r="M263" s="9">
        <f t="shared" si="183"/>
        <v>10.111386525206656</v>
      </c>
      <c r="N263" s="9">
        <f t="shared" si="183"/>
        <v>42.079215137190921</v>
      </c>
      <c r="P263" s="9">
        <f t="shared" si="182"/>
        <v>10</v>
      </c>
      <c r="R263">
        <f t="shared" si="184"/>
        <v>108.93063050409168</v>
      </c>
      <c r="W263" t="s">
        <v>8</v>
      </c>
      <c r="X263" s="9">
        <f t="shared" si="186"/>
        <v>0</v>
      </c>
      <c r="Y263" s="9">
        <f t="shared" si="186"/>
        <v>0</v>
      </c>
      <c r="Z263" s="9">
        <f t="shared" si="186"/>
        <v>0</v>
      </c>
      <c r="AA263" s="9">
        <f t="shared" si="186"/>
        <v>0.62999999999999989</v>
      </c>
      <c r="AB263" s="9">
        <f t="shared" si="186"/>
        <v>0</v>
      </c>
      <c r="AC263" s="9">
        <f t="shared" si="186"/>
        <v>0.37735849056603782</v>
      </c>
      <c r="AD263" s="9">
        <f t="shared" si="186"/>
        <v>0.24999999999999997</v>
      </c>
      <c r="AE263" s="9">
        <f t="shared" si="186"/>
        <v>0</v>
      </c>
      <c r="AF263" s="9">
        <f t="shared" si="186"/>
        <v>0</v>
      </c>
      <c r="AG263" s="9">
        <f t="shared" si="186"/>
        <v>0</v>
      </c>
      <c r="AH263" s="9">
        <f t="shared" si="186"/>
        <v>0.1</v>
      </c>
      <c r="AI263" s="9">
        <f t="shared" si="186"/>
        <v>0.10638297872340423</v>
      </c>
    </row>
    <row r="264" spans="1:35" x14ac:dyDescent="0.25">
      <c r="B264" t="s">
        <v>5</v>
      </c>
      <c r="C264" s="9">
        <f t="shared" si="183"/>
        <v>0</v>
      </c>
      <c r="D264" s="9">
        <f t="shared" si="183"/>
        <v>0</v>
      </c>
      <c r="E264" s="9">
        <f t="shared" si="183"/>
        <v>0</v>
      </c>
      <c r="F264" s="9">
        <f t="shared" si="183"/>
        <v>83.937994764210757</v>
      </c>
      <c r="G264" s="9">
        <f t="shared" si="183"/>
        <v>0</v>
      </c>
      <c r="H264" s="9">
        <f t="shared" si="183"/>
        <v>0</v>
      </c>
      <c r="I264" s="9">
        <f t="shared" si="183"/>
        <v>0</v>
      </c>
      <c r="J264" s="9">
        <f t="shared" si="183"/>
        <v>0</v>
      </c>
      <c r="K264" s="9">
        <f t="shared" si="183"/>
        <v>3.4974164485087824</v>
      </c>
      <c r="L264" s="9">
        <f t="shared" si="183"/>
        <v>0</v>
      </c>
      <c r="M264" s="9">
        <f t="shared" si="183"/>
        <v>0</v>
      </c>
      <c r="N264" s="9">
        <f t="shared" si="183"/>
        <v>0</v>
      </c>
      <c r="P264" s="9">
        <f t="shared" si="182"/>
        <v>0</v>
      </c>
      <c r="R264">
        <f t="shared" si="184"/>
        <v>87.435411212719544</v>
      </c>
      <c r="V264" t="s">
        <v>2</v>
      </c>
      <c r="W264" t="s">
        <v>3</v>
      </c>
      <c r="X264" s="9">
        <f t="shared" si="186"/>
        <v>0</v>
      </c>
      <c r="Y264" s="9">
        <f t="shared" si="186"/>
        <v>0</v>
      </c>
      <c r="Z264" s="9">
        <f t="shared" si="186"/>
        <v>0</v>
      </c>
      <c r="AA264" s="9">
        <f t="shared" si="186"/>
        <v>0</v>
      </c>
      <c r="AB264" s="9">
        <f t="shared" si="186"/>
        <v>0</v>
      </c>
      <c r="AC264" s="9">
        <f t="shared" si="186"/>
        <v>0</v>
      </c>
      <c r="AD264" s="9">
        <f t="shared" si="186"/>
        <v>0.12499999999999999</v>
      </c>
      <c r="AE264" s="9">
        <f t="shared" si="186"/>
        <v>0.15789473684210525</v>
      </c>
      <c r="AF264" s="9">
        <f t="shared" si="186"/>
        <v>0</v>
      </c>
      <c r="AG264" s="9">
        <f t="shared" si="186"/>
        <v>0</v>
      </c>
      <c r="AH264" s="9">
        <f t="shared" si="186"/>
        <v>0.1</v>
      </c>
      <c r="AI264" s="9">
        <f t="shared" si="186"/>
        <v>0</v>
      </c>
    </row>
    <row r="265" spans="1:35" x14ac:dyDescent="0.25">
      <c r="B265" t="s">
        <v>6</v>
      </c>
      <c r="C265" s="9">
        <f t="shared" si="183"/>
        <v>0</v>
      </c>
      <c r="D265" s="9">
        <f t="shared" si="183"/>
        <v>0</v>
      </c>
      <c r="E265" s="9">
        <f t="shared" si="183"/>
        <v>0</v>
      </c>
      <c r="F265" s="9">
        <f t="shared" si="183"/>
        <v>0</v>
      </c>
      <c r="G265" s="9">
        <f t="shared" si="183"/>
        <v>0</v>
      </c>
      <c r="H265" s="9">
        <f t="shared" si="183"/>
        <v>0</v>
      </c>
      <c r="I265" s="9">
        <f t="shared" si="183"/>
        <v>0</v>
      </c>
      <c r="J265" s="9">
        <f t="shared" si="183"/>
        <v>0</v>
      </c>
      <c r="K265" s="9">
        <f t="shared" si="183"/>
        <v>0</v>
      </c>
      <c r="L265" s="9">
        <f t="shared" si="183"/>
        <v>0</v>
      </c>
      <c r="M265" s="9">
        <f t="shared" si="183"/>
        <v>0</v>
      </c>
      <c r="N265" s="9">
        <f t="shared" si="183"/>
        <v>0</v>
      </c>
      <c r="P265" s="9">
        <f t="shared" si="182"/>
        <v>0</v>
      </c>
      <c r="R265">
        <f t="shared" si="184"/>
        <v>0</v>
      </c>
      <c r="W265" t="s">
        <v>4</v>
      </c>
      <c r="X265" s="9">
        <f t="shared" si="186"/>
        <v>0</v>
      </c>
      <c r="Y265" s="9">
        <f t="shared" si="186"/>
        <v>0</v>
      </c>
      <c r="Z265" s="9">
        <f t="shared" si="186"/>
        <v>0</v>
      </c>
      <c r="AA265" s="9">
        <f t="shared" si="186"/>
        <v>0</v>
      </c>
      <c r="AB265" s="9">
        <f t="shared" si="186"/>
        <v>0</v>
      </c>
      <c r="AC265" s="9">
        <f t="shared" si="186"/>
        <v>0</v>
      </c>
      <c r="AD265" s="9">
        <f t="shared" si="186"/>
        <v>0.12499999999999999</v>
      </c>
      <c r="AE265" s="9">
        <f t="shared" si="186"/>
        <v>0.31578947368421051</v>
      </c>
      <c r="AF265" s="9">
        <f t="shared" si="186"/>
        <v>8.0000000000000016E-2</v>
      </c>
      <c r="AG265" s="9">
        <f t="shared" si="186"/>
        <v>0</v>
      </c>
      <c r="AH265" s="9">
        <f t="shared" si="186"/>
        <v>0.05</v>
      </c>
      <c r="AI265" s="9">
        <f t="shared" si="186"/>
        <v>8.5106382978723402E-2</v>
      </c>
    </row>
    <row r="266" spans="1:35" x14ac:dyDescent="0.25">
      <c r="B266" t="s">
        <v>7</v>
      </c>
      <c r="C266" s="9">
        <f t="shared" si="183"/>
        <v>0</v>
      </c>
      <c r="D266" s="9">
        <f t="shared" si="183"/>
        <v>0</v>
      </c>
      <c r="E266" s="9">
        <f t="shared" si="183"/>
        <v>0</v>
      </c>
      <c r="F266" s="9">
        <f t="shared" si="183"/>
        <v>0</v>
      </c>
      <c r="G266" s="9">
        <f t="shared" si="183"/>
        <v>0</v>
      </c>
      <c r="H266" s="9">
        <f t="shared" si="183"/>
        <v>0</v>
      </c>
      <c r="I266" s="9">
        <f t="shared" si="183"/>
        <v>0</v>
      </c>
      <c r="J266" s="9">
        <f t="shared" si="183"/>
        <v>0</v>
      </c>
      <c r="K266" s="9">
        <f t="shared" si="183"/>
        <v>0</v>
      </c>
      <c r="L266" s="9">
        <f t="shared" si="183"/>
        <v>0</v>
      </c>
      <c r="M266" s="9">
        <f t="shared" si="183"/>
        <v>60.668319151239935</v>
      </c>
      <c r="N266" s="9">
        <f t="shared" si="183"/>
        <v>31.559411352893186</v>
      </c>
      <c r="P266" s="9">
        <f t="shared" si="182"/>
        <v>110</v>
      </c>
      <c r="R266">
        <f t="shared" si="184"/>
        <v>202.22773050413312</v>
      </c>
      <c r="W266" t="s">
        <v>5</v>
      </c>
      <c r="X266" s="9">
        <f t="shared" si="186"/>
        <v>0</v>
      </c>
      <c r="Y266" s="9">
        <f t="shared" si="186"/>
        <v>0</v>
      </c>
      <c r="Z266" s="9">
        <f t="shared" si="186"/>
        <v>0</v>
      </c>
      <c r="AA266" s="9">
        <f t="shared" si="186"/>
        <v>0.69999999999999973</v>
      </c>
      <c r="AB266" s="9">
        <f t="shared" si="186"/>
        <v>0</v>
      </c>
      <c r="AC266" s="9">
        <f t="shared" si="186"/>
        <v>0</v>
      </c>
      <c r="AD266" s="9">
        <f t="shared" si="186"/>
        <v>0</v>
      </c>
      <c r="AE266" s="9">
        <f t="shared" si="186"/>
        <v>0</v>
      </c>
      <c r="AF266" s="9">
        <f t="shared" si="186"/>
        <v>4.0000000000000008E-2</v>
      </c>
      <c r="AG266" s="9">
        <f t="shared" si="186"/>
        <v>0</v>
      </c>
      <c r="AH266" s="9">
        <f t="shared" si="186"/>
        <v>0</v>
      </c>
      <c r="AI266" s="9">
        <f t="shared" si="186"/>
        <v>0</v>
      </c>
    </row>
    <row r="267" spans="1:35" x14ac:dyDescent="0.25">
      <c r="B267" t="s">
        <v>8</v>
      </c>
      <c r="C267" s="9">
        <f t="shared" si="183"/>
        <v>0</v>
      </c>
      <c r="D267" s="9">
        <f t="shared" si="183"/>
        <v>0</v>
      </c>
      <c r="E267" s="9">
        <f t="shared" si="183"/>
        <v>0</v>
      </c>
      <c r="F267" s="9">
        <f t="shared" si="183"/>
        <v>0</v>
      </c>
      <c r="G267" s="9">
        <f t="shared" si="183"/>
        <v>0</v>
      </c>
      <c r="H267" s="9">
        <f t="shared" si="183"/>
        <v>78.285048587686205</v>
      </c>
      <c r="I267" s="9">
        <f t="shared" si="183"/>
        <v>0</v>
      </c>
      <c r="J267" s="9">
        <f t="shared" si="183"/>
        <v>11.466382158325439</v>
      </c>
      <c r="K267" s="9">
        <f t="shared" si="183"/>
        <v>8.2189286539956363</v>
      </c>
      <c r="L267" s="9">
        <f t="shared" si="183"/>
        <v>0</v>
      </c>
      <c r="M267" s="9">
        <f t="shared" si="183"/>
        <v>20.222773050413313</v>
      </c>
      <c r="N267" s="9">
        <f t="shared" si="183"/>
        <v>126.23764541157274</v>
      </c>
      <c r="P267" s="9">
        <f t="shared" si="182"/>
        <v>250</v>
      </c>
      <c r="R267">
        <f t="shared" si="184"/>
        <v>494.43077786199331</v>
      </c>
      <c r="W267" t="s">
        <v>6</v>
      </c>
      <c r="X267" s="9">
        <f t="shared" si="186"/>
        <v>0</v>
      </c>
      <c r="Y267" s="9">
        <f t="shared" si="186"/>
        <v>0</v>
      </c>
      <c r="Z267" s="9">
        <f t="shared" si="186"/>
        <v>0</v>
      </c>
      <c r="AA267" s="9">
        <f t="shared" si="186"/>
        <v>0</v>
      </c>
      <c r="AB267" s="9">
        <f t="shared" si="186"/>
        <v>0</v>
      </c>
      <c r="AC267" s="9">
        <f t="shared" si="186"/>
        <v>0</v>
      </c>
      <c r="AD267" s="9">
        <f t="shared" si="186"/>
        <v>0</v>
      </c>
      <c r="AE267" s="9">
        <f t="shared" si="186"/>
        <v>0</v>
      </c>
      <c r="AF267" s="9">
        <f t="shared" si="186"/>
        <v>0</v>
      </c>
      <c r="AG267" s="9">
        <f t="shared" si="186"/>
        <v>0</v>
      </c>
      <c r="AH267" s="9">
        <f t="shared" si="186"/>
        <v>0</v>
      </c>
      <c r="AI267" s="9">
        <f t="shared" si="186"/>
        <v>0</v>
      </c>
    </row>
    <row r="268" spans="1:35" x14ac:dyDescent="0.25">
      <c r="W268" t="s">
        <v>7</v>
      </c>
      <c r="X268" s="9">
        <f t="shared" si="186"/>
        <v>0</v>
      </c>
      <c r="Y268" s="9">
        <f t="shared" si="186"/>
        <v>0</v>
      </c>
      <c r="Z268" s="9">
        <f t="shared" si="186"/>
        <v>0</v>
      </c>
      <c r="AA268" s="9">
        <f t="shared" si="186"/>
        <v>0</v>
      </c>
      <c r="AB268" s="9">
        <f t="shared" si="186"/>
        <v>0</v>
      </c>
      <c r="AC268" s="9">
        <f t="shared" si="186"/>
        <v>0</v>
      </c>
      <c r="AD268" s="9">
        <f t="shared" si="186"/>
        <v>0</v>
      </c>
      <c r="AE268" s="9">
        <f t="shared" si="186"/>
        <v>0</v>
      </c>
      <c r="AF268" s="9">
        <f t="shared" si="186"/>
        <v>0</v>
      </c>
      <c r="AG268" s="9">
        <f t="shared" si="186"/>
        <v>0</v>
      </c>
      <c r="AH268" s="9">
        <f t="shared" si="186"/>
        <v>0.3</v>
      </c>
      <c r="AI268" s="9">
        <f t="shared" si="186"/>
        <v>6.3829787234042548E-2</v>
      </c>
    </row>
    <row r="269" spans="1:35" x14ac:dyDescent="0.25">
      <c r="A269" s="1"/>
      <c r="B269" t="s">
        <v>82</v>
      </c>
      <c r="C269" s="9">
        <f>C270-SUM(C256:C267)</f>
        <v>10.29756651804632</v>
      </c>
      <c r="D269" s="9">
        <f t="shared" ref="D269:N269" si="187">D270-SUM(D256:D267)</f>
        <v>41.190266072185267</v>
      </c>
      <c r="E269" s="9">
        <f t="shared" si="187"/>
        <v>0</v>
      </c>
      <c r="F269" s="9">
        <f t="shared" si="187"/>
        <v>-53.840228070186612</v>
      </c>
      <c r="G269" s="9">
        <f t="shared" si="187"/>
        <v>0</v>
      </c>
      <c r="H269" s="9">
        <f t="shared" si="187"/>
        <v>234.85514576305866</v>
      </c>
      <c r="I269" s="9">
        <f t="shared" si="187"/>
        <v>10.692098939400417</v>
      </c>
      <c r="J269" s="9">
        <f t="shared" si="187"/>
        <v>45.865528633301764</v>
      </c>
      <c r="K269" s="9">
        <f t="shared" si="187"/>
        <v>68.724233213197579</v>
      </c>
      <c r="L269" s="9">
        <f t="shared" si="187"/>
        <v>0</v>
      </c>
      <c r="M269" s="9">
        <f t="shared" si="187"/>
        <v>70.779705676446582</v>
      </c>
      <c r="N269" s="9">
        <f t="shared" si="187"/>
        <v>231.4356832545501</v>
      </c>
      <c r="P269" s="9">
        <f>SUM(C269:O269)</f>
        <v>660.00000000000011</v>
      </c>
      <c r="W269" t="s">
        <v>8</v>
      </c>
      <c r="X269" s="9">
        <f t="shared" si="186"/>
        <v>0</v>
      </c>
      <c r="Y269" s="9">
        <f t="shared" si="186"/>
        <v>0</v>
      </c>
      <c r="Z269" s="9">
        <f t="shared" si="186"/>
        <v>0</v>
      </c>
      <c r="AA269" s="9">
        <f t="shared" si="186"/>
        <v>0</v>
      </c>
      <c r="AB269" s="9">
        <f t="shared" si="186"/>
        <v>0</v>
      </c>
      <c r="AC269" s="9">
        <f t="shared" si="186"/>
        <v>0.13207547169811321</v>
      </c>
      <c r="AD269" s="9">
        <f t="shared" si="186"/>
        <v>0</v>
      </c>
      <c r="AE269" s="9">
        <f t="shared" si="186"/>
        <v>0.10526315789473684</v>
      </c>
      <c r="AF269" s="9">
        <f t="shared" si="186"/>
        <v>9.3999999999999986E-2</v>
      </c>
      <c r="AG269" s="9">
        <f t="shared" si="186"/>
        <v>0</v>
      </c>
      <c r="AH269" s="9">
        <f t="shared" si="186"/>
        <v>0.1</v>
      </c>
      <c r="AI269" s="9">
        <f t="shared" si="186"/>
        <v>0.25531914893617014</v>
      </c>
    </row>
    <row r="270" spans="1:35" x14ac:dyDescent="0.25">
      <c r="B270" t="s">
        <v>34</v>
      </c>
      <c r="C270" s="9">
        <f>C125</f>
        <v>20.595133036092641</v>
      </c>
      <c r="D270" s="9">
        <f t="shared" ref="D270:N270" si="188">D125</f>
        <v>102.97566518046318</v>
      </c>
      <c r="E270" s="9">
        <f t="shared" si="188"/>
        <v>0</v>
      </c>
      <c r="F270" s="9">
        <f t="shared" si="188"/>
        <v>119.91142109172966</v>
      </c>
      <c r="G270" s="9">
        <f t="shared" si="188"/>
        <v>0</v>
      </c>
      <c r="H270" s="9">
        <f t="shared" si="188"/>
        <v>592.72965359248133</v>
      </c>
      <c r="I270" s="9">
        <f t="shared" si="188"/>
        <v>42.768395757601681</v>
      </c>
      <c r="J270" s="9">
        <f t="shared" si="188"/>
        <v>108.93063050409168</v>
      </c>
      <c r="K270" s="9">
        <f t="shared" si="188"/>
        <v>87.435411212719558</v>
      </c>
      <c r="L270" s="9">
        <f t="shared" si="188"/>
        <v>0</v>
      </c>
      <c r="M270" s="9">
        <f t="shared" si="188"/>
        <v>202.22773050413312</v>
      </c>
      <c r="N270" s="9">
        <f t="shared" si="188"/>
        <v>494.43077786199331</v>
      </c>
    </row>
    <row r="271" spans="1:35" x14ac:dyDescent="0.25">
      <c r="V271" s="1"/>
      <c r="W271" t="s">
        <v>94</v>
      </c>
      <c r="X271" s="9">
        <f t="shared" si="186"/>
        <v>0.49999999999999989</v>
      </c>
      <c r="Y271" s="9">
        <f t="shared" si="186"/>
        <v>0.39999999999999997</v>
      </c>
      <c r="Z271" s="9">
        <f t="shared" si="186"/>
        <v>0</v>
      </c>
      <c r="AA271" s="9">
        <f t="shared" si="186"/>
        <v>-0.44899999999999957</v>
      </c>
      <c r="AB271" s="9">
        <f t="shared" si="186"/>
        <v>0</v>
      </c>
      <c r="AC271" s="9">
        <f t="shared" si="186"/>
        <v>0.39622641509433953</v>
      </c>
      <c r="AD271" s="9">
        <f t="shared" si="186"/>
        <v>0.25000000000000006</v>
      </c>
      <c r="AE271" s="9">
        <f t="shared" si="186"/>
        <v>0.4210526315789474</v>
      </c>
      <c r="AF271" s="9">
        <f t="shared" si="186"/>
        <v>0.78600000000000003</v>
      </c>
      <c r="AG271" s="9">
        <f t="shared" si="186"/>
        <v>0</v>
      </c>
      <c r="AH271" s="9">
        <f t="shared" si="186"/>
        <v>0.35</v>
      </c>
      <c r="AI271" s="9">
        <f t="shared" si="186"/>
        <v>0.46808510638297884</v>
      </c>
    </row>
    <row r="272" spans="1:35" x14ac:dyDescent="0.25">
      <c r="B272" t="s">
        <v>87</v>
      </c>
      <c r="C272" cm="1">
        <f t="array" ref="C272:N272">TRANSPOSE(R256:R267)</f>
        <v>20.595133036092637</v>
      </c>
      <c r="D272">
        <v>102.97566518046318</v>
      </c>
      <c r="E272">
        <v>0</v>
      </c>
      <c r="F272">
        <v>119.91142109172969</v>
      </c>
      <c r="G272">
        <v>0</v>
      </c>
      <c r="H272">
        <v>592.72965359248133</v>
      </c>
      <c r="I272">
        <v>42.768395757601681</v>
      </c>
      <c r="J272">
        <v>108.93063050409168</v>
      </c>
      <c r="K272">
        <v>87.435411212719544</v>
      </c>
      <c r="L272">
        <v>0</v>
      </c>
      <c r="M272">
        <v>202.22773050413312</v>
      </c>
      <c r="N272">
        <v>494.43077786199331</v>
      </c>
      <c r="W272" t="s">
        <v>96</v>
      </c>
      <c r="X272" s="9">
        <f>SUM(X258:X271)</f>
        <v>1</v>
      </c>
      <c r="Y272" s="9">
        <f t="shared" ref="Y272:AI272" si="189">SUM(Y258:Y271)</f>
        <v>1</v>
      </c>
      <c r="Z272" s="9">
        <f t="shared" si="189"/>
        <v>0</v>
      </c>
      <c r="AA272" s="9">
        <f t="shared" si="189"/>
        <v>1</v>
      </c>
      <c r="AB272" s="9">
        <f t="shared" si="189"/>
        <v>0</v>
      </c>
      <c r="AC272" s="9">
        <f t="shared" si="189"/>
        <v>1</v>
      </c>
      <c r="AD272" s="9">
        <f t="shared" si="189"/>
        <v>1</v>
      </c>
      <c r="AE272" s="9">
        <f t="shared" si="189"/>
        <v>1</v>
      </c>
      <c r="AF272" s="9">
        <f t="shared" si="189"/>
        <v>1</v>
      </c>
      <c r="AG272" s="9">
        <f t="shared" si="189"/>
        <v>0</v>
      </c>
      <c r="AH272" s="9">
        <f t="shared" si="189"/>
        <v>1</v>
      </c>
      <c r="AI272" s="9">
        <f t="shared" si="189"/>
        <v>1</v>
      </c>
    </row>
    <row r="274" spans="22:35" x14ac:dyDescent="0.25">
      <c r="W274" t="s">
        <v>87</v>
      </c>
      <c r="X274" cm="1">
        <f t="array" ref="X274:AI274">TRANSPOSE(AM258:AM269)</f>
        <v>0</v>
      </c>
      <c r="Y274">
        <v>0</v>
      </c>
      <c r="Z274">
        <v>0</v>
      </c>
      <c r="AA274">
        <v>0</v>
      </c>
      <c r="AB274">
        <v>0</v>
      </c>
      <c r="AC274">
        <v>0</v>
      </c>
      <c r="AD274">
        <v>0</v>
      </c>
      <c r="AE274">
        <v>0</v>
      </c>
      <c r="AF274">
        <v>0</v>
      </c>
      <c r="AG274">
        <v>0</v>
      </c>
      <c r="AH274">
        <v>0</v>
      </c>
      <c r="AI274">
        <v>0</v>
      </c>
    </row>
    <row r="277" spans="22:35" ht="15.75" x14ac:dyDescent="0.25">
      <c r="V277" s="12"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0CAFE-5E52-4167-8EE8-0A9082647CDF}">
  <dimension ref="A2:BG85"/>
  <sheetViews>
    <sheetView topLeftCell="F1" zoomScale="82" zoomScaleNormal="82" workbookViewId="0">
      <selection activeCell="Q19" sqref="Q19"/>
    </sheetView>
  </sheetViews>
  <sheetFormatPr defaultRowHeight="15" x14ac:dyDescent="0.25"/>
  <cols>
    <col min="2" max="2" width="21.140625" bestFit="1" customWidth="1"/>
    <col min="12" max="12" width="12.42578125" bestFit="1" customWidth="1"/>
    <col min="17" max="17" width="12" customWidth="1"/>
    <col min="23" max="23" width="9.85546875" bestFit="1" customWidth="1"/>
  </cols>
  <sheetData>
    <row r="2" spans="1:22" x14ac:dyDescent="0.25">
      <c r="A2" s="1"/>
      <c r="B2" s="1"/>
      <c r="C2" s="1" t="s">
        <v>32</v>
      </c>
      <c r="D2" s="1"/>
      <c r="E2" s="1"/>
      <c r="F2" s="1"/>
      <c r="G2" s="1"/>
      <c r="H2" s="1"/>
      <c r="J2" s="1" t="s">
        <v>33</v>
      </c>
      <c r="K2" s="1"/>
      <c r="L2" s="1"/>
      <c r="M2" s="1"/>
      <c r="N2" s="1"/>
      <c r="O2" s="1"/>
      <c r="Q2" s="1" t="s">
        <v>110</v>
      </c>
      <c r="R2" s="1"/>
      <c r="S2" s="1"/>
      <c r="T2" s="1"/>
      <c r="U2" s="1"/>
    </row>
    <row r="3" spans="1:22" x14ac:dyDescent="0.25">
      <c r="A3" s="1"/>
      <c r="B3" s="1"/>
      <c r="C3" s="1" t="s">
        <v>97</v>
      </c>
      <c r="D3" s="1" t="s">
        <v>98</v>
      </c>
      <c r="E3" s="1" t="s">
        <v>100</v>
      </c>
      <c r="F3" s="1" t="s">
        <v>99</v>
      </c>
      <c r="G3" s="1" t="s">
        <v>102</v>
      </c>
      <c r="H3" s="1" t="s">
        <v>115</v>
      </c>
      <c r="J3" s="1" t="s">
        <v>97</v>
      </c>
      <c r="K3" s="1" t="s">
        <v>101</v>
      </c>
      <c r="L3" s="1" t="s">
        <v>103</v>
      </c>
      <c r="M3" s="1" t="s">
        <v>104</v>
      </c>
      <c r="N3" s="1" t="s">
        <v>105</v>
      </c>
      <c r="O3" s="1" t="s">
        <v>116</v>
      </c>
      <c r="Q3" s="1" t="s">
        <v>97</v>
      </c>
      <c r="R3" s="1" t="s">
        <v>106</v>
      </c>
      <c r="S3" s="1" t="s">
        <v>107</v>
      </c>
      <c r="T3" s="1" t="s">
        <v>108</v>
      </c>
      <c r="U3" s="1" t="s">
        <v>109</v>
      </c>
      <c r="V3" s="1" t="s">
        <v>117</v>
      </c>
    </row>
    <row r="4" spans="1:22" x14ac:dyDescent="0.25">
      <c r="A4" s="1" t="s">
        <v>1</v>
      </c>
      <c r="B4" s="1" t="s">
        <v>3</v>
      </c>
      <c r="C4" s="5">
        <f>'Analytical balancing'!Q8</f>
        <v>40</v>
      </c>
      <c r="D4" s="5">
        <f>'Analytical balancing'!AY87</f>
        <v>20.595133036092641</v>
      </c>
      <c r="E4" s="5">
        <f>'Analytical balancing'!AQ136</f>
        <v>24.700421696356425</v>
      </c>
      <c r="F4" s="5">
        <f>'Analytical balancing'!AQ181</f>
        <v>22.034244510169401</v>
      </c>
      <c r="G4" s="5">
        <f>'Analytical balancing'!AP235</f>
        <v>20.595133036092637</v>
      </c>
      <c r="H4" s="5">
        <f>Scaling!AZ22</f>
        <v>17.654215125972414</v>
      </c>
      <c r="J4" s="5" cm="1">
        <f t="array" ref="J4:J15">TRANSPOSE('Analytical balancing'!C21:N21)</f>
        <v>20</v>
      </c>
      <c r="K4" s="5" cm="1">
        <f t="array" ref="K4:K15">'Analytical balancing'!BD87:BD98</f>
        <v>10.29756651804632</v>
      </c>
      <c r="L4" s="5" cm="1">
        <f t="array" ref="L4:L15">TRANSPOSE('Analytical balancing'!AB149:AM149)</f>
        <v>10.297566518046317</v>
      </c>
      <c r="M4" s="5" cm="1">
        <f t="array" ref="M4:M15">TRANSPOSE('Analytical balancing'!AB194:AM194)</f>
        <v>9.186041489803241</v>
      </c>
      <c r="N4" s="5" cm="1">
        <f t="array" ref="N4:N15">TRANSPOSE('Analytical balancing'!X248:AI248)</f>
        <v>10.297566518046317</v>
      </c>
      <c r="O4" s="5">
        <f>Scaling!BE22</f>
        <v>8.8271075629862068</v>
      </c>
      <c r="Q4" s="7" cm="1">
        <f t="array" ref="Q4:Q15">_xlfn.ANCHORARRAY('Analytical balancing'!BC65)</f>
        <v>0.5</v>
      </c>
      <c r="R4" s="7" cm="1">
        <f t="array" ref="R4:R15">_xlfn.ANCHORARRAY('Analytical balancing'!BC87)</f>
        <v>0.5</v>
      </c>
      <c r="S4" s="7" cm="1">
        <f t="array" ref="S4:S15">TRANSPOSE('Analytical balancing'!AB155:AM155)</f>
        <v>0.41689840945368628</v>
      </c>
      <c r="T4" s="7" cm="1">
        <f t="array" ref="T4:T15">TRANSPOSE('Analytical balancing'!AB203:AM203)</f>
        <v>0.41689840945368623</v>
      </c>
      <c r="U4" s="7" cm="1">
        <f t="array" ref="U4:U15">TRANSPOSE('Analytical balancing'!X271:AI271)</f>
        <v>0.49999999999999989</v>
      </c>
      <c r="V4" s="7">
        <f>Scaling!BD22</f>
        <v>0.5</v>
      </c>
    </row>
    <row r="5" spans="1:22" x14ac:dyDescent="0.25">
      <c r="A5" s="1"/>
      <c r="B5" s="1" t="s">
        <v>4</v>
      </c>
      <c r="C5" s="5">
        <f>'Analytical balancing'!Q9</f>
        <v>100</v>
      </c>
      <c r="D5" s="5">
        <f>'Analytical balancing'!AY88</f>
        <v>102.97566518046318</v>
      </c>
      <c r="E5" s="5">
        <f>'Analytical balancing'!AQ137</f>
        <v>109.81781294756951</v>
      </c>
      <c r="F5" s="5">
        <f>'Analytical balancing'!AQ182</f>
        <v>97.964017448970623</v>
      </c>
      <c r="G5" s="5">
        <f>'Analytical balancing'!AP236</f>
        <v>102.97566518046318</v>
      </c>
      <c r="H5" s="5">
        <f>Scaling!AZ23</f>
        <v>88.271075629862068</v>
      </c>
      <c r="J5" s="5">
        <v>40</v>
      </c>
      <c r="K5" s="5">
        <v>41.190266072185274</v>
      </c>
      <c r="L5" s="5">
        <v>41.190266072185281</v>
      </c>
      <c r="M5" s="5">
        <v>36.744165959212971</v>
      </c>
      <c r="N5" s="5">
        <v>41.190266072185267</v>
      </c>
      <c r="O5" s="5">
        <f>Scaling!BE23</f>
        <v>35.308430251944827</v>
      </c>
      <c r="Q5" s="7">
        <v>0.4</v>
      </c>
      <c r="R5" s="7">
        <v>0.4</v>
      </c>
      <c r="S5" s="7">
        <v>0.37507818601205267</v>
      </c>
      <c r="T5" s="7">
        <v>0.37507818601205262</v>
      </c>
      <c r="U5" s="7">
        <v>0.39999999999999997</v>
      </c>
      <c r="V5" s="7">
        <f>Scaling!BD23</f>
        <v>0.4</v>
      </c>
    </row>
    <row r="6" spans="1:22" x14ac:dyDescent="0.25">
      <c r="A6" s="1"/>
      <c r="B6" s="1" t="s">
        <v>5</v>
      </c>
      <c r="C6" s="5">
        <f>'Analytical balancing'!Q10</f>
        <v>0</v>
      </c>
      <c r="D6" s="5">
        <f>'Analytical balancing'!AY89</f>
        <v>0</v>
      </c>
      <c r="E6" s="5">
        <f>'Analytical balancing'!AQ138</f>
        <v>0</v>
      </c>
      <c r="F6" s="5">
        <f>'Analytical balancing'!AQ183</f>
        <v>0</v>
      </c>
      <c r="G6" s="5">
        <f>'Analytical balancing'!AP237</f>
        <v>0</v>
      </c>
      <c r="H6" s="5">
        <f>Scaling!AZ24</f>
        <v>0</v>
      </c>
      <c r="J6" s="5">
        <v>0</v>
      </c>
      <c r="K6" s="5">
        <v>0</v>
      </c>
      <c r="L6" s="5">
        <v>0</v>
      </c>
      <c r="M6" s="5">
        <v>0</v>
      </c>
      <c r="N6" s="5">
        <v>0</v>
      </c>
      <c r="O6" s="5">
        <f>Scaling!BE24</f>
        <v>0</v>
      </c>
      <c r="Q6" s="7">
        <v>0.78600000000000003</v>
      </c>
      <c r="R6" s="7">
        <v>0.78600000000000003</v>
      </c>
      <c r="S6" s="7">
        <v>0</v>
      </c>
      <c r="T6" s="7">
        <v>0</v>
      </c>
      <c r="U6" s="7">
        <v>0</v>
      </c>
      <c r="V6" s="7">
        <f>Scaling!BD24</f>
        <v>0.78600000000000003</v>
      </c>
    </row>
    <row r="7" spans="1:22" x14ac:dyDescent="0.25">
      <c r="A7" s="1"/>
      <c r="B7" s="1" t="s">
        <v>6</v>
      </c>
      <c r="C7" s="5">
        <f>'Analytical balancing'!Q11</f>
        <v>0</v>
      </c>
      <c r="D7" s="5">
        <f>'Analytical balancing'!AY90</f>
        <v>119.91142109172966</v>
      </c>
      <c r="E7" s="5">
        <f>'Analytical balancing'!AQ139</f>
        <v>207.55317865639745</v>
      </c>
      <c r="F7" s="5">
        <f>'Analytical balancing'!AQ184</f>
        <v>185.14977370012031</v>
      </c>
      <c r="G7" s="5">
        <f>'Analytical balancing'!AP238</f>
        <v>119.91142109172969</v>
      </c>
      <c r="H7" s="5">
        <f>Scaling!AZ25</f>
        <v>115.41618314977481</v>
      </c>
      <c r="J7" s="5">
        <v>0</v>
      </c>
      <c r="K7" s="5">
        <v>26.020778376905337</v>
      </c>
      <c r="L7" s="5">
        <v>26.020778376905415</v>
      </c>
      <c r="M7" s="5">
        <v>23.212081159984251</v>
      </c>
      <c r="N7" s="5">
        <v>-53.840228070186583</v>
      </c>
      <c r="O7" s="5">
        <f>Scaling!BE25</f>
        <v>15.033200326231174</v>
      </c>
      <c r="Q7" s="7">
        <v>0.217</v>
      </c>
      <c r="R7" s="7">
        <v>0.217</v>
      </c>
      <c r="S7" s="7">
        <v>0.12536921161772518</v>
      </c>
      <c r="T7" s="7">
        <v>0.12536921161772488</v>
      </c>
      <c r="U7" s="7">
        <v>-0.44899999999999957</v>
      </c>
      <c r="V7" s="7">
        <f>Scaling!BD25</f>
        <v>0.13025210084033614</v>
      </c>
    </row>
    <row r="8" spans="1:22" x14ac:dyDescent="0.25">
      <c r="A8" s="1"/>
      <c r="B8" s="1" t="s">
        <v>7</v>
      </c>
      <c r="C8" s="5">
        <f>'Analytical balancing'!Q12</f>
        <v>170</v>
      </c>
      <c r="D8" s="5">
        <f>'Analytical balancing'!AY91</f>
        <v>0</v>
      </c>
      <c r="E8" s="5">
        <f>'Analytical balancing'!AQ140</f>
        <v>0</v>
      </c>
      <c r="F8" s="5">
        <f>'Analytical balancing'!AQ185</f>
        <v>0</v>
      </c>
      <c r="G8" s="5">
        <f>'Analytical balancing'!AP239</f>
        <v>0</v>
      </c>
      <c r="H8" s="5">
        <f>Scaling!AZ26</f>
        <v>0</v>
      </c>
      <c r="J8" s="5">
        <v>50</v>
      </c>
      <c r="K8" s="5">
        <v>0</v>
      </c>
      <c r="L8" s="5">
        <v>0</v>
      </c>
      <c r="M8" s="5">
        <v>0</v>
      </c>
      <c r="N8" s="5">
        <v>0</v>
      </c>
      <c r="O8" s="5">
        <f>Scaling!BE26</f>
        <v>0</v>
      </c>
      <c r="Q8" s="7">
        <v>0.29411764705882354</v>
      </c>
      <c r="R8" s="7">
        <v>0.29411764705882354</v>
      </c>
      <c r="S8" s="7">
        <v>0</v>
      </c>
      <c r="T8" s="7">
        <v>0</v>
      </c>
      <c r="U8" s="7">
        <v>0</v>
      </c>
      <c r="V8" s="7">
        <f>Scaling!BD26</f>
        <v>0.29411764705882354</v>
      </c>
    </row>
    <row r="9" spans="1:22" x14ac:dyDescent="0.25">
      <c r="A9" s="1"/>
      <c r="B9" s="1" t="s">
        <v>8</v>
      </c>
      <c r="C9" s="5">
        <f>'Analytical balancing'!Q13</f>
        <v>530</v>
      </c>
      <c r="D9" s="5">
        <f>'Analytical balancing'!AY92</f>
        <v>592.72965359248133</v>
      </c>
      <c r="E9" s="5">
        <f>'Analytical balancing'!AQ141</f>
        <v>640.06489740465531</v>
      </c>
      <c r="F9" s="5">
        <f>'Analytical balancing'!AQ186</f>
        <v>570.97593819100905</v>
      </c>
      <c r="G9" s="5">
        <f>'Analytical balancing'!AP240</f>
        <v>592.72965359248121</v>
      </c>
      <c r="H9" s="5">
        <f>Scaling!AZ27</f>
        <v>538.08458062888019</v>
      </c>
      <c r="J9" s="5">
        <v>210</v>
      </c>
      <c r="K9" s="5">
        <v>234.85514576305866</v>
      </c>
      <c r="L9" s="5">
        <v>234.85514576305866</v>
      </c>
      <c r="M9" s="5">
        <v>209.50475136940901</v>
      </c>
      <c r="N9" s="5">
        <v>234.85514576305854</v>
      </c>
      <c r="O9" s="5">
        <f>Scaling!BE27</f>
        <v>213.20332440012234</v>
      </c>
      <c r="Q9" s="7">
        <v>0.39622641509433965</v>
      </c>
      <c r="R9" s="7">
        <v>0.39622641509433965</v>
      </c>
      <c r="S9" s="7">
        <v>0.36692395836008629</v>
      </c>
      <c r="T9" s="7">
        <v>0.36692395836008623</v>
      </c>
      <c r="U9" s="7">
        <v>0.39622641509433953</v>
      </c>
      <c r="V9" s="7">
        <f>Scaling!BD27</f>
        <v>0.39622641509433965</v>
      </c>
    </row>
    <row r="10" spans="1:22" x14ac:dyDescent="0.25">
      <c r="A10" s="1" t="s">
        <v>2</v>
      </c>
      <c r="B10" s="1" t="s">
        <v>3</v>
      </c>
      <c r="C10" s="5">
        <f>'Analytical balancing'!Q14</f>
        <v>40</v>
      </c>
      <c r="D10" s="5">
        <f>'Analytical balancing'!AY93</f>
        <v>42.768395757601681</v>
      </c>
      <c r="E10" s="5">
        <f>'Analytical balancing'!AQ142</f>
        <v>53.056113941348968</v>
      </c>
      <c r="F10" s="5">
        <f>'Analytical balancing'!AQ187</f>
        <v>47.329207643266187</v>
      </c>
      <c r="G10" s="5">
        <f>'Analytical balancing'!AP241</f>
        <v>42.768395757601688</v>
      </c>
      <c r="H10" s="5">
        <f>Scaling!AZ28</f>
        <v>41.417715904917131</v>
      </c>
      <c r="J10" s="5">
        <v>10</v>
      </c>
      <c r="K10" s="5">
        <v>10.69209893940042</v>
      </c>
      <c r="L10" s="5">
        <v>10.692098939400424</v>
      </c>
      <c r="M10" s="5">
        <v>9.5379878632770172</v>
      </c>
      <c r="N10" s="5">
        <v>10.692098939400424</v>
      </c>
      <c r="O10" s="5">
        <f>Scaling!BE28</f>
        <v>10.354428976229283</v>
      </c>
      <c r="Q10" s="7">
        <v>0.25</v>
      </c>
      <c r="R10" s="7">
        <v>0.25</v>
      </c>
      <c r="S10" s="7">
        <v>0.20152435120333229</v>
      </c>
      <c r="T10" s="7">
        <v>0.20152435120333237</v>
      </c>
      <c r="U10" s="7">
        <v>0.25000000000000006</v>
      </c>
      <c r="V10" s="7">
        <f>Scaling!BD28</f>
        <v>0.25</v>
      </c>
    </row>
    <row r="11" spans="1:22" x14ac:dyDescent="0.25">
      <c r="A11" s="1"/>
      <c r="B11" s="1" t="s">
        <v>4</v>
      </c>
      <c r="C11" s="5">
        <f>'Analytical balancing'!Q15</f>
        <v>95</v>
      </c>
      <c r="D11" s="5">
        <f>'Analytical balancing'!AY94</f>
        <v>108.93063050409168</v>
      </c>
      <c r="E11" s="5">
        <f>'Analytical balancing'!AQ143</f>
        <v>115.71914401888314</v>
      </c>
      <c r="F11" s="5">
        <f>'Analytical balancing'!AQ188</f>
        <v>103.22835557887245</v>
      </c>
      <c r="G11" s="5">
        <f>'Analytical balancing'!AP242</f>
        <v>108.93063050409168</v>
      </c>
      <c r="H11" s="5">
        <f>Scaling!AZ29</f>
        <v>102.3392132885794</v>
      </c>
      <c r="J11" s="5">
        <v>40</v>
      </c>
      <c r="K11" s="5">
        <v>45.865528633301757</v>
      </c>
      <c r="L11" s="5">
        <v>45.865528633301764</v>
      </c>
      <c r="M11" s="5">
        <v>40.914778092368451</v>
      </c>
      <c r="N11" s="5">
        <v>45.865528633301764</v>
      </c>
      <c r="O11" s="5">
        <f>Scaling!BE29</f>
        <v>43.090195068875538</v>
      </c>
      <c r="Q11" s="7">
        <v>0.42105263157894735</v>
      </c>
      <c r="R11" s="7">
        <v>0.42105263157894735</v>
      </c>
      <c r="S11" s="7">
        <v>0.39635212498475958</v>
      </c>
      <c r="T11" s="7">
        <v>0.39635212498475947</v>
      </c>
      <c r="U11" s="7">
        <v>0.4210526315789474</v>
      </c>
      <c r="V11" s="7">
        <f>Scaling!BD29</f>
        <v>0.42105263157894735</v>
      </c>
    </row>
    <row r="12" spans="1:22" x14ac:dyDescent="0.25">
      <c r="A12" s="1"/>
      <c r="B12" s="1" t="s">
        <v>5</v>
      </c>
      <c r="C12" s="5">
        <f>'Analytical balancing'!Q16</f>
        <v>0</v>
      </c>
      <c r="D12" s="5">
        <f>'Analytical balancing'!AY95</f>
        <v>87.435411212719558</v>
      </c>
      <c r="E12" s="5">
        <f>'Analytical balancing'!AQ144</f>
        <v>88.268417319854237</v>
      </c>
      <c r="F12" s="5">
        <f>'Analytical balancing'!AQ189</f>
        <v>78.740675509934221</v>
      </c>
      <c r="G12" s="5">
        <f>'Analytical balancing'!AP243</f>
        <v>87.435411212719544</v>
      </c>
      <c r="H12" s="5">
        <f>Scaling!AZ30</f>
        <v>50.514786042443475</v>
      </c>
      <c r="J12" s="5">
        <v>0</v>
      </c>
      <c r="K12" s="5">
        <v>68.724233213197579</v>
      </c>
      <c r="L12" s="5">
        <v>68.724233213197536</v>
      </c>
      <c r="M12" s="5">
        <v>61.306101450764835</v>
      </c>
      <c r="N12" s="5">
        <v>68.724233213197564</v>
      </c>
      <c r="O12" s="5">
        <f>Scaling!BE30</f>
        <v>39.704621829360576</v>
      </c>
      <c r="Q12" s="7">
        <v>0.78600000000000003</v>
      </c>
      <c r="R12" s="7">
        <v>0.78600000000000003</v>
      </c>
      <c r="S12" s="7">
        <v>0.7785823661498843</v>
      </c>
      <c r="T12" s="7">
        <v>0.7785823661498843</v>
      </c>
      <c r="U12" s="7">
        <v>0.78600000000000003</v>
      </c>
      <c r="V12" s="7">
        <f>Scaling!BD30</f>
        <v>0.78600000000000003</v>
      </c>
    </row>
    <row r="13" spans="1:22" x14ac:dyDescent="0.25">
      <c r="A13" s="1"/>
      <c r="B13" s="1" t="s">
        <v>6</v>
      </c>
      <c r="C13" s="5">
        <f>'Analytical balancing'!Q17</f>
        <v>0</v>
      </c>
      <c r="D13" s="5">
        <f>'Analytical balancing'!AY96</f>
        <v>0</v>
      </c>
      <c r="E13" s="5">
        <f>'Analytical balancing'!AQ145</f>
        <v>0</v>
      </c>
      <c r="F13" s="5">
        <f>'Analytical balancing'!AQ190</f>
        <v>0</v>
      </c>
      <c r="G13" s="5">
        <f>'Analytical balancing'!AP244</f>
        <v>0</v>
      </c>
      <c r="H13" s="5">
        <f>Scaling!AZ31</f>
        <v>0</v>
      </c>
      <c r="J13" s="5">
        <v>0</v>
      </c>
      <c r="K13" s="5">
        <v>0</v>
      </c>
      <c r="L13" s="5">
        <v>0</v>
      </c>
      <c r="M13" s="5">
        <v>0</v>
      </c>
      <c r="N13" s="5">
        <v>0</v>
      </c>
      <c r="O13" s="5">
        <f>Scaling!BE31</f>
        <v>0</v>
      </c>
      <c r="Q13" s="7">
        <v>0.1789</v>
      </c>
      <c r="R13" s="7">
        <v>0.1789</v>
      </c>
      <c r="S13" s="7">
        <v>0</v>
      </c>
      <c r="T13" s="7">
        <v>0</v>
      </c>
      <c r="U13" s="7">
        <v>0</v>
      </c>
      <c r="V13" s="7">
        <f>Scaling!BD31</f>
        <v>0.13878975950349107</v>
      </c>
    </row>
    <row r="14" spans="1:22" x14ac:dyDescent="0.25">
      <c r="A14" s="1"/>
      <c r="B14" s="1" t="s">
        <v>7</v>
      </c>
      <c r="C14" s="5">
        <f>'Analytical balancing'!Q18</f>
        <v>200</v>
      </c>
      <c r="D14" s="5">
        <f>'Analytical balancing'!AY97</f>
        <v>202.22773050413312</v>
      </c>
      <c r="E14" s="5">
        <f>'Analytical balancing'!AQ146</f>
        <v>213.66297286624359</v>
      </c>
      <c r="F14" s="5">
        <f>'Analytical balancing'!AQ191</f>
        <v>190.60007334202584</v>
      </c>
      <c r="G14" s="5">
        <f>'Analytical balancing'!AP245</f>
        <v>202.22773050413312</v>
      </c>
      <c r="H14" s="5">
        <f>Scaling!AZ32</f>
        <v>200.81678265974165</v>
      </c>
      <c r="J14" s="5">
        <v>70</v>
      </c>
      <c r="K14" s="5">
        <v>70.779705676446582</v>
      </c>
      <c r="L14" s="5">
        <v>70.779705676446582</v>
      </c>
      <c r="M14" s="5">
        <v>63.13970507890977</v>
      </c>
      <c r="N14" s="5">
        <v>70.779705676446582</v>
      </c>
      <c r="O14" s="5">
        <f>Scaling!BE32</f>
        <v>70.285873930909574</v>
      </c>
      <c r="Q14" s="7">
        <v>0.35</v>
      </c>
      <c r="R14" s="7">
        <v>0.35</v>
      </c>
      <c r="S14" s="7">
        <v>0.3312679999110365</v>
      </c>
      <c r="T14" s="7">
        <v>0.3312679999110365</v>
      </c>
      <c r="U14" s="7">
        <v>0.35</v>
      </c>
      <c r="V14" s="7">
        <f>Scaling!BD32</f>
        <v>0.35</v>
      </c>
    </row>
    <row r="15" spans="1:22" x14ac:dyDescent="0.25">
      <c r="A15" s="1"/>
      <c r="B15" s="1" t="s">
        <v>8</v>
      </c>
      <c r="C15" s="5">
        <f>'Analytical balancing'!Q19</f>
        <v>470</v>
      </c>
      <c r="D15" s="5">
        <f>'Analytical balancing'!AY98</f>
        <v>494.43077786199331</v>
      </c>
      <c r="E15" s="5">
        <f>'Analytical balancing'!AQ147</f>
        <v>516.3143370261331</v>
      </c>
      <c r="F15" s="5">
        <f>'Analytical balancing'!AQ192</f>
        <v>460.58308177864001</v>
      </c>
      <c r="G15" s="5">
        <f>'Analytical balancing'!AP246</f>
        <v>494.43077786199336</v>
      </c>
      <c r="H15" s="5">
        <f>Scaling!AZ33</f>
        <v>478.95738316850009</v>
      </c>
      <c r="J15" s="5">
        <v>220</v>
      </c>
      <c r="K15" s="5">
        <v>231.43568325455007</v>
      </c>
      <c r="L15" s="5">
        <v>231.43568325454999</v>
      </c>
      <c r="M15" s="5">
        <v>206.45438753627047</v>
      </c>
      <c r="N15" s="5">
        <v>231.43568325455016</v>
      </c>
      <c r="O15" s="5">
        <f>Scaling!BE33</f>
        <v>224.19281765334048</v>
      </c>
      <c r="Q15" s="7">
        <v>0.46808510638297873</v>
      </c>
      <c r="R15" s="7">
        <v>0.46808510638297873</v>
      </c>
      <c r="S15" s="7">
        <v>0.44824570355255489</v>
      </c>
      <c r="T15" s="7">
        <v>0.448245703552555</v>
      </c>
      <c r="U15" s="7">
        <v>0.46808510638297884</v>
      </c>
      <c r="V15" s="7">
        <f>Scaling!BD33</f>
        <v>0.46808510638297873</v>
      </c>
    </row>
    <row r="19" spans="1:16" ht="18.75" x14ac:dyDescent="0.3">
      <c r="A19" s="8" t="s">
        <v>111</v>
      </c>
    </row>
    <row r="21" spans="1:16" ht="19.5" x14ac:dyDescent="0.3">
      <c r="A21" s="11" t="s">
        <v>29</v>
      </c>
      <c r="B21" s="1"/>
      <c r="C21" s="1" t="s">
        <v>1</v>
      </c>
      <c r="D21" s="1"/>
      <c r="E21" s="1"/>
      <c r="F21" s="1"/>
      <c r="G21" s="1"/>
      <c r="H21" s="1"/>
      <c r="I21" s="1" t="s">
        <v>2</v>
      </c>
      <c r="J21" s="1"/>
      <c r="K21" s="1"/>
      <c r="L21" s="1"/>
      <c r="M21" s="1"/>
      <c r="N21" s="1"/>
      <c r="O21" s="1"/>
      <c r="P21" s="1"/>
    </row>
    <row r="22" spans="1:16" x14ac:dyDescent="0.25">
      <c r="A22" s="1"/>
      <c r="C22" s="1" t="s">
        <v>3</v>
      </c>
      <c r="D22" s="1" t="s">
        <v>4</v>
      </c>
      <c r="E22" s="1" t="s">
        <v>5</v>
      </c>
      <c r="F22" s="1" t="s">
        <v>6</v>
      </c>
      <c r="G22" s="1" t="s">
        <v>7</v>
      </c>
      <c r="H22" s="1" t="s">
        <v>8</v>
      </c>
      <c r="I22" s="1" t="s">
        <v>3</v>
      </c>
      <c r="J22" s="1" t="s">
        <v>4</v>
      </c>
      <c r="K22" s="1" t="s">
        <v>5</v>
      </c>
      <c r="L22" s="1" t="s">
        <v>6</v>
      </c>
      <c r="M22" s="1" t="s">
        <v>7</v>
      </c>
      <c r="N22" s="1" t="s">
        <v>8</v>
      </c>
      <c r="O22" s="1"/>
      <c r="P22" s="1"/>
    </row>
    <row r="23" spans="1:16" x14ac:dyDescent="0.25">
      <c r="A23" s="1" t="s">
        <v>1</v>
      </c>
      <c r="B23" s="1" t="s">
        <v>3</v>
      </c>
      <c r="C23" s="19">
        <v>0</v>
      </c>
      <c r="D23" s="19">
        <v>0.2</v>
      </c>
      <c r="E23" s="19">
        <v>0</v>
      </c>
      <c r="F23" s="19">
        <v>0</v>
      </c>
      <c r="G23" s="19">
        <v>0.11764705882352941</v>
      </c>
      <c r="H23" s="19">
        <v>0</v>
      </c>
      <c r="I23" s="19">
        <v>0</v>
      </c>
      <c r="J23" s="19">
        <v>0</v>
      </c>
      <c r="K23" s="19">
        <v>0</v>
      </c>
      <c r="L23" s="19">
        <v>0</v>
      </c>
      <c r="M23" s="19">
        <v>0</v>
      </c>
      <c r="N23" s="19">
        <v>0</v>
      </c>
    </row>
    <row r="24" spans="1:16" x14ac:dyDescent="0.25">
      <c r="A24" s="1"/>
      <c r="B24" s="1" t="s">
        <v>4</v>
      </c>
      <c r="C24" s="19">
        <v>0.25</v>
      </c>
      <c r="D24" s="19">
        <v>0.4</v>
      </c>
      <c r="E24" s="19">
        <v>0.08</v>
      </c>
      <c r="F24" s="19">
        <v>0.11899999999999999</v>
      </c>
      <c r="G24" s="19">
        <v>5.8823529411764705E-2</v>
      </c>
      <c r="H24" s="19">
        <v>3.7735849056603772E-2</v>
      </c>
      <c r="I24" s="19">
        <v>0</v>
      </c>
      <c r="J24" s="19">
        <v>0</v>
      </c>
      <c r="K24" s="19">
        <v>0</v>
      </c>
      <c r="L24" s="19">
        <v>0</v>
      </c>
      <c r="M24" s="19">
        <v>0</v>
      </c>
      <c r="N24" s="19">
        <v>0</v>
      </c>
    </row>
    <row r="25" spans="1:16" x14ac:dyDescent="0.25">
      <c r="A25" s="1"/>
      <c r="B25" s="1" t="s">
        <v>5</v>
      </c>
      <c r="C25" s="19">
        <v>0</v>
      </c>
      <c r="D25" s="19">
        <v>0</v>
      </c>
      <c r="E25" s="19">
        <v>0.04</v>
      </c>
      <c r="F25" s="19">
        <v>0</v>
      </c>
      <c r="G25" s="19">
        <v>0</v>
      </c>
      <c r="H25" s="19">
        <v>0</v>
      </c>
      <c r="I25" s="19">
        <v>0</v>
      </c>
      <c r="J25" s="19">
        <v>0</v>
      </c>
      <c r="K25" s="19">
        <v>0</v>
      </c>
      <c r="L25" s="19">
        <v>0</v>
      </c>
      <c r="M25" s="19">
        <v>0</v>
      </c>
      <c r="N25" s="19">
        <v>0</v>
      </c>
    </row>
    <row r="26" spans="1:16" x14ac:dyDescent="0.25">
      <c r="A26" s="1"/>
      <c r="B26" s="1" t="s">
        <v>6</v>
      </c>
      <c r="C26" s="19">
        <v>0.25</v>
      </c>
      <c r="D26" s="19">
        <v>0</v>
      </c>
      <c r="E26" s="19">
        <v>0</v>
      </c>
      <c r="F26" s="19">
        <v>0</v>
      </c>
      <c r="G26" s="19">
        <v>0</v>
      </c>
      <c r="H26" s="19">
        <v>5.6603773584905662E-2</v>
      </c>
      <c r="I26" s="19">
        <v>0.25</v>
      </c>
      <c r="J26" s="19">
        <v>0</v>
      </c>
      <c r="K26" s="19">
        <v>0</v>
      </c>
      <c r="L26" s="19">
        <v>0</v>
      </c>
      <c r="M26" s="19">
        <v>0</v>
      </c>
      <c r="N26" s="19">
        <v>2.1276595744680851E-2</v>
      </c>
    </row>
    <row r="27" spans="1:16" x14ac:dyDescent="0.25">
      <c r="A27" s="1"/>
      <c r="B27" s="1" t="s">
        <v>7</v>
      </c>
      <c r="C27" s="19">
        <v>0</v>
      </c>
      <c r="D27" s="19">
        <v>0</v>
      </c>
      <c r="E27" s="19">
        <v>0</v>
      </c>
      <c r="F27" s="19">
        <v>0</v>
      </c>
      <c r="G27" s="19">
        <v>0.29411764705882354</v>
      </c>
      <c r="H27" s="19">
        <v>0</v>
      </c>
      <c r="I27" s="19">
        <v>0</v>
      </c>
      <c r="J27" s="19">
        <v>0</v>
      </c>
      <c r="K27" s="19">
        <v>0</v>
      </c>
      <c r="L27" s="19">
        <v>0</v>
      </c>
      <c r="M27" s="19">
        <v>0</v>
      </c>
      <c r="N27" s="19">
        <v>0</v>
      </c>
    </row>
    <row r="28" spans="1:16" x14ac:dyDescent="0.25">
      <c r="A28" s="1"/>
      <c r="B28" s="1" t="s">
        <v>8</v>
      </c>
      <c r="C28" s="19">
        <v>0</v>
      </c>
      <c r="D28" s="19">
        <v>0</v>
      </c>
      <c r="E28" s="19">
        <v>0</v>
      </c>
      <c r="F28" s="19">
        <v>0.63</v>
      </c>
      <c r="G28" s="19">
        <v>0.23529411764705882</v>
      </c>
      <c r="H28" s="19">
        <v>0.37735849056603776</v>
      </c>
      <c r="I28" s="19">
        <v>0.25</v>
      </c>
      <c r="J28" s="19">
        <v>0</v>
      </c>
      <c r="K28" s="19">
        <v>0</v>
      </c>
      <c r="L28" s="19">
        <v>0</v>
      </c>
      <c r="M28" s="19">
        <v>0.1</v>
      </c>
      <c r="N28" s="19">
        <v>0.10638297872340426</v>
      </c>
    </row>
    <row r="29" spans="1:16" x14ac:dyDescent="0.25">
      <c r="A29" s="1" t="s">
        <v>2</v>
      </c>
      <c r="B29" s="1" t="s">
        <v>3</v>
      </c>
      <c r="C29" s="19">
        <v>0</v>
      </c>
      <c r="D29" s="19">
        <v>0</v>
      </c>
      <c r="E29" s="19">
        <v>0</v>
      </c>
      <c r="F29" s="19">
        <v>0</v>
      </c>
      <c r="G29" s="19">
        <v>0</v>
      </c>
      <c r="H29" s="19">
        <v>0</v>
      </c>
      <c r="I29" s="19">
        <v>0.125</v>
      </c>
      <c r="J29" s="19">
        <v>0.15789473684210525</v>
      </c>
      <c r="K29" s="19">
        <v>0</v>
      </c>
      <c r="L29" s="19">
        <v>0</v>
      </c>
      <c r="M29" s="19">
        <v>0.1</v>
      </c>
      <c r="N29" s="19">
        <v>0</v>
      </c>
    </row>
    <row r="30" spans="1:16" x14ac:dyDescent="0.25">
      <c r="A30" s="1"/>
      <c r="B30" s="1" t="s">
        <v>4</v>
      </c>
      <c r="C30" s="19">
        <v>0</v>
      </c>
      <c r="D30" s="19">
        <v>0</v>
      </c>
      <c r="E30" s="19">
        <v>0</v>
      </c>
      <c r="F30" s="19">
        <v>0</v>
      </c>
      <c r="G30" s="19">
        <v>0</v>
      </c>
      <c r="H30" s="19">
        <v>0</v>
      </c>
      <c r="I30" s="19">
        <v>0.125</v>
      </c>
      <c r="J30" s="19">
        <v>0.31578947368421051</v>
      </c>
      <c r="K30" s="19">
        <v>0.08</v>
      </c>
      <c r="L30" s="19">
        <v>0.03</v>
      </c>
      <c r="M30" s="19">
        <v>0.05</v>
      </c>
      <c r="N30" s="19">
        <v>8.5106382978723402E-2</v>
      </c>
    </row>
    <row r="31" spans="1:16" x14ac:dyDescent="0.25">
      <c r="A31" s="1"/>
      <c r="B31" s="1" t="s">
        <v>5</v>
      </c>
      <c r="C31" s="19">
        <v>0</v>
      </c>
      <c r="D31" s="19">
        <v>0</v>
      </c>
      <c r="E31" s="19">
        <v>0</v>
      </c>
      <c r="F31" s="19">
        <v>0.7</v>
      </c>
      <c r="G31" s="19">
        <v>0</v>
      </c>
      <c r="H31" s="19">
        <v>0</v>
      </c>
      <c r="I31" s="19">
        <v>0</v>
      </c>
      <c r="J31" s="19">
        <v>0</v>
      </c>
      <c r="K31" s="19">
        <v>0.04</v>
      </c>
      <c r="L31" s="19">
        <v>0.39</v>
      </c>
      <c r="M31" s="19">
        <v>0</v>
      </c>
      <c r="N31" s="19">
        <v>0</v>
      </c>
    </row>
    <row r="32" spans="1:16" x14ac:dyDescent="0.25">
      <c r="A32" s="1"/>
      <c r="B32" s="1" t="s">
        <v>6</v>
      </c>
      <c r="C32" s="19">
        <v>0</v>
      </c>
      <c r="D32" s="19">
        <v>0</v>
      </c>
      <c r="E32" s="19">
        <v>0</v>
      </c>
      <c r="F32" s="19">
        <v>0</v>
      </c>
      <c r="G32" s="19">
        <v>0</v>
      </c>
      <c r="H32" s="19">
        <v>0</v>
      </c>
      <c r="I32" s="19">
        <v>0</v>
      </c>
      <c r="J32" s="19">
        <v>0</v>
      </c>
      <c r="K32" s="19">
        <v>0</v>
      </c>
      <c r="L32" s="19">
        <v>0</v>
      </c>
      <c r="M32" s="19">
        <v>0</v>
      </c>
      <c r="N32" s="19">
        <v>0</v>
      </c>
    </row>
    <row r="33" spans="1:59" x14ac:dyDescent="0.25">
      <c r="A33" s="1"/>
      <c r="B33" s="1" t="s">
        <v>7</v>
      </c>
      <c r="C33" s="19">
        <v>0</v>
      </c>
      <c r="D33" s="19">
        <v>0</v>
      </c>
      <c r="E33" s="19">
        <v>0</v>
      </c>
      <c r="F33" s="19">
        <v>0</v>
      </c>
      <c r="G33" s="19">
        <v>0</v>
      </c>
      <c r="H33" s="19">
        <v>0</v>
      </c>
      <c r="I33" s="19">
        <v>0</v>
      </c>
      <c r="J33" s="19">
        <v>0</v>
      </c>
      <c r="K33" s="19">
        <v>0</v>
      </c>
      <c r="L33" s="19">
        <v>0</v>
      </c>
      <c r="M33" s="19">
        <v>0.3</v>
      </c>
      <c r="N33" s="19">
        <v>6.3829787234042548E-2</v>
      </c>
    </row>
    <row r="34" spans="1:59" x14ac:dyDescent="0.25">
      <c r="A34" s="1"/>
      <c r="B34" s="1" t="s">
        <v>8</v>
      </c>
      <c r="C34" s="19">
        <v>0</v>
      </c>
      <c r="D34" s="19">
        <v>0</v>
      </c>
      <c r="E34" s="19">
        <v>9.3999999999999972E-2</v>
      </c>
      <c r="F34" s="19">
        <v>0</v>
      </c>
      <c r="G34" s="19">
        <v>0</v>
      </c>
      <c r="H34" s="19">
        <v>0.13207547169811321</v>
      </c>
      <c r="I34" s="19">
        <v>0</v>
      </c>
      <c r="J34" s="19">
        <v>0.10526315789473684</v>
      </c>
      <c r="K34" s="19">
        <v>9.3999999999999972E-2</v>
      </c>
      <c r="L34" s="19">
        <v>0.69009999999999994</v>
      </c>
      <c r="M34" s="19">
        <v>0.1</v>
      </c>
      <c r="N34" s="19">
        <v>0.25531914893617019</v>
      </c>
    </row>
    <row r="36" spans="1:59" x14ac:dyDescent="0.25">
      <c r="AH36" s="1" t="s">
        <v>122</v>
      </c>
      <c r="AV36" s="1" t="s">
        <v>123</v>
      </c>
    </row>
    <row r="38" spans="1:59" x14ac:dyDescent="0.25">
      <c r="A38" s="1" t="s">
        <v>44</v>
      </c>
      <c r="C38" s="1" t="s">
        <v>1</v>
      </c>
      <c r="D38" s="1"/>
      <c r="E38" s="1"/>
      <c r="F38" s="1"/>
      <c r="G38" s="1"/>
      <c r="H38" s="1"/>
      <c r="I38" s="1" t="s">
        <v>2</v>
      </c>
      <c r="J38" s="1"/>
      <c r="K38" s="1"/>
      <c r="L38" s="1"/>
      <c r="M38" s="1"/>
      <c r="N38" s="1"/>
      <c r="Q38" s="1" t="s">
        <v>112</v>
      </c>
      <c r="S38" s="1" t="s">
        <v>1</v>
      </c>
      <c r="T38" s="1"/>
      <c r="U38" s="1"/>
      <c r="V38" s="1"/>
      <c r="W38" s="1"/>
      <c r="X38" s="1"/>
      <c r="Y38" s="1" t="s">
        <v>2</v>
      </c>
      <c r="Z38" s="1"/>
      <c r="AA38" s="1"/>
      <c r="AB38" s="1"/>
      <c r="AC38" s="1"/>
      <c r="AD38" s="1"/>
      <c r="AH38" s="1" t="s">
        <v>1</v>
      </c>
      <c r="AI38" s="1"/>
      <c r="AJ38" s="1"/>
      <c r="AK38" s="1"/>
      <c r="AL38" s="1"/>
      <c r="AM38" s="1"/>
      <c r="AN38" s="1" t="s">
        <v>2</v>
      </c>
      <c r="AO38" s="1"/>
      <c r="AP38" s="1"/>
      <c r="AQ38" s="1"/>
      <c r="AR38" s="1"/>
      <c r="AS38" s="1"/>
      <c r="AV38" s="1" t="s">
        <v>1</v>
      </c>
      <c r="AW38" s="1"/>
      <c r="AX38" s="1"/>
      <c r="AY38" s="1"/>
      <c r="AZ38" s="1"/>
      <c r="BA38" s="1"/>
      <c r="BB38" s="1" t="s">
        <v>2</v>
      </c>
      <c r="BC38" s="1"/>
      <c r="BD38" s="1"/>
      <c r="BE38" s="1"/>
      <c r="BF38" s="1"/>
      <c r="BG38" s="1"/>
    </row>
    <row r="39" spans="1:59" x14ac:dyDescent="0.25">
      <c r="A39" s="1"/>
      <c r="B39" s="1"/>
      <c r="C39" s="1" t="s">
        <v>3</v>
      </c>
      <c r="D39" s="1" t="s">
        <v>4</v>
      </c>
      <c r="E39" s="1" t="s">
        <v>5</v>
      </c>
      <c r="F39" s="1" t="s">
        <v>6</v>
      </c>
      <c r="G39" s="1" t="s">
        <v>7</v>
      </c>
      <c r="H39" s="1" t="s">
        <v>8</v>
      </c>
      <c r="I39" s="1" t="s">
        <v>3</v>
      </c>
      <c r="J39" s="1" t="s">
        <v>4</v>
      </c>
      <c r="K39" s="1" t="s">
        <v>5</v>
      </c>
      <c r="L39" s="1" t="s">
        <v>6</v>
      </c>
      <c r="M39" s="1" t="s">
        <v>7</v>
      </c>
      <c r="N39" s="1" t="s">
        <v>8</v>
      </c>
      <c r="Q39" s="1"/>
      <c r="R39" s="1"/>
      <c r="S39" s="1" t="s">
        <v>3</v>
      </c>
      <c r="T39" s="1" t="s">
        <v>4</v>
      </c>
      <c r="U39" s="1" t="s">
        <v>5</v>
      </c>
      <c r="V39" s="1" t="s">
        <v>6</v>
      </c>
      <c r="W39" s="1" t="s">
        <v>7</v>
      </c>
      <c r="X39" s="1" t="s">
        <v>8</v>
      </c>
      <c r="Y39" s="1" t="s">
        <v>3</v>
      </c>
      <c r="Z39" s="1" t="s">
        <v>4</v>
      </c>
      <c r="AA39" s="1" t="s">
        <v>5</v>
      </c>
      <c r="AB39" s="1" t="s">
        <v>6</v>
      </c>
      <c r="AC39" s="1" t="s">
        <v>7</v>
      </c>
      <c r="AD39" s="1" t="s">
        <v>8</v>
      </c>
      <c r="AH39" s="1" t="s">
        <v>3</v>
      </c>
      <c r="AI39" s="1" t="s">
        <v>4</v>
      </c>
      <c r="AJ39" s="1" t="s">
        <v>5</v>
      </c>
      <c r="AK39" s="1" t="s">
        <v>6</v>
      </c>
      <c r="AL39" s="1" t="s">
        <v>7</v>
      </c>
      <c r="AM39" s="1" t="s">
        <v>8</v>
      </c>
      <c r="AN39" s="1" t="s">
        <v>3</v>
      </c>
      <c r="AO39" s="1" t="s">
        <v>4</v>
      </c>
      <c r="AP39" s="1" t="s">
        <v>5</v>
      </c>
      <c r="AQ39" s="1" t="s">
        <v>6</v>
      </c>
      <c r="AR39" s="1" t="s">
        <v>7</v>
      </c>
      <c r="AS39" s="1" t="s">
        <v>8</v>
      </c>
      <c r="AV39" s="1" t="s">
        <v>3</v>
      </c>
      <c r="AW39" s="1" t="s">
        <v>4</v>
      </c>
      <c r="AX39" s="1" t="s">
        <v>5</v>
      </c>
      <c r="AY39" s="1" t="s">
        <v>6</v>
      </c>
      <c r="AZ39" s="1" t="s">
        <v>7</v>
      </c>
      <c r="BA39" s="1" t="s">
        <v>8</v>
      </c>
      <c r="BB39" s="1" t="s">
        <v>3</v>
      </c>
      <c r="BC39" s="1" t="s">
        <v>4</v>
      </c>
      <c r="BD39" s="1" t="s">
        <v>5</v>
      </c>
      <c r="BE39" s="1" t="s">
        <v>6</v>
      </c>
      <c r="BF39" s="1" t="s">
        <v>7</v>
      </c>
      <c r="BG39" s="1" t="s">
        <v>8</v>
      </c>
    </row>
    <row r="40" spans="1:59" x14ac:dyDescent="0.25">
      <c r="A40" s="1" t="s">
        <v>1</v>
      </c>
      <c r="B40" s="1" t="s">
        <v>3</v>
      </c>
      <c r="C40">
        <v>0</v>
      </c>
      <c r="D40">
        <v>0.22492181398794736</v>
      </c>
      <c r="E40">
        <v>0</v>
      </c>
      <c r="F40">
        <v>0</v>
      </c>
      <c r="G40">
        <v>0.13243923590982376</v>
      </c>
      <c r="H40">
        <v>0</v>
      </c>
      <c r="I40">
        <v>0</v>
      </c>
      <c r="J40">
        <v>0</v>
      </c>
      <c r="K40">
        <v>0</v>
      </c>
      <c r="L40">
        <v>0</v>
      </c>
      <c r="M40">
        <v>0</v>
      </c>
      <c r="N40">
        <v>0</v>
      </c>
      <c r="Q40" s="1" t="s">
        <v>1</v>
      </c>
      <c r="R40" s="1" t="s">
        <v>3</v>
      </c>
      <c r="S40" s="19">
        <f>C40-C23</f>
        <v>0</v>
      </c>
      <c r="T40" s="19">
        <f t="shared" ref="T40:AD51" si="0">D40-D23</f>
        <v>2.492181398794735E-2</v>
      </c>
      <c r="U40" s="19">
        <f t="shared" si="0"/>
        <v>0</v>
      </c>
      <c r="V40" s="19">
        <f t="shared" si="0"/>
        <v>0</v>
      </c>
      <c r="W40" s="19">
        <f t="shared" si="0"/>
        <v>1.479217708629435E-2</v>
      </c>
      <c r="X40" s="19">
        <f t="shared" si="0"/>
        <v>0</v>
      </c>
      <c r="Y40" s="19">
        <f t="shared" si="0"/>
        <v>0</v>
      </c>
      <c r="Z40" s="19">
        <f t="shared" si="0"/>
        <v>0</v>
      </c>
      <c r="AA40" s="19">
        <f t="shared" si="0"/>
        <v>0</v>
      </c>
      <c r="AB40" s="19">
        <f t="shared" si="0"/>
        <v>0</v>
      </c>
      <c r="AC40" s="19">
        <f t="shared" si="0"/>
        <v>0</v>
      </c>
      <c r="AD40" s="19">
        <f t="shared" si="0"/>
        <v>0</v>
      </c>
      <c r="AH40">
        <f>'Analytical balancing'!$S136/'Analytical balancing'!AL$101</f>
        <v>1</v>
      </c>
      <c r="AI40">
        <f>'Analytical balancing'!$S136/'Analytical balancing'!AM$101</f>
        <v>1.1246090699397366</v>
      </c>
      <c r="AJ40">
        <f>'Analytical balancing'!$S136/'Analytical balancing'!AN$101</f>
        <v>1.1876102545220468</v>
      </c>
      <c r="AK40">
        <f>'Analytical balancing'!$S136/'Analytical balancing'!AO$101</f>
        <v>0.69290058355332995</v>
      </c>
      <c r="AL40">
        <f>'Analytical balancing'!$S136/'Analytical balancing'!AP$101</f>
        <v>1.125733505233502</v>
      </c>
      <c r="AM40">
        <f>'Analytical balancing'!$S136/'Analytical balancing'!AQ$101</f>
        <v>1.1106376992857658</v>
      </c>
      <c r="AN40">
        <f>'Analytical balancing'!$S136/'Analytical balancing'!AR$101</f>
        <v>0.96677917993217866</v>
      </c>
      <c r="AO40">
        <f>'Analytical balancing'!$S136/'Analytical balancing'!AS$101</f>
        <v>1.1289756394997448</v>
      </c>
      <c r="AP40">
        <f>'Analytical balancing'!$S136/'Analytical balancing'!AT$101</f>
        <v>1.1880146150047994</v>
      </c>
      <c r="AQ40">
        <f>'Analytical balancing'!$S136/'Analytical balancing'!AU$101</f>
        <v>0.90506878909854849</v>
      </c>
      <c r="AR40">
        <f>'Analytical balancing'!$S136/'Analytical balancing'!AV$101</f>
        <v>1.1351446518902635</v>
      </c>
      <c r="AS40">
        <f>'Analytical balancing'!$S136/'Analytical balancing'!AW$101</f>
        <v>1.1485002095364141</v>
      </c>
      <c r="AV40">
        <f>(AH40-1)*C23</f>
        <v>0</v>
      </c>
      <c r="AW40">
        <f t="shared" ref="AW40:BG51" si="1">AI40*D23</f>
        <v>0.22492181398794733</v>
      </c>
      <c r="AX40">
        <f t="shared" si="1"/>
        <v>0</v>
      </c>
      <c r="AY40">
        <f t="shared" si="1"/>
        <v>0</v>
      </c>
      <c r="AZ40">
        <f t="shared" si="1"/>
        <v>0.13243923590982376</v>
      </c>
      <c r="BA40">
        <f t="shared" si="1"/>
        <v>0</v>
      </c>
      <c r="BB40">
        <f t="shared" si="1"/>
        <v>0</v>
      </c>
      <c r="BC40">
        <f t="shared" si="1"/>
        <v>0</v>
      </c>
      <c r="BD40">
        <f t="shared" si="1"/>
        <v>0</v>
      </c>
      <c r="BE40">
        <f t="shared" si="1"/>
        <v>0</v>
      </c>
      <c r="BF40">
        <f t="shared" si="1"/>
        <v>0</v>
      </c>
      <c r="BG40">
        <f t="shared" si="1"/>
        <v>0</v>
      </c>
    </row>
    <row r="41" spans="1:59" x14ac:dyDescent="0.25">
      <c r="A41" s="1"/>
      <c r="B41" s="1" t="s">
        <v>4</v>
      </c>
      <c r="C41">
        <v>0.22229946981789547</v>
      </c>
      <c r="D41">
        <v>0.4</v>
      </c>
      <c r="E41">
        <v>8.4481641577775018E-2</v>
      </c>
      <c r="F41">
        <v>7.3318961803557847E-2</v>
      </c>
      <c r="G41">
        <v>5.8882343851682006E-2</v>
      </c>
      <c r="H41">
        <v>3.7267044786564979E-2</v>
      </c>
      <c r="I41">
        <v>0</v>
      </c>
      <c r="J41">
        <v>0</v>
      </c>
      <c r="K41">
        <v>0</v>
      </c>
      <c r="L41">
        <v>0</v>
      </c>
      <c r="M41">
        <v>0</v>
      </c>
      <c r="N41">
        <v>0</v>
      </c>
      <c r="Q41" s="1"/>
      <c r="R41" s="1" t="s">
        <v>4</v>
      </c>
      <c r="S41" s="19">
        <f t="shared" ref="S41:S51" si="2">C41-C24</f>
        <v>-2.7700530182104527E-2</v>
      </c>
      <c r="T41" s="19">
        <f t="shared" si="0"/>
        <v>0</v>
      </c>
      <c r="U41" s="19">
        <f t="shared" si="0"/>
        <v>4.4816415777750168E-3</v>
      </c>
      <c r="V41" s="19">
        <f t="shared" si="0"/>
        <v>-4.5681038196442147E-2</v>
      </c>
      <c r="W41" s="19">
        <f t="shared" si="0"/>
        <v>5.8814439917301287E-5</v>
      </c>
      <c r="X41" s="19">
        <f t="shared" si="0"/>
        <v>-4.6880427003879316E-4</v>
      </c>
      <c r="Y41" s="19">
        <f t="shared" si="0"/>
        <v>0</v>
      </c>
      <c r="Z41" s="19">
        <f t="shared" si="0"/>
        <v>0</v>
      </c>
      <c r="AA41" s="19">
        <f t="shared" si="0"/>
        <v>0</v>
      </c>
      <c r="AB41" s="19">
        <f t="shared" si="0"/>
        <v>0</v>
      </c>
      <c r="AC41" s="19">
        <f t="shared" si="0"/>
        <v>0</v>
      </c>
      <c r="AD41" s="19">
        <f t="shared" si="0"/>
        <v>0</v>
      </c>
      <c r="AH41">
        <f>'Analytical balancing'!$S137/'Analytical balancing'!AL$101</f>
        <v>0.88919787927158189</v>
      </c>
      <c r="AI41">
        <f>'Analytical balancing'!$S137/'Analytical balancing'!AM$101</f>
        <v>1</v>
      </c>
      <c r="AJ41">
        <f>'Analytical balancing'!$S137/'Analytical balancing'!AN$101</f>
        <v>1.0560205197221875</v>
      </c>
      <c r="AK41">
        <f>'Analytical balancing'!$S137/'Analytical balancing'!AO$101</f>
        <v>0.61612572944166255</v>
      </c>
      <c r="AL41">
        <f>'Analytical balancing'!$S137/'Analytical balancing'!AP$101</f>
        <v>1.0009998454785942</v>
      </c>
      <c r="AM41">
        <f>'Analytical balancing'!$S137/'Analytical balancing'!AQ$101</f>
        <v>0.98757668684397182</v>
      </c>
      <c r="AN41">
        <f>'Analytical balancing'!$S137/'Analytical balancing'!AR$101</f>
        <v>0.85965799651961228</v>
      </c>
      <c r="AO41">
        <f>'Analytical balancing'!$S137/'Analytical balancing'!AS$101</f>
        <v>1.003882744392451</v>
      </c>
      <c r="AP41">
        <f>'Analytical balancing'!$S137/'Analytical balancing'!AT$101</f>
        <v>1.0563800762059123</v>
      </c>
      <c r="AQ41">
        <f>'Analytical balancing'!$S137/'Analytical balancing'!AU$101</f>
        <v>0.80478524786132788</v>
      </c>
      <c r="AR41">
        <f>'Analytical balancing'!$S137/'Analytical balancing'!AV$101</f>
        <v>1.0093682171273004</v>
      </c>
      <c r="AS41">
        <f>'Analytical balancing'!$S137/'Analytical balancing'!AW$101</f>
        <v>1.0212439506627469</v>
      </c>
      <c r="AV41">
        <f t="shared" ref="AV41:AV51" si="3">AH41*C24</f>
        <v>0.22229946981789547</v>
      </c>
      <c r="AW41">
        <f t="shared" si="1"/>
        <v>0.4</v>
      </c>
      <c r="AX41">
        <f t="shared" si="1"/>
        <v>8.4481641577775005E-2</v>
      </c>
      <c r="AY41">
        <f t="shared" si="1"/>
        <v>7.3318961803557833E-2</v>
      </c>
      <c r="AZ41">
        <f t="shared" si="1"/>
        <v>5.8882343851682013E-2</v>
      </c>
      <c r="BA41">
        <f t="shared" si="1"/>
        <v>3.7267044786564972E-2</v>
      </c>
      <c r="BB41">
        <f t="shared" si="1"/>
        <v>0</v>
      </c>
      <c r="BC41">
        <f t="shared" si="1"/>
        <v>0</v>
      </c>
      <c r="BD41">
        <f t="shared" si="1"/>
        <v>0</v>
      </c>
      <c r="BE41">
        <f t="shared" si="1"/>
        <v>0</v>
      </c>
      <c r="BF41">
        <f t="shared" si="1"/>
        <v>0</v>
      </c>
      <c r="BG41">
        <f t="shared" si="1"/>
        <v>0</v>
      </c>
    </row>
    <row r="42" spans="1:59" x14ac:dyDescent="0.25">
      <c r="A42" s="1"/>
      <c r="B42" s="1" t="s">
        <v>5</v>
      </c>
      <c r="C42">
        <v>0</v>
      </c>
      <c r="D42">
        <v>0</v>
      </c>
      <c r="E42">
        <v>4.0000000000000015E-2</v>
      </c>
      <c r="F42">
        <v>0</v>
      </c>
      <c r="G42">
        <v>0</v>
      </c>
      <c r="H42">
        <v>0</v>
      </c>
      <c r="I42">
        <v>0</v>
      </c>
      <c r="J42">
        <v>0</v>
      </c>
      <c r="K42">
        <v>0</v>
      </c>
      <c r="L42">
        <v>0</v>
      </c>
      <c r="M42">
        <v>0</v>
      </c>
      <c r="N42">
        <v>0</v>
      </c>
      <c r="Q42" s="1"/>
      <c r="R42" s="1" t="s">
        <v>5</v>
      </c>
      <c r="S42" s="19">
        <f t="shared" si="2"/>
        <v>0</v>
      </c>
      <c r="T42" s="19">
        <f t="shared" si="0"/>
        <v>0</v>
      </c>
      <c r="U42" s="19">
        <f t="shared" si="0"/>
        <v>0</v>
      </c>
      <c r="V42" s="19">
        <f t="shared" si="0"/>
        <v>0</v>
      </c>
      <c r="W42" s="19">
        <f t="shared" si="0"/>
        <v>0</v>
      </c>
      <c r="X42" s="19">
        <f t="shared" si="0"/>
        <v>0</v>
      </c>
      <c r="Y42" s="19">
        <f t="shared" si="0"/>
        <v>0</v>
      </c>
      <c r="Z42" s="19">
        <f t="shared" si="0"/>
        <v>0</v>
      </c>
      <c r="AA42" s="19">
        <f t="shared" si="0"/>
        <v>0</v>
      </c>
      <c r="AB42" s="19">
        <f t="shared" si="0"/>
        <v>0</v>
      </c>
      <c r="AC42" s="19">
        <f t="shared" si="0"/>
        <v>0</v>
      </c>
      <c r="AD42" s="19">
        <f t="shared" si="0"/>
        <v>0</v>
      </c>
      <c r="AH42">
        <f>'Analytical balancing'!$S138/'Analytical balancing'!AL$101</f>
        <v>0.84202708438421969</v>
      </c>
      <c r="AI42">
        <f>'Analytical balancing'!$S138/'Analytical balancing'!AM$101</f>
        <v>0.94695129623340546</v>
      </c>
      <c r="AJ42">
        <f>'Analytical balancing'!$S138/'Analytical balancing'!AN$101</f>
        <v>1</v>
      </c>
      <c r="AK42">
        <f>'Analytical balancing'!$S138/'Analytical balancing'!AO$101</f>
        <v>0.58344105813753477</v>
      </c>
      <c r="AL42">
        <f>'Analytical balancing'!$S138/'Analytical balancing'!AP$101</f>
        <v>0.94789810120539342</v>
      </c>
      <c r="AM42">
        <f>'Analytical balancing'!$S138/'Analytical balancing'!AQ$101</f>
        <v>0.93518702373679108</v>
      </c>
      <c r="AN42">
        <f>'Analytical balancing'!$S138/'Analytical balancing'!AR$101</f>
        <v>0.81405425412165922</v>
      </c>
      <c r="AO42">
        <f>'Analytical balancing'!$S138/'Analytical balancing'!AS$101</f>
        <v>0.95062806606877992</v>
      </c>
      <c r="AP42">
        <f>'Analytical balancing'!$S138/'Analytical balancing'!AT$101</f>
        <v>1.0003404824783324</v>
      </c>
      <c r="AQ42">
        <f>'Analytical balancing'!$S138/'Analytical balancing'!AU$101</f>
        <v>0.76209243365180701</v>
      </c>
      <c r="AR42">
        <f>'Analytical balancing'!$S138/'Analytical balancing'!AV$101</f>
        <v>0.95582254158549862</v>
      </c>
      <c r="AS42">
        <f>'Analytical balancing'!$S138/'Analytical balancing'!AW$101</f>
        <v>0.96706828285061219</v>
      </c>
      <c r="AV42">
        <f t="shared" si="3"/>
        <v>0</v>
      </c>
      <c r="AW42">
        <f t="shared" si="1"/>
        <v>0</v>
      </c>
      <c r="AX42">
        <f t="shared" si="1"/>
        <v>0.04</v>
      </c>
      <c r="AY42">
        <f t="shared" si="1"/>
        <v>0</v>
      </c>
      <c r="AZ42">
        <f t="shared" si="1"/>
        <v>0</v>
      </c>
      <c r="BA42">
        <f t="shared" si="1"/>
        <v>0</v>
      </c>
      <c r="BB42">
        <f t="shared" si="1"/>
        <v>0</v>
      </c>
      <c r="BC42">
        <f t="shared" si="1"/>
        <v>0</v>
      </c>
      <c r="BD42">
        <f t="shared" si="1"/>
        <v>0</v>
      </c>
      <c r="BE42">
        <f t="shared" si="1"/>
        <v>0</v>
      </c>
      <c r="BF42">
        <f t="shared" si="1"/>
        <v>0</v>
      </c>
      <c r="BG42">
        <f t="shared" si="1"/>
        <v>0</v>
      </c>
    </row>
    <row r="43" spans="1:59" x14ac:dyDescent="0.25">
      <c r="A43" s="1"/>
      <c r="B43" s="1" t="s">
        <v>6</v>
      </c>
      <c r="C43">
        <v>0.36080212072841822</v>
      </c>
      <c r="D43">
        <v>0</v>
      </c>
      <c r="E43">
        <v>0</v>
      </c>
      <c r="F43">
        <v>0</v>
      </c>
      <c r="G43">
        <v>0</v>
      </c>
      <c r="H43">
        <v>9.0729155606770334E-2</v>
      </c>
      <c r="I43">
        <v>0.34881597839561101</v>
      </c>
      <c r="J43">
        <v>0</v>
      </c>
      <c r="K43">
        <v>0</v>
      </c>
      <c r="L43">
        <v>0</v>
      </c>
      <c r="M43">
        <v>0</v>
      </c>
      <c r="N43">
        <v>3.5266494575129433E-2</v>
      </c>
      <c r="Q43" s="1"/>
      <c r="R43" s="1" t="s">
        <v>6</v>
      </c>
      <c r="S43" s="19">
        <f t="shared" si="2"/>
        <v>0.11080212072841822</v>
      </c>
      <c r="T43" s="19">
        <f t="shared" si="0"/>
        <v>0</v>
      </c>
      <c r="U43" s="19">
        <f t="shared" si="0"/>
        <v>0</v>
      </c>
      <c r="V43" s="19">
        <f t="shared" si="0"/>
        <v>0</v>
      </c>
      <c r="W43" s="19">
        <f t="shared" si="0"/>
        <v>0</v>
      </c>
      <c r="X43" s="19">
        <f t="shared" si="0"/>
        <v>3.4125382021864673E-2</v>
      </c>
      <c r="Y43" s="19">
        <f t="shared" si="0"/>
        <v>9.8815978395611015E-2</v>
      </c>
      <c r="Z43" s="19">
        <f t="shared" si="0"/>
        <v>0</v>
      </c>
      <c r="AA43" s="19">
        <f t="shared" si="0"/>
        <v>0</v>
      </c>
      <c r="AB43" s="19">
        <f t="shared" si="0"/>
        <v>0</v>
      </c>
      <c r="AC43" s="19">
        <f t="shared" si="0"/>
        <v>0</v>
      </c>
      <c r="AD43" s="19">
        <f t="shared" si="0"/>
        <v>1.3989898830448582E-2</v>
      </c>
      <c r="AH43">
        <f>'Analytical balancing'!$S139/'Analytical balancing'!AL$101</f>
        <v>1.4432084829136729</v>
      </c>
      <c r="AI43">
        <f>'Analytical balancing'!$S139/'Analytical balancing'!AM$101</f>
        <v>1.6230453496986841</v>
      </c>
      <c r="AJ43">
        <f>'Analytical balancing'!$S139/'Analytical balancing'!AN$101</f>
        <v>1.713969193721484</v>
      </c>
      <c r="AK43">
        <f>'Analytical balancing'!$S139/'Analytical balancing'!AO$101</f>
        <v>1</v>
      </c>
      <c r="AL43">
        <f>'Analytical balancing'!$S139/'Analytical balancing'!AP$101</f>
        <v>1.6246681442531337</v>
      </c>
      <c r="AM43">
        <f>'Analytical balancing'!$S139/'Analytical balancing'!AQ$101</f>
        <v>1.6028817490529421</v>
      </c>
      <c r="AN43">
        <f>'Analytical balancing'!$S139/'Analytical balancing'!AR$101</f>
        <v>1.3952639135824443</v>
      </c>
      <c r="AO43">
        <f>'Analytical balancing'!$S139/'Analytical balancing'!AS$101</f>
        <v>1.6293472199289203</v>
      </c>
      <c r="AP43">
        <f>'Analytical balancing'!$S139/'Analytical balancing'!AT$101</f>
        <v>1.7145527702003476</v>
      </c>
      <c r="AQ43">
        <f>'Analytical balancing'!$S139/'Analytical balancing'!AU$101</f>
        <v>1.3062029540474311</v>
      </c>
      <c r="AR43">
        <f>'Analytical balancing'!$S139/'Analytical balancing'!AV$101</f>
        <v>1.6382503909421167</v>
      </c>
      <c r="AS43">
        <f>'Analytical balancing'!$S139/'Analytical balancing'!AW$101</f>
        <v>1.6575252450310838</v>
      </c>
      <c r="AV43">
        <f t="shared" si="3"/>
        <v>0.36080212072841822</v>
      </c>
      <c r="AW43">
        <f t="shared" si="1"/>
        <v>0</v>
      </c>
      <c r="AX43">
        <f t="shared" si="1"/>
        <v>0</v>
      </c>
      <c r="AY43">
        <f t="shared" si="1"/>
        <v>0</v>
      </c>
      <c r="AZ43">
        <f t="shared" si="1"/>
        <v>0</v>
      </c>
      <c r="BA43">
        <f t="shared" si="1"/>
        <v>9.0729155606770306E-2</v>
      </c>
      <c r="BB43">
        <f t="shared" si="1"/>
        <v>0.34881597839561107</v>
      </c>
      <c r="BC43">
        <f t="shared" si="1"/>
        <v>0</v>
      </c>
      <c r="BD43">
        <f t="shared" si="1"/>
        <v>0</v>
      </c>
      <c r="BE43">
        <f t="shared" si="1"/>
        <v>0</v>
      </c>
      <c r="BF43">
        <f t="shared" si="1"/>
        <v>0</v>
      </c>
      <c r="BG43">
        <f t="shared" si="1"/>
        <v>3.526649457512944E-2</v>
      </c>
    </row>
    <row r="44" spans="1:59" x14ac:dyDescent="0.25">
      <c r="A44" s="1"/>
      <c r="B44" s="1" t="s">
        <v>7</v>
      </c>
      <c r="C44">
        <v>0</v>
      </c>
      <c r="D44">
        <v>0</v>
      </c>
      <c r="E44">
        <v>0</v>
      </c>
      <c r="F44">
        <v>0</v>
      </c>
      <c r="G44">
        <v>0.29411764705882348</v>
      </c>
      <c r="H44">
        <v>0</v>
      </c>
      <c r="I44">
        <v>0</v>
      </c>
      <c r="J44">
        <v>0</v>
      </c>
      <c r="K44">
        <v>0</v>
      </c>
      <c r="L44">
        <v>0</v>
      </c>
      <c r="M44">
        <v>0</v>
      </c>
      <c r="N44">
        <v>0</v>
      </c>
      <c r="Q44" s="1"/>
      <c r="R44" s="1" t="s">
        <v>7</v>
      </c>
      <c r="S44" s="19">
        <f t="shared" si="2"/>
        <v>0</v>
      </c>
      <c r="T44" s="19">
        <f t="shared" si="0"/>
        <v>0</v>
      </c>
      <c r="U44" s="19">
        <f t="shared" si="0"/>
        <v>0</v>
      </c>
      <c r="V44" s="19">
        <f t="shared" si="0"/>
        <v>0</v>
      </c>
      <c r="W44" s="19">
        <f t="shared" si="0"/>
        <v>0</v>
      </c>
      <c r="X44" s="19">
        <f t="shared" si="0"/>
        <v>0</v>
      </c>
      <c r="Y44" s="19">
        <f t="shared" si="0"/>
        <v>0</v>
      </c>
      <c r="Z44" s="19">
        <f t="shared" si="0"/>
        <v>0</v>
      </c>
      <c r="AA44" s="19">
        <f t="shared" si="0"/>
        <v>0</v>
      </c>
      <c r="AB44" s="19">
        <f t="shared" si="0"/>
        <v>0</v>
      </c>
      <c r="AC44" s="19">
        <f t="shared" si="0"/>
        <v>0</v>
      </c>
      <c r="AD44" s="19">
        <f t="shared" si="0"/>
        <v>0</v>
      </c>
      <c r="AH44">
        <f>'Analytical balancing'!$S140/'Analytical balancing'!AL$101</f>
        <v>0.88830970682761889</v>
      </c>
      <c r="AI44">
        <f>'Analytical balancing'!$S140/'Analytical balancing'!AM$101</f>
        <v>0.99900115321384864</v>
      </c>
      <c r="AJ44">
        <f>'Analytical balancing'!$S140/'Analytical balancing'!AN$101</f>
        <v>1.0549657170199531</v>
      </c>
      <c r="AK44">
        <f>'Analytical balancing'!$S140/'Analytical balancing'!AO$101</f>
        <v>0.61551031423694458</v>
      </c>
      <c r="AL44">
        <f>'Analytical balancing'!$S140/'Analytical balancing'!AP$101</f>
        <v>1</v>
      </c>
      <c r="AM44">
        <f>'Analytical balancing'!$S140/'Analytical balancing'!AQ$101</f>
        <v>0.98659024904423975</v>
      </c>
      <c r="AN44">
        <f>'Analytical balancing'!$S140/'Analytical balancing'!AR$101</f>
        <v>0.85879932989259944</v>
      </c>
      <c r="AO44">
        <f>'Analytical balancing'!$S140/'Analytical balancing'!AS$101</f>
        <v>1.0028800193395417</v>
      </c>
      <c r="AP44">
        <f>'Analytical balancing'!$S140/'Analytical balancing'!AT$101</f>
        <v>1.0553249143618399</v>
      </c>
      <c r="AQ44">
        <f>'Analytical balancing'!$S140/'Analytical balancing'!AU$101</f>
        <v>0.8039813907029596</v>
      </c>
      <c r="AR44">
        <f>'Analytical balancing'!$S140/'Analytical balancing'!AV$101</f>
        <v>1.0083600129275796</v>
      </c>
      <c r="AS44">
        <f>'Analytical balancing'!$S140/'Analytical balancing'!AW$101</f>
        <v>1.0202238844247509</v>
      </c>
      <c r="AV44">
        <f t="shared" si="3"/>
        <v>0</v>
      </c>
      <c r="AW44">
        <f t="shared" si="1"/>
        <v>0</v>
      </c>
      <c r="AX44">
        <f t="shared" si="1"/>
        <v>0</v>
      </c>
      <c r="AY44">
        <f t="shared" si="1"/>
        <v>0</v>
      </c>
      <c r="AZ44">
        <f t="shared" si="1"/>
        <v>0.29411764705882354</v>
      </c>
      <c r="BA44">
        <f t="shared" si="1"/>
        <v>0</v>
      </c>
      <c r="BB44">
        <f t="shared" si="1"/>
        <v>0</v>
      </c>
      <c r="BC44">
        <f t="shared" si="1"/>
        <v>0</v>
      </c>
      <c r="BD44">
        <f t="shared" si="1"/>
        <v>0</v>
      </c>
      <c r="BE44">
        <f t="shared" si="1"/>
        <v>0</v>
      </c>
      <c r="BF44">
        <f t="shared" si="1"/>
        <v>0</v>
      </c>
      <c r="BG44">
        <f t="shared" si="1"/>
        <v>0</v>
      </c>
    </row>
    <row r="45" spans="1:59" x14ac:dyDescent="0.25">
      <c r="A45" s="1"/>
      <c r="B45" s="1" t="s">
        <v>8</v>
      </c>
      <c r="C45">
        <v>0</v>
      </c>
      <c r="D45">
        <v>0</v>
      </c>
      <c r="E45">
        <v>0</v>
      </c>
      <c r="F45">
        <v>0.3930420945726244</v>
      </c>
      <c r="G45">
        <v>0.23849223917933526</v>
      </c>
      <c r="H45">
        <v>0.37735849056603782</v>
      </c>
      <c r="I45">
        <v>0.21761803614128611</v>
      </c>
      <c r="J45">
        <v>0</v>
      </c>
      <c r="K45">
        <v>0</v>
      </c>
      <c r="L45">
        <v>0</v>
      </c>
      <c r="M45">
        <v>0.10220656588735083</v>
      </c>
      <c r="N45">
        <v>0.11000965790510291</v>
      </c>
      <c r="Q45" s="1"/>
      <c r="R45" s="1" t="s">
        <v>8</v>
      </c>
      <c r="S45" s="19">
        <f t="shared" si="2"/>
        <v>0</v>
      </c>
      <c r="T45" s="19">
        <f t="shared" si="0"/>
        <v>0</v>
      </c>
      <c r="U45" s="19">
        <f t="shared" si="0"/>
        <v>0</v>
      </c>
      <c r="V45" s="19">
        <f t="shared" si="0"/>
        <v>-0.2369579054273756</v>
      </c>
      <c r="W45" s="19">
        <f t="shared" si="0"/>
        <v>3.1981215322764434E-3</v>
      </c>
      <c r="X45" s="19">
        <f t="shared" si="0"/>
        <v>0</v>
      </c>
      <c r="Y45" s="19">
        <f t="shared" si="0"/>
        <v>-3.2381963858713891E-2</v>
      </c>
      <c r="Z45" s="19">
        <f t="shared" si="0"/>
        <v>0</v>
      </c>
      <c r="AA45" s="19">
        <f t="shared" si="0"/>
        <v>0</v>
      </c>
      <c r="AB45" s="19">
        <f t="shared" si="0"/>
        <v>0</v>
      </c>
      <c r="AC45" s="19">
        <f t="shared" si="0"/>
        <v>2.2065658873508254E-3</v>
      </c>
      <c r="AD45" s="19">
        <f t="shared" si="0"/>
        <v>3.6266791816986499E-3</v>
      </c>
      <c r="AH45">
        <f>'Analytical balancing'!$S141/'Analytical balancing'!AL$101</f>
        <v>0.90038362703074537</v>
      </c>
      <c r="AI45">
        <f>'Analytical balancing'!$S141/'Analytical balancing'!AM$101</f>
        <v>1.0125795933840134</v>
      </c>
      <c r="AJ45">
        <f>'Analytical balancing'!$S141/'Analytical balancing'!AN$101</f>
        <v>1.0693048284654671</v>
      </c>
      <c r="AK45">
        <f>'Analytical balancing'!$S141/'Analytical balancing'!AO$101</f>
        <v>0.62387634059146724</v>
      </c>
      <c r="AL45">
        <f>'Analytical balancing'!$S141/'Analytical balancing'!AP$101</f>
        <v>1.0135920165121752</v>
      </c>
      <c r="AM45">
        <f>'Analytical balancing'!$S141/'Analytical balancing'!AQ$101</f>
        <v>1</v>
      </c>
      <c r="AN45">
        <f>'Analytical balancing'!$S141/'Analytical balancing'!AR$101</f>
        <v>0.87047214456514455</v>
      </c>
      <c r="AO45">
        <f>'Analytical balancing'!$S141/'Analytical balancing'!AS$101</f>
        <v>1.0165111811221352</v>
      </c>
      <c r="AP45">
        <f>'Analytical balancing'!$S141/'Analytical balancing'!AT$101</f>
        <v>1.0696689080235557</v>
      </c>
      <c r="AQ45">
        <f>'Analytical balancing'!$S141/'Analytical balancing'!AU$101</f>
        <v>0.81490911904087582</v>
      </c>
      <c r="AR45">
        <f>'Analytical balancing'!$S141/'Analytical balancing'!AV$101</f>
        <v>1.0220656588735084</v>
      </c>
      <c r="AS45">
        <f>'Analytical balancing'!$S141/'Analytical balancing'!AW$101</f>
        <v>1.0340907843079676</v>
      </c>
      <c r="AV45">
        <f t="shared" si="3"/>
        <v>0</v>
      </c>
      <c r="AW45">
        <f t="shared" si="1"/>
        <v>0</v>
      </c>
      <c r="AX45">
        <f t="shared" si="1"/>
        <v>0</v>
      </c>
      <c r="AY45">
        <f t="shared" si="1"/>
        <v>0.39304209457262435</v>
      </c>
      <c r="AZ45">
        <f t="shared" si="1"/>
        <v>0.23849223917933535</v>
      </c>
      <c r="BA45">
        <f t="shared" si="1"/>
        <v>0.37735849056603776</v>
      </c>
      <c r="BB45">
        <f t="shared" si="1"/>
        <v>0.21761803614128614</v>
      </c>
      <c r="BC45">
        <f t="shared" si="1"/>
        <v>0</v>
      </c>
      <c r="BD45">
        <f t="shared" si="1"/>
        <v>0</v>
      </c>
      <c r="BE45">
        <f t="shared" si="1"/>
        <v>0</v>
      </c>
      <c r="BF45">
        <f t="shared" si="1"/>
        <v>0.10220656588735084</v>
      </c>
      <c r="BG45">
        <f t="shared" si="1"/>
        <v>0.11000965790510295</v>
      </c>
    </row>
    <row r="46" spans="1:59" x14ac:dyDescent="0.25">
      <c r="A46" s="1" t="s">
        <v>2</v>
      </c>
      <c r="B46" s="1" t="s">
        <v>3</v>
      </c>
      <c r="C46">
        <v>0</v>
      </c>
      <c r="D46">
        <v>0</v>
      </c>
      <c r="E46">
        <v>0</v>
      </c>
      <c r="F46">
        <v>0</v>
      </c>
      <c r="G46">
        <v>0</v>
      </c>
      <c r="H46">
        <v>0</v>
      </c>
      <c r="I46">
        <v>0.12499999999999997</v>
      </c>
      <c r="J46">
        <v>0.18438472321307639</v>
      </c>
      <c r="K46">
        <v>0</v>
      </c>
      <c r="L46">
        <v>0</v>
      </c>
      <c r="M46">
        <v>0.11741509079352495</v>
      </c>
      <c r="N46">
        <v>0</v>
      </c>
      <c r="Q46" s="1" t="s">
        <v>2</v>
      </c>
      <c r="R46" s="1" t="s">
        <v>3</v>
      </c>
      <c r="S46" s="19">
        <f t="shared" si="2"/>
        <v>0</v>
      </c>
      <c r="T46" s="19">
        <f t="shared" si="0"/>
        <v>0</v>
      </c>
      <c r="U46" s="19">
        <f t="shared" si="0"/>
        <v>0</v>
      </c>
      <c r="V46" s="19">
        <f t="shared" si="0"/>
        <v>0</v>
      </c>
      <c r="W46" s="19">
        <f t="shared" si="0"/>
        <v>0</v>
      </c>
      <c r="X46" s="19">
        <f t="shared" si="0"/>
        <v>0</v>
      </c>
      <c r="Y46" s="19">
        <f t="shared" si="0"/>
        <v>0</v>
      </c>
      <c r="Z46" s="19">
        <f t="shared" si="0"/>
        <v>2.6489986370971136E-2</v>
      </c>
      <c r="AA46" s="19">
        <f t="shared" si="0"/>
        <v>0</v>
      </c>
      <c r="AB46" s="19">
        <f t="shared" si="0"/>
        <v>0</v>
      </c>
      <c r="AC46" s="19">
        <f t="shared" si="0"/>
        <v>1.7415090793524948E-2</v>
      </c>
      <c r="AD46" s="19">
        <f t="shared" si="0"/>
        <v>0</v>
      </c>
      <c r="AH46">
        <f>'Analytical balancing'!$S142/'Analytical balancing'!AL$101</f>
        <v>1.0343623660473862</v>
      </c>
      <c r="AI46">
        <f>'Analytical balancing'!$S142/'Analytical balancing'!AM$101</f>
        <v>1.1632532984612165</v>
      </c>
      <c r="AJ46">
        <f>'Analytical balancing'!$S142/'Analytical balancing'!AN$101</f>
        <v>1.2284193528095628</v>
      </c>
      <c r="AK46">
        <f>'Analytical balancing'!$S142/'Analytical balancing'!AO$101</f>
        <v>0.71671028703983708</v>
      </c>
      <c r="AL46">
        <f>'Analytical balancing'!$S142/'Analytical balancing'!AP$101</f>
        <v>1.1644163720121428</v>
      </c>
      <c r="AM46">
        <f>'Analytical balancing'!$S142/'Analytical balancing'!AQ$101</f>
        <v>1.1488018384546501</v>
      </c>
      <c r="AN46">
        <f>'Analytical balancing'!$S142/'Analytical balancing'!AR$101</f>
        <v>1</v>
      </c>
      <c r="AO46">
        <f>'Analytical balancing'!$S142/'Analytical balancing'!AS$101</f>
        <v>1.1677699136828168</v>
      </c>
      <c r="AP46">
        <f>'Analytical balancing'!$S142/'Analytical balancing'!AT$101</f>
        <v>1.228837608075239</v>
      </c>
      <c r="AQ46">
        <f>'Analytical balancing'!$S142/'Analytical balancing'!AU$101</f>
        <v>0.9361690941276174</v>
      </c>
      <c r="AR46">
        <f>'Analytical balancing'!$S142/'Analytical balancing'!AV$101</f>
        <v>1.1741509079352497</v>
      </c>
      <c r="AS46">
        <f>'Analytical balancing'!$S142/'Analytical balancing'!AW$101</f>
        <v>1.1879653941420043</v>
      </c>
      <c r="AV46">
        <f t="shared" si="3"/>
        <v>0</v>
      </c>
      <c r="AW46">
        <f t="shared" si="1"/>
        <v>0</v>
      </c>
      <c r="AX46">
        <f t="shared" si="1"/>
        <v>0</v>
      </c>
      <c r="AY46">
        <f t="shared" si="1"/>
        <v>0</v>
      </c>
      <c r="AZ46">
        <f t="shared" si="1"/>
        <v>0</v>
      </c>
      <c r="BA46">
        <f t="shared" si="1"/>
        <v>0</v>
      </c>
      <c r="BB46">
        <f t="shared" si="1"/>
        <v>0.125</v>
      </c>
      <c r="BC46">
        <f t="shared" si="1"/>
        <v>0.18438472321307633</v>
      </c>
      <c r="BD46">
        <f t="shared" si="1"/>
        <v>0</v>
      </c>
      <c r="BE46">
        <f t="shared" si="1"/>
        <v>0</v>
      </c>
      <c r="BF46">
        <f t="shared" si="1"/>
        <v>0.11741509079352497</v>
      </c>
      <c r="BG46">
        <f t="shared" si="1"/>
        <v>0</v>
      </c>
    </row>
    <row r="47" spans="1:59" x14ac:dyDescent="0.25">
      <c r="A47" s="1"/>
      <c r="B47" s="1" t="s">
        <v>4</v>
      </c>
      <c r="C47">
        <v>0</v>
      </c>
      <c r="D47">
        <v>0</v>
      </c>
      <c r="E47">
        <v>0</v>
      </c>
      <c r="F47">
        <v>0</v>
      </c>
      <c r="G47">
        <v>0</v>
      </c>
      <c r="H47">
        <v>0</v>
      </c>
      <c r="I47">
        <v>0.1070416342597706</v>
      </c>
      <c r="J47">
        <v>0.31578947368421056</v>
      </c>
      <c r="K47">
        <v>8.4183542917274284E-2</v>
      </c>
      <c r="L47">
        <v>2.4050176746938209E-2</v>
      </c>
      <c r="M47">
        <v>5.0273212821193042E-2</v>
      </c>
      <c r="N47">
        <v>8.6578217690561801E-2</v>
      </c>
      <c r="Q47" s="1"/>
      <c r="R47" s="1" t="s">
        <v>4</v>
      </c>
      <c r="S47" s="19">
        <f t="shared" si="2"/>
        <v>0</v>
      </c>
      <c r="T47" s="19">
        <f t="shared" si="0"/>
        <v>0</v>
      </c>
      <c r="U47" s="19">
        <f t="shared" si="0"/>
        <v>0</v>
      </c>
      <c r="V47" s="19">
        <f t="shared" si="0"/>
        <v>0</v>
      </c>
      <c r="W47" s="19">
        <f t="shared" si="0"/>
        <v>0</v>
      </c>
      <c r="X47" s="19">
        <f t="shared" si="0"/>
        <v>0</v>
      </c>
      <c r="Y47" s="19">
        <f t="shared" si="0"/>
        <v>-1.7958365740229396E-2</v>
      </c>
      <c r="Z47" s="19">
        <f t="shared" si="0"/>
        <v>0</v>
      </c>
      <c r="AA47" s="19">
        <f t="shared" si="0"/>
        <v>4.1835429172742827E-3</v>
      </c>
      <c r="AB47" s="19">
        <f t="shared" si="0"/>
        <v>-5.9498232530617902E-3</v>
      </c>
      <c r="AC47" s="19">
        <f t="shared" si="0"/>
        <v>2.7321282119303902E-4</v>
      </c>
      <c r="AD47" s="19">
        <f t="shared" si="0"/>
        <v>1.471834711838399E-3</v>
      </c>
      <c r="AH47">
        <f>'Analytical balancing'!$S143/'Analytical balancing'!AL$101</f>
        <v>0.88575870462812245</v>
      </c>
      <c r="AI47">
        <f>'Analytical balancing'!$S143/'Analytical balancing'!AM$101</f>
        <v>0.99613227300285878</v>
      </c>
      <c r="AJ47">
        <f>'Analytical balancing'!$S143/'Analytical balancing'!AN$101</f>
        <v>1.0519361206485229</v>
      </c>
      <c r="AK47">
        <f>'Analytical balancing'!$S143/'Analytical balancing'!AO$101</f>
        <v>0.61374272332426771</v>
      </c>
      <c r="AL47">
        <f>'Analytical balancing'!$S143/'Analytical balancing'!AP$101</f>
        <v>0.99712825135210248</v>
      </c>
      <c r="AM47">
        <f>'Analytical balancing'!$S143/'Analytical balancing'!AQ$101</f>
        <v>0.98375700983051806</v>
      </c>
      <c r="AN47">
        <f>'Analytical balancing'!$S143/'Analytical balancing'!AR$101</f>
        <v>0.85633307407816506</v>
      </c>
      <c r="AO47">
        <f>'Analytical balancing'!$S143/'Analytical balancing'!AS$101</f>
        <v>1</v>
      </c>
      <c r="AP47">
        <f>'Analytical balancing'!$S143/'Analytical balancing'!AT$101</f>
        <v>1.0522942864659286</v>
      </c>
      <c r="AQ47">
        <f>'Analytical balancing'!$S143/'Analytical balancing'!AU$101</f>
        <v>0.8016725582312737</v>
      </c>
      <c r="AR47">
        <f>'Analytical balancing'!$S143/'Analytical balancing'!AV$101</f>
        <v>1.0054642564238607</v>
      </c>
      <c r="AS47">
        <f>'Analytical balancing'!$S143/'Analytical balancing'!AW$101</f>
        <v>1.0172940578641014</v>
      </c>
      <c r="AV47">
        <f t="shared" si="3"/>
        <v>0</v>
      </c>
      <c r="AW47">
        <f t="shared" si="1"/>
        <v>0</v>
      </c>
      <c r="AX47">
        <f t="shared" si="1"/>
        <v>0</v>
      </c>
      <c r="AY47">
        <f t="shared" si="1"/>
        <v>0</v>
      </c>
      <c r="AZ47">
        <f t="shared" si="1"/>
        <v>0</v>
      </c>
      <c r="BA47">
        <f t="shared" si="1"/>
        <v>0</v>
      </c>
      <c r="BB47">
        <f t="shared" si="1"/>
        <v>0.10704163425977063</v>
      </c>
      <c r="BC47">
        <f t="shared" si="1"/>
        <v>0.31578947368421051</v>
      </c>
      <c r="BD47">
        <f t="shared" si="1"/>
        <v>8.4183542917274284E-2</v>
      </c>
      <c r="BE47">
        <f t="shared" si="1"/>
        <v>2.4050176746938209E-2</v>
      </c>
      <c r="BF47">
        <f t="shared" si="1"/>
        <v>5.0273212821193042E-2</v>
      </c>
      <c r="BG47">
        <f t="shared" si="1"/>
        <v>8.6578217690561815E-2</v>
      </c>
    </row>
    <row r="48" spans="1:59" x14ac:dyDescent="0.25">
      <c r="A48" s="1"/>
      <c r="B48" s="1" t="s">
        <v>5</v>
      </c>
      <c r="C48">
        <v>0</v>
      </c>
      <c r="D48">
        <v>0</v>
      </c>
      <c r="E48">
        <v>0</v>
      </c>
      <c r="F48">
        <v>0.40826973200609284</v>
      </c>
      <c r="G48">
        <v>0</v>
      </c>
      <c r="H48">
        <v>0</v>
      </c>
      <c r="I48">
        <v>0</v>
      </c>
      <c r="J48">
        <v>0</v>
      </c>
      <c r="K48">
        <v>3.9999999999999987E-2</v>
      </c>
      <c r="L48">
        <v>0.29711488671122788</v>
      </c>
      <c r="M48">
        <v>0</v>
      </c>
      <c r="N48">
        <v>0</v>
      </c>
      <c r="Q48" s="1"/>
      <c r="R48" s="1" t="s">
        <v>5</v>
      </c>
      <c r="S48" s="19">
        <f t="shared" si="2"/>
        <v>0</v>
      </c>
      <c r="T48" s="19">
        <f t="shared" si="0"/>
        <v>0</v>
      </c>
      <c r="U48" s="19">
        <f t="shared" si="0"/>
        <v>0</v>
      </c>
      <c r="V48" s="19">
        <f t="shared" si="0"/>
        <v>-0.29173026799390711</v>
      </c>
      <c r="W48" s="19">
        <f t="shared" si="0"/>
        <v>0</v>
      </c>
      <c r="X48" s="19">
        <f t="shared" si="0"/>
        <v>0</v>
      </c>
      <c r="Y48" s="19">
        <f t="shared" si="0"/>
        <v>0</v>
      </c>
      <c r="Z48" s="19">
        <f t="shared" si="0"/>
        <v>0</v>
      </c>
      <c r="AA48" s="19">
        <f t="shared" si="0"/>
        <v>0</v>
      </c>
      <c r="AB48" s="19">
        <f t="shared" si="0"/>
        <v>-9.2885113288772136E-2</v>
      </c>
      <c r="AC48" s="19">
        <f t="shared" si="0"/>
        <v>0</v>
      </c>
      <c r="AD48" s="19">
        <f t="shared" si="0"/>
        <v>0</v>
      </c>
      <c r="AH48">
        <f>'Analytical balancing'!$S144/'Analytical balancing'!AL$101</f>
        <v>0.8417404864972643</v>
      </c>
      <c r="AI48">
        <f>'Analytical balancing'!$S144/'Analytical balancing'!AM$101</f>
        <v>0.94662898565030995</v>
      </c>
      <c r="AJ48">
        <f>'Analytical balancing'!$S144/'Analytical balancing'!AN$101</f>
        <v>0.99965963341052755</v>
      </c>
      <c r="AK48">
        <f>'Analytical balancing'!$S144/'Analytical balancing'!AO$101</f>
        <v>0.58324247429441833</v>
      </c>
      <c r="AL48">
        <f>'Analytical balancing'!$S144/'Analytical balancing'!AP$101</f>
        <v>0.94757546836151874</v>
      </c>
      <c r="AM48">
        <f>'Analytical balancing'!$S144/'Analytical balancing'!AQ$101</f>
        <v>0.93486871731900278</v>
      </c>
      <c r="AN48">
        <f>'Analytical balancing'!$S144/'Analytical balancing'!AR$101</f>
        <v>0.81377717725153831</v>
      </c>
      <c r="AO48">
        <f>'Analytical balancing'!$S144/'Analytical balancing'!AS$101</f>
        <v>0.95030450403607525</v>
      </c>
      <c r="AP48">
        <f>'Analytical balancing'!$S144/'Analytical balancing'!AT$101</f>
        <v>1</v>
      </c>
      <c r="AQ48">
        <f>'Analytical balancing'!$S144/'Analytical balancing'!AU$101</f>
        <v>0.76183304284930209</v>
      </c>
      <c r="AR48">
        <f>'Analytical balancing'!$S144/'Analytical balancing'!AV$101</f>
        <v>0.95549721152687817</v>
      </c>
      <c r="AS48">
        <f>'Analytical balancing'!$S144/'Analytical balancing'!AW$101</f>
        <v>0.96673912511739124</v>
      </c>
      <c r="AV48">
        <f t="shared" si="3"/>
        <v>0</v>
      </c>
      <c r="AW48">
        <f t="shared" si="1"/>
        <v>0</v>
      </c>
      <c r="AX48">
        <f t="shared" si="1"/>
        <v>0</v>
      </c>
      <c r="AY48">
        <f t="shared" si="1"/>
        <v>0.40826973200609279</v>
      </c>
      <c r="AZ48">
        <f t="shared" si="1"/>
        <v>0</v>
      </c>
      <c r="BA48">
        <f t="shared" si="1"/>
        <v>0</v>
      </c>
      <c r="BB48">
        <f t="shared" si="1"/>
        <v>0</v>
      </c>
      <c r="BC48">
        <f t="shared" si="1"/>
        <v>0</v>
      </c>
      <c r="BD48">
        <f t="shared" si="1"/>
        <v>0.04</v>
      </c>
      <c r="BE48">
        <f t="shared" si="1"/>
        <v>0.29711488671122782</v>
      </c>
      <c r="BF48">
        <f t="shared" si="1"/>
        <v>0</v>
      </c>
      <c r="BG48">
        <f t="shared" si="1"/>
        <v>0</v>
      </c>
    </row>
    <row r="49" spans="1:59" x14ac:dyDescent="0.25">
      <c r="A49" s="1"/>
      <c r="B49" s="1" t="s">
        <v>6</v>
      </c>
      <c r="C49">
        <v>0</v>
      </c>
      <c r="D49">
        <v>0</v>
      </c>
      <c r="E49">
        <v>0</v>
      </c>
      <c r="F49">
        <v>0</v>
      </c>
      <c r="G49">
        <v>0</v>
      </c>
      <c r="H49">
        <v>0</v>
      </c>
      <c r="I49">
        <v>0</v>
      </c>
      <c r="J49">
        <v>0</v>
      </c>
      <c r="K49">
        <v>0</v>
      </c>
      <c r="L49">
        <v>0</v>
      </c>
      <c r="M49">
        <v>0</v>
      </c>
      <c r="N49">
        <v>0</v>
      </c>
      <c r="Q49" s="1"/>
      <c r="R49" s="1" t="s">
        <v>6</v>
      </c>
      <c r="S49" s="19">
        <f t="shared" si="2"/>
        <v>0</v>
      </c>
      <c r="T49" s="19">
        <f t="shared" si="0"/>
        <v>0</v>
      </c>
      <c r="U49" s="19">
        <f t="shared" si="0"/>
        <v>0</v>
      </c>
      <c r="V49" s="19">
        <f t="shared" si="0"/>
        <v>0</v>
      </c>
      <c r="W49" s="19">
        <f t="shared" si="0"/>
        <v>0</v>
      </c>
      <c r="X49" s="19">
        <f t="shared" si="0"/>
        <v>0</v>
      </c>
      <c r="Y49" s="19">
        <f t="shared" si="0"/>
        <v>0</v>
      </c>
      <c r="Z49" s="19">
        <f t="shared" si="0"/>
        <v>0</v>
      </c>
      <c r="AA49" s="19">
        <f t="shared" si="0"/>
        <v>0</v>
      </c>
      <c r="AB49" s="19">
        <f t="shared" si="0"/>
        <v>0</v>
      </c>
      <c r="AC49" s="19">
        <f t="shared" si="0"/>
        <v>0</v>
      </c>
      <c r="AD49" s="19">
        <f t="shared" si="0"/>
        <v>0</v>
      </c>
      <c r="AH49">
        <f>'Analytical balancing'!$S145/'Analytical balancing'!AL$101</f>
        <v>1.1048883930645794</v>
      </c>
      <c r="AI49">
        <f>'Analytical balancing'!$S145/'Analytical balancing'!AM$101</f>
        <v>1.242567508111567</v>
      </c>
      <c r="AJ49">
        <f>'Analytical balancing'!$S145/'Analytical balancing'!AN$101</f>
        <v>1.3121767857058804</v>
      </c>
      <c r="AK49">
        <f>'Analytical balancing'!$S145/'Analytical balancing'!AO$101</f>
        <v>0.76557781231574806</v>
      </c>
      <c r="AL49">
        <f>'Analytical balancing'!$S145/'Analytical balancing'!AP$101</f>
        <v>1.2438098836164004</v>
      </c>
      <c r="AM49">
        <f>'Analytical balancing'!$S145/'Analytical balancing'!AQ$101</f>
        <v>1.2271307028407914</v>
      </c>
      <c r="AN49">
        <f>'Analytical balancing'!$S145/'Analytical balancing'!AR$101</f>
        <v>1.0681830945635566</v>
      </c>
      <c r="AO49">
        <f>'Analytical balancing'!$S145/'Analytical balancing'!AS$101</f>
        <v>1.2473920801359288</v>
      </c>
      <c r="AP49">
        <f>'Analytical balancing'!$S145/'Analytical balancing'!AT$101</f>
        <v>1.3126235589098878</v>
      </c>
      <c r="AQ49">
        <f>'Analytical balancing'!$S145/'Analytical balancing'!AU$101</f>
        <v>1</v>
      </c>
      <c r="AR49">
        <f>'Analytical balancing'!$S145/'Analytical balancing'!AV$101</f>
        <v>1.2542081503228848</v>
      </c>
      <c r="AS49">
        <f>'Analytical balancing'!$S145/'Analytical balancing'!AW$101</f>
        <v>1.2689645509490215</v>
      </c>
      <c r="AV49">
        <f t="shared" si="3"/>
        <v>0</v>
      </c>
      <c r="AW49">
        <f t="shared" si="1"/>
        <v>0</v>
      </c>
      <c r="AX49">
        <f t="shared" si="1"/>
        <v>0</v>
      </c>
      <c r="AY49">
        <f t="shared" si="1"/>
        <v>0</v>
      </c>
      <c r="AZ49">
        <f t="shared" si="1"/>
        <v>0</v>
      </c>
      <c r="BA49">
        <f t="shared" si="1"/>
        <v>0</v>
      </c>
      <c r="BB49">
        <f t="shared" si="1"/>
        <v>0</v>
      </c>
      <c r="BC49">
        <f t="shared" si="1"/>
        <v>0</v>
      </c>
      <c r="BD49">
        <f t="shared" si="1"/>
        <v>0</v>
      </c>
      <c r="BE49">
        <f t="shared" si="1"/>
        <v>0</v>
      </c>
      <c r="BF49">
        <f t="shared" si="1"/>
        <v>0</v>
      </c>
      <c r="BG49">
        <f t="shared" si="1"/>
        <v>0</v>
      </c>
    </row>
    <row r="50" spans="1:59" x14ac:dyDescent="0.25">
      <c r="A50" s="1"/>
      <c r="B50" s="1" t="s">
        <v>7</v>
      </c>
      <c r="C50">
        <v>0</v>
      </c>
      <c r="D50">
        <v>0</v>
      </c>
      <c r="E50">
        <v>0</v>
      </c>
      <c r="F50">
        <v>0</v>
      </c>
      <c r="G50">
        <v>0</v>
      </c>
      <c r="H50">
        <v>0</v>
      </c>
      <c r="I50">
        <v>0</v>
      </c>
      <c r="J50">
        <v>0</v>
      </c>
      <c r="K50">
        <v>0</v>
      </c>
      <c r="L50">
        <v>0</v>
      </c>
      <c r="M50">
        <v>0.3</v>
      </c>
      <c r="N50">
        <v>6.4580777340480705E-2</v>
      </c>
      <c r="Q50" s="1"/>
      <c r="R50" s="1" t="s">
        <v>7</v>
      </c>
      <c r="S50" s="19">
        <f t="shared" si="2"/>
        <v>0</v>
      </c>
      <c r="T50" s="19">
        <f t="shared" si="0"/>
        <v>0</v>
      </c>
      <c r="U50" s="19">
        <f t="shared" si="0"/>
        <v>0</v>
      </c>
      <c r="V50" s="19">
        <f t="shared" si="0"/>
        <v>0</v>
      </c>
      <c r="W50" s="19">
        <f t="shared" si="0"/>
        <v>0</v>
      </c>
      <c r="X50" s="19">
        <f t="shared" si="0"/>
        <v>0</v>
      </c>
      <c r="Y50" s="19">
        <f t="shared" si="0"/>
        <v>0</v>
      </c>
      <c r="Z50" s="19">
        <f t="shared" si="0"/>
        <v>0</v>
      </c>
      <c r="AA50" s="19">
        <f t="shared" si="0"/>
        <v>0</v>
      </c>
      <c r="AB50" s="19">
        <f t="shared" si="0"/>
        <v>0</v>
      </c>
      <c r="AC50" s="19">
        <f t="shared" si="0"/>
        <v>0</v>
      </c>
      <c r="AD50" s="19">
        <f t="shared" si="0"/>
        <v>7.5099010643815689E-4</v>
      </c>
      <c r="AH50">
        <f>'Analytical balancing'!$S146/'Analytical balancing'!AL$101</f>
        <v>0.88094499527860326</v>
      </c>
      <c r="AI50">
        <f>'Analytical balancing'!$S146/'Analytical balancing'!AM$101</f>
        <v>0.99071873180833581</v>
      </c>
      <c r="AJ50">
        <f>'Analytical balancing'!$S146/'Analytical balancing'!AN$101</f>
        <v>1.0462193100627453</v>
      </c>
      <c r="AK50">
        <f>'Analytical balancing'!$S146/'Analytical balancing'!AO$101</f>
        <v>0.61040730130692977</v>
      </c>
      <c r="AL50">
        <f>'Analytical balancing'!$S146/'Analytical balancing'!AP$101</f>
        <v>0.99170929745289305</v>
      </c>
      <c r="AM50">
        <f>'Analytical balancing'!$S146/'Analytical balancing'!AQ$101</f>
        <v>0.97841072275353769</v>
      </c>
      <c r="AN50">
        <f>'Analytical balancing'!$S146/'Analytical balancing'!AR$101</f>
        <v>0.85167928010080507</v>
      </c>
      <c r="AO50">
        <f>'Analytical balancing'!$S146/'Analytical balancing'!AS$101</f>
        <v>0.99456543940876074</v>
      </c>
      <c r="AP50">
        <f>'Analytical balancing'!$S146/'Analytical balancing'!AT$101</f>
        <v>1.0465755294063146</v>
      </c>
      <c r="AQ50">
        <f>'Analytical balancing'!$S146/'Analytical balancing'!AU$101</f>
        <v>0.79731582013923197</v>
      </c>
      <c r="AR50">
        <f>'Analytical balancing'!$S146/'Analytical balancing'!AV$101</f>
        <v>1</v>
      </c>
      <c r="AS50">
        <f>'Analytical balancing'!$S146/'Analytical balancing'!AW$101</f>
        <v>1.0117655116675313</v>
      </c>
      <c r="AV50">
        <f t="shared" si="3"/>
        <v>0</v>
      </c>
      <c r="AW50">
        <f t="shared" si="1"/>
        <v>0</v>
      </c>
      <c r="AX50">
        <f t="shared" si="1"/>
        <v>0</v>
      </c>
      <c r="AY50">
        <f t="shared" si="1"/>
        <v>0</v>
      </c>
      <c r="AZ50">
        <f t="shared" si="1"/>
        <v>0</v>
      </c>
      <c r="BA50">
        <f t="shared" si="1"/>
        <v>0</v>
      </c>
      <c r="BB50">
        <f t="shared" si="1"/>
        <v>0</v>
      </c>
      <c r="BC50">
        <f t="shared" si="1"/>
        <v>0</v>
      </c>
      <c r="BD50">
        <f t="shared" si="1"/>
        <v>0</v>
      </c>
      <c r="BE50">
        <f t="shared" si="1"/>
        <v>0</v>
      </c>
      <c r="BF50">
        <f t="shared" si="1"/>
        <v>0.3</v>
      </c>
      <c r="BG50">
        <f t="shared" si="1"/>
        <v>6.4580777340480719E-2</v>
      </c>
    </row>
    <row r="51" spans="1:59" x14ac:dyDescent="0.25">
      <c r="A51" s="1"/>
      <c r="B51" s="1" t="s">
        <v>8</v>
      </c>
      <c r="C51">
        <v>0</v>
      </c>
      <c r="D51">
        <v>0</v>
      </c>
      <c r="E51">
        <v>9.7200995696930165E-2</v>
      </c>
      <c r="F51">
        <v>0</v>
      </c>
      <c r="G51">
        <v>0</v>
      </c>
      <c r="H51">
        <v>0.12772135068054064</v>
      </c>
      <c r="I51">
        <v>0</v>
      </c>
      <c r="J51">
        <v>0.10347367811795358</v>
      </c>
      <c r="K51">
        <v>9.7234090932841397E-2</v>
      </c>
      <c r="L51">
        <v>0.54382921846311183</v>
      </c>
      <c r="M51">
        <v>9.8837130586894584E-2</v>
      </c>
      <c r="N51">
        <v>0.25531914893617014</v>
      </c>
      <c r="Q51" s="1"/>
      <c r="R51" s="1" t="s">
        <v>8</v>
      </c>
      <c r="S51" s="19">
        <f t="shared" si="2"/>
        <v>0</v>
      </c>
      <c r="T51" s="19">
        <f t="shared" si="0"/>
        <v>0</v>
      </c>
      <c r="U51" s="19">
        <f t="shared" si="0"/>
        <v>3.2009956969301923E-3</v>
      </c>
      <c r="V51" s="19">
        <f t="shared" si="0"/>
        <v>0</v>
      </c>
      <c r="W51" s="19">
        <f t="shared" si="0"/>
        <v>0</v>
      </c>
      <c r="X51" s="19">
        <f t="shared" si="0"/>
        <v>-4.3541210175725709E-3</v>
      </c>
      <c r="Y51" s="19">
        <f t="shared" si="0"/>
        <v>0</v>
      </c>
      <c r="Z51" s="19">
        <f t="shared" si="0"/>
        <v>-1.7894797767832593E-3</v>
      </c>
      <c r="AA51" s="19">
        <f t="shared" si="0"/>
        <v>3.2340909328414241E-3</v>
      </c>
      <c r="AB51" s="19">
        <f t="shared" si="0"/>
        <v>-0.14627078153688811</v>
      </c>
      <c r="AC51" s="19">
        <f t="shared" si="0"/>
        <v>-1.1628694131054218E-3</v>
      </c>
      <c r="AD51" s="19">
        <f t="shared" si="0"/>
        <v>0</v>
      </c>
      <c r="AH51">
        <f>'Analytical balancing'!$S147/'Analytical balancing'!AL$101</f>
        <v>0.87070075538222547</v>
      </c>
      <c r="AI51">
        <f>'Analytical balancing'!$S147/'Analytical balancing'!AM$101</f>
        <v>0.97919796670623072</v>
      </c>
      <c r="AJ51">
        <f>'Analytical balancing'!$S147/'Analytical balancing'!AN$101</f>
        <v>1.034053145712023</v>
      </c>
      <c r="AK51">
        <f>'Analytical balancing'!$S147/'Analytical balancing'!AO$101</f>
        <v>0.60330906150466923</v>
      </c>
      <c r="AL51">
        <f>'Analytical balancing'!$S147/'Analytical balancing'!AP$101</f>
        <v>0.98017701336589069</v>
      </c>
      <c r="AM51">
        <f>'Analytical balancing'!$S147/'Analytical balancing'!AQ$101</f>
        <v>0.96703308372409313</v>
      </c>
      <c r="AN51">
        <f>'Analytical balancing'!$S147/'Analytical balancing'!AR$101</f>
        <v>0.84177536225475635</v>
      </c>
      <c r="AO51">
        <f>'Analytical balancing'!$S147/'Analytical balancing'!AS$101</f>
        <v>0.98299994212055875</v>
      </c>
      <c r="AP51">
        <f>'Analytical balancing'!$S147/'Analytical balancing'!AT$101</f>
        <v>1.0344052226898026</v>
      </c>
      <c r="AQ51">
        <f>'Analytical balancing'!$S147/'Analytical balancing'!AU$101</f>
        <v>0.78804407834098222</v>
      </c>
      <c r="AR51">
        <f>'Analytical balancing'!$S147/'Analytical balancing'!AV$101</f>
        <v>0.98837130586894584</v>
      </c>
      <c r="AS51">
        <f>'Analytical balancing'!$S147/'Analytical balancing'!AW$101</f>
        <v>1</v>
      </c>
      <c r="AV51">
        <f t="shared" si="3"/>
        <v>0</v>
      </c>
      <c r="AW51">
        <f t="shared" si="1"/>
        <v>0</v>
      </c>
      <c r="AX51">
        <f t="shared" si="1"/>
        <v>9.7200995696930137E-2</v>
      </c>
      <c r="AY51">
        <f t="shared" si="1"/>
        <v>0</v>
      </c>
      <c r="AZ51">
        <f t="shared" si="1"/>
        <v>0</v>
      </c>
      <c r="BA51">
        <f t="shared" si="1"/>
        <v>0.12772135068054061</v>
      </c>
      <c r="BB51">
        <f t="shared" si="1"/>
        <v>0</v>
      </c>
      <c r="BC51">
        <f t="shared" si="1"/>
        <v>0.10347367811795355</v>
      </c>
      <c r="BD51">
        <f t="shared" si="1"/>
        <v>9.7234090932841424E-2</v>
      </c>
      <c r="BE51">
        <f t="shared" si="1"/>
        <v>0.54382921846311183</v>
      </c>
      <c r="BF51">
        <f t="shared" si="1"/>
        <v>9.8837130586894584E-2</v>
      </c>
      <c r="BG51">
        <f t="shared" si="1"/>
        <v>0.25531914893617019</v>
      </c>
    </row>
    <row r="54" spans="1:59" x14ac:dyDescent="0.25">
      <c r="A54" s="1" t="s">
        <v>95</v>
      </c>
      <c r="C54" s="1" t="s">
        <v>1</v>
      </c>
      <c r="D54" s="1"/>
      <c r="E54" s="1"/>
      <c r="F54" s="1"/>
      <c r="G54" s="1"/>
      <c r="H54" s="1"/>
      <c r="I54" s="1" t="s">
        <v>2</v>
      </c>
      <c r="J54" s="1"/>
      <c r="K54" s="1"/>
      <c r="L54" s="1"/>
      <c r="M54" s="1"/>
      <c r="N54" s="1"/>
      <c r="Q54" s="1" t="s">
        <v>113</v>
      </c>
      <c r="S54" s="1" t="s">
        <v>1</v>
      </c>
      <c r="T54" s="1"/>
      <c r="U54" s="1"/>
      <c r="V54" s="1"/>
      <c r="W54" s="1"/>
      <c r="X54" s="1"/>
      <c r="Y54" s="1" t="s">
        <v>2</v>
      </c>
      <c r="Z54" s="1"/>
      <c r="AA54" s="1"/>
      <c r="AB54" s="1"/>
      <c r="AC54" s="1"/>
      <c r="AD54" s="1"/>
    </row>
    <row r="55" spans="1:59" x14ac:dyDescent="0.25">
      <c r="C55" s="1" t="s">
        <v>3</v>
      </c>
      <c r="D55" s="1" t="s">
        <v>4</v>
      </c>
      <c r="E55" s="1" t="s">
        <v>5</v>
      </c>
      <c r="F55" s="1" t="s">
        <v>6</v>
      </c>
      <c r="G55" s="1" t="s">
        <v>7</v>
      </c>
      <c r="H55" s="1" t="s">
        <v>8</v>
      </c>
      <c r="I55" s="1" t="s">
        <v>3</v>
      </c>
      <c r="J55" s="1" t="s">
        <v>4</v>
      </c>
      <c r="K55" s="1" t="s">
        <v>5</v>
      </c>
      <c r="L55" s="1" t="s">
        <v>6</v>
      </c>
      <c r="M55" s="1" t="s">
        <v>7</v>
      </c>
      <c r="N55" s="1" t="s">
        <v>8</v>
      </c>
      <c r="S55" s="1" t="s">
        <v>3</v>
      </c>
      <c r="T55" s="1" t="s">
        <v>4</v>
      </c>
      <c r="U55" s="1" t="s">
        <v>5</v>
      </c>
      <c r="V55" s="1" t="s">
        <v>6</v>
      </c>
      <c r="W55" s="1" t="s">
        <v>7</v>
      </c>
      <c r="X55" s="1" t="s">
        <v>8</v>
      </c>
      <c r="Y55" s="1" t="s">
        <v>3</v>
      </c>
      <c r="Z55" s="1" t="s">
        <v>4</v>
      </c>
      <c r="AA55" s="1" t="s">
        <v>5</v>
      </c>
      <c r="AB55" s="1" t="s">
        <v>6</v>
      </c>
      <c r="AC55" s="1" t="s">
        <v>7</v>
      </c>
      <c r="AD55" s="1" t="s">
        <v>8</v>
      </c>
    </row>
    <row r="56" spans="1:59" x14ac:dyDescent="0.25">
      <c r="A56" s="1" t="s">
        <v>1</v>
      </c>
      <c r="B56" s="1" t="s">
        <v>3</v>
      </c>
      <c r="C56">
        <v>0</v>
      </c>
      <c r="D56">
        <v>0.2</v>
      </c>
      <c r="E56">
        <v>0</v>
      </c>
      <c r="F56">
        <v>0</v>
      </c>
      <c r="G56">
        <v>0.11764705882352941</v>
      </c>
      <c r="H56">
        <v>0</v>
      </c>
      <c r="I56">
        <v>0</v>
      </c>
      <c r="J56">
        <v>0</v>
      </c>
      <c r="K56">
        <v>0</v>
      </c>
      <c r="L56">
        <v>0</v>
      </c>
      <c r="M56">
        <v>0</v>
      </c>
      <c r="N56">
        <v>0</v>
      </c>
      <c r="Q56" s="1" t="s">
        <v>1</v>
      </c>
      <c r="R56" s="1" t="s">
        <v>3</v>
      </c>
      <c r="S56" s="19">
        <f>C56-C23</f>
        <v>0</v>
      </c>
      <c r="T56" s="19">
        <f t="shared" ref="T56:AD67" si="4">D56-D23</f>
        <v>0</v>
      </c>
      <c r="U56" s="19">
        <f t="shared" si="4"/>
        <v>0</v>
      </c>
      <c r="V56" s="19">
        <f t="shared" si="4"/>
        <v>0</v>
      </c>
      <c r="W56" s="19">
        <f t="shared" si="4"/>
        <v>0</v>
      </c>
      <c r="X56" s="19">
        <f t="shared" si="4"/>
        <v>0</v>
      </c>
      <c r="Y56" s="19">
        <f t="shared" si="4"/>
        <v>0</v>
      </c>
      <c r="Z56" s="19">
        <f t="shared" si="4"/>
        <v>0</v>
      </c>
      <c r="AA56" s="19">
        <f t="shared" si="4"/>
        <v>0</v>
      </c>
      <c r="AB56" s="19">
        <f t="shared" si="4"/>
        <v>0</v>
      </c>
      <c r="AC56" s="19">
        <f t="shared" si="4"/>
        <v>0</v>
      </c>
      <c r="AD56" s="19">
        <f t="shared" si="4"/>
        <v>0</v>
      </c>
    </row>
    <row r="57" spans="1:59" x14ac:dyDescent="0.25">
      <c r="A57" s="1"/>
      <c r="B57" s="1" t="s">
        <v>4</v>
      </c>
      <c r="C57">
        <v>0.25</v>
      </c>
      <c r="D57">
        <v>0.4</v>
      </c>
      <c r="E57">
        <v>0.08</v>
      </c>
      <c r="F57">
        <v>0.11899999999999999</v>
      </c>
      <c r="G57">
        <v>5.8823529411764705E-2</v>
      </c>
      <c r="H57">
        <v>3.7735849056603772E-2</v>
      </c>
      <c r="I57">
        <v>0</v>
      </c>
      <c r="J57">
        <v>0</v>
      </c>
      <c r="K57">
        <v>0</v>
      </c>
      <c r="L57">
        <v>0</v>
      </c>
      <c r="M57">
        <v>0</v>
      </c>
      <c r="N57">
        <v>0</v>
      </c>
      <c r="Q57" s="1"/>
      <c r="R57" s="1" t="s">
        <v>4</v>
      </c>
      <c r="S57" s="19">
        <f t="shared" ref="S57:S67" si="5">C57-C24</f>
        <v>0</v>
      </c>
      <c r="T57" s="19">
        <f t="shared" si="4"/>
        <v>0</v>
      </c>
      <c r="U57" s="19">
        <f t="shared" si="4"/>
        <v>0</v>
      </c>
      <c r="V57" s="19">
        <f t="shared" si="4"/>
        <v>0</v>
      </c>
      <c r="W57" s="19">
        <f t="shared" si="4"/>
        <v>0</v>
      </c>
      <c r="X57" s="19">
        <f t="shared" si="4"/>
        <v>0</v>
      </c>
      <c r="Y57" s="19">
        <f t="shared" si="4"/>
        <v>0</v>
      </c>
      <c r="Z57" s="19">
        <f t="shared" si="4"/>
        <v>0</v>
      </c>
      <c r="AA57" s="19">
        <f t="shared" si="4"/>
        <v>0</v>
      </c>
      <c r="AB57" s="19">
        <f t="shared" si="4"/>
        <v>0</v>
      </c>
      <c r="AC57" s="19">
        <f t="shared" si="4"/>
        <v>0</v>
      </c>
      <c r="AD57" s="19">
        <f t="shared" si="4"/>
        <v>0</v>
      </c>
    </row>
    <row r="58" spans="1:59" x14ac:dyDescent="0.25">
      <c r="A58" s="1"/>
      <c r="B58" s="1" t="s">
        <v>5</v>
      </c>
      <c r="C58">
        <v>0</v>
      </c>
      <c r="D58">
        <v>0</v>
      </c>
      <c r="E58">
        <v>0.04</v>
      </c>
      <c r="F58">
        <v>0</v>
      </c>
      <c r="G58">
        <v>0</v>
      </c>
      <c r="H58">
        <v>0</v>
      </c>
      <c r="I58">
        <v>0</v>
      </c>
      <c r="J58">
        <v>0</v>
      </c>
      <c r="K58">
        <v>0</v>
      </c>
      <c r="L58">
        <v>0</v>
      </c>
      <c r="M58">
        <v>0</v>
      </c>
      <c r="N58">
        <v>0</v>
      </c>
      <c r="Q58" s="1"/>
      <c r="R58" s="1" t="s">
        <v>5</v>
      </c>
      <c r="S58" s="19">
        <f t="shared" si="5"/>
        <v>0</v>
      </c>
      <c r="T58" s="19">
        <f t="shared" si="4"/>
        <v>0</v>
      </c>
      <c r="U58" s="19">
        <f t="shared" si="4"/>
        <v>0</v>
      </c>
      <c r="V58" s="19">
        <f t="shared" si="4"/>
        <v>0</v>
      </c>
      <c r="W58" s="19">
        <f t="shared" si="4"/>
        <v>0</v>
      </c>
      <c r="X58" s="19">
        <f t="shared" si="4"/>
        <v>0</v>
      </c>
      <c r="Y58" s="19">
        <f t="shared" si="4"/>
        <v>0</v>
      </c>
      <c r="Z58" s="19">
        <f t="shared" si="4"/>
        <v>0</v>
      </c>
      <c r="AA58" s="19">
        <f t="shared" si="4"/>
        <v>0</v>
      </c>
      <c r="AB58" s="19">
        <f t="shared" si="4"/>
        <v>0</v>
      </c>
      <c r="AC58" s="19">
        <f t="shared" si="4"/>
        <v>0</v>
      </c>
      <c r="AD58" s="19">
        <f t="shared" si="4"/>
        <v>0</v>
      </c>
    </row>
    <row r="59" spans="1:59" x14ac:dyDescent="0.25">
      <c r="A59" s="1"/>
      <c r="B59" s="1" t="s">
        <v>6</v>
      </c>
      <c r="C59">
        <v>0.25</v>
      </c>
      <c r="D59">
        <v>0</v>
      </c>
      <c r="E59">
        <v>0</v>
      </c>
      <c r="F59">
        <v>0</v>
      </c>
      <c r="G59">
        <v>0</v>
      </c>
      <c r="H59">
        <v>5.6603773584905662E-2</v>
      </c>
      <c r="I59">
        <v>0.25</v>
      </c>
      <c r="J59">
        <v>0</v>
      </c>
      <c r="K59">
        <v>0</v>
      </c>
      <c r="L59">
        <v>0</v>
      </c>
      <c r="M59">
        <v>0</v>
      </c>
      <c r="N59">
        <v>2.1276595744680851E-2</v>
      </c>
      <c r="Q59" s="1"/>
      <c r="R59" s="1" t="s">
        <v>6</v>
      </c>
      <c r="S59" s="19">
        <f t="shared" si="5"/>
        <v>0</v>
      </c>
      <c r="T59" s="19">
        <f t="shared" si="4"/>
        <v>0</v>
      </c>
      <c r="U59" s="19">
        <f t="shared" si="4"/>
        <v>0</v>
      </c>
      <c r="V59" s="19">
        <f t="shared" si="4"/>
        <v>0</v>
      </c>
      <c r="W59" s="19">
        <f t="shared" si="4"/>
        <v>0</v>
      </c>
      <c r="X59" s="19">
        <f t="shared" si="4"/>
        <v>0</v>
      </c>
      <c r="Y59" s="19">
        <f t="shared" si="4"/>
        <v>0</v>
      </c>
      <c r="Z59" s="19">
        <f t="shared" si="4"/>
        <v>0</v>
      </c>
      <c r="AA59" s="19">
        <f t="shared" si="4"/>
        <v>0</v>
      </c>
      <c r="AB59" s="19">
        <f t="shared" si="4"/>
        <v>0</v>
      </c>
      <c r="AC59" s="19">
        <f t="shared" si="4"/>
        <v>0</v>
      </c>
      <c r="AD59" s="19">
        <f t="shared" si="4"/>
        <v>0</v>
      </c>
    </row>
    <row r="60" spans="1:59" x14ac:dyDescent="0.25">
      <c r="A60" s="1"/>
      <c r="B60" s="1" t="s">
        <v>7</v>
      </c>
      <c r="C60">
        <v>0</v>
      </c>
      <c r="D60">
        <v>0</v>
      </c>
      <c r="E60">
        <v>0</v>
      </c>
      <c r="F60">
        <v>0</v>
      </c>
      <c r="G60">
        <v>0.29411764705882354</v>
      </c>
      <c r="H60">
        <v>0</v>
      </c>
      <c r="I60">
        <v>0</v>
      </c>
      <c r="J60">
        <v>0</v>
      </c>
      <c r="K60">
        <v>0</v>
      </c>
      <c r="L60">
        <v>0</v>
      </c>
      <c r="M60">
        <v>0</v>
      </c>
      <c r="N60">
        <v>0</v>
      </c>
      <c r="Q60" s="1"/>
      <c r="R60" s="1" t="s">
        <v>7</v>
      </c>
      <c r="S60" s="19">
        <f t="shared" si="5"/>
        <v>0</v>
      </c>
      <c r="T60" s="19">
        <f t="shared" si="4"/>
        <v>0</v>
      </c>
      <c r="U60" s="19">
        <f t="shared" si="4"/>
        <v>0</v>
      </c>
      <c r="V60" s="19">
        <f t="shared" si="4"/>
        <v>0</v>
      </c>
      <c r="W60" s="19">
        <f t="shared" si="4"/>
        <v>0</v>
      </c>
      <c r="X60" s="19">
        <f t="shared" si="4"/>
        <v>0</v>
      </c>
      <c r="Y60" s="19">
        <f t="shared" si="4"/>
        <v>0</v>
      </c>
      <c r="Z60" s="19">
        <f t="shared" si="4"/>
        <v>0</v>
      </c>
      <c r="AA60" s="19">
        <f t="shared" si="4"/>
        <v>0</v>
      </c>
      <c r="AB60" s="19">
        <f t="shared" si="4"/>
        <v>0</v>
      </c>
      <c r="AC60" s="19">
        <f t="shared" si="4"/>
        <v>0</v>
      </c>
      <c r="AD60" s="19">
        <f t="shared" si="4"/>
        <v>0</v>
      </c>
    </row>
    <row r="61" spans="1:59" x14ac:dyDescent="0.25">
      <c r="A61" s="1"/>
      <c r="B61" s="1" t="s">
        <v>8</v>
      </c>
      <c r="C61">
        <v>0</v>
      </c>
      <c r="D61">
        <v>0</v>
      </c>
      <c r="E61">
        <v>0</v>
      </c>
      <c r="F61">
        <v>0.63</v>
      </c>
      <c r="G61">
        <v>0.23529411764705882</v>
      </c>
      <c r="H61">
        <v>0.37735849056603776</v>
      </c>
      <c r="I61">
        <v>0.25</v>
      </c>
      <c r="J61">
        <v>0</v>
      </c>
      <c r="K61">
        <v>0</v>
      </c>
      <c r="L61">
        <v>0</v>
      </c>
      <c r="M61">
        <v>0.1</v>
      </c>
      <c r="N61">
        <v>0.10638297872340426</v>
      </c>
      <c r="Q61" s="1"/>
      <c r="R61" s="1" t="s">
        <v>8</v>
      </c>
      <c r="S61" s="19">
        <f t="shared" si="5"/>
        <v>0</v>
      </c>
      <c r="T61" s="19">
        <f t="shared" si="4"/>
        <v>0</v>
      </c>
      <c r="U61" s="19">
        <f t="shared" si="4"/>
        <v>0</v>
      </c>
      <c r="V61" s="19">
        <f t="shared" si="4"/>
        <v>0</v>
      </c>
      <c r="W61" s="19">
        <f t="shared" si="4"/>
        <v>0</v>
      </c>
      <c r="X61" s="19">
        <f t="shared" si="4"/>
        <v>0</v>
      </c>
      <c r="Y61" s="19">
        <f t="shared" si="4"/>
        <v>0</v>
      </c>
      <c r="Z61" s="19">
        <f t="shared" si="4"/>
        <v>0</v>
      </c>
      <c r="AA61" s="19">
        <f t="shared" si="4"/>
        <v>0</v>
      </c>
      <c r="AB61" s="19">
        <f t="shared" si="4"/>
        <v>0</v>
      </c>
      <c r="AC61" s="19">
        <f t="shared" si="4"/>
        <v>0</v>
      </c>
      <c r="AD61" s="19">
        <f t="shared" si="4"/>
        <v>0</v>
      </c>
    </row>
    <row r="62" spans="1:59" x14ac:dyDescent="0.25">
      <c r="A62" s="1" t="s">
        <v>2</v>
      </c>
      <c r="B62" s="1" t="s">
        <v>3</v>
      </c>
      <c r="C62">
        <v>0</v>
      </c>
      <c r="D62">
        <v>0</v>
      </c>
      <c r="E62">
        <v>0</v>
      </c>
      <c r="F62">
        <v>0</v>
      </c>
      <c r="G62">
        <v>0</v>
      </c>
      <c r="H62">
        <v>0</v>
      </c>
      <c r="I62">
        <v>0.125</v>
      </c>
      <c r="J62">
        <v>0.15789473684210525</v>
      </c>
      <c r="K62">
        <v>0</v>
      </c>
      <c r="L62">
        <v>0</v>
      </c>
      <c r="M62">
        <v>0.1</v>
      </c>
      <c r="N62">
        <v>0</v>
      </c>
      <c r="Q62" s="1" t="s">
        <v>2</v>
      </c>
      <c r="R62" s="1" t="s">
        <v>3</v>
      </c>
      <c r="S62" s="19">
        <f t="shared" si="5"/>
        <v>0</v>
      </c>
      <c r="T62" s="19">
        <f t="shared" si="4"/>
        <v>0</v>
      </c>
      <c r="U62" s="19">
        <f t="shared" si="4"/>
        <v>0</v>
      </c>
      <c r="V62" s="19">
        <f t="shared" si="4"/>
        <v>0</v>
      </c>
      <c r="W62" s="19">
        <f t="shared" si="4"/>
        <v>0</v>
      </c>
      <c r="X62" s="19">
        <f t="shared" si="4"/>
        <v>0</v>
      </c>
      <c r="Y62" s="19">
        <f t="shared" si="4"/>
        <v>0</v>
      </c>
      <c r="Z62" s="19">
        <f t="shared" si="4"/>
        <v>0</v>
      </c>
      <c r="AA62" s="19">
        <f t="shared" si="4"/>
        <v>0</v>
      </c>
      <c r="AB62" s="19">
        <f t="shared" si="4"/>
        <v>0</v>
      </c>
      <c r="AC62" s="19">
        <f t="shared" si="4"/>
        <v>0</v>
      </c>
      <c r="AD62" s="19">
        <f t="shared" si="4"/>
        <v>0</v>
      </c>
    </row>
    <row r="63" spans="1:59" x14ac:dyDescent="0.25">
      <c r="A63" s="1"/>
      <c r="B63" s="1" t="s">
        <v>4</v>
      </c>
      <c r="C63">
        <v>0</v>
      </c>
      <c r="D63">
        <v>0</v>
      </c>
      <c r="E63">
        <v>0</v>
      </c>
      <c r="F63">
        <v>0</v>
      </c>
      <c r="G63">
        <v>0</v>
      </c>
      <c r="H63">
        <v>0</v>
      </c>
      <c r="I63">
        <v>0.125</v>
      </c>
      <c r="J63">
        <v>0.31578947368421051</v>
      </c>
      <c r="K63">
        <v>0.08</v>
      </c>
      <c r="L63">
        <v>0.03</v>
      </c>
      <c r="M63">
        <v>0.05</v>
      </c>
      <c r="N63">
        <v>8.5106382978723402E-2</v>
      </c>
      <c r="Q63" s="1"/>
      <c r="R63" s="1" t="s">
        <v>4</v>
      </c>
      <c r="S63" s="19">
        <f t="shared" si="5"/>
        <v>0</v>
      </c>
      <c r="T63" s="19">
        <f t="shared" si="4"/>
        <v>0</v>
      </c>
      <c r="U63" s="19">
        <f t="shared" si="4"/>
        <v>0</v>
      </c>
      <c r="V63" s="19">
        <f t="shared" si="4"/>
        <v>0</v>
      </c>
      <c r="W63" s="19">
        <f t="shared" si="4"/>
        <v>0</v>
      </c>
      <c r="X63" s="19">
        <f t="shared" si="4"/>
        <v>0</v>
      </c>
      <c r="Y63" s="19">
        <f t="shared" si="4"/>
        <v>0</v>
      </c>
      <c r="Z63" s="19">
        <f t="shared" si="4"/>
        <v>0</v>
      </c>
      <c r="AA63" s="19">
        <f t="shared" si="4"/>
        <v>0</v>
      </c>
      <c r="AB63" s="19">
        <f t="shared" si="4"/>
        <v>0</v>
      </c>
      <c r="AC63" s="19">
        <f t="shared" si="4"/>
        <v>0</v>
      </c>
      <c r="AD63" s="19">
        <f t="shared" si="4"/>
        <v>0</v>
      </c>
    </row>
    <row r="64" spans="1:59" x14ac:dyDescent="0.25">
      <c r="A64" s="1"/>
      <c r="B64" s="1" t="s">
        <v>5</v>
      </c>
      <c r="C64">
        <v>0</v>
      </c>
      <c r="D64">
        <v>0</v>
      </c>
      <c r="E64">
        <v>0</v>
      </c>
      <c r="F64">
        <v>0.7</v>
      </c>
      <c r="G64">
        <v>0</v>
      </c>
      <c r="H64">
        <v>0</v>
      </c>
      <c r="I64">
        <v>0</v>
      </c>
      <c r="J64">
        <v>0</v>
      </c>
      <c r="K64">
        <v>0.04</v>
      </c>
      <c r="L64">
        <v>0.39</v>
      </c>
      <c r="M64">
        <v>0</v>
      </c>
      <c r="N64">
        <v>0</v>
      </c>
      <c r="Q64" s="1"/>
      <c r="R64" s="1" t="s">
        <v>5</v>
      </c>
      <c r="S64" s="19">
        <f t="shared" si="5"/>
        <v>0</v>
      </c>
      <c r="T64" s="19">
        <f t="shared" si="4"/>
        <v>0</v>
      </c>
      <c r="U64" s="19">
        <f t="shared" si="4"/>
        <v>0</v>
      </c>
      <c r="V64" s="19">
        <f t="shared" si="4"/>
        <v>0</v>
      </c>
      <c r="W64" s="19">
        <f t="shared" si="4"/>
        <v>0</v>
      </c>
      <c r="X64" s="19">
        <f t="shared" si="4"/>
        <v>0</v>
      </c>
      <c r="Y64" s="19">
        <f t="shared" si="4"/>
        <v>0</v>
      </c>
      <c r="Z64" s="19">
        <f t="shared" si="4"/>
        <v>0</v>
      </c>
      <c r="AA64" s="19">
        <f t="shared" si="4"/>
        <v>0</v>
      </c>
      <c r="AB64" s="19">
        <f t="shared" si="4"/>
        <v>0</v>
      </c>
      <c r="AC64" s="19">
        <f t="shared" si="4"/>
        <v>0</v>
      </c>
      <c r="AD64" s="19">
        <f t="shared" si="4"/>
        <v>0</v>
      </c>
    </row>
    <row r="65" spans="1:45" x14ac:dyDescent="0.25">
      <c r="A65" s="1"/>
      <c r="B65" s="1" t="s">
        <v>6</v>
      </c>
      <c r="C65">
        <v>0</v>
      </c>
      <c r="D65">
        <v>0</v>
      </c>
      <c r="E65">
        <v>0</v>
      </c>
      <c r="F65">
        <v>0</v>
      </c>
      <c r="G65">
        <v>0</v>
      </c>
      <c r="H65">
        <v>0</v>
      </c>
      <c r="I65">
        <v>0</v>
      </c>
      <c r="J65">
        <v>0</v>
      </c>
      <c r="K65">
        <v>0</v>
      </c>
      <c r="L65">
        <v>0</v>
      </c>
      <c r="M65">
        <v>0</v>
      </c>
      <c r="N65">
        <v>0</v>
      </c>
      <c r="Q65" s="1"/>
      <c r="R65" s="1" t="s">
        <v>6</v>
      </c>
      <c r="S65" s="19">
        <f t="shared" si="5"/>
        <v>0</v>
      </c>
      <c r="T65" s="19">
        <f t="shared" si="4"/>
        <v>0</v>
      </c>
      <c r="U65" s="19">
        <f t="shared" si="4"/>
        <v>0</v>
      </c>
      <c r="V65" s="19">
        <f t="shared" si="4"/>
        <v>0</v>
      </c>
      <c r="W65" s="19">
        <f t="shared" si="4"/>
        <v>0</v>
      </c>
      <c r="X65" s="19">
        <f t="shared" si="4"/>
        <v>0</v>
      </c>
      <c r="Y65" s="19">
        <f t="shared" si="4"/>
        <v>0</v>
      </c>
      <c r="Z65" s="19">
        <f t="shared" si="4"/>
        <v>0</v>
      </c>
      <c r="AA65" s="19">
        <f t="shared" si="4"/>
        <v>0</v>
      </c>
      <c r="AB65" s="19">
        <f t="shared" si="4"/>
        <v>0</v>
      </c>
      <c r="AC65" s="19">
        <f t="shared" si="4"/>
        <v>0</v>
      </c>
      <c r="AD65" s="19">
        <f t="shared" si="4"/>
        <v>0</v>
      </c>
    </row>
    <row r="66" spans="1:45" x14ac:dyDescent="0.25">
      <c r="A66" s="1"/>
      <c r="B66" s="1" t="s">
        <v>7</v>
      </c>
      <c r="C66">
        <v>0</v>
      </c>
      <c r="D66">
        <v>0</v>
      </c>
      <c r="E66">
        <v>0</v>
      </c>
      <c r="F66">
        <v>0</v>
      </c>
      <c r="G66">
        <v>0</v>
      </c>
      <c r="H66">
        <v>0</v>
      </c>
      <c r="I66">
        <v>0</v>
      </c>
      <c r="J66">
        <v>0</v>
      </c>
      <c r="K66">
        <v>0</v>
      </c>
      <c r="L66">
        <v>0</v>
      </c>
      <c r="M66">
        <v>0.3</v>
      </c>
      <c r="N66">
        <v>6.3829787234042548E-2</v>
      </c>
      <c r="Q66" s="1"/>
      <c r="R66" s="1" t="s">
        <v>7</v>
      </c>
      <c r="S66" s="19">
        <f t="shared" si="5"/>
        <v>0</v>
      </c>
      <c r="T66" s="19">
        <f t="shared" si="4"/>
        <v>0</v>
      </c>
      <c r="U66" s="19">
        <f t="shared" si="4"/>
        <v>0</v>
      </c>
      <c r="V66" s="19">
        <f t="shared" si="4"/>
        <v>0</v>
      </c>
      <c r="W66" s="19">
        <f t="shared" si="4"/>
        <v>0</v>
      </c>
      <c r="X66" s="19">
        <f t="shared" si="4"/>
        <v>0</v>
      </c>
      <c r="Y66" s="19">
        <f t="shared" si="4"/>
        <v>0</v>
      </c>
      <c r="Z66" s="19">
        <f t="shared" si="4"/>
        <v>0</v>
      </c>
      <c r="AA66" s="19">
        <f t="shared" si="4"/>
        <v>0</v>
      </c>
      <c r="AB66" s="19">
        <f t="shared" si="4"/>
        <v>0</v>
      </c>
      <c r="AC66" s="19">
        <f t="shared" si="4"/>
        <v>0</v>
      </c>
      <c r="AD66" s="19">
        <f t="shared" si="4"/>
        <v>0</v>
      </c>
    </row>
    <row r="67" spans="1:45" x14ac:dyDescent="0.25">
      <c r="A67" s="1"/>
      <c r="B67" s="1" t="s">
        <v>8</v>
      </c>
      <c r="C67">
        <v>0</v>
      </c>
      <c r="D67">
        <v>0</v>
      </c>
      <c r="E67">
        <v>9.3999999999999972E-2</v>
      </c>
      <c r="F67">
        <v>0</v>
      </c>
      <c r="G67">
        <v>0</v>
      </c>
      <c r="H67">
        <v>0.13207547169811321</v>
      </c>
      <c r="I67">
        <v>0</v>
      </c>
      <c r="J67">
        <v>0.10526315789473684</v>
      </c>
      <c r="K67">
        <v>9.3999999999999972E-2</v>
      </c>
      <c r="L67">
        <v>0.69009999999999994</v>
      </c>
      <c r="M67">
        <v>0.1</v>
      </c>
      <c r="N67">
        <v>0.25531914893617019</v>
      </c>
      <c r="Q67" s="1"/>
      <c r="R67" s="1" t="s">
        <v>8</v>
      </c>
      <c r="S67" s="19">
        <f t="shared" si="5"/>
        <v>0</v>
      </c>
      <c r="T67" s="19">
        <f t="shared" si="4"/>
        <v>0</v>
      </c>
      <c r="U67" s="19">
        <f t="shared" si="4"/>
        <v>0</v>
      </c>
      <c r="V67" s="19">
        <f t="shared" si="4"/>
        <v>0</v>
      </c>
      <c r="W67" s="19">
        <f t="shared" si="4"/>
        <v>0</v>
      </c>
      <c r="X67" s="19">
        <f t="shared" si="4"/>
        <v>0</v>
      </c>
      <c r="Y67" s="19">
        <f t="shared" si="4"/>
        <v>0</v>
      </c>
      <c r="Z67" s="19">
        <f t="shared" si="4"/>
        <v>0</v>
      </c>
      <c r="AA67" s="19">
        <f t="shared" si="4"/>
        <v>0</v>
      </c>
      <c r="AB67" s="19">
        <f t="shared" si="4"/>
        <v>0</v>
      </c>
      <c r="AC67" s="19">
        <f t="shared" si="4"/>
        <v>0</v>
      </c>
      <c r="AD67" s="19">
        <f t="shared" si="4"/>
        <v>0</v>
      </c>
    </row>
    <row r="68" spans="1:45" x14ac:dyDescent="0.25">
      <c r="A68" s="1"/>
      <c r="B68" s="1"/>
    </row>
    <row r="70" spans="1:45" x14ac:dyDescent="0.25">
      <c r="C70" s="1" t="s">
        <v>1</v>
      </c>
      <c r="D70" s="1"/>
      <c r="E70" s="1"/>
      <c r="F70" s="1"/>
      <c r="G70" s="1"/>
      <c r="H70" s="1"/>
      <c r="I70" s="1" t="s">
        <v>2</v>
      </c>
      <c r="J70" s="1"/>
      <c r="K70" s="1"/>
      <c r="L70" s="1"/>
      <c r="M70" s="1"/>
      <c r="N70" s="1"/>
      <c r="S70" s="1" t="s">
        <v>1</v>
      </c>
      <c r="T70" s="1"/>
      <c r="U70" s="1"/>
      <c r="V70" s="1"/>
      <c r="W70" s="1"/>
      <c r="X70" s="1"/>
      <c r="Y70" s="1" t="s">
        <v>2</v>
      </c>
      <c r="Z70" s="1"/>
      <c r="AA70" s="1"/>
      <c r="AB70" s="1"/>
      <c r="AC70" s="1"/>
      <c r="AD70" s="1"/>
      <c r="AH70" s="1"/>
      <c r="AI70" s="1"/>
      <c r="AJ70" s="1"/>
      <c r="AK70" s="1"/>
      <c r="AL70" s="1"/>
      <c r="AM70" s="1"/>
      <c r="AN70" s="1"/>
      <c r="AO70" s="1"/>
      <c r="AP70" s="1"/>
      <c r="AQ70" s="1"/>
      <c r="AR70" s="1"/>
      <c r="AS70" s="1"/>
    </row>
    <row r="71" spans="1:45" x14ac:dyDescent="0.25">
      <c r="A71" s="1" t="s">
        <v>114</v>
      </c>
      <c r="B71" s="1"/>
      <c r="C71" s="1" t="s">
        <v>3</v>
      </c>
      <c r="D71" s="1" t="s">
        <v>4</v>
      </c>
      <c r="E71" s="1" t="s">
        <v>5</v>
      </c>
      <c r="F71" s="1" t="s">
        <v>6</v>
      </c>
      <c r="G71" s="1" t="s">
        <v>7</v>
      </c>
      <c r="H71" s="1" t="s">
        <v>8</v>
      </c>
      <c r="I71" s="1" t="s">
        <v>3</v>
      </c>
      <c r="J71" s="1" t="s">
        <v>4</v>
      </c>
      <c r="K71" s="1" t="s">
        <v>5</v>
      </c>
      <c r="L71" s="1" t="s">
        <v>6</v>
      </c>
      <c r="M71" s="1" t="s">
        <v>7</v>
      </c>
      <c r="N71" s="1" t="s">
        <v>8</v>
      </c>
      <c r="Q71" s="1" t="s">
        <v>121</v>
      </c>
      <c r="R71" s="1"/>
      <c r="S71" s="1" t="s">
        <v>3</v>
      </c>
      <c r="T71" s="1" t="s">
        <v>4</v>
      </c>
      <c r="U71" s="1" t="s">
        <v>5</v>
      </c>
      <c r="V71" s="1" t="s">
        <v>6</v>
      </c>
      <c r="W71" s="1" t="s">
        <v>7</v>
      </c>
      <c r="X71" s="1" t="s">
        <v>8</v>
      </c>
      <c r="Y71" s="1" t="s">
        <v>3</v>
      </c>
      <c r="Z71" s="1" t="s">
        <v>4</v>
      </c>
      <c r="AA71" s="1" t="s">
        <v>5</v>
      </c>
      <c r="AB71" s="1" t="s">
        <v>6</v>
      </c>
      <c r="AC71" s="1" t="s">
        <v>7</v>
      </c>
      <c r="AD71" s="1" t="s">
        <v>8</v>
      </c>
      <c r="AH71" s="1"/>
      <c r="AI71" s="1"/>
      <c r="AJ71" s="1"/>
      <c r="AK71" s="1"/>
      <c r="AL71" s="1"/>
      <c r="AM71" s="1"/>
      <c r="AN71" s="1"/>
      <c r="AO71" s="1"/>
      <c r="AP71" s="1"/>
      <c r="AQ71" s="1"/>
      <c r="AR71" s="1"/>
      <c r="AS71" s="1"/>
    </row>
    <row r="72" spans="1:45" x14ac:dyDescent="0.25">
      <c r="A72" s="1" t="s">
        <v>1</v>
      </c>
      <c r="B72" s="1" t="s">
        <v>3</v>
      </c>
      <c r="C72">
        <v>0</v>
      </c>
      <c r="D72">
        <v>0.2</v>
      </c>
      <c r="E72">
        <v>0</v>
      </c>
      <c r="F72">
        <v>0</v>
      </c>
      <c r="G72">
        <v>0.11764705882352941</v>
      </c>
      <c r="H72">
        <v>0</v>
      </c>
      <c r="I72">
        <v>0</v>
      </c>
      <c r="J72">
        <v>0</v>
      </c>
      <c r="K72">
        <v>0</v>
      </c>
      <c r="L72">
        <v>0</v>
      </c>
      <c r="M72">
        <v>0</v>
      </c>
      <c r="N72">
        <v>0</v>
      </c>
      <c r="Q72" s="1" t="s">
        <v>1</v>
      </c>
      <c r="R72" s="1" t="s">
        <v>3</v>
      </c>
      <c r="S72" s="19">
        <f t="shared" ref="S72:S83" si="6">C72-C23</f>
        <v>0</v>
      </c>
      <c r="T72" s="19">
        <f t="shared" ref="T72:T83" si="7">D72-D23</f>
        <v>0</v>
      </c>
      <c r="U72" s="19">
        <f t="shared" ref="U72:U83" si="8">E72-E23</f>
        <v>0</v>
      </c>
      <c r="V72" s="19">
        <f t="shared" ref="V72:V83" si="9">F72-F23</f>
        <v>0</v>
      </c>
      <c r="W72" s="19">
        <f t="shared" ref="W72:W83" si="10">G72-G23</f>
        <v>0</v>
      </c>
      <c r="X72" s="19">
        <f t="shared" ref="X72:X83" si="11">H72-H23</f>
        <v>0</v>
      </c>
      <c r="Y72" s="19">
        <f t="shared" ref="Y72:Y83" si="12">I72-I23</f>
        <v>0</v>
      </c>
      <c r="Z72" s="19">
        <f t="shared" ref="Z72:Z83" si="13">J72-J23</f>
        <v>0</v>
      </c>
      <c r="AA72" s="19">
        <f t="shared" ref="AA72:AA83" si="14">K72-K23</f>
        <v>0</v>
      </c>
      <c r="AB72" s="19">
        <f t="shared" ref="AB72:AB83" si="15">L72-L23</f>
        <v>0</v>
      </c>
      <c r="AC72" s="19">
        <f t="shared" ref="AC72:AC83" si="16">M72-M23</f>
        <v>0</v>
      </c>
      <c r="AD72" s="19">
        <f t="shared" ref="AD72:AD83" si="17">N72-N23</f>
        <v>0</v>
      </c>
    </row>
    <row r="73" spans="1:45" x14ac:dyDescent="0.25">
      <c r="A73" s="1"/>
      <c r="B73" s="1" t="s">
        <v>4</v>
      </c>
      <c r="C73">
        <v>0.25</v>
      </c>
      <c r="D73">
        <v>0.4</v>
      </c>
      <c r="E73">
        <v>0.08</v>
      </c>
      <c r="F73">
        <v>7.1428571428571425E-2</v>
      </c>
      <c r="G73">
        <v>5.8823529411764705E-2</v>
      </c>
      <c r="H73">
        <v>3.7735849056603772E-2</v>
      </c>
      <c r="I73">
        <v>0</v>
      </c>
      <c r="J73">
        <v>0</v>
      </c>
      <c r="K73">
        <v>0</v>
      </c>
      <c r="L73">
        <v>0</v>
      </c>
      <c r="M73">
        <v>0</v>
      </c>
      <c r="N73">
        <v>0</v>
      </c>
      <c r="Q73" s="1"/>
      <c r="R73" s="1" t="s">
        <v>4</v>
      </c>
      <c r="S73" s="19">
        <f t="shared" si="6"/>
        <v>0</v>
      </c>
      <c r="T73" s="19">
        <f t="shared" si="7"/>
        <v>0</v>
      </c>
      <c r="U73" s="19">
        <f t="shared" si="8"/>
        <v>0</v>
      </c>
      <c r="V73" s="19">
        <f t="shared" si="9"/>
        <v>-4.757142857142857E-2</v>
      </c>
      <c r="W73" s="19">
        <f t="shared" si="10"/>
        <v>0</v>
      </c>
      <c r="X73" s="19">
        <f t="shared" si="11"/>
        <v>0</v>
      </c>
      <c r="Y73" s="19">
        <f t="shared" si="12"/>
        <v>0</v>
      </c>
      <c r="Z73" s="19">
        <f t="shared" si="13"/>
        <v>0</v>
      </c>
      <c r="AA73" s="19">
        <f t="shared" si="14"/>
        <v>0</v>
      </c>
      <c r="AB73" s="19">
        <f t="shared" si="15"/>
        <v>0</v>
      </c>
      <c r="AC73" s="19">
        <f t="shared" si="16"/>
        <v>0</v>
      </c>
      <c r="AD73" s="19">
        <f t="shared" si="17"/>
        <v>0</v>
      </c>
    </row>
    <row r="74" spans="1:45" x14ac:dyDescent="0.25">
      <c r="A74" s="1"/>
      <c r="B74" s="1" t="s">
        <v>5</v>
      </c>
      <c r="C74">
        <v>0</v>
      </c>
      <c r="D74">
        <v>0</v>
      </c>
      <c r="E74">
        <v>0.04</v>
      </c>
      <c r="F74">
        <v>0</v>
      </c>
      <c r="G74">
        <v>0</v>
      </c>
      <c r="H74">
        <v>0</v>
      </c>
      <c r="I74">
        <v>0</v>
      </c>
      <c r="J74">
        <v>0</v>
      </c>
      <c r="K74">
        <v>0</v>
      </c>
      <c r="L74">
        <v>0</v>
      </c>
      <c r="M74">
        <v>0</v>
      </c>
      <c r="N74">
        <v>0</v>
      </c>
      <c r="Q74" s="1"/>
      <c r="R74" s="1" t="s">
        <v>5</v>
      </c>
      <c r="S74" s="19">
        <f t="shared" si="6"/>
        <v>0</v>
      </c>
      <c r="T74" s="19">
        <f t="shared" si="7"/>
        <v>0</v>
      </c>
      <c r="U74" s="19">
        <f t="shared" si="8"/>
        <v>0</v>
      </c>
      <c r="V74" s="19">
        <f t="shared" si="9"/>
        <v>0</v>
      </c>
      <c r="W74" s="19">
        <f t="shared" si="10"/>
        <v>0</v>
      </c>
      <c r="X74" s="19">
        <f t="shared" si="11"/>
        <v>0</v>
      </c>
      <c r="Y74" s="19">
        <f t="shared" si="12"/>
        <v>0</v>
      </c>
      <c r="Z74" s="19">
        <f t="shared" si="13"/>
        <v>0</v>
      </c>
      <c r="AA74" s="19">
        <f t="shared" si="14"/>
        <v>0</v>
      </c>
      <c r="AB74" s="19">
        <f t="shared" si="15"/>
        <v>0</v>
      </c>
      <c r="AC74" s="19">
        <f t="shared" si="16"/>
        <v>0</v>
      </c>
      <c r="AD74" s="19">
        <f t="shared" si="17"/>
        <v>0</v>
      </c>
    </row>
    <row r="75" spans="1:45" x14ac:dyDescent="0.25">
      <c r="A75" s="1"/>
      <c r="B75" s="1" t="s">
        <v>6</v>
      </c>
      <c r="C75">
        <v>0.25</v>
      </c>
      <c r="D75">
        <v>0</v>
      </c>
      <c r="E75">
        <v>0</v>
      </c>
      <c r="F75">
        <v>0</v>
      </c>
      <c r="G75">
        <v>0</v>
      </c>
      <c r="H75">
        <v>5.6603773584905662E-2</v>
      </c>
      <c r="I75">
        <v>0.25</v>
      </c>
      <c r="J75">
        <v>0</v>
      </c>
      <c r="K75">
        <v>0</v>
      </c>
      <c r="L75">
        <v>0</v>
      </c>
      <c r="M75">
        <v>0</v>
      </c>
      <c r="N75">
        <v>2.1276595744680851E-2</v>
      </c>
      <c r="Q75" s="1"/>
      <c r="R75" s="1" t="s">
        <v>6</v>
      </c>
      <c r="S75" s="19">
        <f t="shared" si="6"/>
        <v>0</v>
      </c>
      <c r="T75" s="19">
        <f t="shared" si="7"/>
        <v>0</v>
      </c>
      <c r="U75" s="19">
        <f t="shared" si="8"/>
        <v>0</v>
      </c>
      <c r="V75" s="19">
        <f t="shared" si="9"/>
        <v>0</v>
      </c>
      <c r="W75" s="19">
        <f t="shared" si="10"/>
        <v>0</v>
      </c>
      <c r="X75" s="19">
        <f t="shared" si="11"/>
        <v>0</v>
      </c>
      <c r="Y75" s="19">
        <f t="shared" si="12"/>
        <v>0</v>
      </c>
      <c r="Z75" s="19">
        <f t="shared" si="13"/>
        <v>0</v>
      </c>
      <c r="AA75" s="19">
        <f t="shared" si="14"/>
        <v>0</v>
      </c>
      <c r="AB75" s="19">
        <f t="shared" si="15"/>
        <v>0</v>
      </c>
      <c r="AC75" s="19">
        <f t="shared" si="16"/>
        <v>0</v>
      </c>
      <c r="AD75" s="19">
        <f t="shared" si="17"/>
        <v>0</v>
      </c>
    </row>
    <row r="76" spans="1:45" x14ac:dyDescent="0.25">
      <c r="A76" s="1"/>
      <c r="B76" s="1" t="s">
        <v>7</v>
      </c>
      <c r="C76">
        <v>0</v>
      </c>
      <c r="D76">
        <v>0</v>
      </c>
      <c r="E76">
        <v>0</v>
      </c>
      <c r="F76">
        <v>0</v>
      </c>
      <c r="G76">
        <v>0.29411764705882354</v>
      </c>
      <c r="H76">
        <v>0</v>
      </c>
      <c r="I76">
        <v>0</v>
      </c>
      <c r="J76">
        <v>0</v>
      </c>
      <c r="K76">
        <v>0</v>
      </c>
      <c r="L76">
        <v>0</v>
      </c>
      <c r="M76">
        <v>0</v>
      </c>
      <c r="N76">
        <v>0</v>
      </c>
      <c r="Q76" s="1"/>
      <c r="R76" s="1" t="s">
        <v>7</v>
      </c>
      <c r="S76" s="19">
        <f t="shared" si="6"/>
        <v>0</v>
      </c>
      <c r="T76" s="19">
        <f t="shared" si="7"/>
        <v>0</v>
      </c>
      <c r="U76" s="19">
        <f t="shared" si="8"/>
        <v>0</v>
      </c>
      <c r="V76" s="19">
        <f t="shared" si="9"/>
        <v>0</v>
      </c>
      <c r="W76" s="19">
        <f t="shared" si="10"/>
        <v>0</v>
      </c>
      <c r="X76" s="19">
        <f t="shared" si="11"/>
        <v>0</v>
      </c>
      <c r="Y76" s="19">
        <f t="shared" si="12"/>
        <v>0</v>
      </c>
      <c r="Z76" s="19">
        <f t="shared" si="13"/>
        <v>0</v>
      </c>
      <c r="AA76" s="19">
        <f t="shared" si="14"/>
        <v>0</v>
      </c>
      <c r="AB76" s="19">
        <f t="shared" si="15"/>
        <v>0</v>
      </c>
      <c r="AC76" s="19">
        <f t="shared" si="16"/>
        <v>0</v>
      </c>
      <c r="AD76" s="19">
        <f t="shared" si="17"/>
        <v>0</v>
      </c>
    </row>
    <row r="77" spans="1:45" x14ac:dyDescent="0.25">
      <c r="A77" s="1"/>
      <c r="B77" s="1" t="s">
        <v>8</v>
      </c>
      <c r="C77">
        <v>0</v>
      </c>
      <c r="D77">
        <v>0</v>
      </c>
      <c r="E77">
        <v>0</v>
      </c>
      <c r="F77">
        <v>0.37815126050420172</v>
      </c>
      <c r="G77">
        <v>0.23529411764705882</v>
      </c>
      <c r="H77">
        <v>0.37735849056603776</v>
      </c>
      <c r="I77">
        <v>0.25</v>
      </c>
      <c r="J77">
        <v>0</v>
      </c>
      <c r="K77">
        <v>0</v>
      </c>
      <c r="L77">
        <v>0</v>
      </c>
      <c r="M77">
        <v>0.1</v>
      </c>
      <c r="N77">
        <v>0.10638297872340426</v>
      </c>
      <c r="Q77" s="1"/>
      <c r="R77" s="1" t="s">
        <v>8</v>
      </c>
      <c r="S77" s="19">
        <f t="shared" si="6"/>
        <v>0</v>
      </c>
      <c r="T77" s="19">
        <f t="shared" si="7"/>
        <v>0</v>
      </c>
      <c r="U77" s="19">
        <f t="shared" si="8"/>
        <v>0</v>
      </c>
      <c r="V77" s="19">
        <f t="shared" si="9"/>
        <v>-0.25184873949579828</v>
      </c>
      <c r="W77" s="19">
        <f t="shared" si="10"/>
        <v>0</v>
      </c>
      <c r="X77" s="19">
        <f t="shared" si="11"/>
        <v>0</v>
      </c>
      <c r="Y77" s="19">
        <f t="shared" si="12"/>
        <v>0</v>
      </c>
      <c r="Z77" s="19">
        <f t="shared" si="13"/>
        <v>0</v>
      </c>
      <c r="AA77" s="19">
        <f t="shared" si="14"/>
        <v>0</v>
      </c>
      <c r="AB77" s="19">
        <f t="shared" si="15"/>
        <v>0</v>
      </c>
      <c r="AC77" s="19">
        <f t="shared" si="16"/>
        <v>0</v>
      </c>
      <c r="AD77" s="19">
        <f t="shared" si="17"/>
        <v>0</v>
      </c>
    </row>
    <row r="78" spans="1:45" x14ac:dyDescent="0.25">
      <c r="A78" s="1" t="s">
        <v>2</v>
      </c>
      <c r="B78" s="1" t="s">
        <v>3</v>
      </c>
      <c r="C78">
        <v>0</v>
      </c>
      <c r="D78">
        <v>0</v>
      </c>
      <c r="E78">
        <v>0</v>
      </c>
      <c r="F78">
        <v>0</v>
      </c>
      <c r="G78">
        <v>0</v>
      </c>
      <c r="H78">
        <v>0</v>
      </c>
      <c r="I78">
        <v>0.125</v>
      </c>
      <c r="J78">
        <v>0.15789473684210525</v>
      </c>
      <c r="K78">
        <v>0</v>
      </c>
      <c r="L78">
        <v>0</v>
      </c>
      <c r="M78">
        <v>0.1</v>
      </c>
      <c r="N78">
        <v>0</v>
      </c>
      <c r="Q78" s="1" t="s">
        <v>2</v>
      </c>
      <c r="R78" s="1" t="s">
        <v>3</v>
      </c>
      <c r="S78" s="19">
        <f t="shared" si="6"/>
        <v>0</v>
      </c>
      <c r="T78" s="19">
        <f t="shared" si="7"/>
        <v>0</v>
      </c>
      <c r="U78" s="19">
        <f t="shared" si="8"/>
        <v>0</v>
      </c>
      <c r="V78" s="19">
        <f t="shared" si="9"/>
        <v>0</v>
      </c>
      <c r="W78" s="19">
        <f t="shared" si="10"/>
        <v>0</v>
      </c>
      <c r="X78" s="19">
        <f t="shared" si="11"/>
        <v>0</v>
      </c>
      <c r="Y78" s="19">
        <f t="shared" si="12"/>
        <v>0</v>
      </c>
      <c r="Z78" s="19">
        <f t="shared" si="13"/>
        <v>0</v>
      </c>
      <c r="AA78" s="19">
        <f t="shared" si="14"/>
        <v>0</v>
      </c>
      <c r="AB78" s="19">
        <f t="shared" si="15"/>
        <v>0</v>
      </c>
      <c r="AC78" s="19">
        <f t="shared" si="16"/>
        <v>0</v>
      </c>
      <c r="AD78" s="19">
        <f t="shared" si="17"/>
        <v>0</v>
      </c>
    </row>
    <row r="79" spans="1:45" x14ac:dyDescent="0.25">
      <c r="A79" s="1"/>
      <c r="B79" s="1" t="s">
        <v>4</v>
      </c>
      <c r="C79">
        <v>0</v>
      </c>
      <c r="D79">
        <v>0</v>
      </c>
      <c r="E79">
        <v>0</v>
      </c>
      <c r="F79">
        <v>0</v>
      </c>
      <c r="G79">
        <v>0</v>
      </c>
      <c r="H79">
        <v>0</v>
      </c>
      <c r="I79">
        <v>0.125</v>
      </c>
      <c r="J79">
        <v>0.31578947368421051</v>
      </c>
      <c r="K79">
        <v>0.08</v>
      </c>
      <c r="L79">
        <v>2.3273855702094642E-2</v>
      </c>
      <c r="M79">
        <v>0.05</v>
      </c>
      <c r="N79">
        <v>8.5106382978723402E-2</v>
      </c>
      <c r="Q79" s="1"/>
      <c r="R79" s="1" t="s">
        <v>4</v>
      </c>
      <c r="S79" s="19">
        <f t="shared" si="6"/>
        <v>0</v>
      </c>
      <c r="T79" s="19">
        <f t="shared" si="7"/>
        <v>0</v>
      </c>
      <c r="U79" s="19">
        <f t="shared" si="8"/>
        <v>0</v>
      </c>
      <c r="V79" s="19">
        <f t="shared" si="9"/>
        <v>0</v>
      </c>
      <c r="W79" s="19">
        <f t="shared" si="10"/>
        <v>0</v>
      </c>
      <c r="X79" s="19">
        <f t="shared" si="11"/>
        <v>0</v>
      </c>
      <c r="Y79" s="19">
        <f t="shared" si="12"/>
        <v>0</v>
      </c>
      <c r="Z79" s="19">
        <f t="shared" si="13"/>
        <v>0</v>
      </c>
      <c r="AA79" s="19">
        <f t="shared" si="14"/>
        <v>0</v>
      </c>
      <c r="AB79" s="19">
        <f t="shared" si="15"/>
        <v>-6.7261442979053565E-3</v>
      </c>
      <c r="AC79" s="19">
        <f t="shared" si="16"/>
        <v>0</v>
      </c>
      <c r="AD79" s="19">
        <f t="shared" si="17"/>
        <v>0</v>
      </c>
    </row>
    <row r="80" spans="1:45" x14ac:dyDescent="0.25">
      <c r="A80" s="1"/>
      <c r="B80" s="1" t="s">
        <v>5</v>
      </c>
      <c r="C80">
        <v>0</v>
      </c>
      <c r="D80">
        <v>0</v>
      </c>
      <c r="E80">
        <v>0</v>
      </c>
      <c r="F80">
        <v>0.42016806722689076</v>
      </c>
      <c r="G80">
        <v>0</v>
      </c>
      <c r="H80">
        <v>0</v>
      </c>
      <c r="I80">
        <v>0</v>
      </c>
      <c r="J80">
        <v>0</v>
      </c>
      <c r="K80">
        <v>0.04</v>
      </c>
      <c r="L80">
        <v>0.30256012412723038</v>
      </c>
      <c r="M80">
        <v>0</v>
      </c>
      <c r="N80">
        <v>0</v>
      </c>
      <c r="Q80" s="1"/>
      <c r="R80" s="1" t="s">
        <v>5</v>
      </c>
      <c r="S80" s="19">
        <f t="shared" si="6"/>
        <v>0</v>
      </c>
      <c r="T80" s="19">
        <f t="shared" si="7"/>
        <v>0</v>
      </c>
      <c r="U80" s="19">
        <f t="shared" si="8"/>
        <v>0</v>
      </c>
      <c r="V80" s="19">
        <f t="shared" si="9"/>
        <v>-0.27983193277310919</v>
      </c>
      <c r="W80" s="19">
        <f t="shared" si="10"/>
        <v>0</v>
      </c>
      <c r="X80" s="19">
        <f t="shared" si="11"/>
        <v>0</v>
      </c>
      <c r="Y80" s="19">
        <f t="shared" si="12"/>
        <v>0</v>
      </c>
      <c r="Z80" s="19">
        <f t="shared" si="13"/>
        <v>0</v>
      </c>
      <c r="AA80" s="19">
        <f t="shared" si="14"/>
        <v>0</v>
      </c>
      <c r="AB80" s="19">
        <f t="shared" si="15"/>
        <v>-8.7439875872769635E-2</v>
      </c>
      <c r="AC80" s="19">
        <f t="shared" si="16"/>
        <v>0</v>
      </c>
      <c r="AD80" s="19">
        <f t="shared" si="17"/>
        <v>0</v>
      </c>
    </row>
    <row r="81" spans="1:30" x14ac:dyDescent="0.25">
      <c r="A81" s="1"/>
      <c r="B81" s="1" t="s">
        <v>6</v>
      </c>
      <c r="C81">
        <v>0</v>
      </c>
      <c r="D81">
        <v>0</v>
      </c>
      <c r="E81">
        <v>0</v>
      </c>
      <c r="F81">
        <v>0</v>
      </c>
      <c r="G81">
        <v>0</v>
      </c>
      <c r="H81">
        <v>0</v>
      </c>
      <c r="I81">
        <v>0</v>
      </c>
      <c r="J81">
        <v>0</v>
      </c>
      <c r="K81">
        <v>0</v>
      </c>
      <c r="L81">
        <v>0</v>
      </c>
      <c r="M81">
        <v>0</v>
      </c>
      <c r="N81">
        <v>0</v>
      </c>
      <c r="Q81" s="1"/>
      <c r="R81" s="1" t="s">
        <v>6</v>
      </c>
      <c r="S81" s="19">
        <f t="shared" si="6"/>
        <v>0</v>
      </c>
      <c r="T81" s="19">
        <f t="shared" si="7"/>
        <v>0</v>
      </c>
      <c r="U81" s="19">
        <f t="shared" si="8"/>
        <v>0</v>
      </c>
      <c r="V81" s="19">
        <f t="shared" si="9"/>
        <v>0</v>
      </c>
      <c r="W81" s="19">
        <f t="shared" si="10"/>
        <v>0</v>
      </c>
      <c r="X81" s="19">
        <f t="shared" si="11"/>
        <v>0</v>
      </c>
      <c r="Y81" s="19">
        <f t="shared" si="12"/>
        <v>0</v>
      </c>
      <c r="Z81" s="19">
        <f t="shared" si="13"/>
        <v>0</v>
      </c>
      <c r="AA81" s="19">
        <f t="shared" si="14"/>
        <v>0</v>
      </c>
      <c r="AB81" s="19">
        <f t="shared" si="15"/>
        <v>0</v>
      </c>
      <c r="AC81" s="19">
        <f t="shared" si="16"/>
        <v>0</v>
      </c>
      <c r="AD81" s="19">
        <f t="shared" si="17"/>
        <v>0</v>
      </c>
    </row>
    <row r="82" spans="1:30" x14ac:dyDescent="0.25">
      <c r="A82" s="1"/>
      <c r="B82" s="1" t="s">
        <v>7</v>
      </c>
      <c r="C82">
        <v>0</v>
      </c>
      <c r="D82">
        <v>0</v>
      </c>
      <c r="E82">
        <v>0</v>
      </c>
      <c r="F82">
        <v>0</v>
      </c>
      <c r="G82">
        <v>0</v>
      </c>
      <c r="H82">
        <v>0</v>
      </c>
      <c r="I82">
        <v>0</v>
      </c>
      <c r="J82">
        <v>0</v>
      </c>
      <c r="K82">
        <v>0</v>
      </c>
      <c r="L82">
        <v>0</v>
      </c>
      <c r="M82">
        <v>0.3</v>
      </c>
      <c r="N82">
        <v>6.3829787234042548E-2</v>
      </c>
      <c r="Q82" s="1"/>
      <c r="R82" s="1" t="s">
        <v>7</v>
      </c>
      <c r="S82" s="19">
        <f t="shared" si="6"/>
        <v>0</v>
      </c>
      <c r="T82" s="19">
        <f t="shared" si="7"/>
        <v>0</v>
      </c>
      <c r="U82" s="19">
        <f t="shared" si="8"/>
        <v>0</v>
      </c>
      <c r="V82" s="19">
        <f t="shared" si="9"/>
        <v>0</v>
      </c>
      <c r="W82" s="19">
        <f t="shared" si="10"/>
        <v>0</v>
      </c>
      <c r="X82" s="19">
        <f t="shared" si="11"/>
        <v>0</v>
      </c>
      <c r="Y82" s="19">
        <f t="shared" si="12"/>
        <v>0</v>
      </c>
      <c r="Z82" s="19">
        <f t="shared" si="13"/>
        <v>0</v>
      </c>
      <c r="AA82" s="19">
        <f t="shared" si="14"/>
        <v>0</v>
      </c>
      <c r="AB82" s="19">
        <f t="shared" si="15"/>
        <v>0</v>
      </c>
      <c r="AC82" s="19">
        <f t="shared" si="16"/>
        <v>0</v>
      </c>
      <c r="AD82" s="19">
        <f t="shared" si="17"/>
        <v>0</v>
      </c>
    </row>
    <row r="83" spans="1:30" x14ac:dyDescent="0.25">
      <c r="A83" s="1"/>
      <c r="B83" s="1" t="s">
        <v>8</v>
      </c>
      <c r="C83">
        <v>0</v>
      </c>
      <c r="D83">
        <v>0</v>
      </c>
      <c r="E83">
        <v>9.3999999999999972E-2</v>
      </c>
      <c r="F83">
        <v>0</v>
      </c>
      <c r="G83">
        <v>0</v>
      </c>
      <c r="H83">
        <v>0.13207547169811321</v>
      </c>
      <c r="I83">
        <v>0</v>
      </c>
      <c r="J83">
        <v>0.10526315789473684</v>
      </c>
      <c r="K83">
        <v>9.3999999999999972E-2</v>
      </c>
      <c r="L83">
        <v>0.5353762606671838</v>
      </c>
      <c r="M83">
        <v>0.1</v>
      </c>
      <c r="N83">
        <v>0.25531914893617019</v>
      </c>
      <c r="Q83" s="1"/>
      <c r="R83" s="1" t="s">
        <v>8</v>
      </c>
      <c r="S83" s="19">
        <f t="shared" si="6"/>
        <v>0</v>
      </c>
      <c r="T83" s="19">
        <f t="shared" si="7"/>
        <v>0</v>
      </c>
      <c r="U83" s="19">
        <f t="shared" si="8"/>
        <v>0</v>
      </c>
      <c r="V83" s="19">
        <f t="shared" si="9"/>
        <v>0</v>
      </c>
      <c r="W83" s="19">
        <f t="shared" si="10"/>
        <v>0</v>
      </c>
      <c r="X83" s="19">
        <f t="shared" si="11"/>
        <v>0</v>
      </c>
      <c r="Y83" s="19">
        <f t="shared" si="12"/>
        <v>0</v>
      </c>
      <c r="Z83" s="19">
        <f t="shared" si="13"/>
        <v>0</v>
      </c>
      <c r="AA83" s="19">
        <f t="shared" si="14"/>
        <v>0</v>
      </c>
      <c r="AB83" s="19">
        <f t="shared" si="15"/>
        <v>-0.15472373933281613</v>
      </c>
      <c r="AC83" s="19">
        <f t="shared" si="16"/>
        <v>0</v>
      </c>
      <c r="AD83" s="19">
        <f t="shared" si="17"/>
        <v>0</v>
      </c>
    </row>
    <row r="85" spans="1:30" x14ac:dyDescent="0.25">
      <c r="R85" s="1"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AAA1F-E6E5-4957-ABA3-4DDEBEF12E0A}">
  <dimension ref="B2:BG38"/>
  <sheetViews>
    <sheetView zoomScale="87" zoomScaleNormal="87" workbookViewId="0">
      <selection activeCell="AX43" sqref="AX43"/>
    </sheetView>
  </sheetViews>
  <sheetFormatPr defaultRowHeight="15" x14ac:dyDescent="0.25"/>
  <cols>
    <col min="20" max="20" width="8.7109375" customWidth="1"/>
  </cols>
  <sheetData>
    <row r="2" spans="2:59" ht="19.5" x14ac:dyDescent="0.3">
      <c r="B2" s="11" t="s">
        <v>29</v>
      </c>
      <c r="D2" t="s">
        <v>1</v>
      </c>
      <c r="J2" t="s">
        <v>2</v>
      </c>
      <c r="P2" s="1"/>
      <c r="Q2" s="1"/>
      <c r="R2" s="1"/>
      <c r="AZ2" s="1" t="s">
        <v>32</v>
      </c>
      <c r="BA2" s="1"/>
      <c r="BB2" s="1"/>
      <c r="BC2" s="1"/>
      <c r="BD2" s="1" t="s">
        <v>33</v>
      </c>
    </row>
    <row r="3" spans="2:59" x14ac:dyDescent="0.25">
      <c r="B3" s="1"/>
      <c r="D3" t="s">
        <v>3</v>
      </c>
      <c r="E3" t="s">
        <v>4</v>
      </c>
      <c r="F3" t="s">
        <v>5</v>
      </c>
      <c r="G3" t="s">
        <v>6</v>
      </c>
      <c r="H3" t="s">
        <v>7</v>
      </c>
      <c r="I3" t="s">
        <v>8</v>
      </c>
      <c r="J3" t="s">
        <v>3</v>
      </c>
      <c r="K3" t="s">
        <v>4</v>
      </c>
      <c r="L3" t="s">
        <v>5</v>
      </c>
      <c r="M3" t="s">
        <v>6</v>
      </c>
      <c r="N3" t="s">
        <v>7</v>
      </c>
      <c r="O3" t="s">
        <v>8</v>
      </c>
      <c r="P3" s="1"/>
      <c r="Q3" s="1" t="s">
        <v>9</v>
      </c>
      <c r="R3" s="1"/>
      <c r="V3" s="1"/>
      <c r="W3" s="2" t="s">
        <v>10</v>
      </c>
      <c r="X3" s="1" t="s">
        <v>3</v>
      </c>
      <c r="Y3" s="1" t="s">
        <v>4</v>
      </c>
      <c r="Z3" s="1" t="s">
        <v>5</v>
      </c>
      <c r="AA3" s="1" t="s">
        <v>6</v>
      </c>
      <c r="AB3" s="1" t="s">
        <v>7</v>
      </c>
      <c r="AC3" s="1" t="s">
        <v>8</v>
      </c>
      <c r="AD3" s="1" t="s">
        <v>3</v>
      </c>
      <c r="AE3" s="1" t="s">
        <v>4</v>
      </c>
      <c r="AF3" s="1" t="s">
        <v>5</v>
      </c>
      <c r="AG3" s="1" t="s">
        <v>6</v>
      </c>
      <c r="AH3" s="1" t="s">
        <v>7</v>
      </c>
      <c r="AI3" s="1" t="s">
        <v>8</v>
      </c>
      <c r="AJ3" s="1"/>
      <c r="AK3" s="1"/>
      <c r="AL3" s="2" t="s">
        <v>11</v>
      </c>
      <c r="AM3" s="1" t="s">
        <v>3</v>
      </c>
      <c r="AN3" s="1" t="s">
        <v>4</v>
      </c>
      <c r="AO3" s="1" t="s">
        <v>5</v>
      </c>
      <c r="AP3" s="1" t="s">
        <v>6</v>
      </c>
      <c r="AQ3" s="1" t="s">
        <v>7</v>
      </c>
      <c r="AR3" s="1" t="s">
        <v>8</v>
      </c>
      <c r="AS3" s="1" t="s">
        <v>3</v>
      </c>
      <c r="AT3" s="1" t="s">
        <v>4</v>
      </c>
      <c r="AU3" s="1" t="s">
        <v>5</v>
      </c>
      <c r="AV3" s="1" t="s">
        <v>6</v>
      </c>
      <c r="AW3" s="1" t="s">
        <v>7</v>
      </c>
      <c r="AX3" s="1" t="s">
        <v>8</v>
      </c>
      <c r="AZ3" s="1" t="s">
        <v>12</v>
      </c>
      <c r="BA3" s="1" t="s">
        <v>13</v>
      </c>
      <c r="BB3" s="1" t="s">
        <v>14</v>
      </c>
      <c r="BD3" s="1" t="s">
        <v>15</v>
      </c>
      <c r="BE3" s="1" t="s">
        <v>16</v>
      </c>
      <c r="BF3" s="1" t="s">
        <v>17</v>
      </c>
      <c r="BG3" s="1" t="s">
        <v>18</v>
      </c>
    </row>
    <row r="4" spans="2:59" x14ac:dyDescent="0.25">
      <c r="B4" t="s">
        <v>1</v>
      </c>
      <c r="C4" t="s">
        <v>3</v>
      </c>
      <c r="D4" s="9">
        <v>0</v>
      </c>
      <c r="E4" s="9">
        <v>0.2</v>
      </c>
      <c r="F4" s="9">
        <v>0</v>
      </c>
      <c r="G4" s="9">
        <v>0</v>
      </c>
      <c r="H4" s="9">
        <v>0.11764705882352941</v>
      </c>
      <c r="I4" s="9">
        <v>0</v>
      </c>
      <c r="J4" s="9">
        <v>0</v>
      </c>
      <c r="K4" s="9">
        <v>0</v>
      </c>
      <c r="L4" s="9">
        <v>0</v>
      </c>
      <c r="M4" s="9">
        <v>0</v>
      </c>
      <c r="N4" s="9">
        <v>0</v>
      </c>
      <c r="O4" s="9">
        <v>0</v>
      </c>
      <c r="Q4">
        <v>0</v>
      </c>
      <c r="V4" s="1" t="s">
        <v>1</v>
      </c>
      <c r="W4" s="1" t="s">
        <v>3</v>
      </c>
      <c r="X4">
        <f>'Analytical balancing'!Y8-Scaling!D22</f>
        <v>1</v>
      </c>
      <c r="Y4">
        <f>'Analytical balancing'!Z8-Scaling!E22</f>
        <v>-0.2</v>
      </c>
      <c r="Z4">
        <f>'Analytical balancing'!AA8-Scaling!F22</f>
        <v>0</v>
      </c>
      <c r="AA4">
        <f>'Analytical balancing'!AB8-Scaling!G22</f>
        <v>0</v>
      </c>
      <c r="AB4">
        <f>'Analytical balancing'!AC8-Scaling!H22</f>
        <v>-0.11764705882352941</v>
      </c>
      <c r="AC4">
        <f>'Analytical balancing'!AD8-Scaling!I22</f>
        <v>0</v>
      </c>
      <c r="AD4">
        <f>'Analytical balancing'!AE8-Scaling!J22</f>
        <v>0</v>
      </c>
      <c r="AE4">
        <f>'Analytical balancing'!AF8-Scaling!K22</f>
        <v>0</v>
      </c>
      <c r="AF4">
        <f>'Analytical balancing'!AG8-Scaling!L22</f>
        <v>0</v>
      </c>
      <c r="AG4">
        <f>'Analytical balancing'!AH8-Scaling!M22</f>
        <v>0</v>
      </c>
      <c r="AH4">
        <f>'Analytical balancing'!AI8-Scaling!N22</f>
        <v>0</v>
      </c>
      <c r="AI4">
        <f>'Analytical balancing'!AJ8-Scaling!O22</f>
        <v>0</v>
      </c>
      <c r="AK4" s="1" t="s">
        <v>1</v>
      </c>
      <c r="AL4" t="s">
        <v>3</v>
      </c>
      <c r="AM4" s="4">
        <f t="array" ref="AM4:AX15">MINVERSE(X4:AI15)</f>
        <v>1.1009523968555699</v>
      </c>
      <c r="AN4" s="4">
        <v>0.36698413228519</v>
      </c>
      <c r="AO4" s="4">
        <v>3.1186496910397946E-2</v>
      </c>
      <c r="AP4" s="4">
        <v>3.6825455137089756E-2</v>
      </c>
      <c r="AQ4" s="4">
        <v>0.22304032908731966</v>
      </c>
      <c r="AR4" s="4">
        <v>2.6898755762876467E-2</v>
      </c>
      <c r="AS4" s="4">
        <v>1.8967913967825326E-2</v>
      </c>
      <c r="AT4" s="4">
        <v>5.3269759748448362E-3</v>
      </c>
      <c r="AU4" s="4">
        <v>1.0484005512025108E-3</v>
      </c>
      <c r="AV4" s="4">
        <v>3.7463142994435014E-3</v>
      </c>
      <c r="AW4" s="4">
        <v>7.8148043718396665E-3</v>
      </c>
      <c r="AX4" s="4">
        <v>6.1734728847534399E-3</v>
      </c>
      <c r="AZ4" s="5" cm="1">
        <f t="array" ref="AZ4:AZ15">MMULT(AM4:AX15,Q4:Q15)</f>
        <v>17.654215125972414</v>
      </c>
      <c r="BA4">
        <v>40</v>
      </c>
      <c r="BB4" s="5">
        <f>AZ4-BA4</f>
        <v>-22.345784874027586</v>
      </c>
      <c r="BD4" cm="1">
        <f t="array" ref="BD4:BD15">TRANSPOSE(D17:O17)</f>
        <v>0.5</v>
      </c>
      <c r="BE4">
        <f t="shared" ref="BE4:BE15" si="0">BD4*AZ4</f>
        <v>8.8271075629862068</v>
      </c>
      <c r="BF4">
        <f t="shared" ref="BF4:BF15" si="1">BD4*BA4</f>
        <v>20</v>
      </c>
      <c r="BG4" s="5">
        <f>BE4-BF4</f>
        <v>-11.172892437013793</v>
      </c>
    </row>
    <row r="5" spans="2:59" x14ac:dyDescent="0.25">
      <c r="C5" t="s">
        <v>4</v>
      </c>
      <c r="D5" s="9">
        <v>0.25</v>
      </c>
      <c r="E5" s="9">
        <v>0.4</v>
      </c>
      <c r="F5" s="9">
        <v>0.08</v>
      </c>
      <c r="G5" s="9">
        <v>0.11899999999999999</v>
      </c>
      <c r="H5" s="9">
        <v>5.8823529411764705E-2</v>
      </c>
      <c r="I5" s="9">
        <v>3.7735849056603772E-2</v>
      </c>
      <c r="J5" s="9">
        <v>0</v>
      </c>
      <c r="K5" s="9">
        <v>0</v>
      </c>
      <c r="L5" s="9">
        <v>0</v>
      </c>
      <c r="M5" s="9">
        <v>0</v>
      </c>
      <c r="N5" s="9">
        <v>0</v>
      </c>
      <c r="O5" s="9">
        <v>0</v>
      </c>
      <c r="Q5">
        <v>20</v>
      </c>
      <c r="V5" s="1"/>
      <c r="W5" s="1" t="s">
        <v>4</v>
      </c>
      <c r="X5">
        <f>'Analytical balancing'!Y9-Scaling!D23</f>
        <v>-0.25</v>
      </c>
      <c r="Y5">
        <f>'Analytical balancing'!Z9-Scaling!E23</f>
        <v>0.6</v>
      </c>
      <c r="Z5">
        <f>'Analytical balancing'!AA9-Scaling!F23</f>
        <v>-0.08</v>
      </c>
      <c r="AA5">
        <f>'Analytical balancing'!AB9-Scaling!G23</f>
        <v>-7.1428571428571425E-2</v>
      </c>
      <c r="AB5">
        <f>'Analytical balancing'!AC9-Scaling!H23</f>
        <v>-5.8823529411764705E-2</v>
      </c>
      <c r="AC5">
        <f>'Analytical balancing'!AD9-Scaling!I23</f>
        <v>-3.7735849056603772E-2</v>
      </c>
      <c r="AD5">
        <f>'Analytical balancing'!AE9-Scaling!J23</f>
        <v>0</v>
      </c>
      <c r="AE5">
        <f>'Analytical balancing'!AF9-Scaling!K23</f>
        <v>0</v>
      </c>
      <c r="AF5">
        <f>'Analytical balancing'!AG9-Scaling!L23</f>
        <v>0</v>
      </c>
      <c r="AG5">
        <f>'Analytical balancing'!AH9-Scaling!M23</f>
        <v>0</v>
      </c>
      <c r="AH5">
        <f>'Analytical balancing'!AI9-Scaling!N23</f>
        <v>0</v>
      </c>
      <c r="AI5">
        <f>'Analytical balancing'!AJ9-Scaling!O23</f>
        <v>0</v>
      </c>
      <c r="AK5" s="1"/>
      <c r="AL5" t="s">
        <v>4</v>
      </c>
      <c r="AM5" s="4">
        <v>0.50476198427784968</v>
      </c>
      <c r="AN5" s="4">
        <v>1.8349206614259499</v>
      </c>
      <c r="AO5" s="4">
        <v>0.15593248455198971</v>
      </c>
      <c r="AP5" s="4">
        <v>0.18412727568544879</v>
      </c>
      <c r="AQ5" s="4">
        <v>0.28186831210326491</v>
      </c>
      <c r="AR5" s="4">
        <v>0.13449377881438232</v>
      </c>
      <c r="AS5" s="4">
        <v>9.4839569839126628E-2</v>
      </c>
      <c r="AT5" s="4">
        <v>2.6634879874224179E-2</v>
      </c>
      <c r="AU5" s="4">
        <v>5.2420027560125537E-3</v>
      </c>
      <c r="AV5" s="4">
        <v>1.8731571497217506E-2</v>
      </c>
      <c r="AW5" s="4">
        <v>3.9074021859198331E-2</v>
      </c>
      <c r="AX5" s="4">
        <v>3.08673644237672E-2</v>
      </c>
      <c r="AZ5" s="5">
        <v>88.271075629862068</v>
      </c>
      <c r="BA5">
        <v>100</v>
      </c>
      <c r="BB5" s="5">
        <f t="shared" ref="BB5:BB15" si="2">AZ5-BA5</f>
        <v>-11.728924370137932</v>
      </c>
      <c r="BD5">
        <v>0.4</v>
      </c>
      <c r="BE5">
        <f t="shared" si="0"/>
        <v>35.308430251944827</v>
      </c>
      <c r="BF5">
        <f t="shared" si="1"/>
        <v>40</v>
      </c>
      <c r="BG5" s="5">
        <f t="shared" ref="BG5:BG15" si="3">BE5-BF5</f>
        <v>-4.6915697480551728</v>
      </c>
    </row>
    <row r="6" spans="2:59" x14ac:dyDescent="0.25">
      <c r="C6" t="s">
        <v>5</v>
      </c>
      <c r="D6" s="9">
        <v>0</v>
      </c>
      <c r="E6" s="9">
        <v>0</v>
      </c>
      <c r="F6" s="9">
        <v>0.04</v>
      </c>
      <c r="G6" s="9">
        <v>0</v>
      </c>
      <c r="H6" s="9">
        <v>0</v>
      </c>
      <c r="I6" s="9">
        <v>0</v>
      </c>
      <c r="J6" s="9">
        <v>0</v>
      </c>
      <c r="K6" s="9">
        <v>0</v>
      </c>
      <c r="L6" s="9">
        <v>0</v>
      </c>
      <c r="M6" s="9">
        <v>0</v>
      </c>
      <c r="N6" s="9">
        <v>0</v>
      </c>
      <c r="O6" s="9">
        <v>0</v>
      </c>
      <c r="Q6">
        <v>0</v>
      </c>
      <c r="V6" s="1"/>
      <c r="W6" s="1" t="s">
        <v>5</v>
      </c>
      <c r="X6">
        <f>'Analytical balancing'!Y10-Scaling!D24</f>
        <v>0</v>
      </c>
      <c r="Y6">
        <f>'Analytical balancing'!Z10-Scaling!E24</f>
        <v>0</v>
      </c>
      <c r="Z6">
        <f>'Analytical balancing'!AA10-Scaling!F24</f>
        <v>0.96</v>
      </c>
      <c r="AA6">
        <f>'Analytical balancing'!AB10-Scaling!G24</f>
        <v>0</v>
      </c>
      <c r="AB6">
        <f>'Analytical balancing'!AC10-Scaling!H24</f>
        <v>0</v>
      </c>
      <c r="AC6">
        <f>'Analytical balancing'!AD10-Scaling!I24</f>
        <v>0</v>
      </c>
      <c r="AD6">
        <f>'Analytical balancing'!AE10-Scaling!J24</f>
        <v>0</v>
      </c>
      <c r="AE6">
        <f>'Analytical balancing'!AF10-Scaling!K24</f>
        <v>0</v>
      </c>
      <c r="AF6">
        <f>'Analytical balancing'!AG10-Scaling!L24</f>
        <v>0</v>
      </c>
      <c r="AG6">
        <f>'Analytical balancing'!AH10-Scaling!M24</f>
        <v>0</v>
      </c>
      <c r="AH6">
        <f>'Analytical balancing'!AI10-Scaling!N24</f>
        <v>0</v>
      </c>
      <c r="AI6">
        <f>'Analytical balancing'!AJ10-Scaling!O24</f>
        <v>0</v>
      </c>
      <c r="AK6" s="1"/>
      <c r="AL6" t="s">
        <v>5</v>
      </c>
      <c r="AM6" s="4">
        <v>0</v>
      </c>
      <c r="AN6" s="4">
        <v>0</v>
      </c>
      <c r="AO6" s="4">
        <v>1.0416666666666667</v>
      </c>
      <c r="AP6" s="4">
        <v>0</v>
      </c>
      <c r="AQ6" s="4">
        <v>0</v>
      </c>
      <c r="AR6" s="4">
        <v>0</v>
      </c>
      <c r="AS6" s="4">
        <v>0</v>
      </c>
      <c r="AT6" s="4">
        <v>0</v>
      </c>
      <c r="AU6" s="4">
        <v>0</v>
      </c>
      <c r="AV6" s="4">
        <v>0</v>
      </c>
      <c r="AW6" s="4">
        <v>0</v>
      </c>
      <c r="AX6" s="4">
        <v>0</v>
      </c>
      <c r="AZ6" s="5">
        <v>0</v>
      </c>
      <c r="BA6">
        <v>0</v>
      </c>
      <c r="BB6" s="5">
        <f t="shared" si="2"/>
        <v>0</v>
      </c>
      <c r="BD6">
        <v>0.78600000000000003</v>
      </c>
      <c r="BE6">
        <f t="shared" si="0"/>
        <v>0</v>
      </c>
      <c r="BF6">
        <f t="shared" si="1"/>
        <v>0</v>
      </c>
      <c r="BG6" s="5">
        <f t="shared" si="3"/>
        <v>0</v>
      </c>
    </row>
    <row r="7" spans="2:59" x14ac:dyDescent="0.25">
      <c r="C7" t="s">
        <v>6</v>
      </c>
      <c r="D7" s="10">
        <v>0.25</v>
      </c>
      <c r="E7" s="10">
        <v>0</v>
      </c>
      <c r="F7" s="10">
        <v>0</v>
      </c>
      <c r="G7" s="10">
        <v>0</v>
      </c>
      <c r="H7" s="10">
        <v>0</v>
      </c>
      <c r="I7" s="10">
        <v>5.6603773584905662E-2</v>
      </c>
      <c r="J7" s="10">
        <v>0.25</v>
      </c>
      <c r="K7" s="10">
        <v>0</v>
      </c>
      <c r="L7" s="10">
        <v>0</v>
      </c>
      <c r="M7" s="10">
        <v>0</v>
      </c>
      <c r="N7" s="10">
        <v>0</v>
      </c>
      <c r="O7" s="10">
        <v>2.1276595744680851E-2</v>
      </c>
      <c r="Q7" s="10">
        <v>60</v>
      </c>
      <c r="V7" s="1"/>
      <c r="W7" s="1" t="s">
        <v>6</v>
      </c>
      <c r="X7">
        <f>'Analytical balancing'!Y11-Scaling!D25</f>
        <v>-0.25</v>
      </c>
      <c r="Y7">
        <f>'Analytical balancing'!Z11-Scaling!E25</f>
        <v>0</v>
      </c>
      <c r="Z7">
        <f>'Analytical balancing'!AA11-Scaling!F25</f>
        <v>0</v>
      </c>
      <c r="AA7">
        <f>'Analytical balancing'!AB11-Scaling!G25</f>
        <v>1</v>
      </c>
      <c r="AB7">
        <f>'Analytical balancing'!AC11-Scaling!H25</f>
        <v>0</v>
      </c>
      <c r="AC7">
        <f>'Analytical balancing'!AD11-Scaling!I25</f>
        <v>-5.6603773584905662E-2</v>
      </c>
      <c r="AD7">
        <f>'Analytical balancing'!AE11-Scaling!J25</f>
        <v>-0.25</v>
      </c>
      <c r="AE7">
        <f>'Analytical balancing'!AF11-Scaling!K25</f>
        <v>0</v>
      </c>
      <c r="AF7">
        <f>'Analytical balancing'!AG11-Scaling!L25</f>
        <v>0</v>
      </c>
      <c r="AG7">
        <f>'Analytical balancing'!AH11-Scaling!M25</f>
        <v>0</v>
      </c>
      <c r="AH7">
        <f>'Analytical balancing'!AI11-Scaling!N25</f>
        <v>0</v>
      </c>
      <c r="AI7">
        <f>'Analytical balancing'!AJ11-Scaling!O25</f>
        <v>-2.1276595744680851E-2</v>
      </c>
      <c r="AK7" s="1"/>
      <c r="AL7" t="s">
        <v>6</v>
      </c>
      <c r="AM7" s="4">
        <v>0.28807861925684242</v>
      </c>
      <c r="AN7" s="4">
        <v>9.6026206418947477E-2</v>
      </c>
      <c r="AO7" s="4">
        <v>1.4265452075588771E-2</v>
      </c>
      <c r="AP7" s="4">
        <v>1.0562882706084222</v>
      </c>
      <c r="AQ7" s="4">
        <v>9.4486744360298663E-2</v>
      </c>
      <c r="AR7" s="4">
        <v>0.11541437184773794</v>
      </c>
      <c r="AS7" s="4">
        <v>0.34763862827864533</v>
      </c>
      <c r="AT7" s="4">
        <v>9.0065113038197073E-2</v>
      </c>
      <c r="AU7" s="4">
        <v>1.376869429385957E-2</v>
      </c>
      <c r="AV7" s="4">
        <v>4.0507519319550149E-2</v>
      </c>
      <c r="AW7" s="4">
        <v>8.1721549853684988E-2</v>
      </c>
      <c r="AX7" s="4">
        <v>6.3965292330312992E-2</v>
      </c>
      <c r="AZ7" s="5">
        <v>115.41618314977481</v>
      </c>
      <c r="BA7">
        <v>0</v>
      </c>
      <c r="BB7" s="5">
        <f t="shared" si="2"/>
        <v>115.41618314977481</v>
      </c>
      <c r="BD7">
        <v>0.217</v>
      </c>
      <c r="BE7">
        <f t="shared" si="0"/>
        <v>25.045311743501134</v>
      </c>
      <c r="BF7">
        <f t="shared" si="1"/>
        <v>0</v>
      </c>
      <c r="BG7" s="15">
        <f t="shared" si="3"/>
        <v>25.045311743501134</v>
      </c>
    </row>
    <row r="8" spans="2:59" x14ac:dyDescent="0.25">
      <c r="C8" t="s">
        <v>7</v>
      </c>
      <c r="D8" s="10">
        <v>0</v>
      </c>
      <c r="E8" s="10">
        <v>0</v>
      </c>
      <c r="F8" s="10">
        <v>0</v>
      </c>
      <c r="G8" s="10">
        <v>0</v>
      </c>
      <c r="H8" s="10">
        <v>0.29411764705882354</v>
      </c>
      <c r="I8" s="10">
        <v>0</v>
      </c>
      <c r="J8" s="10">
        <v>0</v>
      </c>
      <c r="K8" s="10">
        <v>0</v>
      </c>
      <c r="L8" s="10">
        <v>0</v>
      </c>
      <c r="M8" s="10">
        <v>0</v>
      </c>
      <c r="N8" s="10">
        <v>0</v>
      </c>
      <c r="O8" s="10">
        <v>0</v>
      </c>
      <c r="Q8" s="10">
        <v>0</v>
      </c>
      <c r="V8" s="1"/>
      <c r="W8" s="1" t="s">
        <v>7</v>
      </c>
      <c r="X8">
        <f>'Analytical balancing'!Y12-Scaling!D26</f>
        <v>0</v>
      </c>
      <c r="Y8">
        <f>'Analytical balancing'!Z12-Scaling!E26</f>
        <v>0</v>
      </c>
      <c r="Z8">
        <f>'Analytical balancing'!AA12-Scaling!F26</f>
        <v>0</v>
      </c>
      <c r="AA8">
        <f>'Analytical balancing'!AB12-Scaling!G26</f>
        <v>0</v>
      </c>
      <c r="AB8">
        <f>'Analytical balancing'!AC12-Scaling!H26</f>
        <v>0.70588235294117641</v>
      </c>
      <c r="AC8">
        <f>'Analytical balancing'!AD12-Scaling!I26</f>
        <v>0</v>
      </c>
      <c r="AD8">
        <f>'Analytical balancing'!AE12-Scaling!J26</f>
        <v>0</v>
      </c>
      <c r="AE8">
        <f>'Analytical balancing'!AF12-Scaling!K26</f>
        <v>0</v>
      </c>
      <c r="AF8">
        <f>'Analytical balancing'!AG12-Scaling!L26</f>
        <v>0</v>
      </c>
      <c r="AG8">
        <f>'Analytical balancing'!AH12-Scaling!M26</f>
        <v>0</v>
      </c>
      <c r="AH8">
        <f>'Analytical balancing'!AI12-Scaling!N26</f>
        <v>0</v>
      </c>
      <c r="AI8">
        <f>'Analytical balancing'!AJ12-Scaling!O26</f>
        <v>0</v>
      </c>
      <c r="AK8" s="1"/>
      <c r="AL8" t="s">
        <v>7</v>
      </c>
      <c r="AM8" s="4">
        <v>0</v>
      </c>
      <c r="AN8" s="4">
        <v>0</v>
      </c>
      <c r="AO8" s="4">
        <v>0</v>
      </c>
      <c r="AP8" s="4">
        <v>0</v>
      </c>
      <c r="AQ8" s="4">
        <v>1.4166666666666667</v>
      </c>
      <c r="AR8" s="4">
        <v>0</v>
      </c>
      <c r="AS8" s="4">
        <v>0</v>
      </c>
      <c r="AT8" s="4">
        <v>0</v>
      </c>
      <c r="AU8" s="4">
        <v>0</v>
      </c>
      <c r="AV8" s="4">
        <v>0</v>
      </c>
      <c r="AW8" s="4">
        <v>0</v>
      </c>
      <c r="AX8" s="4">
        <v>0</v>
      </c>
      <c r="AZ8" s="5">
        <v>0</v>
      </c>
      <c r="BA8">
        <v>170</v>
      </c>
      <c r="BB8" s="5">
        <f t="shared" si="2"/>
        <v>-170</v>
      </c>
      <c r="BD8">
        <v>0.29411764705882354</v>
      </c>
      <c r="BE8">
        <f t="shared" si="0"/>
        <v>0</v>
      </c>
      <c r="BF8">
        <f t="shared" si="1"/>
        <v>50</v>
      </c>
      <c r="BG8" s="5">
        <f t="shared" si="3"/>
        <v>-50</v>
      </c>
    </row>
    <row r="9" spans="2:59" x14ac:dyDescent="0.25">
      <c r="C9" t="s">
        <v>8</v>
      </c>
      <c r="D9" s="9">
        <v>0</v>
      </c>
      <c r="E9" s="9">
        <v>0</v>
      </c>
      <c r="F9" s="9">
        <v>0</v>
      </c>
      <c r="G9" s="9">
        <v>0.63</v>
      </c>
      <c r="H9" s="9">
        <v>0.23529411764705882</v>
      </c>
      <c r="I9" s="9">
        <v>0.37735849056603776</v>
      </c>
      <c r="J9" s="9">
        <v>0.25</v>
      </c>
      <c r="K9" s="9">
        <v>0</v>
      </c>
      <c r="L9" s="9">
        <v>0</v>
      </c>
      <c r="M9" s="9">
        <v>0</v>
      </c>
      <c r="N9" s="9">
        <v>0.1</v>
      </c>
      <c r="O9" s="9">
        <v>0.10638297872340426</v>
      </c>
      <c r="Q9">
        <v>210</v>
      </c>
      <c r="V9" s="1"/>
      <c r="W9" s="1" t="s">
        <v>8</v>
      </c>
      <c r="X9">
        <f>'Analytical balancing'!Y13-Scaling!D27</f>
        <v>0</v>
      </c>
      <c r="Y9">
        <f>'Analytical balancing'!Z13-Scaling!E27</f>
        <v>0</v>
      </c>
      <c r="Z9">
        <f>'Analytical balancing'!AA13-Scaling!F27</f>
        <v>0</v>
      </c>
      <c r="AA9">
        <f>'Analytical balancing'!AB13-Scaling!G27</f>
        <v>-0.37815126050420172</v>
      </c>
      <c r="AB9">
        <f>'Analytical balancing'!AC13-Scaling!H27</f>
        <v>-0.23529411764705882</v>
      </c>
      <c r="AC9">
        <f>'Analytical balancing'!AD13-Scaling!I27</f>
        <v>0.62264150943396224</v>
      </c>
      <c r="AD9">
        <f>'Analytical balancing'!AE13-Scaling!J27</f>
        <v>-0.25</v>
      </c>
      <c r="AE9">
        <f>'Analytical balancing'!AF13-Scaling!K27</f>
        <v>0</v>
      </c>
      <c r="AF9">
        <f>'Analytical balancing'!AG13-Scaling!L27</f>
        <v>0</v>
      </c>
      <c r="AG9">
        <f>'Analytical balancing'!AH13-Scaling!M27</f>
        <v>0</v>
      </c>
      <c r="AH9">
        <f>'Analytical balancing'!AI13-Scaling!N27</f>
        <v>-0.1</v>
      </c>
      <c r="AI9">
        <f>'Analytical balancing'!AJ13-Scaling!O27</f>
        <v>-0.10638297872340426</v>
      </c>
      <c r="AK9" s="1"/>
      <c r="AL9" t="s">
        <v>8</v>
      </c>
      <c r="AM9" s="4">
        <v>0.18661424868492152</v>
      </c>
      <c r="AN9" s="4">
        <v>6.2204749561640536E-2</v>
      </c>
      <c r="AO9" s="4">
        <v>3.7380166154552023E-2</v>
      </c>
      <c r="AP9" s="4">
        <v>0.68425224517804561</v>
      </c>
      <c r="AQ9" s="4">
        <v>0.61688073993737746</v>
      </c>
      <c r="AR9" s="4">
        <v>1.7417839080792612</v>
      </c>
      <c r="AS9" s="4">
        <v>0.72425646973497759</v>
      </c>
      <c r="AT9" s="4">
        <v>0.21772298163023004</v>
      </c>
      <c r="AU9" s="4">
        <v>5.0340018826934486E-2</v>
      </c>
      <c r="AV9" s="4">
        <v>0.19633770728851091</v>
      </c>
      <c r="AW9" s="4">
        <v>0.41481664923191186</v>
      </c>
      <c r="AX9" s="4">
        <v>0.32881467599402875</v>
      </c>
      <c r="AZ9" s="5">
        <v>538.08458062888019</v>
      </c>
      <c r="BA9">
        <v>530</v>
      </c>
      <c r="BB9" s="5">
        <f t="shared" si="2"/>
        <v>8.0845806288801896</v>
      </c>
      <c r="BD9">
        <v>0.39622641509433965</v>
      </c>
      <c r="BE9">
        <f t="shared" si="0"/>
        <v>213.20332440012234</v>
      </c>
      <c r="BF9">
        <f t="shared" si="1"/>
        <v>210</v>
      </c>
      <c r="BG9" s="5">
        <f t="shared" si="3"/>
        <v>3.2033244001223409</v>
      </c>
    </row>
    <row r="10" spans="2:59" x14ac:dyDescent="0.25">
      <c r="B10" t="s">
        <v>2</v>
      </c>
      <c r="C10" t="s">
        <v>3</v>
      </c>
      <c r="D10" s="9">
        <v>0</v>
      </c>
      <c r="E10" s="9">
        <v>0</v>
      </c>
      <c r="F10" s="9">
        <v>0</v>
      </c>
      <c r="G10" s="9">
        <v>0</v>
      </c>
      <c r="H10" s="9">
        <v>0</v>
      </c>
      <c r="I10" s="9">
        <v>0</v>
      </c>
      <c r="J10" s="9">
        <v>0.125</v>
      </c>
      <c r="K10" s="9">
        <v>0.15789473684210525</v>
      </c>
      <c r="L10" s="9">
        <v>0</v>
      </c>
      <c r="M10" s="9">
        <v>0</v>
      </c>
      <c r="N10" s="9">
        <v>0.1</v>
      </c>
      <c r="O10" s="9">
        <v>0</v>
      </c>
      <c r="Q10">
        <v>0</v>
      </c>
      <c r="V10" s="1" t="s">
        <v>2</v>
      </c>
      <c r="W10" s="1" t="s">
        <v>3</v>
      </c>
      <c r="X10">
        <f>'Analytical balancing'!Y14-Scaling!D28</f>
        <v>0</v>
      </c>
      <c r="Y10">
        <f>'Analytical balancing'!Z14-Scaling!E28</f>
        <v>0</v>
      </c>
      <c r="Z10">
        <f>'Analytical balancing'!AA14-Scaling!F28</f>
        <v>0</v>
      </c>
      <c r="AA10">
        <f>'Analytical balancing'!AB14-Scaling!G28</f>
        <v>0</v>
      </c>
      <c r="AB10">
        <f>'Analytical balancing'!AC14-Scaling!H28</f>
        <v>0</v>
      </c>
      <c r="AC10">
        <f>'Analytical balancing'!AD14-Scaling!I28</f>
        <v>0</v>
      </c>
      <c r="AD10">
        <f>'Analytical balancing'!AE14-Scaling!J28</f>
        <v>0.875</v>
      </c>
      <c r="AE10">
        <f>'Analytical balancing'!AF14-Scaling!K28</f>
        <v>-0.15789473684210525</v>
      </c>
      <c r="AF10">
        <f>'Analytical balancing'!AG14-Scaling!L28</f>
        <v>0</v>
      </c>
      <c r="AG10">
        <f>'Analytical balancing'!AH14-Scaling!M28</f>
        <v>0</v>
      </c>
      <c r="AH10">
        <f>'Analytical balancing'!AI14-Scaling!N28</f>
        <v>-0.1</v>
      </c>
      <c r="AI10">
        <f>'Analytical balancing'!AJ14-Scaling!O28</f>
        <v>0</v>
      </c>
      <c r="AK10" s="1" t="s">
        <v>2</v>
      </c>
      <c r="AL10" t="s">
        <v>3</v>
      </c>
      <c r="AM10" s="4">
        <v>4.6126044353620261E-3</v>
      </c>
      <c r="AN10" s="4">
        <v>1.5375348117873425E-3</v>
      </c>
      <c r="AO10" s="4">
        <v>5.1939646361804101E-3</v>
      </c>
      <c r="AP10" s="4">
        <v>1.6912882929660766E-2</v>
      </c>
      <c r="AQ10" s="4">
        <v>5.0985837220179882E-3</v>
      </c>
      <c r="AR10" s="4">
        <v>1.2605065245426114E-2</v>
      </c>
      <c r="AS10" s="4">
        <v>1.191715216618894</v>
      </c>
      <c r="AT10" s="4">
        <v>0.28297061998208556</v>
      </c>
      <c r="AU10" s="4">
        <v>2.864672173370527E-2</v>
      </c>
      <c r="AV10" s="4">
        <v>4.2951509011017429E-2</v>
      </c>
      <c r="AW10" s="4">
        <v>0.1996488281157969</v>
      </c>
      <c r="AX10" s="4">
        <v>5.1736204955214971E-2</v>
      </c>
      <c r="AZ10" s="5">
        <v>41.417715904917131</v>
      </c>
      <c r="BA10">
        <v>40</v>
      </c>
      <c r="BB10" s="5">
        <f t="shared" si="2"/>
        <v>1.4177159049171308</v>
      </c>
      <c r="BD10">
        <v>0.25</v>
      </c>
      <c r="BE10">
        <f t="shared" si="0"/>
        <v>10.354428976229283</v>
      </c>
      <c r="BF10">
        <f t="shared" si="1"/>
        <v>10</v>
      </c>
      <c r="BG10" s="5">
        <f t="shared" si="3"/>
        <v>0.35442897622928271</v>
      </c>
    </row>
    <row r="11" spans="2:59" x14ac:dyDescent="0.25">
      <c r="C11" t="s">
        <v>4</v>
      </c>
      <c r="D11" s="9">
        <v>0</v>
      </c>
      <c r="E11" s="9">
        <v>0</v>
      </c>
      <c r="F11" s="9">
        <v>0</v>
      </c>
      <c r="G11" s="9">
        <v>0</v>
      </c>
      <c r="H11" s="9">
        <v>0</v>
      </c>
      <c r="I11" s="9">
        <v>0</v>
      </c>
      <c r="J11" s="9">
        <v>0.125</v>
      </c>
      <c r="K11" s="9">
        <v>0.31578947368421051</v>
      </c>
      <c r="L11" s="9">
        <v>0.08</v>
      </c>
      <c r="M11" s="9">
        <v>0.03</v>
      </c>
      <c r="N11" s="9">
        <v>0.05</v>
      </c>
      <c r="O11" s="9">
        <v>8.5106382978723402E-2</v>
      </c>
      <c r="Q11">
        <v>10</v>
      </c>
      <c r="V11" s="1"/>
      <c r="W11" s="1" t="s">
        <v>4</v>
      </c>
      <c r="X11">
        <f>'Analytical balancing'!Y15-Scaling!D29</f>
        <v>0</v>
      </c>
      <c r="Y11">
        <f>'Analytical balancing'!Z15-Scaling!E29</f>
        <v>0</v>
      </c>
      <c r="Z11">
        <f>'Analytical balancing'!AA15-Scaling!F29</f>
        <v>0</v>
      </c>
      <c r="AA11">
        <f>'Analytical balancing'!AB15-Scaling!G29</f>
        <v>0</v>
      </c>
      <c r="AB11">
        <f>'Analytical balancing'!AC15-Scaling!H29</f>
        <v>0</v>
      </c>
      <c r="AC11">
        <f>'Analytical balancing'!AD15-Scaling!I29</f>
        <v>0</v>
      </c>
      <c r="AD11">
        <f>'Analytical balancing'!AE15-Scaling!J29</f>
        <v>-0.125</v>
      </c>
      <c r="AE11">
        <f>'Analytical balancing'!AF15-Scaling!K29</f>
        <v>0.68421052631578949</v>
      </c>
      <c r="AF11">
        <f>'Analytical balancing'!AG15-Scaling!L29</f>
        <v>-0.08</v>
      </c>
      <c r="AG11">
        <f>'Analytical balancing'!AH15-Scaling!M29</f>
        <v>-2.3273855702094642E-2</v>
      </c>
      <c r="AH11">
        <f>'Analytical balancing'!AI15-Scaling!N29</f>
        <v>-0.05</v>
      </c>
      <c r="AI11">
        <f>'Analytical balancing'!AJ15-Scaling!O29</f>
        <v>-8.5106382978723402E-2</v>
      </c>
      <c r="AK11" s="1"/>
      <c r="AL11" t="s">
        <v>4</v>
      </c>
      <c r="AM11" s="4">
        <v>2.2509849556995119E-2</v>
      </c>
      <c r="AN11" s="4">
        <v>7.5032831856650427E-3</v>
      </c>
      <c r="AO11" s="4">
        <v>2.0492494075030791E-2</v>
      </c>
      <c r="AP11" s="4">
        <v>8.253611504231545E-2</v>
      </c>
      <c r="AQ11" s="4">
        <v>2.1376004304153789E-2</v>
      </c>
      <c r="AR11" s="4">
        <v>5.0997267337547544E-2</v>
      </c>
      <c r="AS11" s="4">
        <v>0.25997348281561145</v>
      </c>
      <c r="AT11" s="4">
        <v>1.5527476149495543</v>
      </c>
      <c r="AU11" s="4">
        <v>0.14926285505535491</v>
      </c>
      <c r="AV11" s="4">
        <v>0.18992686592859762</v>
      </c>
      <c r="AW11" s="4">
        <v>0.18432054722523161</v>
      </c>
      <c r="AX11" s="4">
        <v>0.20289927294868468</v>
      </c>
      <c r="AZ11" s="5">
        <v>102.3392132885794</v>
      </c>
      <c r="BA11">
        <v>95</v>
      </c>
      <c r="BB11" s="5">
        <f t="shared" si="2"/>
        <v>7.3392132885794013</v>
      </c>
      <c r="BD11">
        <v>0.42105263157894735</v>
      </c>
      <c r="BE11">
        <f t="shared" si="0"/>
        <v>43.090195068875538</v>
      </c>
      <c r="BF11">
        <f t="shared" si="1"/>
        <v>40</v>
      </c>
      <c r="BG11" s="5">
        <f t="shared" si="3"/>
        <v>3.0901950688755377</v>
      </c>
    </row>
    <row r="12" spans="2:59" x14ac:dyDescent="0.25">
      <c r="C12" t="s">
        <v>5</v>
      </c>
      <c r="D12" s="9">
        <v>0</v>
      </c>
      <c r="E12" s="9">
        <v>0</v>
      </c>
      <c r="F12" s="9">
        <v>0</v>
      </c>
      <c r="G12" s="9">
        <v>0.7</v>
      </c>
      <c r="H12" s="9">
        <v>0</v>
      </c>
      <c r="I12" s="9">
        <v>0</v>
      </c>
      <c r="J12" s="9">
        <v>0</v>
      </c>
      <c r="K12" s="9">
        <v>0</v>
      </c>
      <c r="L12" s="9">
        <v>0.04</v>
      </c>
      <c r="M12" s="9">
        <v>0.39</v>
      </c>
      <c r="N12" s="9">
        <v>0</v>
      </c>
      <c r="O12" s="9">
        <v>0</v>
      </c>
      <c r="Q12">
        <v>0</v>
      </c>
      <c r="V12" s="1"/>
      <c r="W12" s="1" t="s">
        <v>5</v>
      </c>
      <c r="X12">
        <f>'Analytical balancing'!Y16-Scaling!D30</f>
        <v>0</v>
      </c>
      <c r="Y12">
        <f>'Analytical balancing'!Z16-Scaling!E30</f>
        <v>0</v>
      </c>
      <c r="Z12">
        <f>'Analytical balancing'!AA16-Scaling!F30</f>
        <v>0</v>
      </c>
      <c r="AA12">
        <f>'Analytical balancing'!AB16-Scaling!G30</f>
        <v>-0.42016806722689076</v>
      </c>
      <c r="AB12">
        <f>'Analytical balancing'!AC16-Scaling!H30</f>
        <v>0</v>
      </c>
      <c r="AC12">
        <f>'Analytical balancing'!AD16-Scaling!I30</f>
        <v>0</v>
      </c>
      <c r="AD12">
        <f>'Analytical balancing'!AE16-Scaling!J30</f>
        <v>0</v>
      </c>
      <c r="AE12">
        <f>'Analytical balancing'!AF16-Scaling!K30</f>
        <v>0</v>
      </c>
      <c r="AF12">
        <f>'Analytical balancing'!AG16-Scaling!L30</f>
        <v>0.96</v>
      </c>
      <c r="AG12">
        <f>'Analytical balancing'!AH16-Scaling!M30</f>
        <v>-0.30256012412723038</v>
      </c>
      <c r="AH12">
        <f>'Analytical balancing'!AI16-Scaling!N30</f>
        <v>0</v>
      </c>
      <c r="AI12">
        <f>'Analytical balancing'!AJ16-Scaling!O30</f>
        <v>0</v>
      </c>
      <c r="AK12" s="1"/>
      <c r="AL12" t="s">
        <v>5</v>
      </c>
      <c r="AM12" s="4">
        <v>0.1260848298568113</v>
      </c>
      <c r="AN12" s="4">
        <v>4.2028276618937106E-2</v>
      </c>
      <c r="AO12" s="4">
        <v>6.2436327361645536E-3</v>
      </c>
      <c r="AP12" s="4">
        <v>0.46231104280830809</v>
      </c>
      <c r="AQ12" s="4">
        <v>4.1354492454612521E-2</v>
      </c>
      <c r="AR12" s="4">
        <v>5.0513993280697646E-2</v>
      </c>
      <c r="AS12" s="4">
        <v>0.15215276097629787</v>
      </c>
      <c r="AT12" s="4">
        <v>3.9419254656073661E-2</v>
      </c>
      <c r="AU12" s="4">
        <v>1.047692880905926</v>
      </c>
      <c r="AV12" s="4">
        <v>0.33289592732071016</v>
      </c>
      <c r="AW12" s="4">
        <v>3.5767485055009186E-2</v>
      </c>
      <c r="AX12" s="4">
        <v>2.7996013800031951E-2</v>
      </c>
      <c r="AZ12" s="5">
        <v>50.514786042443475</v>
      </c>
      <c r="BA12">
        <v>0</v>
      </c>
      <c r="BB12" s="5">
        <f t="shared" si="2"/>
        <v>50.514786042443475</v>
      </c>
      <c r="BD12">
        <v>0.78600000000000003</v>
      </c>
      <c r="BE12">
        <f t="shared" si="0"/>
        <v>39.704621829360576</v>
      </c>
      <c r="BF12">
        <f t="shared" si="1"/>
        <v>0</v>
      </c>
      <c r="BG12" s="5">
        <f t="shared" si="3"/>
        <v>39.704621829360576</v>
      </c>
    </row>
    <row r="13" spans="2:59" x14ac:dyDescent="0.25">
      <c r="C13" t="s">
        <v>6</v>
      </c>
      <c r="D13" s="10">
        <v>0</v>
      </c>
      <c r="E13" s="10">
        <v>0</v>
      </c>
      <c r="F13" s="10">
        <v>0</v>
      </c>
      <c r="G13" s="10">
        <v>0</v>
      </c>
      <c r="H13" s="10">
        <v>0</v>
      </c>
      <c r="I13" s="10">
        <v>0</v>
      </c>
      <c r="J13" s="10">
        <v>0</v>
      </c>
      <c r="K13" s="10">
        <v>0</v>
      </c>
      <c r="L13" s="10">
        <v>0</v>
      </c>
      <c r="M13" s="10">
        <v>0</v>
      </c>
      <c r="N13" s="10">
        <v>0</v>
      </c>
      <c r="O13" s="10">
        <v>0</v>
      </c>
      <c r="Q13">
        <v>0</v>
      </c>
      <c r="V13" s="1"/>
      <c r="W13" s="1" t="s">
        <v>6</v>
      </c>
      <c r="X13">
        <f>'Analytical balancing'!Y17-Scaling!D31</f>
        <v>0</v>
      </c>
      <c r="Y13">
        <f>'Analytical balancing'!Z17-Scaling!E31</f>
        <v>0</v>
      </c>
      <c r="Z13">
        <f>'Analytical balancing'!AA17-Scaling!F31</f>
        <v>0</v>
      </c>
      <c r="AA13">
        <f>'Analytical balancing'!AB17-Scaling!G31</f>
        <v>0</v>
      </c>
      <c r="AB13">
        <f>'Analytical balancing'!AC17-Scaling!H31</f>
        <v>0</v>
      </c>
      <c r="AC13">
        <f>'Analytical balancing'!AD17-Scaling!I31</f>
        <v>0</v>
      </c>
      <c r="AD13">
        <f>'Analytical balancing'!AE17-Scaling!J31</f>
        <v>0</v>
      </c>
      <c r="AE13">
        <f>'Analytical balancing'!AF17-Scaling!K31</f>
        <v>0</v>
      </c>
      <c r="AF13">
        <f>'Analytical balancing'!AG17-Scaling!L31</f>
        <v>0</v>
      </c>
      <c r="AG13">
        <f>'Analytical balancing'!AH17-Scaling!M31</f>
        <v>1</v>
      </c>
      <c r="AH13">
        <f>'Analytical balancing'!AI17-Scaling!N31</f>
        <v>0</v>
      </c>
      <c r="AI13">
        <f>'Analytical balancing'!AJ17-Scaling!O31</f>
        <v>0</v>
      </c>
      <c r="AK13" s="1"/>
      <c r="AL13" t="s">
        <v>6</v>
      </c>
      <c r="AM13" s="4">
        <v>0</v>
      </c>
      <c r="AN13" s="4">
        <v>0</v>
      </c>
      <c r="AO13" s="4">
        <v>0</v>
      </c>
      <c r="AP13" s="4">
        <v>0</v>
      </c>
      <c r="AQ13" s="4">
        <v>0</v>
      </c>
      <c r="AR13" s="4">
        <v>0</v>
      </c>
      <c r="AS13" s="4">
        <v>0</v>
      </c>
      <c r="AT13" s="4">
        <v>0</v>
      </c>
      <c r="AU13" s="4">
        <v>0</v>
      </c>
      <c r="AV13" s="4">
        <v>1</v>
      </c>
      <c r="AW13" s="4">
        <v>0</v>
      </c>
      <c r="AX13" s="4">
        <v>0</v>
      </c>
      <c r="AZ13" s="5">
        <v>0</v>
      </c>
      <c r="BA13">
        <v>0</v>
      </c>
      <c r="BB13" s="5">
        <f t="shared" si="2"/>
        <v>0</v>
      </c>
      <c r="BD13">
        <v>0.1789</v>
      </c>
      <c r="BE13">
        <f t="shared" si="0"/>
        <v>0</v>
      </c>
      <c r="BF13">
        <f t="shared" si="1"/>
        <v>0</v>
      </c>
      <c r="BG13" s="5">
        <f t="shared" si="3"/>
        <v>0</v>
      </c>
    </row>
    <row r="14" spans="2:59" x14ac:dyDescent="0.25">
      <c r="C14" t="s">
        <v>7</v>
      </c>
      <c r="D14" s="9">
        <v>0</v>
      </c>
      <c r="E14" s="9">
        <v>0</v>
      </c>
      <c r="F14" s="9">
        <v>0</v>
      </c>
      <c r="G14" s="9">
        <v>0</v>
      </c>
      <c r="H14" s="9">
        <v>0</v>
      </c>
      <c r="I14" s="9">
        <v>0</v>
      </c>
      <c r="J14" s="9">
        <v>0</v>
      </c>
      <c r="K14" s="9">
        <v>0</v>
      </c>
      <c r="L14" s="9">
        <v>0</v>
      </c>
      <c r="M14" s="9">
        <v>0</v>
      </c>
      <c r="N14" s="9">
        <v>0.3</v>
      </c>
      <c r="O14" s="9">
        <v>6.3829787234042548E-2</v>
      </c>
      <c r="Q14">
        <v>110</v>
      </c>
      <c r="V14" s="1"/>
      <c r="W14" s="1" t="s">
        <v>7</v>
      </c>
      <c r="X14">
        <f>'Analytical balancing'!Y18-Scaling!D32</f>
        <v>0</v>
      </c>
      <c r="Y14">
        <f>'Analytical balancing'!Z18-Scaling!E32</f>
        <v>0</v>
      </c>
      <c r="Z14">
        <f>'Analytical balancing'!AA18-Scaling!F32</f>
        <v>0</v>
      </c>
      <c r="AA14">
        <f>'Analytical balancing'!AB18-Scaling!G32</f>
        <v>0</v>
      </c>
      <c r="AB14">
        <f>'Analytical balancing'!AC18-Scaling!H32</f>
        <v>0</v>
      </c>
      <c r="AC14">
        <f>'Analytical balancing'!AD18-Scaling!I32</f>
        <v>0</v>
      </c>
      <c r="AD14">
        <f>'Analytical balancing'!AE18-Scaling!J32</f>
        <v>0</v>
      </c>
      <c r="AE14">
        <f>'Analytical balancing'!AF18-Scaling!K32</f>
        <v>0</v>
      </c>
      <c r="AF14">
        <f>'Analytical balancing'!AG18-Scaling!L32</f>
        <v>0</v>
      </c>
      <c r="AG14">
        <f>'Analytical balancing'!AH18-Scaling!M32</f>
        <v>0</v>
      </c>
      <c r="AH14">
        <f>'Analytical balancing'!AI18-Scaling!N32</f>
        <v>0.7</v>
      </c>
      <c r="AI14">
        <f>'Analytical balancing'!AJ18-Scaling!O32</f>
        <v>-6.3829787234042548E-2</v>
      </c>
      <c r="AK14" s="1"/>
      <c r="AL14" t="s">
        <v>7</v>
      </c>
      <c r="AM14" s="4">
        <v>4.8184210878464894E-3</v>
      </c>
      <c r="AN14" s="4">
        <v>1.6061403626154969E-3</v>
      </c>
      <c r="AO14" s="4">
        <v>1.309062097442471E-2</v>
      </c>
      <c r="AP14" s="4">
        <v>1.7667543988770462E-2</v>
      </c>
      <c r="AQ14" s="4">
        <v>1.0861021824256674E-2</v>
      </c>
      <c r="AR14" s="4">
        <v>2.9772319838192896E-2</v>
      </c>
      <c r="AS14" s="4">
        <v>1.7023698864358731E-2</v>
      </c>
      <c r="AT14" s="4">
        <v>2.4286164396584393E-2</v>
      </c>
      <c r="AU14" s="4">
        <v>1.4980622977255454E-2</v>
      </c>
      <c r="AV14" s="4">
        <v>7.5941178695985254E-2</v>
      </c>
      <c r="AW14" s="4">
        <v>1.455894803026015</v>
      </c>
      <c r="AX14" s="4">
        <v>0.13232452028126046</v>
      </c>
      <c r="AZ14" s="5">
        <v>200.81678265974165</v>
      </c>
      <c r="BA14">
        <v>200</v>
      </c>
      <c r="BB14" s="5">
        <f t="shared" si="2"/>
        <v>0.81678265974164788</v>
      </c>
      <c r="BD14">
        <v>0.35</v>
      </c>
      <c r="BE14">
        <f t="shared" si="0"/>
        <v>70.285873930909574</v>
      </c>
      <c r="BF14">
        <f t="shared" si="1"/>
        <v>70</v>
      </c>
      <c r="BG14" s="5">
        <f t="shared" si="3"/>
        <v>0.28587393090957391</v>
      </c>
    </row>
    <row r="15" spans="2:59" x14ac:dyDescent="0.25">
      <c r="C15" t="s">
        <v>8</v>
      </c>
      <c r="D15" s="9">
        <v>0</v>
      </c>
      <c r="E15" s="9">
        <v>0</v>
      </c>
      <c r="F15" s="9">
        <v>9.3999999999999972E-2</v>
      </c>
      <c r="G15" s="9">
        <v>0</v>
      </c>
      <c r="H15" s="9">
        <v>0</v>
      </c>
      <c r="I15" s="9">
        <v>0.13207547169811321</v>
      </c>
      <c r="J15" s="9">
        <v>0</v>
      </c>
      <c r="K15" s="9">
        <v>0.10526315789473684</v>
      </c>
      <c r="L15" s="9">
        <v>9.3999999999999972E-2</v>
      </c>
      <c r="M15" s="9">
        <v>0.69009999999999994</v>
      </c>
      <c r="N15" s="9">
        <v>0.1</v>
      </c>
      <c r="O15" s="9">
        <v>0.25531914893617019</v>
      </c>
      <c r="Q15">
        <v>250</v>
      </c>
      <c r="V15" s="1"/>
      <c r="W15" s="1" t="s">
        <v>8</v>
      </c>
      <c r="X15">
        <f>'Analytical balancing'!Y19-Scaling!D33</f>
        <v>0</v>
      </c>
      <c r="Y15">
        <f>'Analytical balancing'!Z19-Scaling!E33</f>
        <v>0</v>
      </c>
      <c r="Z15">
        <f>'Analytical balancing'!AA19-Scaling!F33</f>
        <v>-9.3999999999999972E-2</v>
      </c>
      <c r="AA15">
        <f>'Analytical balancing'!AB19-Scaling!G33</f>
        <v>0</v>
      </c>
      <c r="AB15">
        <f>'Analytical balancing'!AC19-Scaling!H33</f>
        <v>0</v>
      </c>
      <c r="AC15">
        <f>'Analytical balancing'!AD19-Scaling!I33</f>
        <v>-0.13207547169811321</v>
      </c>
      <c r="AD15">
        <f>'Analytical balancing'!AE19-Scaling!J33</f>
        <v>0</v>
      </c>
      <c r="AE15">
        <f>'Analytical balancing'!AF19-Scaling!K33</f>
        <v>-0.10526315789473684</v>
      </c>
      <c r="AF15">
        <f>'Analytical balancing'!AG19-Scaling!L33</f>
        <v>-9.3999999999999972E-2</v>
      </c>
      <c r="AG15">
        <f>'Analytical balancing'!AH19-Scaling!M33</f>
        <v>-0.5353762606671838</v>
      </c>
      <c r="AH15">
        <f>'Analytical balancing'!AI19-Scaling!N33</f>
        <v>-0.1</v>
      </c>
      <c r="AI15">
        <f>'Analytical balancing'!AJ19-Scaling!O33</f>
        <v>0.74468085106382986</v>
      </c>
      <c r="AK15" s="1"/>
      <c r="AL15" t="s">
        <v>8</v>
      </c>
      <c r="AM15" s="4">
        <v>5.2842017930049834E-2</v>
      </c>
      <c r="AN15" s="4">
        <v>1.7614005976683281E-2</v>
      </c>
      <c r="AO15" s="4">
        <v>0.14356047668619099</v>
      </c>
      <c r="AP15" s="4">
        <v>0.19375406574351606</v>
      </c>
      <c r="AQ15" s="4">
        <v>0.11910920600601485</v>
      </c>
      <c r="AR15" s="4">
        <v>0.32650310755884876</v>
      </c>
      <c r="AS15" s="4">
        <v>0.18669323087913406</v>
      </c>
      <c r="AT15" s="4">
        <v>0.26633826954920886</v>
      </c>
      <c r="AU15" s="4">
        <v>0.16428749865056813</v>
      </c>
      <c r="AV15" s="4">
        <v>0.83282159303263836</v>
      </c>
      <c r="AW15" s="4">
        <v>0.29964633985196348</v>
      </c>
      <c r="AX15" s="4">
        <v>1.4511589057511565</v>
      </c>
      <c r="AZ15" s="5">
        <v>478.95738316850009</v>
      </c>
      <c r="BA15">
        <v>470</v>
      </c>
      <c r="BB15" s="5">
        <f t="shared" si="2"/>
        <v>8.9573831685000869</v>
      </c>
      <c r="BD15">
        <v>0.46808510638297873</v>
      </c>
      <c r="BE15">
        <f t="shared" si="0"/>
        <v>224.19281765334048</v>
      </c>
      <c r="BF15">
        <f t="shared" si="1"/>
        <v>220</v>
      </c>
      <c r="BG15" s="5">
        <f t="shared" si="3"/>
        <v>4.1928176533404837</v>
      </c>
    </row>
    <row r="16" spans="2:59" x14ac:dyDescent="0.25">
      <c r="V16" s="1"/>
      <c r="W16" s="1"/>
      <c r="AK16" s="1"/>
    </row>
    <row r="17" spans="2:59" x14ac:dyDescent="0.25">
      <c r="C17" t="s">
        <v>15</v>
      </c>
      <c r="D17">
        <v>0.5</v>
      </c>
      <c r="E17">
        <v>0.4</v>
      </c>
      <c r="F17">
        <v>0.78600000000000003</v>
      </c>
      <c r="G17">
        <v>0.217</v>
      </c>
      <c r="H17">
        <v>0.29411764705882354</v>
      </c>
      <c r="I17">
        <v>0.39622641509433965</v>
      </c>
      <c r="J17">
        <v>0.25</v>
      </c>
      <c r="K17">
        <v>0.42105263157894735</v>
      </c>
      <c r="L17">
        <v>0.78600000000000003</v>
      </c>
      <c r="M17" s="4">
        <v>0.1789</v>
      </c>
      <c r="N17">
        <v>0.35</v>
      </c>
      <c r="O17">
        <v>0.46808510638297873</v>
      </c>
      <c r="Q17">
        <f>SUM(Q4:Q16)</f>
        <v>660</v>
      </c>
      <c r="V17" s="1"/>
      <c r="W17" s="1"/>
      <c r="AK17" s="1"/>
      <c r="AL17" s="1" t="s">
        <v>26</v>
      </c>
      <c r="AM17" s="7" cm="1">
        <f t="array" ref="AM17:AX17">MMULT(D17:O17,AM4:AX15)</f>
        <v>1.0249902150133479</v>
      </c>
      <c r="AN17" s="7">
        <v>1.0083300716711159</v>
      </c>
      <c r="AO17" s="7">
        <v>1.0012374979981202</v>
      </c>
      <c r="AP17" s="7">
        <v>1.0916307883822751</v>
      </c>
      <c r="AQ17" s="7">
        <v>1.0081965265716923</v>
      </c>
      <c r="AR17" s="7">
        <v>1.0100119542906236</v>
      </c>
      <c r="AS17" s="7">
        <v>1.0301569206699197</v>
      </c>
      <c r="AT17" s="7">
        <v>1.0078129593436411</v>
      </c>
      <c r="AU17" s="7">
        <v>1.0011944053041641</v>
      </c>
      <c r="AV17" s="7">
        <v>1.0436241826976493</v>
      </c>
      <c r="AW17" s="7">
        <v>1.0070891727658791</v>
      </c>
      <c r="AX17" s="7">
        <v>1.0055488547287883</v>
      </c>
      <c r="AZ17" s="5"/>
      <c r="BA17" s="5"/>
    </row>
    <row r="19" spans="2:59" x14ac:dyDescent="0.25">
      <c r="C19" t="s">
        <v>27</v>
      </c>
      <c r="D19">
        <f>SUM(D4:D18)</f>
        <v>1</v>
      </c>
      <c r="E19">
        <f t="shared" ref="E19:O19" si="4">SUM(E4:E18)</f>
        <v>1</v>
      </c>
      <c r="F19">
        <f t="shared" si="4"/>
        <v>1</v>
      </c>
      <c r="G19">
        <f t="shared" si="4"/>
        <v>1.6659999999999999</v>
      </c>
      <c r="H19">
        <f t="shared" si="4"/>
        <v>1</v>
      </c>
      <c r="I19">
        <f t="shared" si="4"/>
        <v>1</v>
      </c>
      <c r="J19">
        <f t="shared" si="4"/>
        <v>1</v>
      </c>
      <c r="K19">
        <f t="shared" si="4"/>
        <v>1</v>
      </c>
      <c r="L19">
        <f t="shared" si="4"/>
        <v>1</v>
      </c>
      <c r="M19">
        <f t="shared" si="4"/>
        <v>1.2890000000000001</v>
      </c>
      <c r="N19">
        <f t="shared" si="4"/>
        <v>1</v>
      </c>
      <c r="O19">
        <f t="shared" si="4"/>
        <v>1</v>
      </c>
    </row>
    <row r="21" spans="2:59" ht="19.5" x14ac:dyDescent="0.3">
      <c r="B21" s="11" t="s">
        <v>114</v>
      </c>
      <c r="Q21" s="1" t="s">
        <v>9</v>
      </c>
      <c r="V21" s="1"/>
      <c r="W21" s="2" t="s">
        <v>10</v>
      </c>
      <c r="X21" s="1" t="s">
        <v>3</v>
      </c>
      <c r="Y21" s="1" t="s">
        <v>4</v>
      </c>
      <c r="Z21" s="1" t="s">
        <v>5</v>
      </c>
      <c r="AA21" s="1" t="s">
        <v>6</v>
      </c>
      <c r="AB21" s="1" t="s">
        <v>7</v>
      </c>
      <c r="AC21" s="1" t="s">
        <v>8</v>
      </c>
      <c r="AD21" s="1" t="s">
        <v>3</v>
      </c>
      <c r="AE21" s="1" t="s">
        <v>4</v>
      </c>
      <c r="AF21" s="1" t="s">
        <v>5</v>
      </c>
      <c r="AG21" s="1" t="s">
        <v>6</v>
      </c>
      <c r="AH21" s="1" t="s">
        <v>7</v>
      </c>
      <c r="AI21" s="1" t="s">
        <v>8</v>
      </c>
      <c r="AJ21" s="1"/>
      <c r="AK21" s="1"/>
      <c r="AL21" s="2" t="s">
        <v>11</v>
      </c>
      <c r="AM21" s="1" t="s">
        <v>3</v>
      </c>
      <c r="AN21" s="1" t="s">
        <v>4</v>
      </c>
      <c r="AO21" s="1" t="s">
        <v>5</v>
      </c>
      <c r="AP21" s="1" t="s">
        <v>6</v>
      </c>
      <c r="AQ21" s="1" t="s">
        <v>7</v>
      </c>
      <c r="AR21" s="1" t="s">
        <v>8</v>
      </c>
      <c r="AS21" s="1" t="s">
        <v>3</v>
      </c>
      <c r="AT21" s="1" t="s">
        <v>4</v>
      </c>
      <c r="AU21" s="1" t="s">
        <v>5</v>
      </c>
      <c r="AV21" s="1" t="s">
        <v>6</v>
      </c>
      <c r="AW21" s="1" t="s">
        <v>7</v>
      </c>
      <c r="AX21" s="1" t="s">
        <v>8</v>
      </c>
      <c r="AZ21" s="1" t="s">
        <v>12</v>
      </c>
      <c r="BA21" s="1" t="s">
        <v>13</v>
      </c>
      <c r="BB21" s="1" t="s">
        <v>14</v>
      </c>
      <c r="BD21" s="1" t="s">
        <v>15</v>
      </c>
      <c r="BE21" s="1" t="s">
        <v>16</v>
      </c>
      <c r="BF21" s="1" t="s">
        <v>17</v>
      </c>
      <c r="BG21" s="1" t="s">
        <v>18</v>
      </c>
    </row>
    <row r="22" spans="2:59" x14ac:dyDescent="0.25">
      <c r="B22" s="1" t="s">
        <v>1</v>
      </c>
      <c r="C22" s="1" t="s">
        <v>3</v>
      </c>
      <c r="D22">
        <f>D4/D$19</f>
        <v>0</v>
      </c>
      <c r="E22">
        <f t="shared" ref="E22:O22" si="5">E4/E$19</f>
        <v>0.2</v>
      </c>
      <c r="F22">
        <f t="shared" si="5"/>
        <v>0</v>
      </c>
      <c r="G22">
        <f t="shared" si="5"/>
        <v>0</v>
      </c>
      <c r="H22">
        <f t="shared" si="5"/>
        <v>0.11764705882352941</v>
      </c>
      <c r="I22">
        <f t="shared" si="5"/>
        <v>0</v>
      </c>
      <c r="J22">
        <f t="shared" si="5"/>
        <v>0</v>
      </c>
      <c r="K22">
        <f t="shared" si="5"/>
        <v>0</v>
      </c>
      <c r="L22">
        <f t="shared" si="5"/>
        <v>0</v>
      </c>
      <c r="M22">
        <f t="shared" si="5"/>
        <v>0</v>
      </c>
      <c r="N22">
        <f t="shared" si="5"/>
        <v>0</v>
      </c>
      <c r="O22">
        <f t="shared" si="5"/>
        <v>0</v>
      </c>
      <c r="Q22">
        <v>0</v>
      </c>
      <c r="V22" s="1" t="s">
        <v>1</v>
      </c>
      <c r="W22" s="1" t="s">
        <v>3</v>
      </c>
      <c r="X22">
        <f>'Analytical balancing'!Y8-Scaling!D22</f>
        <v>1</v>
      </c>
      <c r="Y22">
        <f>'Analytical balancing'!Z8-Scaling!E22</f>
        <v>-0.2</v>
      </c>
      <c r="Z22">
        <f>'Analytical balancing'!AA8-Scaling!F22</f>
        <v>0</v>
      </c>
      <c r="AA22">
        <f>'Analytical balancing'!AB8-Scaling!G22</f>
        <v>0</v>
      </c>
      <c r="AB22">
        <f>'Analytical balancing'!AC8-Scaling!H22</f>
        <v>-0.11764705882352941</v>
      </c>
      <c r="AC22">
        <f>'Analytical balancing'!AD8-Scaling!I22</f>
        <v>0</v>
      </c>
      <c r="AD22">
        <f>'Analytical balancing'!AE8-Scaling!J22</f>
        <v>0</v>
      </c>
      <c r="AE22">
        <f>'Analytical balancing'!AF8-Scaling!K22</f>
        <v>0</v>
      </c>
      <c r="AF22">
        <f>'Analytical balancing'!AG8-Scaling!L22</f>
        <v>0</v>
      </c>
      <c r="AG22">
        <f>'Analytical balancing'!AH8-Scaling!M22</f>
        <v>0</v>
      </c>
      <c r="AH22">
        <f>'Analytical balancing'!AI8-Scaling!N22</f>
        <v>0</v>
      </c>
      <c r="AI22">
        <f>'Analytical balancing'!AJ8-Scaling!O22</f>
        <v>0</v>
      </c>
      <c r="AK22" s="1" t="s">
        <v>1</v>
      </c>
      <c r="AL22" t="s">
        <v>3</v>
      </c>
      <c r="AM22" s="4">
        <f t="array" ref="AM22:AX33">MINVERSE(X22:AI33)</f>
        <v>1.1009523968555699</v>
      </c>
      <c r="AN22" s="4">
        <v>0.36698413228519</v>
      </c>
      <c r="AO22" s="4">
        <v>3.1186496910397946E-2</v>
      </c>
      <c r="AP22" s="4">
        <v>3.6825455137089756E-2</v>
      </c>
      <c r="AQ22" s="4">
        <v>0.22304032908731966</v>
      </c>
      <c r="AR22" s="4">
        <v>2.6898755762876467E-2</v>
      </c>
      <c r="AS22" s="4">
        <v>1.8967913967825326E-2</v>
      </c>
      <c r="AT22" s="4">
        <v>5.3269759748448362E-3</v>
      </c>
      <c r="AU22" s="4">
        <v>1.0484005512025108E-3</v>
      </c>
      <c r="AV22" s="4">
        <v>3.7463142994435014E-3</v>
      </c>
      <c r="AW22" s="4">
        <v>7.8148043718396665E-3</v>
      </c>
      <c r="AX22" s="4">
        <v>6.1734728847534399E-3</v>
      </c>
      <c r="AZ22" s="5" cm="1">
        <f t="array" ref="AZ22:AZ33">MMULT(AM22:AX33,Q22:Q33)</f>
        <v>17.654215125972414</v>
      </c>
      <c r="BA22">
        <v>40</v>
      </c>
      <c r="BB22" s="5">
        <f>AZ22-BA22</f>
        <v>-22.345784874027586</v>
      </c>
      <c r="BD22" cm="1">
        <f t="array" ref="BD22:BD33">TRANSPOSE(D35:O35)</f>
        <v>0.5</v>
      </c>
      <c r="BE22">
        <f t="shared" ref="BE22:BE33" si="6">BD22*AZ22</f>
        <v>8.8271075629862068</v>
      </c>
      <c r="BF22">
        <f t="shared" ref="BF22:BF33" si="7">BD22*BA22</f>
        <v>20</v>
      </c>
      <c r="BG22" s="5">
        <f>BE22-BF22</f>
        <v>-11.172892437013793</v>
      </c>
    </row>
    <row r="23" spans="2:59" x14ac:dyDescent="0.25">
      <c r="B23" s="1"/>
      <c r="C23" s="1" t="s">
        <v>4</v>
      </c>
      <c r="D23">
        <f t="shared" ref="D23:O35" si="8">D5/D$19</f>
        <v>0.25</v>
      </c>
      <c r="E23">
        <f t="shared" si="8"/>
        <v>0.4</v>
      </c>
      <c r="F23">
        <f t="shared" si="8"/>
        <v>0.08</v>
      </c>
      <c r="G23">
        <f t="shared" si="8"/>
        <v>7.1428571428571425E-2</v>
      </c>
      <c r="H23">
        <f t="shared" si="8"/>
        <v>5.8823529411764705E-2</v>
      </c>
      <c r="I23">
        <f t="shared" si="8"/>
        <v>3.7735849056603772E-2</v>
      </c>
      <c r="J23">
        <f t="shared" si="8"/>
        <v>0</v>
      </c>
      <c r="K23">
        <f t="shared" si="8"/>
        <v>0</v>
      </c>
      <c r="L23">
        <f t="shared" si="8"/>
        <v>0</v>
      </c>
      <c r="M23">
        <f t="shared" si="8"/>
        <v>0</v>
      </c>
      <c r="N23">
        <f t="shared" si="8"/>
        <v>0</v>
      </c>
      <c r="O23">
        <f t="shared" si="8"/>
        <v>0</v>
      </c>
      <c r="Q23">
        <v>20</v>
      </c>
      <c r="V23" s="1"/>
      <c r="W23" s="1" t="s">
        <v>4</v>
      </c>
      <c r="X23">
        <f>'Analytical balancing'!Y9-Scaling!D23</f>
        <v>-0.25</v>
      </c>
      <c r="Y23">
        <f>'Analytical balancing'!Z9-Scaling!E23</f>
        <v>0.6</v>
      </c>
      <c r="Z23">
        <f>'Analytical balancing'!AA9-Scaling!F23</f>
        <v>-0.08</v>
      </c>
      <c r="AA23">
        <f>'Analytical balancing'!AB9-Scaling!G23</f>
        <v>-7.1428571428571425E-2</v>
      </c>
      <c r="AB23">
        <f>'Analytical balancing'!AC9-Scaling!H23</f>
        <v>-5.8823529411764705E-2</v>
      </c>
      <c r="AC23">
        <f>'Analytical balancing'!AD9-Scaling!I23</f>
        <v>-3.7735849056603772E-2</v>
      </c>
      <c r="AD23">
        <f>'Analytical balancing'!AE9-Scaling!J23</f>
        <v>0</v>
      </c>
      <c r="AE23">
        <f>'Analytical balancing'!AF9-Scaling!K23</f>
        <v>0</v>
      </c>
      <c r="AF23">
        <f>'Analytical balancing'!AG9-Scaling!L23</f>
        <v>0</v>
      </c>
      <c r="AG23">
        <f>'Analytical balancing'!AH9-Scaling!M23</f>
        <v>0</v>
      </c>
      <c r="AH23">
        <f>'Analytical balancing'!AI9-Scaling!N23</f>
        <v>0</v>
      </c>
      <c r="AI23">
        <f>'Analytical balancing'!AJ9-Scaling!O23</f>
        <v>0</v>
      </c>
      <c r="AK23" s="1"/>
      <c r="AL23" t="s">
        <v>4</v>
      </c>
      <c r="AM23" s="4">
        <v>0.50476198427784968</v>
      </c>
      <c r="AN23" s="4">
        <v>1.8349206614259499</v>
      </c>
      <c r="AO23" s="4">
        <v>0.15593248455198971</v>
      </c>
      <c r="AP23" s="4">
        <v>0.18412727568544879</v>
      </c>
      <c r="AQ23" s="4">
        <v>0.28186831210326491</v>
      </c>
      <c r="AR23" s="4">
        <v>0.13449377881438232</v>
      </c>
      <c r="AS23" s="4">
        <v>9.4839569839126628E-2</v>
      </c>
      <c r="AT23" s="4">
        <v>2.6634879874224179E-2</v>
      </c>
      <c r="AU23" s="4">
        <v>5.2420027560125537E-3</v>
      </c>
      <c r="AV23" s="4">
        <v>1.8731571497217506E-2</v>
      </c>
      <c r="AW23" s="4">
        <v>3.9074021859198331E-2</v>
      </c>
      <c r="AX23" s="4">
        <v>3.08673644237672E-2</v>
      </c>
      <c r="AZ23" s="5">
        <v>88.271075629862068</v>
      </c>
      <c r="BA23">
        <v>100</v>
      </c>
      <c r="BB23" s="5">
        <f t="shared" ref="BB23:BB33" si="9">AZ23-BA23</f>
        <v>-11.728924370137932</v>
      </c>
      <c r="BD23">
        <v>0.4</v>
      </c>
      <c r="BE23">
        <f t="shared" si="6"/>
        <v>35.308430251944827</v>
      </c>
      <c r="BF23">
        <f t="shared" si="7"/>
        <v>40</v>
      </c>
      <c r="BG23" s="5">
        <f t="shared" ref="BG23:BG33" si="10">BE23-BF23</f>
        <v>-4.6915697480551728</v>
      </c>
    </row>
    <row r="24" spans="2:59" x14ac:dyDescent="0.25">
      <c r="B24" s="1"/>
      <c r="C24" s="1" t="s">
        <v>5</v>
      </c>
      <c r="D24">
        <f t="shared" si="8"/>
        <v>0</v>
      </c>
      <c r="E24">
        <f t="shared" si="8"/>
        <v>0</v>
      </c>
      <c r="F24">
        <f t="shared" si="8"/>
        <v>0.04</v>
      </c>
      <c r="G24">
        <f t="shared" si="8"/>
        <v>0</v>
      </c>
      <c r="H24">
        <f t="shared" si="8"/>
        <v>0</v>
      </c>
      <c r="I24">
        <f t="shared" si="8"/>
        <v>0</v>
      </c>
      <c r="J24">
        <f t="shared" si="8"/>
        <v>0</v>
      </c>
      <c r="K24">
        <f t="shared" si="8"/>
        <v>0</v>
      </c>
      <c r="L24">
        <f t="shared" si="8"/>
        <v>0</v>
      </c>
      <c r="M24">
        <f t="shared" si="8"/>
        <v>0</v>
      </c>
      <c r="N24">
        <f t="shared" si="8"/>
        <v>0</v>
      </c>
      <c r="O24">
        <f t="shared" si="8"/>
        <v>0</v>
      </c>
      <c r="Q24">
        <v>0</v>
      </c>
      <c r="V24" s="1"/>
      <c r="W24" s="1" t="s">
        <v>5</v>
      </c>
      <c r="X24">
        <f>'Analytical balancing'!Y10-Scaling!D24</f>
        <v>0</v>
      </c>
      <c r="Y24">
        <f>'Analytical balancing'!Z10-Scaling!E24</f>
        <v>0</v>
      </c>
      <c r="Z24">
        <f>'Analytical balancing'!AA10-Scaling!F24</f>
        <v>0.96</v>
      </c>
      <c r="AA24">
        <f>'Analytical balancing'!AB10-Scaling!G24</f>
        <v>0</v>
      </c>
      <c r="AB24">
        <f>'Analytical balancing'!AC10-Scaling!H24</f>
        <v>0</v>
      </c>
      <c r="AC24">
        <f>'Analytical balancing'!AD10-Scaling!I24</f>
        <v>0</v>
      </c>
      <c r="AD24">
        <f>'Analytical balancing'!AE10-Scaling!J24</f>
        <v>0</v>
      </c>
      <c r="AE24">
        <f>'Analytical balancing'!AF10-Scaling!K24</f>
        <v>0</v>
      </c>
      <c r="AF24">
        <f>'Analytical balancing'!AG10-Scaling!L24</f>
        <v>0</v>
      </c>
      <c r="AG24">
        <f>'Analytical balancing'!AH10-Scaling!M24</f>
        <v>0</v>
      </c>
      <c r="AH24">
        <f>'Analytical balancing'!AI10-Scaling!N24</f>
        <v>0</v>
      </c>
      <c r="AI24">
        <f>'Analytical balancing'!AJ10-Scaling!O24</f>
        <v>0</v>
      </c>
      <c r="AK24" s="1"/>
      <c r="AL24" t="s">
        <v>5</v>
      </c>
      <c r="AM24" s="4">
        <v>0</v>
      </c>
      <c r="AN24" s="4">
        <v>0</v>
      </c>
      <c r="AO24" s="4">
        <v>1.0416666666666667</v>
      </c>
      <c r="AP24" s="4">
        <v>0</v>
      </c>
      <c r="AQ24" s="4">
        <v>0</v>
      </c>
      <c r="AR24" s="4">
        <v>0</v>
      </c>
      <c r="AS24" s="4">
        <v>0</v>
      </c>
      <c r="AT24" s="4">
        <v>0</v>
      </c>
      <c r="AU24" s="4">
        <v>0</v>
      </c>
      <c r="AV24" s="4">
        <v>0</v>
      </c>
      <c r="AW24" s="4">
        <v>0</v>
      </c>
      <c r="AX24" s="4">
        <v>0</v>
      </c>
      <c r="AZ24" s="5">
        <v>0</v>
      </c>
      <c r="BA24">
        <v>0</v>
      </c>
      <c r="BB24" s="5">
        <f t="shared" si="9"/>
        <v>0</v>
      </c>
      <c r="BD24">
        <v>0.78600000000000003</v>
      </c>
      <c r="BE24">
        <f t="shared" si="6"/>
        <v>0</v>
      </c>
      <c r="BF24">
        <f t="shared" si="7"/>
        <v>0</v>
      </c>
      <c r="BG24" s="5">
        <f t="shared" si="10"/>
        <v>0</v>
      </c>
    </row>
    <row r="25" spans="2:59" x14ac:dyDescent="0.25">
      <c r="B25" s="1"/>
      <c r="C25" s="1" t="s">
        <v>6</v>
      </c>
      <c r="D25">
        <f t="shared" si="8"/>
        <v>0.25</v>
      </c>
      <c r="E25">
        <f t="shared" si="8"/>
        <v>0</v>
      </c>
      <c r="F25">
        <f t="shared" si="8"/>
        <v>0</v>
      </c>
      <c r="G25">
        <f t="shared" si="8"/>
        <v>0</v>
      </c>
      <c r="H25">
        <f t="shared" si="8"/>
        <v>0</v>
      </c>
      <c r="I25">
        <f t="shared" si="8"/>
        <v>5.6603773584905662E-2</v>
      </c>
      <c r="J25">
        <f t="shared" si="8"/>
        <v>0.25</v>
      </c>
      <c r="K25">
        <f t="shared" si="8"/>
        <v>0</v>
      </c>
      <c r="L25">
        <f t="shared" si="8"/>
        <v>0</v>
      </c>
      <c r="M25">
        <f t="shared" si="8"/>
        <v>0</v>
      </c>
      <c r="N25">
        <f t="shared" si="8"/>
        <v>0</v>
      </c>
      <c r="O25">
        <f t="shared" si="8"/>
        <v>2.1276595744680851E-2</v>
      </c>
      <c r="Q25" s="10">
        <v>60</v>
      </c>
      <c r="V25" s="1"/>
      <c r="W25" s="1" t="s">
        <v>6</v>
      </c>
      <c r="X25">
        <f>'Analytical balancing'!Y11-Scaling!D25</f>
        <v>-0.25</v>
      </c>
      <c r="Y25">
        <f>'Analytical balancing'!Z11-Scaling!E25</f>
        <v>0</v>
      </c>
      <c r="Z25">
        <f>'Analytical balancing'!AA11-Scaling!F25</f>
        <v>0</v>
      </c>
      <c r="AA25">
        <f>'Analytical balancing'!AB11-Scaling!G25</f>
        <v>1</v>
      </c>
      <c r="AB25">
        <f>'Analytical balancing'!AC11-Scaling!H25</f>
        <v>0</v>
      </c>
      <c r="AC25">
        <f>'Analytical balancing'!AD11-Scaling!I25</f>
        <v>-5.6603773584905662E-2</v>
      </c>
      <c r="AD25">
        <f>'Analytical balancing'!AE11-Scaling!J25</f>
        <v>-0.25</v>
      </c>
      <c r="AE25">
        <f>'Analytical balancing'!AF11-Scaling!K25</f>
        <v>0</v>
      </c>
      <c r="AF25">
        <f>'Analytical balancing'!AG11-Scaling!L25</f>
        <v>0</v>
      </c>
      <c r="AG25">
        <f>'Analytical balancing'!AH11-Scaling!M25</f>
        <v>0</v>
      </c>
      <c r="AH25">
        <f>'Analytical balancing'!AI11-Scaling!N25</f>
        <v>0</v>
      </c>
      <c r="AI25">
        <f>'Analytical balancing'!AJ11-Scaling!O25</f>
        <v>-2.1276595744680851E-2</v>
      </c>
      <c r="AK25" s="1"/>
      <c r="AL25" t="s">
        <v>6</v>
      </c>
      <c r="AM25" s="4">
        <v>0.28807861925684242</v>
      </c>
      <c r="AN25" s="4">
        <v>9.6026206418947477E-2</v>
      </c>
      <c r="AO25" s="4">
        <v>1.4265452075588771E-2</v>
      </c>
      <c r="AP25" s="4">
        <v>1.0562882706084222</v>
      </c>
      <c r="AQ25" s="4">
        <v>9.4486744360298663E-2</v>
      </c>
      <c r="AR25" s="4">
        <v>0.11541437184773794</v>
      </c>
      <c r="AS25" s="4">
        <v>0.34763862827864533</v>
      </c>
      <c r="AT25" s="4">
        <v>9.0065113038197073E-2</v>
      </c>
      <c r="AU25" s="4">
        <v>1.376869429385957E-2</v>
      </c>
      <c r="AV25" s="4">
        <v>4.0507519319550149E-2</v>
      </c>
      <c r="AW25" s="4">
        <v>8.1721549853684988E-2</v>
      </c>
      <c r="AX25" s="4">
        <v>6.3965292330312992E-2</v>
      </c>
      <c r="AZ25" s="5">
        <v>115.41618314977481</v>
      </c>
      <c r="BA25">
        <v>0</v>
      </c>
      <c r="BB25" s="5">
        <f t="shared" si="9"/>
        <v>115.41618314977481</v>
      </c>
      <c r="BD25">
        <v>0.13025210084033614</v>
      </c>
      <c r="BE25">
        <f t="shared" si="6"/>
        <v>15.033200326231174</v>
      </c>
      <c r="BF25">
        <f t="shared" si="7"/>
        <v>0</v>
      </c>
      <c r="BG25" s="15">
        <f t="shared" si="10"/>
        <v>15.033200326231174</v>
      </c>
    </row>
    <row r="26" spans="2:59" x14ac:dyDescent="0.25">
      <c r="B26" s="1"/>
      <c r="C26" s="1" t="s">
        <v>7</v>
      </c>
      <c r="D26">
        <f t="shared" si="8"/>
        <v>0</v>
      </c>
      <c r="E26">
        <f t="shared" si="8"/>
        <v>0</v>
      </c>
      <c r="F26">
        <f t="shared" si="8"/>
        <v>0</v>
      </c>
      <c r="G26">
        <f t="shared" si="8"/>
        <v>0</v>
      </c>
      <c r="H26">
        <f t="shared" si="8"/>
        <v>0.29411764705882354</v>
      </c>
      <c r="I26">
        <f t="shared" si="8"/>
        <v>0</v>
      </c>
      <c r="J26">
        <f t="shared" si="8"/>
        <v>0</v>
      </c>
      <c r="K26">
        <f t="shared" si="8"/>
        <v>0</v>
      </c>
      <c r="L26">
        <f t="shared" si="8"/>
        <v>0</v>
      </c>
      <c r="M26">
        <f t="shared" si="8"/>
        <v>0</v>
      </c>
      <c r="N26">
        <f t="shared" si="8"/>
        <v>0</v>
      </c>
      <c r="O26">
        <f t="shared" si="8"/>
        <v>0</v>
      </c>
      <c r="Q26" s="10">
        <v>0</v>
      </c>
      <c r="V26" s="1"/>
      <c r="W26" s="1" t="s">
        <v>7</v>
      </c>
      <c r="X26">
        <f>'Analytical balancing'!Y12-Scaling!D26</f>
        <v>0</v>
      </c>
      <c r="Y26">
        <f>'Analytical balancing'!Z12-Scaling!E26</f>
        <v>0</v>
      </c>
      <c r="Z26">
        <f>'Analytical balancing'!AA12-Scaling!F26</f>
        <v>0</v>
      </c>
      <c r="AA26">
        <f>'Analytical balancing'!AB12-Scaling!G26</f>
        <v>0</v>
      </c>
      <c r="AB26">
        <f>'Analytical balancing'!AC12-Scaling!H26</f>
        <v>0.70588235294117641</v>
      </c>
      <c r="AC26">
        <f>'Analytical balancing'!AD12-Scaling!I26</f>
        <v>0</v>
      </c>
      <c r="AD26">
        <f>'Analytical balancing'!AE12-Scaling!J26</f>
        <v>0</v>
      </c>
      <c r="AE26">
        <f>'Analytical balancing'!AF12-Scaling!K26</f>
        <v>0</v>
      </c>
      <c r="AF26">
        <f>'Analytical balancing'!AG12-Scaling!L26</f>
        <v>0</v>
      </c>
      <c r="AG26">
        <f>'Analytical balancing'!AH12-Scaling!M26</f>
        <v>0</v>
      </c>
      <c r="AH26">
        <f>'Analytical balancing'!AI12-Scaling!N26</f>
        <v>0</v>
      </c>
      <c r="AI26">
        <f>'Analytical balancing'!AJ12-Scaling!O26</f>
        <v>0</v>
      </c>
      <c r="AK26" s="1"/>
      <c r="AL26" t="s">
        <v>7</v>
      </c>
      <c r="AM26" s="4">
        <v>0</v>
      </c>
      <c r="AN26" s="4">
        <v>0</v>
      </c>
      <c r="AO26" s="4">
        <v>0</v>
      </c>
      <c r="AP26" s="4">
        <v>0</v>
      </c>
      <c r="AQ26" s="4">
        <v>1.4166666666666667</v>
      </c>
      <c r="AR26" s="4">
        <v>0</v>
      </c>
      <c r="AS26" s="4">
        <v>0</v>
      </c>
      <c r="AT26" s="4">
        <v>0</v>
      </c>
      <c r="AU26" s="4">
        <v>0</v>
      </c>
      <c r="AV26" s="4">
        <v>0</v>
      </c>
      <c r="AW26" s="4">
        <v>0</v>
      </c>
      <c r="AX26" s="4">
        <v>0</v>
      </c>
      <c r="AZ26" s="5">
        <v>0</v>
      </c>
      <c r="BA26">
        <v>170</v>
      </c>
      <c r="BB26" s="5">
        <f t="shared" si="9"/>
        <v>-170</v>
      </c>
      <c r="BD26">
        <v>0.29411764705882354</v>
      </c>
      <c r="BE26">
        <f t="shared" si="6"/>
        <v>0</v>
      </c>
      <c r="BF26">
        <f t="shared" si="7"/>
        <v>50</v>
      </c>
      <c r="BG26" s="5">
        <f t="shared" si="10"/>
        <v>-50</v>
      </c>
    </row>
    <row r="27" spans="2:59" x14ac:dyDescent="0.25">
      <c r="B27" s="1"/>
      <c r="C27" s="1" t="s">
        <v>8</v>
      </c>
      <c r="D27">
        <f t="shared" si="8"/>
        <v>0</v>
      </c>
      <c r="E27">
        <f t="shared" si="8"/>
        <v>0</v>
      </c>
      <c r="F27">
        <f t="shared" si="8"/>
        <v>0</v>
      </c>
      <c r="G27">
        <f t="shared" si="8"/>
        <v>0.37815126050420172</v>
      </c>
      <c r="H27">
        <f t="shared" si="8"/>
        <v>0.23529411764705882</v>
      </c>
      <c r="I27">
        <f t="shared" si="8"/>
        <v>0.37735849056603776</v>
      </c>
      <c r="J27">
        <f t="shared" si="8"/>
        <v>0.25</v>
      </c>
      <c r="K27">
        <f t="shared" si="8"/>
        <v>0</v>
      </c>
      <c r="L27">
        <f t="shared" si="8"/>
        <v>0</v>
      </c>
      <c r="M27">
        <f t="shared" si="8"/>
        <v>0</v>
      </c>
      <c r="N27">
        <f t="shared" si="8"/>
        <v>0.1</v>
      </c>
      <c r="O27">
        <f t="shared" si="8"/>
        <v>0.10638297872340426</v>
      </c>
      <c r="Q27">
        <v>210</v>
      </c>
      <c r="V27" s="1"/>
      <c r="W27" s="1" t="s">
        <v>8</v>
      </c>
      <c r="X27">
        <f>'Analytical balancing'!Y13-Scaling!D27</f>
        <v>0</v>
      </c>
      <c r="Y27">
        <f>'Analytical balancing'!Z13-Scaling!E27</f>
        <v>0</v>
      </c>
      <c r="Z27">
        <f>'Analytical balancing'!AA13-Scaling!F27</f>
        <v>0</v>
      </c>
      <c r="AA27">
        <f>'Analytical balancing'!AB13-Scaling!G27</f>
        <v>-0.37815126050420172</v>
      </c>
      <c r="AB27">
        <f>'Analytical balancing'!AC13-Scaling!H27</f>
        <v>-0.23529411764705882</v>
      </c>
      <c r="AC27">
        <f>'Analytical balancing'!AD13-Scaling!I27</f>
        <v>0.62264150943396224</v>
      </c>
      <c r="AD27">
        <f>'Analytical balancing'!AE13-Scaling!J27</f>
        <v>-0.25</v>
      </c>
      <c r="AE27">
        <f>'Analytical balancing'!AF13-Scaling!K27</f>
        <v>0</v>
      </c>
      <c r="AF27">
        <f>'Analytical balancing'!AG13-Scaling!L27</f>
        <v>0</v>
      </c>
      <c r="AG27">
        <f>'Analytical balancing'!AH13-Scaling!M27</f>
        <v>0</v>
      </c>
      <c r="AH27">
        <f>'Analytical balancing'!AI13-Scaling!N27</f>
        <v>-0.1</v>
      </c>
      <c r="AI27">
        <f>'Analytical balancing'!AJ13-Scaling!O27</f>
        <v>-0.10638297872340426</v>
      </c>
      <c r="AK27" s="1"/>
      <c r="AL27" t="s">
        <v>8</v>
      </c>
      <c r="AM27" s="4">
        <v>0.18661424868492152</v>
      </c>
      <c r="AN27" s="4">
        <v>6.2204749561640536E-2</v>
      </c>
      <c r="AO27" s="4">
        <v>3.7380166154552023E-2</v>
      </c>
      <c r="AP27" s="4">
        <v>0.68425224517804561</v>
      </c>
      <c r="AQ27" s="4">
        <v>0.61688073993737746</v>
      </c>
      <c r="AR27" s="4">
        <v>1.7417839080792612</v>
      </c>
      <c r="AS27" s="4">
        <v>0.72425646973497759</v>
      </c>
      <c r="AT27" s="4">
        <v>0.21772298163023004</v>
      </c>
      <c r="AU27" s="4">
        <v>5.0340018826934486E-2</v>
      </c>
      <c r="AV27" s="4">
        <v>0.19633770728851091</v>
      </c>
      <c r="AW27" s="4">
        <v>0.41481664923191186</v>
      </c>
      <c r="AX27" s="4">
        <v>0.32881467599402875</v>
      </c>
      <c r="AZ27" s="5">
        <v>538.08458062888019</v>
      </c>
      <c r="BA27">
        <v>530</v>
      </c>
      <c r="BB27" s="5">
        <f t="shared" si="9"/>
        <v>8.0845806288801896</v>
      </c>
      <c r="BD27">
        <v>0.39622641509433965</v>
      </c>
      <c r="BE27">
        <f t="shared" si="6"/>
        <v>213.20332440012234</v>
      </c>
      <c r="BF27">
        <f t="shared" si="7"/>
        <v>210</v>
      </c>
      <c r="BG27" s="5">
        <f t="shared" si="10"/>
        <v>3.2033244001223409</v>
      </c>
    </row>
    <row r="28" spans="2:59" x14ac:dyDescent="0.25">
      <c r="B28" s="1" t="s">
        <v>2</v>
      </c>
      <c r="C28" s="1" t="s">
        <v>3</v>
      </c>
      <c r="D28">
        <f t="shared" si="8"/>
        <v>0</v>
      </c>
      <c r="E28">
        <f t="shared" si="8"/>
        <v>0</v>
      </c>
      <c r="F28">
        <f t="shared" si="8"/>
        <v>0</v>
      </c>
      <c r="G28">
        <f t="shared" si="8"/>
        <v>0</v>
      </c>
      <c r="H28">
        <f t="shared" si="8"/>
        <v>0</v>
      </c>
      <c r="I28">
        <f t="shared" si="8"/>
        <v>0</v>
      </c>
      <c r="J28">
        <f t="shared" si="8"/>
        <v>0.125</v>
      </c>
      <c r="K28">
        <f t="shared" si="8"/>
        <v>0.15789473684210525</v>
      </c>
      <c r="L28">
        <f t="shared" si="8"/>
        <v>0</v>
      </c>
      <c r="M28">
        <f t="shared" si="8"/>
        <v>0</v>
      </c>
      <c r="N28">
        <f t="shared" si="8"/>
        <v>0.1</v>
      </c>
      <c r="O28">
        <f t="shared" si="8"/>
        <v>0</v>
      </c>
      <c r="Q28">
        <v>0</v>
      </c>
      <c r="V28" s="1" t="s">
        <v>2</v>
      </c>
      <c r="W28" s="1" t="s">
        <v>3</v>
      </c>
      <c r="X28">
        <f>'Analytical balancing'!Y14-Scaling!D28</f>
        <v>0</v>
      </c>
      <c r="Y28">
        <f>'Analytical balancing'!Z14-Scaling!E28</f>
        <v>0</v>
      </c>
      <c r="Z28">
        <f>'Analytical balancing'!AA14-Scaling!F28</f>
        <v>0</v>
      </c>
      <c r="AA28">
        <f>'Analytical balancing'!AB14-Scaling!G28</f>
        <v>0</v>
      </c>
      <c r="AB28">
        <f>'Analytical balancing'!AC14-Scaling!H28</f>
        <v>0</v>
      </c>
      <c r="AC28">
        <f>'Analytical balancing'!AD14-Scaling!I28</f>
        <v>0</v>
      </c>
      <c r="AD28">
        <f>'Analytical balancing'!AE14-Scaling!J28</f>
        <v>0.875</v>
      </c>
      <c r="AE28">
        <f>'Analytical balancing'!AF14-Scaling!K28</f>
        <v>-0.15789473684210525</v>
      </c>
      <c r="AF28">
        <f>'Analytical balancing'!AG14-Scaling!L28</f>
        <v>0</v>
      </c>
      <c r="AG28">
        <f>'Analytical balancing'!AH14-Scaling!M28</f>
        <v>0</v>
      </c>
      <c r="AH28">
        <f>'Analytical balancing'!AI14-Scaling!N28</f>
        <v>-0.1</v>
      </c>
      <c r="AI28">
        <f>'Analytical balancing'!AJ14-Scaling!O28</f>
        <v>0</v>
      </c>
      <c r="AK28" s="1" t="s">
        <v>2</v>
      </c>
      <c r="AL28" t="s">
        <v>3</v>
      </c>
      <c r="AM28" s="4">
        <v>4.6126044353620261E-3</v>
      </c>
      <c r="AN28" s="4">
        <v>1.5375348117873425E-3</v>
      </c>
      <c r="AO28" s="4">
        <v>5.1939646361804101E-3</v>
      </c>
      <c r="AP28" s="4">
        <v>1.6912882929660766E-2</v>
      </c>
      <c r="AQ28" s="4">
        <v>5.0985837220179882E-3</v>
      </c>
      <c r="AR28" s="4">
        <v>1.2605065245426114E-2</v>
      </c>
      <c r="AS28" s="4">
        <v>1.191715216618894</v>
      </c>
      <c r="AT28" s="4">
        <v>0.28297061998208556</v>
      </c>
      <c r="AU28" s="4">
        <v>2.864672173370527E-2</v>
      </c>
      <c r="AV28" s="4">
        <v>4.2951509011017429E-2</v>
      </c>
      <c r="AW28" s="4">
        <v>0.1996488281157969</v>
      </c>
      <c r="AX28" s="4">
        <v>5.1736204955214971E-2</v>
      </c>
      <c r="AZ28" s="5">
        <v>41.417715904917131</v>
      </c>
      <c r="BA28">
        <v>40</v>
      </c>
      <c r="BB28" s="5">
        <f t="shared" si="9"/>
        <v>1.4177159049171308</v>
      </c>
      <c r="BD28">
        <v>0.25</v>
      </c>
      <c r="BE28">
        <f t="shared" si="6"/>
        <v>10.354428976229283</v>
      </c>
      <c r="BF28">
        <f t="shared" si="7"/>
        <v>10</v>
      </c>
      <c r="BG28" s="5">
        <f t="shared" si="10"/>
        <v>0.35442897622928271</v>
      </c>
    </row>
    <row r="29" spans="2:59" x14ac:dyDescent="0.25">
      <c r="B29" s="1"/>
      <c r="C29" s="1" t="s">
        <v>4</v>
      </c>
      <c r="D29">
        <f t="shared" si="8"/>
        <v>0</v>
      </c>
      <c r="E29">
        <f t="shared" si="8"/>
        <v>0</v>
      </c>
      <c r="F29">
        <f t="shared" si="8"/>
        <v>0</v>
      </c>
      <c r="G29">
        <f t="shared" si="8"/>
        <v>0</v>
      </c>
      <c r="H29">
        <f t="shared" si="8"/>
        <v>0</v>
      </c>
      <c r="I29">
        <f t="shared" si="8"/>
        <v>0</v>
      </c>
      <c r="J29">
        <f t="shared" si="8"/>
        <v>0.125</v>
      </c>
      <c r="K29">
        <f t="shared" si="8"/>
        <v>0.31578947368421051</v>
      </c>
      <c r="L29">
        <f t="shared" si="8"/>
        <v>0.08</v>
      </c>
      <c r="M29">
        <f t="shared" si="8"/>
        <v>2.3273855702094642E-2</v>
      </c>
      <c r="N29">
        <f t="shared" si="8"/>
        <v>0.05</v>
      </c>
      <c r="O29">
        <f t="shared" si="8"/>
        <v>8.5106382978723402E-2</v>
      </c>
      <c r="Q29">
        <v>10</v>
      </c>
      <c r="V29" s="1"/>
      <c r="W29" s="1" t="s">
        <v>4</v>
      </c>
      <c r="X29">
        <f>'Analytical balancing'!Y15-Scaling!D29</f>
        <v>0</v>
      </c>
      <c r="Y29">
        <f>'Analytical balancing'!Z15-Scaling!E29</f>
        <v>0</v>
      </c>
      <c r="Z29">
        <f>'Analytical balancing'!AA15-Scaling!F29</f>
        <v>0</v>
      </c>
      <c r="AA29">
        <f>'Analytical balancing'!AB15-Scaling!G29</f>
        <v>0</v>
      </c>
      <c r="AB29">
        <f>'Analytical balancing'!AC15-Scaling!H29</f>
        <v>0</v>
      </c>
      <c r="AC29">
        <f>'Analytical balancing'!AD15-Scaling!I29</f>
        <v>0</v>
      </c>
      <c r="AD29">
        <f>'Analytical balancing'!AE15-Scaling!J29</f>
        <v>-0.125</v>
      </c>
      <c r="AE29">
        <f>'Analytical balancing'!AF15-Scaling!K29</f>
        <v>0.68421052631578949</v>
      </c>
      <c r="AF29">
        <f>'Analytical balancing'!AG15-Scaling!L29</f>
        <v>-0.08</v>
      </c>
      <c r="AG29">
        <f>'Analytical balancing'!AH15-Scaling!M29</f>
        <v>-2.3273855702094642E-2</v>
      </c>
      <c r="AH29">
        <f>'Analytical balancing'!AI15-Scaling!N29</f>
        <v>-0.05</v>
      </c>
      <c r="AI29">
        <f>'Analytical balancing'!AJ15-Scaling!O29</f>
        <v>-8.5106382978723402E-2</v>
      </c>
      <c r="AK29" s="1"/>
      <c r="AL29" t="s">
        <v>4</v>
      </c>
      <c r="AM29" s="4">
        <v>2.2509849556995119E-2</v>
      </c>
      <c r="AN29" s="4">
        <v>7.5032831856650427E-3</v>
      </c>
      <c r="AO29" s="4">
        <v>2.0492494075030791E-2</v>
      </c>
      <c r="AP29" s="4">
        <v>8.253611504231545E-2</v>
      </c>
      <c r="AQ29" s="4">
        <v>2.1376004304153789E-2</v>
      </c>
      <c r="AR29" s="4">
        <v>5.0997267337547544E-2</v>
      </c>
      <c r="AS29" s="4">
        <v>0.25997348281561145</v>
      </c>
      <c r="AT29" s="4">
        <v>1.5527476149495543</v>
      </c>
      <c r="AU29" s="4">
        <v>0.14926285505535491</v>
      </c>
      <c r="AV29" s="4">
        <v>0.18992686592859762</v>
      </c>
      <c r="AW29" s="4">
        <v>0.18432054722523161</v>
      </c>
      <c r="AX29" s="4">
        <v>0.20289927294868468</v>
      </c>
      <c r="AZ29" s="5">
        <v>102.3392132885794</v>
      </c>
      <c r="BA29">
        <v>95</v>
      </c>
      <c r="BB29" s="5">
        <f t="shared" si="9"/>
        <v>7.3392132885794013</v>
      </c>
      <c r="BD29">
        <v>0.42105263157894735</v>
      </c>
      <c r="BE29">
        <f t="shared" si="6"/>
        <v>43.090195068875538</v>
      </c>
      <c r="BF29">
        <f t="shared" si="7"/>
        <v>40</v>
      </c>
      <c r="BG29" s="5">
        <f t="shared" si="10"/>
        <v>3.0901950688755377</v>
      </c>
    </row>
    <row r="30" spans="2:59" x14ac:dyDescent="0.25">
      <c r="B30" s="1"/>
      <c r="C30" s="1" t="s">
        <v>5</v>
      </c>
      <c r="D30">
        <f t="shared" si="8"/>
        <v>0</v>
      </c>
      <c r="E30">
        <f t="shared" si="8"/>
        <v>0</v>
      </c>
      <c r="F30">
        <f t="shared" si="8"/>
        <v>0</v>
      </c>
      <c r="G30">
        <f t="shared" si="8"/>
        <v>0.42016806722689076</v>
      </c>
      <c r="H30">
        <f t="shared" si="8"/>
        <v>0</v>
      </c>
      <c r="I30">
        <f t="shared" si="8"/>
        <v>0</v>
      </c>
      <c r="J30">
        <f t="shared" si="8"/>
        <v>0</v>
      </c>
      <c r="K30">
        <f t="shared" si="8"/>
        <v>0</v>
      </c>
      <c r="L30">
        <f t="shared" si="8"/>
        <v>0.04</v>
      </c>
      <c r="M30">
        <f t="shared" si="8"/>
        <v>0.30256012412723038</v>
      </c>
      <c r="N30">
        <f t="shared" si="8"/>
        <v>0</v>
      </c>
      <c r="O30">
        <f t="shared" si="8"/>
        <v>0</v>
      </c>
      <c r="Q30">
        <v>0</v>
      </c>
      <c r="V30" s="1"/>
      <c r="W30" s="1" t="s">
        <v>5</v>
      </c>
      <c r="X30">
        <f>'Analytical balancing'!Y16-Scaling!D30</f>
        <v>0</v>
      </c>
      <c r="Y30">
        <f>'Analytical balancing'!Z16-Scaling!E30</f>
        <v>0</v>
      </c>
      <c r="Z30">
        <f>'Analytical balancing'!AA16-Scaling!F30</f>
        <v>0</v>
      </c>
      <c r="AA30">
        <f>'Analytical balancing'!AB16-Scaling!G30</f>
        <v>-0.42016806722689076</v>
      </c>
      <c r="AB30">
        <f>'Analytical balancing'!AC16-Scaling!H30</f>
        <v>0</v>
      </c>
      <c r="AC30">
        <f>'Analytical balancing'!AD16-Scaling!I30</f>
        <v>0</v>
      </c>
      <c r="AD30">
        <f>'Analytical balancing'!AE16-Scaling!J30</f>
        <v>0</v>
      </c>
      <c r="AE30">
        <f>'Analytical balancing'!AF16-Scaling!K30</f>
        <v>0</v>
      </c>
      <c r="AF30">
        <f>'Analytical balancing'!AG16-Scaling!L30</f>
        <v>0.96</v>
      </c>
      <c r="AG30">
        <f>'Analytical balancing'!AH16-Scaling!M30</f>
        <v>-0.30256012412723038</v>
      </c>
      <c r="AH30">
        <f>'Analytical balancing'!AI16-Scaling!N30</f>
        <v>0</v>
      </c>
      <c r="AI30">
        <f>'Analytical balancing'!AJ16-Scaling!O30</f>
        <v>0</v>
      </c>
      <c r="AK30" s="1"/>
      <c r="AL30" t="s">
        <v>5</v>
      </c>
      <c r="AM30" s="4">
        <v>0.1260848298568113</v>
      </c>
      <c r="AN30" s="4">
        <v>4.2028276618937106E-2</v>
      </c>
      <c r="AO30" s="4">
        <v>6.2436327361645536E-3</v>
      </c>
      <c r="AP30" s="4">
        <v>0.46231104280830809</v>
      </c>
      <c r="AQ30" s="4">
        <v>4.1354492454612521E-2</v>
      </c>
      <c r="AR30" s="4">
        <v>5.0513993280697646E-2</v>
      </c>
      <c r="AS30" s="4">
        <v>0.15215276097629787</v>
      </c>
      <c r="AT30" s="4">
        <v>3.9419254656073661E-2</v>
      </c>
      <c r="AU30" s="4">
        <v>1.047692880905926</v>
      </c>
      <c r="AV30" s="4">
        <v>0.33289592732071016</v>
      </c>
      <c r="AW30" s="4">
        <v>3.5767485055009186E-2</v>
      </c>
      <c r="AX30" s="4">
        <v>2.7996013800031951E-2</v>
      </c>
      <c r="AZ30" s="5">
        <v>50.514786042443475</v>
      </c>
      <c r="BA30">
        <v>0</v>
      </c>
      <c r="BB30" s="5">
        <f t="shared" si="9"/>
        <v>50.514786042443475</v>
      </c>
      <c r="BD30">
        <v>0.78600000000000003</v>
      </c>
      <c r="BE30">
        <f t="shared" si="6"/>
        <v>39.704621829360576</v>
      </c>
      <c r="BF30">
        <f t="shared" si="7"/>
        <v>0</v>
      </c>
      <c r="BG30" s="5">
        <f t="shared" si="10"/>
        <v>39.704621829360576</v>
      </c>
    </row>
    <row r="31" spans="2:59" x14ac:dyDescent="0.25">
      <c r="B31" s="1"/>
      <c r="C31" s="1" t="s">
        <v>6</v>
      </c>
      <c r="D31">
        <f t="shared" si="8"/>
        <v>0</v>
      </c>
      <c r="E31">
        <f t="shared" si="8"/>
        <v>0</v>
      </c>
      <c r="F31">
        <f t="shared" si="8"/>
        <v>0</v>
      </c>
      <c r="G31">
        <f t="shared" si="8"/>
        <v>0</v>
      </c>
      <c r="H31">
        <f t="shared" si="8"/>
        <v>0</v>
      </c>
      <c r="I31">
        <f t="shared" si="8"/>
        <v>0</v>
      </c>
      <c r="J31">
        <f t="shared" si="8"/>
        <v>0</v>
      </c>
      <c r="K31">
        <f t="shared" si="8"/>
        <v>0</v>
      </c>
      <c r="L31">
        <f t="shared" si="8"/>
        <v>0</v>
      </c>
      <c r="M31">
        <f t="shared" si="8"/>
        <v>0</v>
      </c>
      <c r="N31">
        <f t="shared" si="8"/>
        <v>0</v>
      </c>
      <c r="O31">
        <f t="shared" si="8"/>
        <v>0</v>
      </c>
      <c r="Q31">
        <v>0</v>
      </c>
      <c r="V31" s="1"/>
      <c r="W31" s="1" t="s">
        <v>6</v>
      </c>
      <c r="X31">
        <f>'Analytical balancing'!Y17-Scaling!D31</f>
        <v>0</v>
      </c>
      <c r="Y31">
        <f>'Analytical balancing'!Z17-Scaling!E31</f>
        <v>0</v>
      </c>
      <c r="Z31">
        <f>'Analytical balancing'!AA17-Scaling!F31</f>
        <v>0</v>
      </c>
      <c r="AA31">
        <f>'Analytical balancing'!AB17-Scaling!G31</f>
        <v>0</v>
      </c>
      <c r="AB31">
        <f>'Analytical balancing'!AC17-Scaling!H31</f>
        <v>0</v>
      </c>
      <c r="AC31">
        <f>'Analytical balancing'!AD17-Scaling!I31</f>
        <v>0</v>
      </c>
      <c r="AD31">
        <f>'Analytical balancing'!AE17-Scaling!J31</f>
        <v>0</v>
      </c>
      <c r="AE31">
        <f>'Analytical balancing'!AF17-Scaling!K31</f>
        <v>0</v>
      </c>
      <c r="AF31">
        <f>'Analytical balancing'!AG17-Scaling!L31</f>
        <v>0</v>
      </c>
      <c r="AG31">
        <f>'Analytical balancing'!AH17-Scaling!M31</f>
        <v>1</v>
      </c>
      <c r="AH31">
        <f>'Analytical balancing'!AI17-Scaling!N31</f>
        <v>0</v>
      </c>
      <c r="AI31">
        <f>'Analytical balancing'!AJ17-Scaling!O31</f>
        <v>0</v>
      </c>
      <c r="AK31" s="1"/>
      <c r="AL31" t="s">
        <v>6</v>
      </c>
      <c r="AM31" s="4">
        <v>0</v>
      </c>
      <c r="AN31" s="4">
        <v>0</v>
      </c>
      <c r="AO31" s="4">
        <v>0</v>
      </c>
      <c r="AP31" s="4">
        <v>0</v>
      </c>
      <c r="AQ31" s="4">
        <v>0</v>
      </c>
      <c r="AR31" s="4">
        <v>0</v>
      </c>
      <c r="AS31" s="4">
        <v>0</v>
      </c>
      <c r="AT31" s="4">
        <v>0</v>
      </c>
      <c r="AU31" s="4">
        <v>0</v>
      </c>
      <c r="AV31" s="4">
        <v>1</v>
      </c>
      <c r="AW31" s="4">
        <v>0</v>
      </c>
      <c r="AX31" s="4">
        <v>0</v>
      </c>
      <c r="AZ31" s="5">
        <v>0</v>
      </c>
      <c r="BA31">
        <v>0</v>
      </c>
      <c r="BB31" s="5">
        <f t="shared" si="9"/>
        <v>0</v>
      </c>
      <c r="BD31">
        <v>0.13878975950349107</v>
      </c>
      <c r="BE31">
        <f t="shared" si="6"/>
        <v>0</v>
      </c>
      <c r="BF31">
        <f t="shared" si="7"/>
        <v>0</v>
      </c>
      <c r="BG31" s="5">
        <f t="shared" si="10"/>
        <v>0</v>
      </c>
    </row>
    <row r="32" spans="2:59" x14ac:dyDescent="0.25">
      <c r="B32" s="1"/>
      <c r="C32" s="1" t="s">
        <v>7</v>
      </c>
      <c r="D32">
        <f t="shared" si="8"/>
        <v>0</v>
      </c>
      <c r="E32">
        <f t="shared" si="8"/>
        <v>0</v>
      </c>
      <c r="F32">
        <f t="shared" si="8"/>
        <v>0</v>
      </c>
      <c r="G32">
        <f t="shared" si="8"/>
        <v>0</v>
      </c>
      <c r="H32">
        <f t="shared" si="8"/>
        <v>0</v>
      </c>
      <c r="I32">
        <f t="shared" si="8"/>
        <v>0</v>
      </c>
      <c r="J32">
        <f t="shared" si="8"/>
        <v>0</v>
      </c>
      <c r="K32">
        <f t="shared" si="8"/>
        <v>0</v>
      </c>
      <c r="L32">
        <f t="shared" si="8"/>
        <v>0</v>
      </c>
      <c r="M32">
        <f t="shared" si="8"/>
        <v>0</v>
      </c>
      <c r="N32">
        <f t="shared" si="8"/>
        <v>0.3</v>
      </c>
      <c r="O32">
        <f t="shared" si="8"/>
        <v>6.3829787234042548E-2</v>
      </c>
      <c r="Q32">
        <v>110</v>
      </c>
      <c r="V32" s="1"/>
      <c r="W32" s="1" t="s">
        <v>7</v>
      </c>
      <c r="X32">
        <f>'Analytical balancing'!Y18-Scaling!D32</f>
        <v>0</v>
      </c>
      <c r="Y32">
        <f>'Analytical balancing'!Z18-Scaling!E32</f>
        <v>0</v>
      </c>
      <c r="Z32">
        <f>'Analytical balancing'!AA18-Scaling!F32</f>
        <v>0</v>
      </c>
      <c r="AA32">
        <f>'Analytical balancing'!AB18-Scaling!G32</f>
        <v>0</v>
      </c>
      <c r="AB32">
        <f>'Analytical balancing'!AC18-Scaling!H32</f>
        <v>0</v>
      </c>
      <c r="AC32">
        <f>'Analytical balancing'!AD18-Scaling!I32</f>
        <v>0</v>
      </c>
      <c r="AD32">
        <f>'Analytical balancing'!AE18-Scaling!J32</f>
        <v>0</v>
      </c>
      <c r="AE32">
        <f>'Analytical balancing'!AF18-Scaling!K32</f>
        <v>0</v>
      </c>
      <c r="AF32">
        <f>'Analytical balancing'!AG18-Scaling!L32</f>
        <v>0</v>
      </c>
      <c r="AG32">
        <f>'Analytical balancing'!AH18-Scaling!M32</f>
        <v>0</v>
      </c>
      <c r="AH32">
        <f>'Analytical balancing'!AI18-Scaling!N32</f>
        <v>0.7</v>
      </c>
      <c r="AI32">
        <f>'Analytical balancing'!AJ18-Scaling!O32</f>
        <v>-6.3829787234042548E-2</v>
      </c>
      <c r="AK32" s="1"/>
      <c r="AL32" t="s">
        <v>7</v>
      </c>
      <c r="AM32" s="4">
        <v>4.8184210878464894E-3</v>
      </c>
      <c r="AN32" s="4">
        <v>1.6061403626154969E-3</v>
      </c>
      <c r="AO32" s="4">
        <v>1.309062097442471E-2</v>
      </c>
      <c r="AP32" s="4">
        <v>1.7667543988770462E-2</v>
      </c>
      <c r="AQ32" s="4">
        <v>1.0861021824256674E-2</v>
      </c>
      <c r="AR32" s="4">
        <v>2.9772319838192896E-2</v>
      </c>
      <c r="AS32" s="4">
        <v>1.7023698864358731E-2</v>
      </c>
      <c r="AT32" s="4">
        <v>2.4286164396584393E-2</v>
      </c>
      <c r="AU32" s="4">
        <v>1.4980622977255454E-2</v>
      </c>
      <c r="AV32" s="4">
        <v>7.5941178695985254E-2</v>
      </c>
      <c r="AW32" s="4">
        <v>1.455894803026015</v>
      </c>
      <c r="AX32" s="4">
        <v>0.13232452028126046</v>
      </c>
      <c r="AZ32" s="5">
        <v>200.81678265974165</v>
      </c>
      <c r="BA32">
        <v>200</v>
      </c>
      <c r="BB32" s="5">
        <f t="shared" si="9"/>
        <v>0.81678265974164788</v>
      </c>
      <c r="BD32">
        <v>0.35</v>
      </c>
      <c r="BE32">
        <f t="shared" si="6"/>
        <v>70.285873930909574</v>
      </c>
      <c r="BF32">
        <f t="shared" si="7"/>
        <v>70</v>
      </c>
      <c r="BG32" s="5">
        <f t="shared" si="10"/>
        <v>0.28587393090957391</v>
      </c>
    </row>
    <row r="33" spans="2:59" x14ac:dyDescent="0.25">
      <c r="B33" s="1"/>
      <c r="C33" s="1" t="s">
        <v>8</v>
      </c>
      <c r="D33">
        <f t="shared" si="8"/>
        <v>0</v>
      </c>
      <c r="E33">
        <f t="shared" si="8"/>
        <v>0</v>
      </c>
      <c r="F33">
        <f t="shared" si="8"/>
        <v>9.3999999999999972E-2</v>
      </c>
      <c r="G33">
        <f t="shared" si="8"/>
        <v>0</v>
      </c>
      <c r="H33">
        <f t="shared" si="8"/>
        <v>0</v>
      </c>
      <c r="I33">
        <f t="shared" si="8"/>
        <v>0.13207547169811321</v>
      </c>
      <c r="J33">
        <f t="shared" si="8"/>
        <v>0</v>
      </c>
      <c r="K33">
        <f t="shared" si="8"/>
        <v>0.10526315789473684</v>
      </c>
      <c r="L33">
        <f t="shared" si="8"/>
        <v>9.3999999999999972E-2</v>
      </c>
      <c r="M33">
        <f t="shared" si="8"/>
        <v>0.5353762606671838</v>
      </c>
      <c r="N33">
        <f t="shared" si="8"/>
        <v>0.1</v>
      </c>
      <c r="O33">
        <f t="shared" si="8"/>
        <v>0.25531914893617019</v>
      </c>
      <c r="Q33">
        <v>250</v>
      </c>
      <c r="V33" s="1"/>
      <c r="W33" s="1" t="s">
        <v>8</v>
      </c>
      <c r="X33">
        <f>'Analytical balancing'!Y19-Scaling!D33</f>
        <v>0</v>
      </c>
      <c r="Y33">
        <f>'Analytical balancing'!Z19-Scaling!E33</f>
        <v>0</v>
      </c>
      <c r="Z33">
        <f>'Analytical balancing'!AA19-Scaling!F33</f>
        <v>-9.3999999999999972E-2</v>
      </c>
      <c r="AA33">
        <f>'Analytical balancing'!AB19-Scaling!G33</f>
        <v>0</v>
      </c>
      <c r="AB33">
        <f>'Analytical balancing'!AC19-Scaling!H33</f>
        <v>0</v>
      </c>
      <c r="AC33">
        <f>'Analytical balancing'!AD19-Scaling!I33</f>
        <v>-0.13207547169811321</v>
      </c>
      <c r="AD33">
        <f>'Analytical balancing'!AE19-Scaling!J33</f>
        <v>0</v>
      </c>
      <c r="AE33">
        <f>'Analytical balancing'!AF19-Scaling!K33</f>
        <v>-0.10526315789473684</v>
      </c>
      <c r="AF33">
        <f>'Analytical balancing'!AG19-Scaling!L33</f>
        <v>-9.3999999999999972E-2</v>
      </c>
      <c r="AG33">
        <f>'Analytical balancing'!AH19-Scaling!M33</f>
        <v>-0.5353762606671838</v>
      </c>
      <c r="AH33">
        <f>'Analytical balancing'!AI19-Scaling!N33</f>
        <v>-0.1</v>
      </c>
      <c r="AI33">
        <f>'Analytical balancing'!AJ19-Scaling!O33</f>
        <v>0.74468085106382986</v>
      </c>
      <c r="AK33" s="1"/>
      <c r="AL33" t="s">
        <v>8</v>
      </c>
      <c r="AM33" s="4">
        <v>5.2842017930049834E-2</v>
      </c>
      <c r="AN33" s="4">
        <v>1.7614005976683281E-2</v>
      </c>
      <c r="AO33" s="4">
        <v>0.14356047668619099</v>
      </c>
      <c r="AP33" s="4">
        <v>0.19375406574351606</v>
      </c>
      <c r="AQ33" s="4">
        <v>0.11910920600601485</v>
      </c>
      <c r="AR33" s="4">
        <v>0.32650310755884876</v>
      </c>
      <c r="AS33" s="4">
        <v>0.18669323087913406</v>
      </c>
      <c r="AT33" s="4">
        <v>0.26633826954920886</v>
      </c>
      <c r="AU33" s="4">
        <v>0.16428749865056813</v>
      </c>
      <c r="AV33" s="4">
        <v>0.83282159303263836</v>
      </c>
      <c r="AW33" s="4">
        <v>0.29964633985196348</v>
      </c>
      <c r="AX33" s="4">
        <v>1.4511589057511565</v>
      </c>
      <c r="AZ33" s="5">
        <v>478.95738316850009</v>
      </c>
      <c r="BA33">
        <v>470</v>
      </c>
      <c r="BB33" s="5">
        <f t="shared" si="9"/>
        <v>8.9573831685000869</v>
      </c>
      <c r="BD33">
        <v>0.46808510638297873</v>
      </c>
      <c r="BE33">
        <f t="shared" si="6"/>
        <v>224.19281765334048</v>
      </c>
      <c r="BF33">
        <f t="shared" si="7"/>
        <v>220</v>
      </c>
      <c r="BG33" s="5">
        <f t="shared" si="10"/>
        <v>4.1928176533404837</v>
      </c>
    </row>
    <row r="34" spans="2:59" x14ac:dyDescent="0.25">
      <c r="B34" s="1"/>
      <c r="C34" s="1"/>
      <c r="V34" s="1"/>
      <c r="W34" s="1"/>
      <c r="AK34" s="1"/>
    </row>
    <row r="35" spans="2:59" x14ac:dyDescent="0.25">
      <c r="B35" s="1"/>
      <c r="C35" s="1" t="s">
        <v>15</v>
      </c>
      <c r="D35">
        <f t="shared" si="8"/>
        <v>0.5</v>
      </c>
      <c r="E35">
        <f t="shared" si="8"/>
        <v>0.4</v>
      </c>
      <c r="F35">
        <f t="shared" si="8"/>
        <v>0.78600000000000003</v>
      </c>
      <c r="G35">
        <f t="shared" si="8"/>
        <v>0.13025210084033614</v>
      </c>
      <c r="H35">
        <f t="shared" si="8"/>
        <v>0.29411764705882354</v>
      </c>
      <c r="I35">
        <f t="shared" si="8"/>
        <v>0.39622641509433965</v>
      </c>
      <c r="J35">
        <f t="shared" si="8"/>
        <v>0.25</v>
      </c>
      <c r="K35">
        <f t="shared" si="8"/>
        <v>0.42105263157894735</v>
      </c>
      <c r="L35">
        <f t="shared" si="8"/>
        <v>0.78600000000000003</v>
      </c>
      <c r="M35">
        <f t="shared" si="8"/>
        <v>0.13878975950349107</v>
      </c>
      <c r="N35">
        <f t="shared" si="8"/>
        <v>0.35</v>
      </c>
      <c r="O35">
        <f t="shared" si="8"/>
        <v>0.46808510638297873</v>
      </c>
      <c r="V35" s="1"/>
      <c r="W35" s="1"/>
      <c r="AK35" s="1"/>
      <c r="AL35" s="1" t="s">
        <v>26</v>
      </c>
      <c r="AM35" s="7" cm="1">
        <f t="array" ref="AM35:AX35">MMULT(D35:O35,AM22:AX33)</f>
        <v>1</v>
      </c>
      <c r="AN35" s="7">
        <v>1</v>
      </c>
      <c r="AO35" s="7">
        <v>1</v>
      </c>
      <c r="AP35" s="7">
        <v>1.0000000000000002</v>
      </c>
      <c r="AQ35" s="7">
        <v>1.0000000000000002</v>
      </c>
      <c r="AR35" s="7">
        <v>1</v>
      </c>
      <c r="AS35" s="7">
        <v>0.99999999999999989</v>
      </c>
      <c r="AT35" s="7">
        <v>1</v>
      </c>
      <c r="AU35" s="7">
        <v>1.0000000000000002</v>
      </c>
      <c r="AV35" s="7">
        <v>0.99999999999999989</v>
      </c>
      <c r="AW35" s="7">
        <v>1</v>
      </c>
      <c r="AX35" s="7">
        <v>0.99999999999999989</v>
      </c>
      <c r="AZ35" s="5"/>
      <c r="BA35" s="5"/>
    </row>
    <row r="36" spans="2:59" x14ac:dyDescent="0.25">
      <c r="C36" s="1"/>
    </row>
    <row r="37" spans="2:59" x14ac:dyDescent="0.25">
      <c r="C37" s="1" t="s">
        <v>27</v>
      </c>
      <c r="D37">
        <f>SUM(D22:D36)</f>
        <v>1</v>
      </c>
      <c r="E37">
        <f t="shared" ref="E37:O37" si="11">SUM(E22:E36)</f>
        <v>1</v>
      </c>
      <c r="F37">
        <f t="shared" si="11"/>
        <v>1</v>
      </c>
      <c r="G37">
        <f t="shared" si="11"/>
        <v>1</v>
      </c>
      <c r="H37">
        <f t="shared" si="11"/>
        <v>1</v>
      </c>
      <c r="I37">
        <f t="shared" si="11"/>
        <v>1</v>
      </c>
      <c r="J37">
        <f t="shared" si="11"/>
        <v>1</v>
      </c>
      <c r="K37">
        <f t="shared" si="11"/>
        <v>1</v>
      </c>
      <c r="L37">
        <f t="shared" si="11"/>
        <v>1</v>
      </c>
      <c r="M37">
        <f t="shared" si="11"/>
        <v>0.99999999999999989</v>
      </c>
      <c r="N37">
        <f t="shared" si="11"/>
        <v>1</v>
      </c>
      <c r="O37">
        <f t="shared" si="11"/>
        <v>1</v>
      </c>
    </row>
    <row r="38" spans="2:59" x14ac:dyDescent="0.25">
      <c r="C38" s="1"/>
      <c r="W38" s="1"/>
      <c r="X38" s="1"/>
      <c r="AL38" s="1"/>
      <c r="AM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Analytical balancing</vt:lpstr>
      <vt:lpstr>Comparison</vt:lpstr>
      <vt:lpstr>Scaling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Rabelo Caiafa Pereira, Clara</dc:creator>
  <cp:lastModifiedBy>Rabelo Caiafa Pereira, Clara</cp:lastModifiedBy>
  <dcterms:created xsi:type="dcterms:W3CDTF">2025-08-28T09:08:34Z</dcterms:created>
  <dcterms:modified xsi:type="dcterms:W3CDTF">2025-09-03T12:19:01Z</dcterms:modified>
</cp:coreProperties>
</file>