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izabeth.felix\Desktop\"/>
    </mc:Choice>
  </mc:AlternateContent>
  <bookViews>
    <workbookView xWindow="0" yWindow="0" windowWidth="14370" windowHeight="7460" tabRatio="500"/>
  </bookViews>
  <sheets>
    <sheet name="AVANCE MATRÍCULA" sheetId="1" r:id="rId1"/>
    <sheet name="COMPARATIVOS ASESORES" sheetId="4" r:id="rId2"/>
    <sheet name="COMPARATIVOS CIERRES" sheetId="2" r:id="rId3"/>
    <sheet name="ASESORES" sheetId="3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9" i="1" l="1"/>
  <c r="S44" i="1" l="1"/>
  <c r="S9" i="1"/>
  <c r="T43" i="1" l="1"/>
  <c r="T39" i="1" l="1"/>
  <c r="Q34" i="1"/>
  <c r="T34" i="1"/>
  <c r="T21" i="1"/>
  <c r="T13" i="1"/>
  <c r="T6" i="1"/>
  <c r="T48" i="1" l="1"/>
  <c r="J14" i="4"/>
  <c r="I13" i="4" l="1"/>
  <c r="I12" i="4"/>
  <c r="I11" i="4"/>
  <c r="I10" i="4"/>
  <c r="I9" i="4"/>
  <c r="I8" i="4"/>
  <c r="H7" i="4"/>
  <c r="H14" i="4" s="1"/>
  <c r="G7" i="4"/>
  <c r="G14" i="4" s="1"/>
  <c r="I6" i="4"/>
  <c r="I5" i="4"/>
  <c r="I4" i="4"/>
  <c r="I3" i="4"/>
  <c r="I2" i="4"/>
  <c r="AD43" i="1"/>
  <c r="AD39" i="1"/>
  <c r="AD34" i="1"/>
  <c r="AD21" i="1"/>
  <c r="AD13" i="1"/>
  <c r="AD6" i="1"/>
  <c r="AD48" i="1" l="1"/>
  <c r="I7" i="4"/>
  <c r="I14" i="4" s="1"/>
  <c r="S45" i="1" l="1"/>
  <c r="S46" i="1"/>
  <c r="S47" i="1"/>
  <c r="S42" i="1"/>
  <c r="S41" i="1"/>
  <c r="S40" i="1"/>
  <c r="S36" i="1"/>
  <c r="S37" i="1"/>
  <c r="S38" i="1"/>
  <c r="S35" i="1"/>
  <c r="S23" i="1"/>
  <c r="S24" i="1"/>
  <c r="S30" i="1"/>
  <c r="S25" i="1"/>
  <c r="S26" i="1"/>
  <c r="S27" i="1"/>
  <c r="S28" i="1"/>
  <c r="S29" i="1"/>
  <c r="S31" i="1"/>
  <c r="S32" i="1"/>
  <c r="S33" i="1"/>
  <c r="S22" i="1"/>
  <c r="S15" i="1"/>
  <c r="S16" i="1"/>
  <c r="S17" i="1"/>
  <c r="S18" i="1"/>
  <c r="S19" i="1"/>
  <c r="S20" i="1"/>
  <c r="S14" i="1"/>
  <c r="S8" i="1"/>
  <c r="S10" i="1"/>
  <c r="S11" i="1"/>
  <c r="S12" i="1"/>
  <c r="S7" i="1"/>
  <c r="S34" i="1" l="1"/>
  <c r="S13" i="1"/>
  <c r="S43" i="1"/>
  <c r="S39" i="1"/>
  <c r="S21" i="1"/>
  <c r="X7" i="1"/>
  <c r="Z7" i="1" s="1"/>
  <c r="X45" i="1"/>
  <c r="Z45" i="1" s="1"/>
  <c r="X46" i="1"/>
  <c r="Z46" i="1" s="1"/>
  <c r="X47" i="1"/>
  <c r="Z47" i="1" s="1"/>
  <c r="X16" i="1"/>
  <c r="Z16" i="1" s="1"/>
  <c r="X17" i="1"/>
  <c r="Z17" i="1" s="1"/>
  <c r="X18" i="1"/>
  <c r="Z18" i="1" s="1"/>
  <c r="X19" i="1"/>
  <c r="Z19" i="1" s="1"/>
  <c r="X20" i="1"/>
  <c r="Z20" i="1" s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U43" i="1"/>
  <c r="V43" i="1"/>
  <c r="W43" i="1"/>
  <c r="X44" i="1"/>
  <c r="Z44" i="1" s="1"/>
  <c r="Y43" i="1"/>
  <c r="AA43" i="1"/>
  <c r="AB43" i="1"/>
  <c r="AC43" i="1"/>
  <c r="C43" i="1"/>
  <c r="D39" i="1"/>
  <c r="E39" i="1"/>
  <c r="F39" i="1"/>
  <c r="G39" i="1"/>
  <c r="H39" i="1"/>
  <c r="I39" i="1"/>
  <c r="J39" i="1"/>
  <c r="K39" i="1"/>
  <c r="L39" i="1"/>
  <c r="N39" i="1"/>
  <c r="O39" i="1"/>
  <c r="P39" i="1"/>
  <c r="Q39" i="1"/>
  <c r="R39" i="1"/>
  <c r="U39" i="1"/>
  <c r="V39" i="1"/>
  <c r="W39" i="1"/>
  <c r="X41" i="1"/>
  <c r="Z41" i="1" s="1"/>
  <c r="X40" i="1"/>
  <c r="Z40" i="1" s="1"/>
  <c r="Y39" i="1"/>
  <c r="AA39" i="1"/>
  <c r="AB39" i="1"/>
  <c r="AC39" i="1"/>
  <c r="C39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R34" i="1"/>
  <c r="U34" i="1"/>
  <c r="V34" i="1"/>
  <c r="W34" i="1"/>
  <c r="X35" i="1"/>
  <c r="Z35" i="1" s="1"/>
  <c r="X37" i="1"/>
  <c r="Z37" i="1" s="1"/>
  <c r="X36" i="1"/>
  <c r="Z36" i="1" s="1"/>
  <c r="X38" i="1"/>
  <c r="Z38" i="1" s="1"/>
  <c r="Y34" i="1"/>
  <c r="AA34" i="1"/>
  <c r="AB34" i="1"/>
  <c r="AC34" i="1"/>
  <c r="P6" i="1"/>
  <c r="D6" i="1"/>
  <c r="E6" i="1"/>
  <c r="F6" i="1"/>
  <c r="G6" i="1"/>
  <c r="H6" i="1"/>
  <c r="I6" i="1"/>
  <c r="J6" i="1"/>
  <c r="K6" i="1"/>
  <c r="L6" i="1"/>
  <c r="M6" i="1"/>
  <c r="N6" i="1"/>
  <c r="O6" i="1"/>
  <c r="Q6" i="1"/>
  <c r="R6" i="1"/>
  <c r="S6" i="1"/>
  <c r="U6" i="1"/>
  <c r="V6" i="1"/>
  <c r="W6" i="1"/>
  <c r="X8" i="1"/>
  <c r="Z8" i="1" s="1"/>
  <c r="X9" i="1"/>
  <c r="Z9" i="1" s="1"/>
  <c r="X10" i="1"/>
  <c r="Z10" i="1" s="1"/>
  <c r="X11" i="1"/>
  <c r="Z11" i="1" s="1"/>
  <c r="X12" i="1"/>
  <c r="Z12" i="1" s="1"/>
  <c r="Y6" i="1"/>
  <c r="AA6" i="1"/>
  <c r="AB6" i="1"/>
  <c r="AC6" i="1"/>
  <c r="P13" i="1"/>
  <c r="D13" i="1"/>
  <c r="E13" i="1"/>
  <c r="F13" i="1"/>
  <c r="G13" i="1"/>
  <c r="H13" i="1"/>
  <c r="I13" i="1"/>
  <c r="J13" i="1"/>
  <c r="K13" i="1"/>
  <c r="L13" i="1"/>
  <c r="M13" i="1"/>
  <c r="N13" i="1"/>
  <c r="O13" i="1"/>
  <c r="Q13" i="1"/>
  <c r="R13" i="1"/>
  <c r="U13" i="1"/>
  <c r="V13" i="1"/>
  <c r="W13" i="1"/>
  <c r="X14" i="1"/>
  <c r="X15" i="1"/>
  <c r="Z15" i="1" s="1"/>
  <c r="Y13" i="1"/>
  <c r="AA13" i="1"/>
  <c r="AB13" i="1"/>
  <c r="AC13" i="1"/>
  <c r="P21" i="1"/>
  <c r="M21" i="1"/>
  <c r="N21" i="1"/>
  <c r="O21" i="1"/>
  <c r="O48" i="1" s="1"/>
  <c r="F10" i="2" s="1"/>
  <c r="Q21" i="1"/>
  <c r="R21" i="1"/>
  <c r="U21" i="1"/>
  <c r="V21" i="1"/>
  <c r="W21" i="1"/>
  <c r="X22" i="1"/>
  <c r="Z22" i="1" s="1"/>
  <c r="X24" i="1"/>
  <c r="Z24" i="1" s="1"/>
  <c r="X23" i="1"/>
  <c r="Z23" i="1" s="1"/>
  <c r="X30" i="1"/>
  <c r="Z30" i="1" s="1"/>
  <c r="X25" i="1"/>
  <c r="Z25" i="1" s="1"/>
  <c r="X26" i="1"/>
  <c r="Z26" i="1" s="1"/>
  <c r="X27" i="1"/>
  <c r="Z27" i="1" s="1"/>
  <c r="X28" i="1"/>
  <c r="Z28" i="1" s="1"/>
  <c r="X29" i="1"/>
  <c r="Z29" i="1" s="1"/>
  <c r="X31" i="1"/>
  <c r="Z31" i="1" s="1"/>
  <c r="X32" i="1"/>
  <c r="Z32" i="1" s="1"/>
  <c r="X33" i="1"/>
  <c r="Z33" i="1" s="1"/>
  <c r="Y21" i="1"/>
  <c r="AA21" i="1"/>
  <c r="AB21" i="1"/>
  <c r="AC21" i="1"/>
  <c r="D21" i="1"/>
  <c r="E21" i="1"/>
  <c r="F21" i="1"/>
  <c r="G21" i="1"/>
  <c r="H21" i="1"/>
  <c r="I21" i="1"/>
  <c r="J21" i="1"/>
  <c r="K21" i="1"/>
  <c r="L21" i="1"/>
  <c r="X42" i="1"/>
  <c r="Z42" i="1" s="1"/>
  <c r="Q14" i="4"/>
  <c r="V14" i="4" s="1"/>
  <c r="F7" i="4"/>
  <c r="F14" i="4" s="1"/>
  <c r="T7" i="4"/>
  <c r="T14" i="4" s="1"/>
  <c r="S7" i="4"/>
  <c r="S14" i="4" s="1"/>
  <c r="R7" i="4"/>
  <c r="R14" i="4" s="1"/>
  <c r="N2" i="4"/>
  <c r="N3" i="4"/>
  <c r="P3" i="4" s="1"/>
  <c r="N4" i="4"/>
  <c r="P4" i="4" s="1"/>
  <c r="N5" i="4"/>
  <c r="P5" i="4" s="1"/>
  <c r="N6" i="4"/>
  <c r="P6" i="4" s="1"/>
  <c r="N8" i="4"/>
  <c r="P8" i="4" s="1"/>
  <c r="N9" i="4"/>
  <c r="N10" i="4"/>
  <c r="P10" i="4" s="1"/>
  <c r="N11" i="4"/>
  <c r="P11" i="4" s="1"/>
  <c r="N12" i="4"/>
  <c r="P12" i="4" s="1"/>
  <c r="N13" i="4"/>
  <c r="P13" i="4" s="1"/>
  <c r="O7" i="4"/>
  <c r="O14" i="4" s="1"/>
  <c r="M7" i="4"/>
  <c r="M14" i="4" s="1"/>
  <c r="L7" i="4"/>
  <c r="L14" i="4" s="1"/>
  <c r="K7" i="4"/>
  <c r="K14" i="4" s="1"/>
  <c r="E7" i="4"/>
  <c r="E14" i="4" s="1"/>
  <c r="D7" i="4"/>
  <c r="D14" i="4" s="1"/>
  <c r="C7" i="4"/>
  <c r="C14" i="4" s="1"/>
  <c r="V7" i="4"/>
  <c r="V6" i="4"/>
  <c r="U6" i="4"/>
  <c r="V5" i="4"/>
  <c r="U5" i="4"/>
  <c r="V4" i="4"/>
  <c r="U4" i="4"/>
  <c r="V3" i="4"/>
  <c r="U3" i="4"/>
  <c r="V2" i="4"/>
  <c r="U2" i="4"/>
  <c r="C34" i="1"/>
  <c r="C21" i="1"/>
  <c r="C13" i="1"/>
  <c r="C6" i="1"/>
  <c r="B43" i="1"/>
  <c r="B34" i="1"/>
  <c r="B13" i="1"/>
  <c r="J11" i="3"/>
  <c r="J12" i="3"/>
  <c r="J13" i="3"/>
  <c r="J14" i="3"/>
  <c r="J15" i="3"/>
  <c r="G10" i="3"/>
  <c r="G16" i="3"/>
  <c r="J16" i="3" s="1"/>
  <c r="F10" i="3"/>
  <c r="F16" i="3"/>
  <c r="H10" i="3"/>
  <c r="H11" i="3"/>
  <c r="H12" i="3"/>
  <c r="H13" i="3"/>
  <c r="H14" i="3"/>
  <c r="H15" i="3"/>
  <c r="C10" i="3"/>
  <c r="C16" i="3"/>
  <c r="D10" i="3"/>
  <c r="E10" i="3"/>
  <c r="E16" i="3" s="1"/>
  <c r="D16" i="3"/>
  <c r="J6" i="3"/>
  <c r="J7" i="3"/>
  <c r="J8" i="3"/>
  <c r="J9" i="3"/>
  <c r="J5" i="3"/>
  <c r="H6" i="3"/>
  <c r="H7" i="3"/>
  <c r="H8" i="3"/>
  <c r="H9" i="3"/>
  <c r="H5" i="3"/>
  <c r="M5" i="3"/>
  <c r="M6" i="3"/>
  <c r="O6" i="3" s="1"/>
  <c r="M7" i="3"/>
  <c r="N7" i="3" s="1"/>
  <c r="M8" i="3"/>
  <c r="M9" i="3"/>
  <c r="O9" i="3" s="1"/>
  <c r="N5" i="3"/>
  <c r="N16" i="3" s="1"/>
  <c r="N8" i="3"/>
  <c r="N9" i="3"/>
  <c r="L16" i="3"/>
  <c r="K16" i="3"/>
  <c r="O8" i="3"/>
  <c r="O7" i="3"/>
  <c r="B21" i="1"/>
  <c r="B6" i="1"/>
  <c r="B39" i="1"/>
  <c r="O5" i="3"/>
  <c r="I16" i="3"/>
  <c r="H16" i="3"/>
  <c r="M10" i="3"/>
  <c r="N10" i="3" s="1"/>
  <c r="I10" i="3"/>
  <c r="J10" i="3"/>
  <c r="O10" i="3"/>
  <c r="W48" i="1" l="1"/>
  <c r="B48" i="1"/>
  <c r="U7" i="4"/>
  <c r="AC48" i="1"/>
  <c r="N7" i="4"/>
  <c r="N14" i="4" s="1"/>
  <c r="Q48" i="1"/>
  <c r="I48" i="1"/>
  <c r="D10" i="2" s="1"/>
  <c r="R48" i="1"/>
  <c r="C48" i="1"/>
  <c r="AA48" i="1"/>
  <c r="V48" i="1"/>
  <c r="L48" i="1"/>
  <c r="E10" i="2" s="1"/>
  <c r="G10" i="2" s="1"/>
  <c r="H48" i="1"/>
  <c r="D4" i="2" s="1"/>
  <c r="D48" i="1"/>
  <c r="AB48" i="1"/>
  <c r="E48" i="1"/>
  <c r="C4" i="2" s="1"/>
  <c r="Y48" i="1"/>
  <c r="G48" i="1"/>
  <c r="P48" i="1"/>
  <c r="K48" i="1"/>
  <c r="E4" i="2" s="1"/>
  <c r="M48" i="1"/>
  <c r="F48" i="1"/>
  <c r="C10" i="2" s="1"/>
  <c r="S48" i="1"/>
  <c r="J48" i="1"/>
  <c r="N48" i="1"/>
  <c r="F4" i="2" s="1"/>
  <c r="U48" i="1"/>
  <c r="X13" i="1"/>
  <c r="Z43" i="1"/>
  <c r="Z14" i="1"/>
  <c r="Z13" i="1" s="1"/>
  <c r="X39" i="1"/>
  <c r="Z21" i="1"/>
  <c r="X6" i="1"/>
  <c r="Z39" i="1"/>
  <c r="X43" i="1"/>
  <c r="Z34" i="1"/>
  <c r="Z6" i="1"/>
  <c r="M16" i="3"/>
  <c r="O16" i="3" s="1"/>
  <c r="N6" i="3"/>
  <c r="P9" i="4"/>
  <c r="P7" i="4" s="1"/>
  <c r="P2" i="4"/>
  <c r="U14" i="4"/>
  <c r="X21" i="1"/>
  <c r="X34" i="1"/>
  <c r="P14" i="4" l="1"/>
  <c r="G4" i="2"/>
  <c r="C11" i="2"/>
  <c r="C12" i="2" s="1"/>
  <c r="C5" i="2"/>
  <c r="C6" i="2" s="1"/>
  <c r="F11" i="2"/>
  <c r="F12" i="2" s="1"/>
  <c r="F5" i="2"/>
  <c r="E5" i="2"/>
  <c r="E6" i="2" s="1"/>
  <c r="E11" i="2"/>
  <c r="D5" i="2"/>
  <c r="D6" i="2" s="1"/>
  <c r="D11" i="2"/>
  <c r="D12" i="2" s="1"/>
  <c r="X48" i="1"/>
  <c r="Z48" i="1"/>
  <c r="G5" i="2" l="1"/>
  <c r="G6" i="2" s="1"/>
  <c r="F6" i="2"/>
  <c r="G11" i="2"/>
  <c r="G12" i="2" s="1"/>
  <c r="E12" i="2"/>
</calcChain>
</file>

<file path=xl/sharedStrings.xml><?xml version="1.0" encoding="utf-8"?>
<sst xmlns="http://schemas.openxmlformats.org/spreadsheetml/2006/main" count="146" uniqueCount="102">
  <si>
    <t>Anáhuac Oaxaca</t>
  </si>
  <si>
    <t>Reporte de avance de matrícula</t>
  </si>
  <si>
    <t>Carrera</t>
  </si>
  <si>
    <t>PROSPECTOS</t>
  </si>
  <si>
    <t>EXAMINADOS</t>
  </si>
  <si>
    <t>ADMITIDOS</t>
  </si>
  <si>
    <t>META</t>
  </si>
  <si>
    <t>Escuela de Negocios</t>
  </si>
  <si>
    <t>Direccion Empresas</t>
  </si>
  <si>
    <t>Finanzas y Contaduría Pública</t>
  </si>
  <si>
    <t>Mercadotecnia Estratégica</t>
  </si>
  <si>
    <t>Escuela de Turismo y Gastronomía</t>
  </si>
  <si>
    <t>Administración Turística</t>
  </si>
  <si>
    <t>Gastronomía</t>
  </si>
  <si>
    <t>Escuela de Ingeniería</t>
  </si>
  <si>
    <t>Ing. Industrial para la Direc.</t>
  </si>
  <si>
    <t>Ing. Sist. y Tecnol. de Inf.</t>
  </si>
  <si>
    <t>Escuela de Comunicación</t>
  </si>
  <si>
    <t>Comunicación</t>
  </si>
  <si>
    <t>Diseño Multimedia</t>
  </si>
  <si>
    <t>Escuela de Ciencias Jurídicas y Sociales</t>
  </si>
  <si>
    <t>Administración Pública y Gobierno</t>
  </si>
  <si>
    <t>Derecho</t>
  </si>
  <si>
    <t>Escuela de Psicología</t>
  </si>
  <si>
    <t>Ciencias de la salud</t>
  </si>
  <si>
    <t>Total de la Universidad</t>
  </si>
  <si>
    <t>INSCRITOS</t>
  </si>
  <si>
    <t>Periódo</t>
  </si>
  <si>
    <t>Solicitantes</t>
  </si>
  <si>
    <t>Examinados</t>
  </si>
  <si>
    <t xml:space="preserve">Admitidos </t>
  </si>
  <si>
    <t>Inscritos</t>
  </si>
  <si>
    <t>Efectividad</t>
  </si>
  <si>
    <t>Corte</t>
  </si>
  <si>
    <t>Diferencia</t>
  </si>
  <si>
    <t>BAJAS</t>
  </si>
  <si>
    <t>CAMBIOS DE PERIODO</t>
  </si>
  <si>
    <t>TOTAL REAL</t>
  </si>
  <si>
    <t>DIFERENCIA REAL</t>
  </si>
  <si>
    <t>% REAL VS META</t>
  </si>
  <si>
    <t>SOLICITANTES</t>
  </si>
  <si>
    <t>LLUVIA</t>
  </si>
  <si>
    <t>ALICIA</t>
  </si>
  <si>
    <t>TAVO</t>
  </si>
  <si>
    <t>MARGARITO</t>
  </si>
  <si>
    <t>CÉSAR</t>
  </si>
  <si>
    <t>VARIOS</t>
  </si>
  <si>
    <t>META 2016</t>
  </si>
  <si>
    <t>EFECTIVIDAD</t>
  </si>
  <si>
    <t>EFECTIVIDAD RESP. META</t>
  </si>
  <si>
    <t>Economía</t>
  </si>
  <si>
    <t>Negocios Internacionales</t>
  </si>
  <si>
    <t>Dirección Financiera</t>
  </si>
  <si>
    <t>Dirección de restaurantes</t>
  </si>
  <si>
    <t>Dirección en desarrollo turístico</t>
  </si>
  <si>
    <t>Dirección Internacional de hoteles</t>
  </si>
  <si>
    <t>Turismo Cultural y Cultura Gastronómica</t>
  </si>
  <si>
    <t>Turismo Internacional</t>
  </si>
  <si>
    <t>Ing. Ambiental</t>
  </si>
  <si>
    <t>Ing. Biomédica</t>
  </si>
  <si>
    <t>Ing. Civil</t>
  </si>
  <si>
    <t>Ing. Del Petróleo y Energías Renovables</t>
  </si>
  <si>
    <t>Ing. En Alimentos</t>
  </si>
  <si>
    <t>Ing. En animación digital</t>
  </si>
  <si>
    <t>Ing. En Dirección de negocios</t>
  </si>
  <si>
    <t>Ing. En Informática y Negocios Digitales</t>
  </si>
  <si>
    <t>Ing. Mecatrónica</t>
  </si>
  <si>
    <t>Ing. Química</t>
  </si>
  <si>
    <t>Diseño Gráfico</t>
  </si>
  <si>
    <t>Diseño Industrial</t>
  </si>
  <si>
    <t>Cirujano Dentista</t>
  </si>
  <si>
    <t>Nutrición</t>
  </si>
  <si>
    <t>Terapia Física y Rehabilitación</t>
  </si>
  <si>
    <t>*TODOS LOS DATOS 201560 OBTENIDOS AL CIERRE</t>
  </si>
  <si>
    <t>AL CIERRE</t>
  </si>
  <si>
    <t>CAMBIOS DE PERIDO</t>
  </si>
  <si>
    <t>*TODOS LOS DATOS 201660 OBTENIDOS AL CIERRE</t>
  </si>
  <si>
    <t>ASESOR</t>
  </si>
  <si>
    <t>META INSCRITOS</t>
  </si>
  <si>
    <t>SEGUROS</t>
  </si>
  <si>
    <t>POR EXAMINAR</t>
  </si>
  <si>
    <t>2DAS.</t>
  </si>
  <si>
    <t>ESCENARIO</t>
  </si>
  <si>
    <t>DUDOSOS</t>
  </si>
  <si>
    <t>ESCENARIO OPTIMISTA</t>
  </si>
  <si>
    <t>PROCESO INCOMPLETO</t>
  </si>
  <si>
    <t>RECHAZADOS</t>
  </si>
  <si>
    <t>MUERTOS</t>
  </si>
  <si>
    <t>EFECTIVIDAD RESPECTO A LA META</t>
  </si>
  <si>
    <t>ALFREDO</t>
  </si>
  <si>
    <t>ELIZABETH</t>
  </si>
  <si>
    <t>BRENDA</t>
  </si>
  <si>
    <t>SIN ASIGNAR</t>
  </si>
  <si>
    <t>TOTAL</t>
  </si>
  <si>
    <t>2DAS</t>
  </si>
  <si>
    <t>PROYECCIÓN</t>
  </si>
  <si>
    <t>Médic Cirujano</t>
  </si>
  <si>
    <t>INSCRITOS GENERALES</t>
  </si>
  <si>
    <t>INSCRITOS MEDICINA</t>
  </si>
  <si>
    <t>INSCRITOS TOTALES</t>
  </si>
  <si>
    <t>BAJAS CON CARGA</t>
  </si>
  <si>
    <t>INSCRITOS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</si>
</sst>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u/>
      <sz val="10"/>
      <color theme="11"/>
      <name val="Arial"/>
      <family val="2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</borders>
  <cellStyleXfs count="33">
    <xf numFmtId="0" fontId="0" fillId="0" borderId="0"/>
    <xf numFmtId="9" fontId="8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24" fillId="0" borderId="0" applyNumberFormat="0" applyFill="0" applyBorder="0" applyAlignment="0" applyProtection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1">
    <xf numFmtId="0" fontId="0" fillId="0" borderId="0" xfId="0"/>
    <xf numFmtId="0" fontId="12" fillId="0" borderId="0" xfId="2" applyFont="1" applyAlignment="1">
      <alignment vertical="center"/>
    </xf>
    <xf numFmtId="0" fontId="11" fillId="0" borderId="0" xfId="2"/>
    <xf numFmtId="0" fontId="16" fillId="0" borderId="0" xfId="2" applyFont="1"/>
    <xf numFmtId="0" fontId="14" fillId="2" borderId="9" xfId="2" applyFont="1" applyFill="1" applyBorder="1" applyAlignment="1">
      <alignment horizontal="center" vertical="center" wrapText="1"/>
    </xf>
    <xf numFmtId="0" fontId="14" fillId="2" borderId="10" xfId="2" applyFont="1" applyFill="1" applyBorder="1" applyAlignment="1">
      <alignment horizontal="center" vertical="center" wrapText="1"/>
    </xf>
    <xf numFmtId="0" fontId="17" fillId="3" borderId="8" xfId="2" applyFont="1" applyFill="1" applyBorder="1" applyAlignment="1">
      <alignment vertical="center" wrapText="1"/>
    </xf>
    <xf numFmtId="0" fontId="17" fillId="3" borderId="9" xfId="2" applyFont="1" applyFill="1" applyBorder="1" applyAlignment="1">
      <alignment horizontal="center" vertical="center" wrapText="1"/>
    </xf>
    <xf numFmtId="0" fontId="17" fillId="3" borderId="10" xfId="2" applyFont="1" applyFill="1" applyBorder="1" applyAlignment="1">
      <alignment horizontal="center" vertical="center" wrapText="1"/>
    </xf>
    <xf numFmtId="0" fontId="17" fillId="0" borderId="0" xfId="2" applyFont="1"/>
    <xf numFmtId="0" fontId="11" fillId="4" borderId="8" xfId="2" applyFill="1" applyBorder="1" applyAlignment="1">
      <alignment vertical="center" wrapText="1"/>
    </xf>
    <xf numFmtId="0" fontId="11" fillId="4" borderId="9" xfId="2" applyFill="1" applyBorder="1" applyAlignment="1">
      <alignment horizontal="center" vertical="center" wrapText="1"/>
    </xf>
    <xf numFmtId="0" fontId="11" fillId="4" borderId="10" xfId="2" applyFill="1" applyBorder="1" applyAlignment="1">
      <alignment horizontal="center" vertical="center" wrapText="1"/>
    </xf>
    <xf numFmtId="0" fontId="11" fillId="4" borderId="11" xfId="2" applyFill="1" applyBorder="1" applyAlignment="1">
      <alignment horizontal="center" vertical="center" wrapText="1"/>
    </xf>
    <xf numFmtId="0" fontId="17" fillId="5" borderId="8" xfId="2" applyFont="1" applyFill="1" applyBorder="1" applyAlignment="1">
      <alignment vertical="center" wrapText="1"/>
    </xf>
    <xf numFmtId="0" fontId="11" fillId="6" borderId="8" xfId="2" applyFill="1" applyBorder="1" applyAlignment="1">
      <alignment vertical="center" wrapText="1"/>
    </xf>
    <xf numFmtId="0" fontId="11" fillId="6" borderId="9" xfId="2" applyFill="1" applyBorder="1" applyAlignment="1">
      <alignment horizontal="center" vertical="center" wrapText="1"/>
    </xf>
    <xf numFmtId="0" fontId="11" fillId="6" borderId="10" xfId="2" applyFill="1" applyBorder="1" applyAlignment="1">
      <alignment horizontal="center" vertical="center" wrapText="1"/>
    </xf>
    <xf numFmtId="0" fontId="11" fillId="6" borderId="11" xfId="2" applyFill="1" applyBorder="1" applyAlignment="1">
      <alignment horizontal="center" vertical="center" wrapText="1"/>
    </xf>
    <xf numFmtId="0" fontId="14" fillId="7" borderId="8" xfId="2" applyFont="1" applyFill="1" applyBorder="1" applyAlignment="1">
      <alignment vertical="center" wrapText="1"/>
    </xf>
    <xf numFmtId="0" fontId="14" fillId="7" borderId="9" xfId="2" applyFont="1" applyFill="1" applyBorder="1" applyAlignment="1">
      <alignment horizontal="center" vertical="center"/>
    </xf>
    <xf numFmtId="0" fontId="15" fillId="0" borderId="0" xfId="2" applyFont="1"/>
    <xf numFmtId="0" fontId="11" fillId="8" borderId="8" xfId="2" applyFill="1" applyBorder="1" applyAlignment="1">
      <alignment vertical="center" wrapText="1"/>
    </xf>
    <xf numFmtId="0" fontId="11" fillId="8" borderId="9" xfId="2" applyFill="1" applyBorder="1" applyAlignment="1">
      <alignment horizontal="center" vertical="center" wrapText="1"/>
    </xf>
    <xf numFmtId="0" fontId="11" fillId="8" borderId="10" xfId="2" applyFill="1" applyBorder="1" applyAlignment="1">
      <alignment horizontal="center" vertical="center" wrapText="1"/>
    </xf>
    <xf numFmtId="0" fontId="11" fillId="8" borderId="11" xfId="2" applyFill="1" applyBorder="1" applyAlignment="1">
      <alignment horizontal="center" vertical="center" wrapText="1"/>
    </xf>
    <xf numFmtId="0" fontId="9" fillId="9" borderId="8" xfId="2" applyFont="1" applyFill="1" applyBorder="1" applyAlignment="1">
      <alignment vertical="center" wrapText="1"/>
    </xf>
    <xf numFmtId="0" fontId="9" fillId="0" borderId="0" xfId="2" applyFont="1"/>
    <xf numFmtId="0" fontId="10" fillId="11" borderId="8" xfId="2" applyFont="1" applyFill="1" applyBorder="1" applyAlignment="1">
      <alignment vertical="center" wrapText="1"/>
    </xf>
    <xf numFmtId="0" fontId="10" fillId="11" borderId="9" xfId="2" applyFont="1" applyFill="1" applyBorder="1" applyAlignment="1">
      <alignment horizontal="center" vertical="center" wrapText="1"/>
    </xf>
    <xf numFmtId="0" fontId="10" fillId="0" borderId="0" xfId="2" applyFont="1"/>
    <xf numFmtId="0" fontId="11" fillId="12" borderId="8" xfId="2" applyFont="1" applyFill="1" applyBorder="1" applyAlignment="1">
      <alignment vertical="center" wrapText="1"/>
    </xf>
    <xf numFmtId="0" fontId="11" fillId="12" borderId="9" xfId="2" applyFont="1" applyFill="1" applyBorder="1" applyAlignment="1">
      <alignment horizontal="center" vertical="center" wrapText="1"/>
    </xf>
    <xf numFmtId="0" fontId="11" fillId="12" borderId="10" xfId="2" applyFont="1" applyFill="1" applyBorder="1" applyAlignment="1">
      <alignment horizontal="center" vertical="center" wrapText="1"/>
    </xf>
    <xf numFmtId="0" fontId="11" fillId="0" borderId="0" xfId="2" applyFont="1"/>
    <xf numFmtId="0" fontId="10" fillId="13" borderId="8" xfId="2" applyFont="1" applyFill="1" applyBorder="1" applyAlignment="1">
      <alignment vertical="center" wrapText="1"/>
    </xf>
    <xf numFmtId="0" fontId="10" fillId="13" borderId="9" xfId="2" applyFont="1" applyFill="1" applyBorder="1" applyAlignment="1">
      <alignment horizontal="center" vertical="center" wrapText="1"/>
    </xf>
    <xf numFmtId="0" fontId="10" fillId="13" borderId="10" xfId="2" applyFont="1" applyFill="1" applyBorder="1" applyAlignment="1">
      <alignment horizontal="center" vertical="center" wrapText="1"/>
    </xf>
    <xf numFmtId="0" fontId="10" fillId="13" borderId="11" xfId="2" applyFont="1" applyFill="1" applyBorder="1" applyAlignment="1">
      <alignment horizontal="center" vertical="center" wrapText="1"/>
    </xf>
    <xf numFmtId="0" fontId="10" fillId="14" borderId="8" xfId="2" applyFont="1" applyFill="1" applyBorder="1" applyAlignment="1">
      <alignment vertical="center" wrapText="1"/>
    </xf>
    <xf numFmtId="0" fontId="8" fillId="0" borderId="0" xfId="2" applyFont="1"/>
    <xf numFmtId="0" fontId="11" fillId="15" borderId="10" xfId="2" applyFont="1" applyFill="1" applyBorder="1" applyAlignment="1">
      <alignment horizontal="center" vertical="center" wrapText="1"/>
    </xf>
    <xf numFmtId="0" fontId="20" fillId="16" borderId="12" xfId="2" applyFont="1" applyFill="1" applyBorder="1" applyAlignment="1">
      <alignment horizontal="center" vertical="center" wrapText="1"/>
    </xf>
    <xf numFmtId="0" fontId="20" fillId="16" borderId="13" xfId="2" applyFont="1" applyFill="1" applyBorder="1" applyAlignment="1">
      <alignment horizontal="center" vertical="center" wrapText="1"/>
    </xf>
    <xf numFmtId="0" fontId="21" fillId="0" borderId="0" xfId="2" applyFont="1"/>
    <xf numFmtId="0" fontId="22" fillId="0" borderId="0" xfId="2" applyFont="1"/>
    <xf numFmtId="9" fontId="0" fillId="0" borderId="0" xfId="3" applyFont="1"/>
    <xf numFmtId="0" fontId="23" fillId="0" borderId="0" xfId="2" applyFont="1"/>
    <xf numFmtId="0" fontId="18" fillId="16" borderId="10" xfId="2" applyFont="1" applyFill="1" applyBorder="1" applyAlignment="1">
      <alignment horizontal="center"/>
    </xf>
    <xf numFmtId="0" fontId="18" fillId="16" borderId="10" xfId="2" applyFont="1" applyFill="1" applyBorder="1" applyAlignment="1">
      <alignment horizontal="center" wrapText="1"/>
    </xf>
    <xf numFmtId="0" fontId="18" fillId="17" borderId="10" xfId="2" applyFont="1" applyFill="1" applyBorder="1" applyAlignment="1">
      <alignment horizontal="center" vertical="center"/>
    </xf>
    <xf numFmtId="1" fontId="11" fillId="0" borderId="10" xfId="2" applyNumberFormat="1" applyBorder="1" applyAlignment="1">
      <alignment horizontal="right"/>
    </xf>
    <xf numFmtId="9" fontId="18" fillId="0" borderId="10" xfId="3" applyNumberFormat="1" applyFont="1" applyBorder="1" applyAlignment="1">
      <alignment horizontal="right"/>
    </xf>
    <xf numFmtId="0" fontId="11" fillId="0" borderId="10" xfId="2" applyBorder="1" applyAlignment="1">
      <alignment horizontal="right"/>
    </xf>
    <xf numFmtId="0" fontId="18" fillId="17" borderId="10" xfId="2" applyFont="1" applyFill="1" applyBorder="1" applyAlignment="1">
      <alignment horizontal="center"/>
    </xf>
    <xf numFmtId="1" fontId="18" fillId="0" borderId="10" xfId="2" applyNumberFormat="1" applyFont="1" applyBorder="1" applyAlignment="1">
      <alignment horizontal="right"/>
    </xf>
    <xf numFmtId="9" fontId="18" fillId="0" borderId="10" xfId="3" applyFont="1" applyBorder="1" applyAlignment="1">
      <alignment horizontal="right"/>
    </xf>
    <xf numFmtId="0" fontId="11" fillId="0" borderId="0" xfId="2" applyAlignment="1">
      <alignment wrapText="1"/>
    </xf>
    <xf numFmtId="0" fontId="18" fillId="0" borderId="0" xfId="2" applyFont="1" applyBorder="1" applyAlignment="1">
      <alignment horizontal="center"/>
    </xf>
    <xf numFmtId="1" fontId="18" fillId="0" borderId="0" xfId="2" applyNumberFormat="1" applyFont="1" applyBorder="1" applyAlignment="1">
      <alignment horizontal="right"/>
    </xf>
    <xf numFmtId="0" fontId="18" fillId="16" borderId="10" xfId="2" applyFont="1" applyFill="1" applyBorder="1" applyAlignment="1">
      <alignment horizontal="right"/>
    </xf>
    <xf numFmtId="0" fontId="7" fillId="0" borderId="0" xfId="6"/>
    <xf numFmtId="0" fontId="18" fillId="16" borderId="9" xfId="2" applyFont="1" applyFill="1" applyBorder="1" applyAlignment="1">
      <alignment horizontal="center"/>
    </xf>
    <xf numFmtId="16" fontId="18" fillId="16" borderId="10" xfId="2" applyNumberFormat="1" applyFont="1" applyFill="1" applyBorder="1" applyAlignment="1">
      <alignment horizontal="center"/>
    </xf>
    <xf numFmtId="0" fontId="18" fillId="17" borderId="9" xfId="2" applyFont="1" applyFill="1" applyBorder="1" applyAlignment="1">
      <alignment horizontal="center"/>
    </xf>
    <xf numFmtId="1" fontId="19" fillId="0" borderId="10" xfId="2" applyNumberFormat="1" applyFont="1" applyBorder="1" applyAlignment="1">
      <alignment horizontal="center" vertical="center"/>
    </xf>
    <xf numFmtId="1" fontId="18" fillId="0" borderId="10" xfId="2" applyNumberFormat="1" applyFont="1" applyBorder="1" applyAlignment="1">
      <alignment horizontal="center" vertical="center"/>
    </xf>
    <xf numFmtId="9" fontId="0" fillId="0" borderId="10" xfId="3" applyFont="1" applyBorder="1" applyAlignment="1">
      <alignment horizontal="center" vertical="center"/>
    </xf>
    <xf numFmtId="0" fontId="25" fillId="0" borderId="17" xfId="6" applyFont="1" applyBorder="1" applyAlignment="1">
      <alignment horizontal="center"/>
    </xf>
    <xf numFmtId="0" fontId="25" fillId="0" borderId="10" xfId="6" applyFont="1" applyBorder="1" applyAlignment="1">
      <alignment horizontal="center"/>
    </xf>
    <xf numFmtId="1" fontId="25" fillId="0" borderId="10" xfId="6" applyNumberFormat="1" applyFont="1" applyBorder="1" applyAlignment="1">
      <alignment horizontal="center"/>
    </xf>
    <xf numFmtId="9" fontId="18" fillId="0" borderId="10" xfId="3" applyFont="1" applyBorder="1" applyAlignment="1">
      <alignment horizontal="center" vertical="center"/>
    </xf>
    <xf numFmtId="9" fontId="27" fillId="0" borderId="10" xfId="3" applyFont="1" applyBorder="1" applyAlignment="1">
      <alignment horizontal="center" vertical="center"/>
    </xf>
    <xf numFmtId="9" fontId="26" fillId="0" borderId="10" xfId="3" applyFont="1" applyBorder="1" applyAlignment="1">
      <alignment horizontal="center" vertical="center"/>
    </xf>
    <xf numFmtId="0" fontId="18" fillId="0" borderId="13" xfId="2" applyFont="1" applyBorder="1" applyAlignment="1">
      <alignment horizontal="center"/>
    </xf>
    <xf numFmtId="9" fontId="27" fillId="0" borderId="14" xfId="3" applyFont="1" applyBorder="1" applyAlignment="1">
      <alignment horizontal="center" vertical="center"/>
    </xf>
    <xf numFmtId="16" fontId="18" fillId="16" borderId="20" xfId="2" applyNumberFormat="1" applyFont="1" applyFill="1" applyBorder="1" applyAlignment="1">
      <alignment horizontal="center"/>
    </xf>
    <xf numFmtId="9" fontId="18" fillId="0" borderId="10" xfId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1" fontId="19" fillId="0" borderId="14" xfId="2" applyNumberFormat="1" applyFont="1" applyBorder="1" applyAlignment="1">
      <alignment horizontal="center" vertical="center"/>
    </xf>
    <xf numFmtId="1" fontId="19" fillId="0" borderId="21" xfId="2" applyNumberFormat="1" applyFont="1" applyBorder="1" applyAlignment="1">
      <alignment horizontal="center" vertical="center"/>
    </xf>
    <xf numFmtId="9" fontId="0" fillId="0" borderId="21" xfId="3" applyFont="1" applyBorder="1" applyAlignment="1">
      <alignment horizontal="center" vertical="center"/>
    </xf>
    <xf numFmtId="0" fontId="28" fillId="17" borderId="9" xfId="2" applyFont="1" applyFill="1" applyBorder="1" applyAlignment="1">
      <alignment horizontal="center"/>
    </xf>
    <xf numFmtId="0" fontId="22" fillId="10" borderId="8" xfId="2" applyFont="1" applyFill="1" applyBorder="1" applyAlignment="1">
      <alignment vertical="center" wrapText="1"/>
    </xf>
    <xf numFmtId="0" fontId="22" fillId="10" borderId="9" xfId="2" applyFont="1" applyFill="1" applyBorder="1" applyAlignment="1">
      <alignment horizontal="center" vertical="center" wrapText="1"/>
    </xf>
    <xf numFmtId="0" fontId="22" fillId="10" borderId="10" xfId="2" applyFont="1" applyFill="1" applyBorder="1" applyAlignment="1">
      <alignment horizontal="center" vertical="center" wrapText="1"/>
    </xf>
    <xf numFmtId="0" fontId="22" fillId="10" borderId="11" xfId="2" applyFont="1" applyFill="1" applyBorder="1" applyAlignment="1">
      <alignment horizontal="center" vertical="center" wrapText="1"/>
    </xf>
    <xf numFmtId="0" fontId="30" fillId="0" borderId="0" xfId="2" applyFont="1"/>
    <xf numFmtId="0" fontId="11" fillId="15" borderId="8" xfId="2" applyFont="1" applyFill="1" applyBorder="1" applyAlignment="1">
      <alignment vertical="center" wrapText="1"/>
    </xf>
    <xf numFmtId="0" fontId="11" fillId="15" borderId="9" xfId="2" applyFont="1" applyFill="1" applyBorder="1" applyAlignment="1">
      <alignment horizontal="center" vertical="center" wrapText="1"/>
    </xf>
    <xf numFmtId="0" fontId="31" fillId="0" borderId="10" xfId="2" applyFont="1" applyBorder="1" applyAlignment="1">
      <alignment wrapText="1"/>
    </xf>
    <xf numFmtId="16" fontId="31" fillId="0" borderId="10" xfId="2" applyNumberFormat="1" applyFont="1" applyBorder="1" applyAlignment="1">
      <alignment wrapText="1"/>
    </xf>
    <xf numFmtId="0" fontId="22" fillId="10" borderId="23" xfId="2" applyFont="1" applyFill="1" applyBorder="1" applyAlignment="1">
      <alignment horizontal="center" vertical="center" wrapText="1"/>
    </xf>
    <xf numFmtId="0" fontId="11" fillId="15" borderId="23" xfId="2" applyFont="1" applyFill="1" applyBorder="1" applyAlignment="1">
      <alignment horizontal="center" vertical="center" wrapText="1"/>
    </xf>
    <xf numFmtId="0" fontId="17" fillId="5" borderId="9" xfId="2" applyFont="1" applyFill="1" applyBorder="1" applyAlignment="1">
      <alignment horizontal="center" vertical="center" wrapText="1"/>
    </xf>
    <xf numFmtId="0" fontId="9" fillId="9" borderId="9" xfId="2" applyFont="1" applyFill="1" applyBorder="1" applyAlignment="1">
      <alignment horizontal="center" vertical="center" wrapText="1"/>
    </xf>
    <xf numFmtId="0" fontId="4" fillId="12" borderId="9" xfId="2" applyFont="1" applyFill="1" applyBorder="1" applyAlignment="1">
      <alignment horizontal="center" vertical="center" wrapText="1"/>
    </xf>
    <xf numFmtId="0" fontId="4" fillId="12" borderId="10" xfId="2" applyFont="1" applyFill="1" applyBorder="1" applyAlignment="1">
      <alignment horizontal="center" vertical="center" wrapText="1"/>
    </xf>
    <xf numFmtId="0" fontId="10" fillId="14" borderId="9" xfId="2" applyFont="1" applyFill="1" applyBorder="1" applyAlignment="1">
      <alignment horizontal="center" vertical="center" wrapText="1"/>
    </xf>
    <xf numFmtId="0" fontId="4" fillId="15" borderId="9" xfId="2" applyFont="1" applyFill="1" applyBorder="1" applyAlignment="1">
      <alignment horizontal="center" vertical="center" wrapText="1"/>
    </xf>
    <xf numFmtId="0" fontId="4" fillId="15" borderId="10" xfId="2" applyFont="1" applyFill="1" applyBorder="1" applyAlignment="1">
      <alignment horizontal="center" vertical="center" wrapText="1"/>
    </xf>
    <xf numFmtId="0" fontId="4" fillId="15" borderId="13" xfId="2" applyFont="1" applyFill="1" applyBorder="1" applyAlignment="1">
      <alignment horizontal="center" vertical="center" wrapText="1"/>
    </xf>
    <xf numFmtId="0" fontId="4" fillId="15" borderId="14" xfId="2" applyFont="1" applyFill="1" applyBorder="1" applyAlignment="1">
      <alignment horizontal="center" vertical="center" wrapText="1"/>
    </xf>
    <xf numFmtId="0" fontId="20" fillId="16" borderId="25" xfId="2" applyFont="1" applyFill="1" applyBorder="1" applyAlignment="1">
      <alignment horizontal="center" vertical="center" wrapText="1"/>
    </xf>
    <xf numFmtId="0" fontId="3" fillId="8" borderId="8" xfId="2" applyFont="1" applyFill="1" applyBorder="1" applyAlignment="1">
      <alignment vertical="center" wrapText="1"/>
    </xf>
    <xf numFmtId="0" fontId="22" fillId="10" borderId="22" xfId="2" applyFont="1" applyFill="1" applyBorder="1" applyAlignment="1">
      <alignment horizontal="center" vertical="center" wrapText="1"/>
    </xf>
    <xf numFmtId="0" fontId="10" fillId="13" borderId="22" xfId="2" applyFont="1" applyFill="1" applyBorder="1" applyAlignment="1">
      <alignment horizontal="center" vertical="center" wrapText="1"/>
    </xf>
    <xf numFmtId="0" fontId="11" fillId="15" borderId="22" xfId="2" applyFont="1" applyFill="1" applyBorder="1" applyAlignment="1">
      <alignment horizontal="center" vertical="center" wrapText="1"/>
    </xf>
    <xf numFmtId="0" fontId="14" fillId="2" borderId="29" xfId="2" applyFont="1" applyFill="1" applyBorder="1" applyAlignment="1">
      <alignment horizontal="center" vertical="center" wrapText="1"/>
    </xf>
    <xf numFmtId="0" fontId="11" fillId="4" borderId="22" xfId="2" applyFill="1" applyBorder="1" applyAlignment="1">
      <alignment horizontal="center" vertical="center" wrapText="1"/>
    </xf>
    <xf numFmtId="0" fontId="11" fillId="6" borderId="22" xfId="2" applyFill="1" applyBorder="1" applyAlignment="1">
      <alignment horizontal="center" vertical="center" wrapText="1"/>
    </xf>
    <xf numFmtId="0" fontId="11" fillId="8" borderId="22" xfId="2" applyFill="1" applyBorder="1" applyAlignment="1">
      <alignment horizontal="center" vertical="center" wrapText="1"/>
    </xf>
    <xf numFmtId="0" fontId="11" fillId="12" borderId="22" xfId="2" applyFont="1" applyFill="1" applyBorder="1" applyAlignment="1">
      <alignment horizontal="center" vertical="center" wrapText="1"/>
    </xf>
    <xf numFmtId="0" fontId="11" fillId="15" borderId="30" xfId="2" applyFont="1" applyFill="1" applyBorder="1" applyAlignment="1">
      <alignment horizontal="center" vertical="center" wrapText="1"/>
    </xf>
    <xf numFmtId="0" fontId="14" fillId="2" borderId="17" xfId="2" applyFont="1" applyFill="1" applyBorder="1" applyAlignment="1">
      <alignment horizontal="center" vertical="center" wrapText="1"/>
    </xf>
    <xf numFmtId="0" fontId="14" fillId="2" borderId="23" xfId="2" applyFont="1" applyFill="1" applyBorder="1" applyAlignment="1">
      <alignment horizontal="center" vertical="center" wrapText="1"/>
    </xf>
    <xf numFmtId="0" fontId="18" fillId="4" borderId="23" xfId="2" applyFont="1" applyFill="1" applyBorder="1" applyAlignment="1">
      <alignment horizontal="center" vertical="center" wrapText="1"/>
    </xf>
    <xf numFmtId="0" fontId="18" fillId="6" borderId="23" xfId="2" applyFont="1" applyFill="1" applyBorder="1" applyAlignment="1">
      <alignment horizontal="center" vertical="center" wrapText="1"/>
    </xf>
    <xf numFmtId="0" fontId="18" fillId="8" borderId="23" xfId="2" applyFont="1" applyFill="1" applyBorder="1" applyAlignment="1">
      <alignment horizontal="center" vertical="center" wrapText="1"/>
    </xf>
    <xf numFmtId="0" fontId="18" fillId="12" borderId="23" xfId="2" applyFont="1" applyFill="1" applyBorder="1" applyAlignment="1">
      <alignment horizontal="center" vertical="center" wrapText="1"/>
    </xf>
    <xf numFmtId="0" fontId="10" fillId="13" borderId="23" xfId="2" applyFont="1" applyFill="1" applyBorder="1" applyAlignment="1">
      <alignment horizontal="center" vertical="center" wrapText="1"/>
    </xf>
    <xf numFmtId="0" fontId="18" fillId="4" borderId="10" xfId="2" applyFont="1" applyFill="1" applyBorder="1" applyAlignment="1">
      <alignment horizontal="center" vertical="center" wrapText="1"/>
    </xf>
    <xf numFmtId="0" fontId="17" fillId="5" borderId="10" xfId="2" applyFont="1" applyFill="1" applyBorder="1" applyAlignment="1">
      <alignment horizontal="center" vertical="center" wrapText="1"/>
    </xf>
    <xf numFmtId="0" fontId="18" fillId="6" borderId="10" xfId="2" applyFont="1" applyFill="1" applyBorder="1" applyAlignment="1">
      <alignment horizontal="center" vertical="center" wrapText="1"/>
    </xf>
    <xf numFmtId="0" fontId="14" fillId="7" borderId="10" xfId="2" applyFont="1" applyFill="1" applyBorder="1" applyAlignment="1">
      <alignment horizontal="center" vertical="center"/>
    </xf>
    <xf numFmtId="0" fontId="18" fillId="8" borderId="10" xfId="2" applyFont="1" applyFill="1" applyBorder="1" applyAlignment="1">
      <alignment horizontal="center" vertical="center" wrapText="1"/>
    </xf>
    <xf numFmtId="0" fontId="9" fillId="9" borderId="10" xfId="2" applyFont="1" applyFill="1" applyBorder="1" applyAlignment="1">
      <alignment horizontal="center" vertical="center" wrapText="1"/>
    </xf>
    <xf numFmtId="0" fontId="10" fillId="11" borderId="10" xfId="2" applyFont="1" applyFill="1" applyBorder="1" applyAlignment="1">
      <alignment horizontal="center" vertical="center" wrapText="1"/>
    </xf>
    <xf numFmtId="0" fontId="18" fillId="12" borderId="10" xfId="2" applyFont="1" applyFill="1" applyBorder="1" applyAlignment="1">
      <alignment horizontal="center" vertical="center" wrapText="1"/>
    </xf>
    <xf numFmtId="0" fontId="10" fillId="14" borderId="10" xfId="2" applyFont="1" applyFill="1" applyBorder="1" applyAlignment="1">
      <alignment horizontal="center" vertical="center" wrapText="1"/>
    </xf>
    <xf numFmtId="0" fontId="20" fillId="16" borderId="14" xfId="2" applyFont="1" applyFill="1" applyBorder="1" applyAlignment="1">
      <alignment horizontal="center" vertical="center" wrapText="1"/>
    </xf>
    <xf numFmtId="0" fontId="32" fillId="0" borderId="9" xfId="25" applyFont="1" applyBorder="1" applyAlignment="1">
      <alignment horizontal="center"/>
    </xf>
    <xf numFmtId="0" fontId="32" fillId="0" borderId="10" xfId="25" applyFont="1" applyBorder="1" applyAlignment="1">
      <alignment horizontal="center"/>
    </xf>
    <xf numFmtId="10" fontId="32" fillId="0" borderId="10" xfId="26" applyNumberFormat="1" applyFont="1" applyBorder="1" applyAlignment="1">
      <alignment horizontal="center"/>
    </xf>
    <xf numFmtId="0" fontId="32" fillId="0" borderId="31" xfId="25" applyFont="1" applyBorder="1" applyAlignment="1">
      <alignment horizontal="center"/>
    </xf>
    <xf numFmtId="0" fontId="32" fillId="0" borderId="21" xfId="25" applyFont="1" applyBorder="1" applyAlignment="1">
      <alignment horizontal="center"/>
    </xf>
    <xf numFmtId="0" fontId="2" fillId="0" borderId="31" xfId="25" applyFont="1" applyBorder="1" applyAlignment="1">
      <alignment horizontal="center"/>
    </xf>
    <xf numFmtId="0" fontId="33" fillId="16" borderId="13" xfId="25" applyFont="1" applyFill="1" applyBorder="1" applyAlignment="1">
      <alignment horizontal="center"/>
    </xf>
    <xf numFmtId="0" fontId="33" fillId="16" borderId="14" xfId="25" applyFont="1" applyFill="1" applyBorder="1" applyAlignment="1">
      <alignment horizontal="center"/>
    </xf>
    <xf numFmtId="10" fontId="33" fillId="16" borderId="10" xfId="26" applyNumberFormat="1" applyFont="1" applyFill="1" applyBorder="1" applyAlignment="1">
      <alignment horizontal="center"/>
    </xf>
    <xf numFmtId="0" fontId="11" fillId="8" borderId="17" xfId="2" applyFill="1" applyBorder="1" applyAlignment="1">
      <alignment horizontal="center" vertical="center" wrapText="1"/>
    </xf>
    <xf numFmtId="0" fontId="22" fillId="10" borderId="17" xfId="2" applyFont="1" applyFill="1" applyBorder="1" applyAlignment="1">
      <alignment horizontal="center" vertical="center" wrapText="1"/>
    </xf>
    <xf numFmtId="0" fontId="3" fillId="12" borderId="9" xfId="2" applyFont="1" applyFill="1" applyBorder="1" applyAlignment="1">
      <alignment horizontal="center" vertical="center" wrapText="1"/>
    </xf>
    <xf numFmtId="0" fontId="3" fillId="12" borderId="10" xfId="2" applyFont="1" applyFill="1" applyBorder="1" applyAlignment="1">
      <alignment horizontal="center" vertical="center" wrapText="1"/>
    </xf>
    <xf numFmtId="0" fontId="3" fillId="12" borderId="11" xfId="2" applyFont="1" applyFill="1" applyBorder="1" applyAlignment="1">
      <alignment horizontal="center" vertical="center" wrapText="1"/>
    </xf>
    <xf numFmtId="0" fontId="3" fillId="15" borderId="9" xfId="2" applyFont="1" applyFill="1" applyBorder="1" applyAlignment="1">
      <alignment horizontal="center" vertical="center" wrapText="1"/>
    </xf>
    <xf numFmtId="0" fontId="3" fillId="15" borderId="10" xfId="2" applyFont="1" applyFill="1" applyBorder="1" applyAlignment="1">
      <alignment horizontal="center" vertical="center" wrapText="1"/>
    </xf>
    <xf numFmtId="0" fontId="3" fillId="15" borderId="11" xfId="2" applyFont="1" applyFill="1" applyBorder="1" applyAlignment="1">
      <alignment horizontal="center" vertical="center" wrapText="1"/>
    </xf>
    <xf numFmtId="0" fontId="1" fillId="6" borderId="0" xfId="2" applyFont="1" applyFill="1"/>
    <xf numFmtId="0" fontId="1" fillId="15" borderId="8" xfId="2" applyFont="1" applyFill="1" applyBorder="1" applyAlignment="1">
      <alignment vertical="center" wrapText="1"/>
    </xf>
    <xf numFmtId="0" fontId="17" fillId="3" borderId="17" xfId="2" applyFont="1" applyFill="1" applyBorder="1" applyAlignment="1">
      <alignment horizontal="center" vertical="center" wrapText="1"/>
    </xf>
    <xf numFmtId="0" fontId="17" fillId="5" borderId="17" xfId="2" applyFont="1" applyFill="1" applyBorder="1" applyAlignment="1">
      <alignment horizontal="center" vertical="center" wrapText="1"/>
    </xf>
    <xf numFmtId="0" fontId="10" fillId="11" borderId="17" xfId="2" applyFont="1" applyFill="1" applyBorder="1" applyAlignment="1">
      <alignment horizontal="center" vertical="center" wrapText="1"/>
    </xf>
    <xf numFmtId="0" fontId="10" fillId="14" borderId="17" xfId="2" applyFont="1" applyFill="1" applyBorder="1" applyAlignment="1">
      <alignment horizontal="center" vertical="center" wrapText="1"/>
    </xf>
    <xf numFmtId="0" fontId="20" fillId="16" borderId="32" xfId="2" applyFont="1" applyFill="1" applyBorder="1" applyAlignment="1">
      <alignment horizontal="center" vertical="center" wrapText="1"/>
    </xf>
    <xf numFmtId="10" fontId="32" fillId="0" borderId="21" xfId="26" applyNumberFormat="1" applyFont="1" applyBorder="1" applyAlignment="1">
      <alignment horizontal="center"/>
    </xf>
    <xf numFmtId="0" fontId="2" fillId="0" borderId="34" xfId="25" applyFont="1" applyBorder="1" applyAlignment="1">
      <alignment horizontal="center"/>
    </xf>
    <xf numFmtId="0" fontId="32" fillId="0" borderId="18" xfId="25" applyFont="1" applyBorder="1" applyAlignment="1">
      <alignment horizontal="center"/>
    </xf>
    <xf numFmtId="10" fontId="32" fillId="0" borderId="35" xfId="26" applyNumberFormat="1" applyFont="1" applyBorder="1" applyAlignment="1">
      <alignment horizontal="center"/>
    </xf>
    <xf numFmtId="0" fontId="32" fillId="0" borderId="25" xfId="25" applyFont="1" applyBorder="1" applyAlignment="1">
      <alignment horizontal="center"/>
    </xf>
    <xf numFmtId="0" fontId="32" fillId="0" borderId="36" xfId="25" applyFont="1" applyBorder="1" applyAlignment="1">
      <alignment horizontal="center"/>
    </xf>
    <xf numFmtId="10" fontId="32" fillId="0" borderId="36" xfId="26" applyNumberFormat="1" applyFont="1" applyBorder="1" applyAlignment="1">
      <alignment horizontal="center"/>
    </xf>
    <xf numFmtId="10" fontId="32" fillId="0" borderId="37" xfId="26" applyNumberFormat="1" applyFont="1" applyBorder="1" applyAlignment="1">
      <alignment horizontal="center"/>
    </xf>
    <xf numFmtId="0" fontId="32" fillId="16" borderId="15" xfId="25" applyFont="1" applyFill="1" applyBorder="1" applyAlignment="1">
      <alignment horizontal="center" vertical="center" wrapText="1"/>
    </xf>
    <xf numFmtId="0" fontId="32" fillId="16" borderId="38" xfId="25" applyFont="1" applyFill="1" applyBorder="1" applyAlignment="1">
      <alignment horizontal="center" vertical="center" wrapText="1"/>
    </xf>
    <xf numFmtId="0" fontId="32" fillId="16" borderId="39" xfId="25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2" fillId="0" borderId="8" xfId="25" applyFont="1" applyBorder="1" applyAlignment="1">
      <alignment horizontal="center"/>
    </xf>
    <xf numFmtId="0" fontId="31" fillId="0" borderId="20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2" fillId="0" borderId="41" xfId="25" applyFont="1" applyBorder="1" applyAlignment="1">
      <alignment horizontal="center"/>
    </xf>
    <xf numFmtId="0" fontId="32" fillId="0" borderId="36" xfId="25" applyFont="1" applyBorder="1" applyAlignment="1">
      <alignment horizontal="center" vertical="center"/>
    </xf>
    <xf numFmtId="0" fontId="32" fillId="0" borderId="42" xfId="25" applyFont="1" applyBorder="1" applyAlignment="1">
      <alignment horizontal="center" vertical="center"/>
    </xf>
    <xf numFmtId="0" fontId="32" fillId="0" borderId="33" xfId="25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1" fillId="0" borderId="43" xfId="0" applyFont="1" applyBorder="1" applyAlignment="1">
      <alignment horizontal="center" vertical="center" wrapText="1"/>
    </xf>
    <xf numFmtId="0" fontId="32" fillId="0" borderId="44" xfId="25" applyFont="1" applyBorder="1" applyAlignment="1">
      <alignment horizontal="center"/>
    </xf>
    <xf numFmtId="0" fontId="31" fillId="0" borderId="10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32" fillId="16" borderId="5" xfId="25" applyFont="1" applyFill="1" applyBorder="1" applyAlignment="1">
      <alignment horizontal="center" vertical="center" wrapText="1"/>
    </xf>
    <xf numFmtId="0" fontId="32" fillId="16" borderId="6" xfId="25" applyFont="1" applyFill="1" applyBorder="1" applyAlignment="1">
      <alignment horizontal="center" vertical="center" wrapText="1"/>
    </xf>
    <xf numFmtId="0" fontId="32" fillId="16" borderId="45" xfId="25" applyFont="1" applyFill="1" applyBorder="1" applyAlignment="1">
      <alignment horizontal="center" vertical="center" wrapText="1"/>
    </xf>
    <xf numFmtId="0" fontId="32" fillId="0" borderId="20" xfId="25" applyFont="1" applyBorder="1" applyAlignment="1">
      <alignment horizontal="center"/>
    </xf>
    <xf numFmtId="0" fontId="32" fillId="0" borderId="40" xfId="25" applyFont="1" applyBorder="1" applyAlignment="1">
      <alignment horizontal="center"/>
    </xf>
    <xf numFmtId="0" fontId="32" fillId="0" borderId="42" xfId="25" applyFont="1" applyBorder="1" applyAlignment="1">
      <alignment horizontal="center"/>
    </xf>
    <xf numFmtId="0" fontId="32" fillId="0" borderId="46" xfId="25" applyFont="1" applyBorder="1" applyAlignment="1">
      <alignment horizontal="center"/>
    </xf>
    <xf numFmtId="0" fontId="33" fillId="16" borderId="47" xfId="25" applyFont="1" applyFill="1" applyBorder="1" applyAlignment="1">
      <alignment horizontal="center"/>
    </xf>
    <xf numFmtId="0" fontId="32" fillId="16" borderId="48" xfId="25" applyFont="1" applyFill="1" applyBorder="1" applyAlignment="1">
      <alignment horizontal="center" vertical="center" wrapText="1"/>
    </xf>
    <xf numFmtId="0" fontId="32" fillId="0" borderId="17" xfId="25" applyFont="1" applyBorder="1" applyAlignment="1">
      <alignment horizontal="center"/>
    </xf>
    <xf numFmtId="0" fontId="32" fillId="0" borderId="29" xfId="25" applyFont="1" applyBorder="1" applyAlignment="1">
      <alignment horizontal="center"/>
    </xf>
    <xf numFmtId="0" fontId="32" fillId="0" borderId="49" xfId="25" applyFont="1" applyBorder="1" applyAlignment="1">
      <alignment horizontal="center"/>
    </xf>
    <xf numFmtId="0" fontId="32" fillId="0" borderId="50" xfId="25" applyFont="1" applyBorder="1" applyAlignment="1">
      <alignment horizontal="center"/>
    </xf>
    <xf numFmtId="0" fontId="33" fillId="16" borderId="32" xfId="25" applyFont="1" applyFill="1" applyBorder="1" applyAlignment="1">
      <alignment horizontal="center"/>
    </xf>
    <xf numFmtId="0" fontId="32" fillId="16" borderId="4" xfId="25" applyFont="1" applyFill="1" applyBorder="1" applyAlignment="1">
      <alignment horizontal="center" vertical="center" wrapText="1"/>
    </xf>
    <xf numFmtId="0" fontId="32" fillId="0" borderId="33" xfId="25" applyFont="1" applyBorder="1" applyAlignment="1">
      <alignment horizontal="center"/>
    </xf>
    <xf numFmtId="0" fontId="32" fillId="0" borderId="51" xfId="25" applyFont="1" applyBorder="1" applyAlignment="1">
      <alignment horizontal="center"/>
    </xf>
    <xf numFmtId="0" fontId="33" fillId="16" borderId="12" xfId="25" applyFont="1" applyFill="1" applyBorder="1" applyAlignment="1">
      <alignment horizontal="center"/>
    </xf>
    <xf numFmtId="0" fontId="32" fillId="16" borderId="26" xfId="25" applyFont="1" applyFill="1" applyBorder="1" applyAlignment="1">
      <alignment horizontal="center" vertical="center" wrapText="1"/>
    </xf>
    <xf numFmtId="0" fontId="32" fillId="0" borderId="22" xfId="25" applyFont="1" applyBorder="1" applyAlignment="1">
      <alignment horizontal="center"/>
    </xf>
    <xf numFmtId="0" fontId="32" fillId="0" borderId="30" xfId="25" applyFont="1" applyBorder="1" applyAlignment="1">
      <alignment horizontal="center"/>
    </xf>
    <xf numFmtId="0" fontId="32" fillId="0" borderId="52" xfId="25" applyFont="1" applyBorder="1" applyAlignment="1">
      <alignment horizontal="center"/>
    </xf>
    <xf numFmtId="0" fontId="32" fillId="0" borderId="0" xfId="25" applyFont="1" applyBorder="1" applyAlignment="1">
      <alignment horizontal="center"/>
    </xf>
    <xf numFmtId="0" fontId="33" fillId="16" borderId="53" xfId="25" applyFont="1" applyFill="1" applyBorder="1" applyAlignment="1">
      <alignment horizontal="center"/>
    </xf>
    <xf numFmtId="0" fontId="11" fillId="4" borderId="17" xfId="2" applyFill="1" applyBorder="1" applyAlignment="1">
      <alignment horizontal="center" vertical="center" wrapText="1"/>
    </xf>
    <xf numFmtId="0" fontId="11" fillId="6" borderId="17" xfId="2" applyFill="1" applyBorder="1" applyAlignment="1">
      <alignment horizontal="center" vertical="center" wrapText="1"/>
    </xf>
    <xf numFmtId="0" fontId="10" fillId="13" borderId="17" xfId="2" applyFont="1" applyFill="1" applyBorder="1" applyAlignment="1">
      <alignment horizontal="center" vertical="center" wrapText="1"/>
    </xf>
    <xf numFmtId="0" fontId="17" fillId="3" borderId="20" xfId="2" applyFont="1" applyFill="1" applyBorder="1" applyAlignment="1">
      <alignment horizontal="center" vertical="center" wrapText="1"/>
    </xf>
    <xf numFmtId="0" fontId="11" fillId="4" borderId="20" xfId="2" applyFill="1" applyBorder="1" applyAlignment="1">
      <alignment horizontal="center" vertical="center" wrapText="1"/>
    </xf>
    <xf numFmtId="0" fontId="17" fillId="5" borderId="20" xfId="2" applyFont="1" applyFill="1" applyBorder="1" applyAlignment="1">
      <alignment horizontal="center" vertical="center" wrapText="1"/>
    </xf>
    <xf numFmtId="0" fontId="11" fillId="6" borderId="20" xfId="2" applyFill="1" applyBorder="1" applyAlignment="1">
      <alignment horizontal="center" vertical="center" wrapText="1"/>
    </xf>
    <xf numFmtId="0" fontId="14" fillId="7" borderId="20" xfId="2" applyFont="1" applyFill="1" applyBorder="1" applyAlignment="1">
      <alignment horizontal="center" vertical="center"/>
    </xf>
    <xf numFmtId="0" fontId="11" fillId="8" borderId="20" xfId="2" applyFill="1" applyBorder="1" applyAlignment="1">
      <alignment horizontal="center" vertical="center" wrapText="1"/>
    </xf>
    <xf numFmtId="0" fontId="9" fillId="9" borderId="20" xfId="2" applyFont="1" applyFill="1" applyBorder="1" applyAlignment="1">
      <alignment horizontal="center" vertical="center" wrapText="1"/>
    </xf>
    <xf numFmtId="0" fontId="22" fillId="10" borderId="20" xfId="2" applyFont="1" applyFill="1" applyBorder="1" applyAlignment="1">
      <alignment horizontal="center" vertical="center" wrapText="1"/>
    </xf>
    <xf numFmtId="0" fontId="10" fillId="11" borderId="20" xfId="2" applyFont="1" applyFill="1" applyBorder="1" applyAlignment="1">
      <alignment horizontal="center" vertical="center" wrapText="1"/>
    </xf>
    <xf numFmtId="0" fontId="4" fillId="12" borderId="20" xfId="2" applyFont="1" applyFill="1" applyBorder="1" applyAlignment="1">
      <alignment horizontal="center" vertical="center" wrapText="1"/>
    </xf>
    <xf numFmtId="0" fontId="10" fillId="13" borderId="20" xfId="2" applyFont="1" applyFill="1" applyBorder="1" applyAlignment="1">
      <alignment horizontal="center" vertical="center" wrapText="1"/>
    </xf>
    <xf numFmtId="0" fontId="10" fillId="14" borderId="20" xfId="2" applyFont="1" applyFill="1" applyBorder="1" applyAlignment="1">
      <alignment horizontal="center" vertical="center" wrapText="1"/>
    </xf>
    <xf numFmtId="0" fontId="4" fillId="15" borderId="20" xfId="2" applyFont="1" applyFill="1" applyBorder="1" applyAlignment="1">
      <alignment horizontal="center" vertical="center" wrapText="1"/>
    </xf>
    <xf numFmtId="0" fontId="20" fillId="16" borderId="54" xfId="2" applyFont="1" applyFill="1" applyBorder="1" applyAlignment="1">
      <alignment horizontal="center" vertical="center" wrapText="1"/>
    </xf>
    <xf numFmtId="0" fontId="14" fillId="7" borderId="17" xfId="2" applyFont="1" applyFill="1" applyBorder="1" applyAlignment="1">
      <alignment horizontal="center" vertical="center"/>
    </xf>
    <xf numFmtId="0" fontId="9" fillId="9" borderId="17" xfId="2" applyFont="1" applyFill="1" applyBorder="1" applyAlignment="1">
      <alignment horizontal="center" vertical="center" wrapText="1"/>
    </xf>
    <xf numFmtId="0" fontId="3" fillId="12" borderId="17" xfId="2" applyFont="1" applyFill="1" applyBorder="1" applyAlignment="1">
      <alignment horizontal="center" vertical="center" wrapText="1"/>
    </xf>
    <xf numFmtId="0" fontId="3" fillId="15" borderId="17" xfId="2" applyFont="1" applyFill="1" applyBorder="1" applyAlignment="1">
      <alignment horizontal="center" vertical="center" wrapText="1"/>
    </xf>
    <xf numFmtId="0" fontId="17" fillId="3" borderId="8" xfId="2" applyFont="1" applyFill="1" applyBorder="1" applyAlignment="1">
      <alignment horizontal="center" vertical="center" wrapText="1"/>
    </xf>
    <xf numFmtId="0" fontId="11" fillId="4" borderId="8" xfId="2" applyFill="1" applyBorder="1" applyAlignment="1">
      <alignment horizontal="center" vertical="center" wrapText="1"/>
    </xf>
    <xf numFmtId="0" fontId="17" fillId="5" borderId="8" xfId="2" applyFont="1" applyFill="1" applyBorder="1" applyAlignment="1">
      <alignment horizontal="center" vertical="center" wrapText="1"/>
    </xf>
    <xf numFmtId="0" fontId="11" fillId="6" borderId="8" xfId="2" applyFill="1" applyBorder="1" applyAlignment="1">
      <alignment horizontal="center" vertical="center" wrapText="1"/>
    </xf>
    <xf numFmtId="0" fontId="14" fillId="7" borderId="8" xfId="2" applyFont="1" applyFill="1" applyBorder="1" applyAlignment="1">
      <alignment horizontal="center" vertical="center"/>
    </xf>
    <xf numFmtId="0" fontId="11" fillId="8" borderId="8" xfId="2" applyFill="1" applyBorder="1" applyAlignment="1">
      <alignment horizontal="center" vertical="center" wrapText="1"/>
    </xf>
    <xf numFmtId="0" fontId="9" fillId="9" borderId="8" xfId="2" applyFont="1" applyFill="1" applyBorder="1" applyAlignment="1">
      <alignment horizontal="center" vertical="center" wrapText="1"/>
    </xf>
    <xf numFmtId="0" fontId="22" fillId="10" borderId="8" xfId="2" applyFont="1" applyFill="1" applyBorder="1" applyAlignment="1">
      <alignment horizontal="center" vertical="center" wrapText="1"/>
    </xf>
    <xf numFmtId="0" fontId="10" fillId="11" borderId="8" xfId="2" applyFont="1" applyFill="1" applyBorder="1" applyAlignment="1">
      <alignment horizontal="center" vertical="center" wrapText="1"/>
    </xf>
    <xf numFmtId="0" fontId="4" fillId="12" borderId="8" xfId="2" applyFont="1" applyFill="1" applyBorder="1" applyAlignment="1">
      <alignment horizontal="center" vertical="center" wrapText="1"/>
    </xf>
    <xf numFmtId="0" fontId="10" fillId="13" borderId="8" xfId="2" applyFont="1" applyFill="1" applyBorder="1" applyAlignment="1">
      <alignment horizontal="center" vertical="center" wrapText="1"/>
    </xf>
    <xf numFmtId="0" fontId="10" fillId="14" borderId="8" xfId="2" applyFont="1" applyFill="1" applyBorder="1" applyAlignment="1">
      <alignment horizontal="center" vertical="center" wrapText="1"/>
    </xf>
    <xf numFmtId="0" fontId="4" fillId="15" borderId="8" xfId="2" applyFont="1" applyFill="1" applyBorder="1" applyAlignment="1">
      <alignment horizontal="center" vertical="center" wrapText="1"/>
    </xf>
    <xf numFmtId="0" fontId="4" fillId="15" borderId="12" xfId="2" applyFont="1" applyFill="1" applyBorder="1" applyAlignment="1">
      <alignment horizontal="center" vertical="center" wrapText="1"/>
    </xf>
    <xf numFmtId="0" fontId="20" fillId="16" borderId="33" xfId="2" applyFont="1" applyFill="1" applyBorder="1" applyAlignment="1">
      <alignment horizontal="center" vertical="center" wrapText="1"/>
    </xf>
    <xf numFmtId="0" fontId="3" fillId="12" borderId="20" xfId="2" applyFont="1" applyFill="1" applyBorder="1" applyAlignment="1">
      <alignment horizontal="center" vertical="center" wrapText="1"/>
    </xf>
    <xf numFmtId="0" fontId="3" fillId="15" borderId="20" xfId="2" applyFont="1" applyFill="1" applyBorder="1" applyAlignment="1">
      <alignment horizontal="center" vertical="center" wrapText="1"/>
    </xf>
    <xf numFmtId="0" fontId="20" fillId="16" borderId="47" xfId="2" applyFont="1" applyFill="1" applyBorder="1" applyAlignment="1">
      <alignment horizontal="center" vertical="center" wrapText="1"/>
    </xf>
    <xf numFmtId="0" fontId="17" fillId="3" borderId="11" xfId="2" applyFont="1" applyFill="1" applyBorder="1" applyAlignment="1">
      <alignment horizontal="center" vertical="center" wrapText="1"/>
    </xf>
    <xf numFmtId="0" fontId="17" fillId="5" borderId="11" xfId="2" applyFont="1" applyFill="1" applyBorder="1" applyAlignment="1">
      <alignment horizontal="center" vertical="center" wrapText="1"/>
    </xf>
    <xf numFmtId="0" fontId="14" fillId="7" borderId="11" xfId="2" applyFont="1" applyFill="1" applyBorder="1" applyAlignment="1">
      <alignment horizontal="center" vertical="center"/>
    </xf>
    <xf numFmtId="0" fontId="9" fillId="9" borderId="11" xfId="2" applyFont="1" applyFill="1" applyBorder="1" applyAlignment="1">
      <alignment horizontal="center" vertical="center" wrapText="1"/>
    </xf>
    <xf numFmtId="0" fontId="10" fillId="11" borderId="11" xfId="2" applyFont="1" applyFill="1" applyBorder="1" applyAlignment="1">
      <alignment horizontal="center" vertical="center" wrapText="1"/>
    </xf>
    <xf numFmtId="0" fontId="10" fillId="14" borderId="11" xfId="2" applyFont="1" applyFill="1" applyBorder="1" applyAlignment="1">
      <alignment horizontal="center" vertical="center" wrapText="1"/>
    </xf>
    <xf numFmtId="0" fontId="20" fillId="16" borderId="24" xfId="2" applyFont="1" applyFill="1" applyBorder="1" applyAlignment="1">
      <alignment horizontal="center" vertical="center" wrapText="1"/>
    </xf>
    <xf numFmtId="0" fontId="3" fillId="12" borderId="8" xfId="2" applyFont="1" applyFill="1" applyBorder="1" applyAlignment="1">
      <alignment horizontal="center" vertical="center" wrapText="1"/>
    </xf>
    <xf numFmtId="0" fontId="3" fillId="15" borderId="8" xfId="2" applyFont="1" applyFill="1" applyBorder="1" applyAlignment="1">
      <alignment horizontal="center" vertical="center" wrapText="1"/>
    </xf>
    <xf numFmtId="0" fontId="11" fillId="4" borderId="41" xfId="2" applyFill="1" applyBorder="1" applyAlignment="1">
      <alignment horizontal="center" vertical="center" wrapText="1"/>
    </xf>
    <xf numFmtId="0" fontId="11" fillId="4" borderId="12" xfId="2" applyFill="1" applyBorder="1" applyAlignment="1">
      <alignment horizontal="center" vertical="center" wrapText="1"/>
    </xf>
    <xf numFmtId="0" fontId="11" fillId="6" borderId="41" xfId="2" applyFill="1" applyBorder="1" applyAlignment="1">
      <alignment horizontal="center" vertical="center" wrapText="1"/>
    </xf>
    <xf numFmtId="0" fontId="9" fillId="9" borderId="44" xfId="2" applyFont="1" applyFill="1" applyBorder="1" applyAlignment="1">
      <alignment horizontal="center" vertical="center" wrapText="1"/>
    </xf>
    <xf numFmtId="0" fontId="19" fillId="10" borderId="8" xfId="2" applyFont="1" applyFill="1" applyBorder="1" applyAlignment="1">
      <alignment horizontal="center" vertical="center" wrapText="1"/>
    </xf>
    <xf numFmtId="0" fontId="1" fillId="12" borderId="8" xfId="2" applyFont="1" applyFill="1" applyBorder="1" applyAlignment="1">
      <alignment horizontal="center" vertical="center" wrapText="1"/>
    </xf>
    <xf numFmtId="0" fontId="18" fillId="15" borderId="8" xfId="2" applyFont="1" applyFill="1" applyBorder="1" applyAlignment="1">
      <alignment horizontal="center" vertical="center" wrapText="1"/>
    </xf>
    <xf numFmtId="0" fontId="1" fillId="15" borderId="8" xfId="2" applyFont="1" applyFill="1" applyBorder="1" applyAlignment="1">
      <alignment horizontal="center" vertical="center" wrapText="1"/>
    </xf>
    <xf numFmtId="0" fontId="15" fillId="18" borderId="5" xfId="2" applyFont="1" applyFill="1" applyBorder="1" applyAlignment="1">
      <alignment horizontal="center" vertical="center" wrapText="1"/>
    </xf>
    <xf numFmtId="0" fontId="15" fillId="18" borderId="9" xfId="2" applyFont="1" applyFill="1" applyBorder="1" applyAlignment="1">
      <alignment horizontal="center" vertical="center" wrapText="1"/>
    </xf>
    <xf numFmtId="0" fontId="14" fillId="19" borderId="39" xfId="2" applyFont="1" applyFill="1" applyBorder="1" applyAlignment="1">
      <alignment horizontal="center" vertical="center" wrapText="1"/>
    </xf>
    <xf numFmtId="0" fontId="14" fillId="19" borderId="44" xfId="2" applyFont="1" applyFill="1" applyBorder="1" applyAlignment="1">
      <alignment horizontal="center" vertical="center" wrapText="1"/>
    </xf>
    <xf numFmtId="0" fontId="14" fillId="2" borderId="5" xfId="2" applyFont="1" applyFill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3" fillId="2" borderId="6" xfId="2" applyFont="1" applyFill="1" applyBorder="1" applyAlignment="1">
      <alignment horizontal="center" vertical="center" wrapText="1"/>
    </xf>
    <xf numFmtId="0" fontId="13" fillId="2" borderId="14" xfId="2" applyFont="1" applyFill="1" applyBorder="1" applyAlignment="1">
      <alignment horizontal="center" vertical="center" wrapText="1"/>
    </xf>
    <xf numFmtId="0" fontId="14" fillId="2" borderId="45" xfId="2" applyFont="1" applyFill="1" applyBorder="1" applyAlignment="1">
      <alignment horizontal="center" vertical="center" wrapText="1"/>
    </xf>
    <xf numFmtId="0" fontId="14" fillId="2" borderId="47" xfId="2" applyFont="1" applyFill="1" applyBorder="1" applyAlignment="1">
      <alignment horizontal="center" vertical="center" wrapText="1"/>
    </xf>
    <xf numFmtId="0" fontId="15" fillId="18" borderId="7" xfId="2" applyFont="1" applyFill="1" applyBorder="1" applyAlignment="1">
      <alignment horizontal="center" vertical="center" wrapText="1"/>
    </xf>
    <xf numFmtId="0" fontId="15" fillId="18" borderId="11" xfId="2" applyFont="1" applyFill="1" applyBorder="1" applyAlignment="1">
      <alignment horizontal="center" vertical="center" wrapText="1"/>
    </xf>
    <xf numFmtId="0" fontId="15" fillId="18" borderId="4" xfId="2" applyFont="1" applyFill="1" applyBorder="1" applyAlignment="1">
      <alignment horizontal="center" vertical="center" wrapText="1"/>
    </xf>
    <xf numFmtId="0" fontId="15" fillId="18" borderId="8" xfId="2" applyFont="1" applyFill="1" applyBorder="1" applyAlignment="1">
      <alignment horizontal="center" vertical="center" wrapText="1"/>
    </xf>
    <xf numFmtId="0" fontId="34" fillId="2" borderId="39" xfId="2" applyFont="1" applyFill="1" applyBorder="1" applyAlignment="1">
      <alignment horizontal="center" vertical="center" wrapText="1"/>
    </xf>
    <xf numFmtId="0" fontId="34" fillId="2" borderId="55" xfId="2" applyFont="1" applyFill="1" applyBorder="1" applyAlignment="1">
      <alignment horizontal="center" vertical="center" wrapText="1"/>
    </xf>
    <xf numFmtId="0" fontId="15" fillId="18" borderId="48" xfId="2" applyNumberFormat="1" applyFont="1" applyFill="1" applyBorder="1" applyAlignment="1">
      <alignment horizontal="center" vertical="center"/>
    </xf>
    <xf numFmtId="0" fontId="15" fillId="18" borderId="17" xfId="2" applyNumberFormat="1" applyFont="1" applyFill="1" applyBorder="1" applyAlignment="1">
      <alignment horizontal="center" vertical="center"/>
    </xf>
    <xf numFmtId="0" fontId="15" fillId="18" borderId="6" xfId="2" applyFont="1" applyFill="1" applyBorder="1" applyAlignment="1">
      <alignment horizontal="center" vertical="center" wrapText="1"/>
    </xf>
    <xf numFmtId="0" fontId="15" fillId="18" borderId="10" xfId="2" applyFont="1" applyFill="1" applyBorder="1" applyAlignment="1">
      <alignment horizontal="center" vertical="center" wrapText="1"/>
    </xf>
    <xf numFmtId="0" fontId="15" fillId="18" borderId="45" xfId="2" applyFont="1" applyFill="1" applyBorder="1" applyAlignment="1">
      <alignment horizontal="center" vertical="center" wrapText="1"/>
    </xf>
    <xf numFmtId="0" fontId="15" fillId="18" borderId="20" xfId="2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13" fillId="0" borderId="3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0" fontId="14" fillId="2" borderId="4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27" xfId="2" applyFont="1" applyFill="1" applyBorder="1" applyAlignment="1">
      <alignment horizontal="center" vertical="center" wrapText="1"/>
    </xf>
    <xf numFmtId="0" fontId="14" fillId="2" borderId="26" xfId="2" applyFont="1" applyFill="1" applyBorder="1" applyAlignment="1">
      <alignment horizontal="center" vertical="center" wrapText="1"/>
    </xf>
    <xf numFmtId="0" fontId="14" fillId="2" borderId="28" xfId="2" applyFont="1" applyFill="1" applyBorder="1" applyAlignment="1">
      <alignment horizontal="center" vertical="center" wrapText="1"/>
    </xf>
    <xf numFmtId="0" fontId="10" fillId="16" borderId="10" xfId="6" applyFont="1" applyFill="1" applyBorder="1" applyAlignment="1">
      <alignment horizontal="center" vertical="center" wrapText="1"/>
    </xf>
    <xf numFmtId="16" fontId="18" fillId="16" borderId="5" xfId="2" applyNumberFormat="1" applyFont="1" applyFill="1" applyBorder="1" applyAlignment="1">
      <alignment horizontal="center"/>
    </xf>
    <xf numFmtId="0" fontId="18" fillId="16" borderId="6" xfId="2" applyFont="1" applyFill="1" applyBorder="1" applyAlignment="1">
      <alignment horizontal="center"/>
    </xf>
    <xf numFmtId="16" fontId="18" fillId="16" borderId="15" xfId="2" applyNumberFormat="1" applyFont="1" applyFill="1" applyBorder="1" applyAlignment="1">
      <alignment horizontal="center" vertical="center"/>
    </xf>
    <xf numFmtId="16" fontId="18" fillId="16" borderId="18" xfId="2" applyNumberFormat="1" applyFont="1" applyFill="1" applyBorder="1" applyAlignment="1">
      <alignment horizontal="center" vertical="center"/>
    </xf>
    <xf numFmtId="0" fontId="18" fillId="16" borderId="16" xfId="2" applyFont="1" applyFill="1" applyBorder="1" applyAlignment="1">
      <alignment horizontal="center" vertical="center" wrapText="1"/>
    </xf>
    <xf numFmtId="0" fontId="18" fillId="16" borderId="19" xfId="2" applyFont="1" applyFill="1" applyBorder="1" applyAlignment="1">
      <alignment horizontal="center" vertical="center" wrapText="1"/>
    </xf>
    <xf numFmtId="0" fontId="10" fillId="16" borderId="17" xfId="6" applyFont="1" applyFill="1" applyBorder="1" applyAlignment="1">
      <alignment horizontal="center" vertical="center" wrapText="1"/>
    </xf>
  </cellXfs>
  <cellStyles count="33"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3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4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  <cellStyle name="Normal 2" xfId="2"/>
    <cellStyle name="Normal 3" xfId="4"/>
    <cellStyle name="Normal 3 2" xfId="5"/>
    <cellStyle name="Normal 4" xfId="6"/>
    <cellStyle name="Normal 4 2" xfId="8"/>
    <cellStyle name="Normal 5" xfId="25"/>
    <cellStyle name="Porcentaje" xfId="1" builtinId="5"/>
    <cellStyle name="Porcentual 2" xfId="3"/>
    <cellStyle name="Porcentual 3" xfId="22"/>
    <cellStyle name="Porcentual 3 2" xf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D28" zoomScale="80" zoomScaleNormal="80" zoomScalePageLayoutView="80" workbookViewId="0">
      <selection activeCell="S48" sqref="S48"/>
    </sheetView>
  </sheetViews>
  <sheetFormatPr baseColWidth="10" defaultColWidth="10.81640625" defaultRowHeight="14.5" x14ac:dyDescent="0.35"/>
  <cols>
    <col min="1" max="1" width="35.26953125" style="2" customWidth="1"/>
    <col min="2" max="2" width="8.453125" style="2" customWidth="1"/>
    <col min="3" max="4" width="8.7265625" style="2" customWidth="1"/>
    <col min="5" max="7" width="8.81640625" style="2" customWidth="1"/>
    <col min="8" max="8" width="8.453125" style="2" customWidth="1"/>
    <col min="9" max="10" width="9.453125" style="2" customWidth="1"/>
    <col min="11" max="11" width="8.81640625" style="2" customWidth="1"/>
    <col min="12" max="13" width="9" style="2" customWidth="1"/>
    <col min="14" max="14" width="8.453125" style="2" customWidth="1"/>
    <col min="15" max="16" width="9.453125" style="2" customWidth="1"/>
    <col min="17" max="17" width="9.1796875" style="2" customWidth="1"/>
    <col min="18" max="18" width="11.26953125" style="2" customWidth="1"/>
    <col min="19" max="19" width="12.81640625" style="2" customWidth="1"/>
    <col min="20" max="20" width="10.26953125" style="2" customWidth="1"/>
    <col min="21" max="21" width="10.81640625" style="2"/>
    <col min="22" max="22" width="13" style="2" customWidth="1"/>
    <col min="23" max="23" width="10.81640625" style="2"/>
    <col min="24" max="24" width="17.1796875" style="2" customWidth="1"/>
    <col min="25" max="25" width="10.81640625" style="2"/>
    <col min="26" max="26" width="13.453125" style="2" customWidth="1"/>
    <col min="27" max="27" width="17.453125" style="2" customWidth="1"/>
    <col min="28" max="28" width="16.453125" style="2" customWidth="1"/>
    <col min="29" max="29" width="11.26953125" style="2" customWidth="1"/>
    <col min="30" max="30" width="10.81640625" style="2" customWidth="1"/>
    <col min="31" max="16384" width="10.81640625" style="2"/>
  </cols>
  <sheetData>
    <row r="1" spans="1:30" ht="15" thickBot="1" x14ac:dyDescent="0.4">
      <c r="A1" s="1"/>
    </row>
    <row r="2" spans="1:30" ht="15" customHeight="1" x14ac:dyDescent="0.35">
      <c r="A2" s="284" t="s">
        <v>0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</row>
    <row r="3" spans="1:30" ht="15" thickBot="1" x14ac:dyDescent="0.4">
      <c r="A3" s="286" t="s">
        <v>1</v>
      </c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</row>
    <row r="4" spans="1:30" s="3" customFormat="1" ht="13" customHeight="1" x14ac:dyDescent="0.35">
      <c r="A4" s="288" t="s">
        <v>2</v>
      </c>
      <c r="B4" s="290" t="s">
        <v>3</v>
      </c>
      <c r="C4" s="291"/>
      <c r="D4" s="292"/>
      <c r="E4" s="290" t="s">
        <v>40</v>
      </c>
      <c r="F4" s="291"/>
      <c r="G4" s="292"/>
      <c r="H4" s="290" t="s">
        <v>4</v>
      </c>
      <c r="I4" s="291"/>
      <c r="J4" s="292"/>
      <c r="K4" s="290" t="s">
        <v>5</v>
      </c>
      <c r="L4" s="291"/>
      <c r="M4" s="292"/>
      <c r="N4" s="291" t="s">
        <v>26</v>
      </c>
      <c r="O4" s="291"/>
      <c r="P4" s="292"/>
      <c r="Q4" s="266" t="s">
        <v>35</v>
      </c>
      <c r="R4" s="268" t="s">
        <v>75</v>
      </c>
      <c r="S4" s="270" t="s">
        <v>101</v>
      </c>
      <c r="T4" s="276" t="s">
        <v>100</v>
      </c>
      <c r="U4" s="278" t="s">
        <v>79</v>
      </c>
      <c r="V4" s="280" t="s">
        <v>80</v>
      </c>
      <c r="W4" s="280" t="s">
        <v>94</v>
      </c>
      <c r="X4" s="282" t="s">
        <v>95</v>
      </c>
      <c r="Y4" s="262" t="s">
        <v>83</v>
      </c>
      <c r="Z4" s="272" t="s">
        <v>84</v>
      </c>
      <c r="AA4" s="274" t="s">
        <v>85</v>
      </c>
      <c r="AB4" s="274" t="s">
        <v>86</v>
      </c>
      <c r="AC4" s="274" t="s">
        <v>87</v>
      </c>
      <c r="AD4" s="264" t="s">
        <v>6</v>
      </c>
    </row>
    <row r="5" spans="1:30" s="3" customFormat="1" ht="16" thickBot="1" x14ac:dyDescent="0.4">
      <c r="A5" s="289"/>
      <c r="B5" s="4">
        <v>201560</v>
      </c>
      <c r="C5" s="5">
        <v>201660</v>
      </c>
      <c r="D5" s="115">
        <v>201760</v>
      </c>
      <c r="E5" s="4">
        <v>201560</v>
      </c>
      <c r="F5" s="5">
        <v>201660</v>
      </c>
      <c r="G5" s="115">
        <v>201760</v>
      </c>
      <c r="H5" s="4">
        <v>201560</v>
      </c>
      <c r="I5" s="5">
        <v>201660</v>
      </c>
      <c r="J5" s="115">
        <v>201760</v>
      </c>
      <c r="K5" s="4">
        <v>201560</v>
      </c>
      <c r="L5" s="5">
        <v>201660</v>
      </c>
      <c r="M5" s="115">
        <v>201760</v>
      </c>
      <c r="N5" s="4">
        <v>201560</v>
      </c>
      <c r="O5" s="114">
        <v>201660</v>
      </c>
      <c r="P5" s="108">
        <v>201760</v>
      </c>
      <c r="Q5" s="267"/>
      <c r="R5" s="269"/>
      <c r="S5" s="271"/>
      <c r="T5" s="277"/>
      <c r="U5" s="279"/>
      <c r="V5" s="281"/>
      <c r="W5" s="281"/>
      <c r="X5" s="283"/>
      <c r="Y5" s="263"/>
      <c r="Z5" s="273"/>
      <c r="AA5" s="275"/>
      <c r="AB5" s="275"/>
      <c r="AC5" s="275"/>
      <c r="AD5" s="265"/>
    </row>
    <row r="6" spans="1:30" s="9" customFormat="1" ht="15.5" x14ac:dyDescent="0.35">
      <c r="A6" s="6" t="s">
        <v>7</v>
      </c>
      <c r="B6" s="7">
        <f t="shared" ref="B6" si="0">SUM(B7:B12)</f>
        <v>450</v>
      </c>
      <c r="C6" s="8">
        <f>SUM(C7:C12)</f>
        <v>355</v>
      </c>
      <c r="D6" s="8">
        <f t="shared" ref="D6:AC6" si="1">SUM(D7:D12)</f>
        <v>252</v>
      </c>
      <c r="E6" s="8">
        <f t="shared" si="1"/>
        <v>102</v>
      </c>
      <c r="F6" s="8">
        <f t="shared" si="1"/>
        <v>145</v>
      </c>
      <c r="G6" s="8">
        <f t="shared" si="1"/>
        <v>153</v>
      </c>
      <c r="H6" s="8">
        <f t="shared" si="1"/>
        <v>91</v>
      </c>
      <c r="I6" s="8">
        <f t="shared" si="1"/>
        <v>133</v>
      </c>
      <c r="J6" s="8">
        <f t="shared" si="1"/>
        <v>140</v>
      </c>
      <c r="K6" s="8">
        <f t="shared" si="1"/>
        <v>87</v>
      </c>
      <c r="L6" s="8">
        <f t="shared" si="1"/>
        <v>109</v>
      </c>
      <c r="M6" s="8">
        <f t="shared" si="1"/>
        <v>125</v>
      </c>
      <c r="N6" s="8">
        <f t="shared" si="1"/>
        <v>63</v>
      </c>
      <c r="O6" s="8">
        <f t="shared" si="1"/>
        <v>82</v>
      </c>
      <c r="P6" s="8">
        <f>SUM(P7:P12)</f>
        <v>89</v>
      </c>
      <c r="Q6" s="8">
        <f t="shared" si="1"/>
        <v>6</v>
      </c>
      <c r="R6" s="8">
        <f t="shared" si="1"/>
        <v>1</v>
      </c>
      <c r="S6" s="209">
        <f t="shared" si="1"/>
        <v>82</v>
      </c>
      <c r="T6" s="227">
        <f>SUM(T7:T12)</f>
        <v>1</v>
      </c>
      <c r="U6" s="150">
        <f t="shared" si="1"/>
        <v>0</v>
      </c>
      <c r="V6" s="8">
        <f t="shared" si="1"/>
        <v>0</v>
      </c>
      <c r="W6" s="8">
        <f t="shared" si="1"/>
        <v>0</v>
      </c>
      <c r="X6" s="209">
        <f t="shared" si="1"/>
        <v>82</v>
      </c>
      <c r="Y6" s="7">
        <f t="shared" si="1"/>
        <v>0</v>
      </c>
      <c r="Z6" s="245">
        <f t="shared" si="1"/>
        <v>82</v>
      </c>
      <c r="AA6" s="227">
        <f t="shared" si="1"/>
        <v>13</v>
      </c>
      <c r="AB6" s="227">
        <f t="shared" si="1"/>
        <v>15</v>
      </c>
      <c r="AC6" s="227">
        <f t="shared" si="1"/>
        <v>37</v>
      </c>
      <c r="AD6" s="227">
        <f>AD7+AD8+AD9+AD10+AD11+AD12</f>
        <v>73</v>
      </c>
    </row>
    <row r="7" spans="1:30" x14ac:dyDescent="0.35">
      <c r="A7" s="10" t="s">
        <v>8</v>
      </c>
      <c r="B7" s="11">
        <v>137</v>
      </c>
      <c r="C7" s="121">
        <v>165</v>
      </c>
      <c r="D7" s="116">
        <v>78</v>
      </c>
      <c r="E7" s="11">
        <v>25</v>
      </c>
      <c r="F7" s="121">
        <v>43</v>
      </c>
      <c r="G7" s="116">
        <v>44</v>
      </c>
      <c r="H7" s="11">
        <v>21</v>
      </c>
      <c r="I7" s="121">
        <v>42</v>
      </c>
      <c r="J7" s="116">
        <v>40</v>
      </c>
      <c r="K7" s="11">
        <v>21</v>
      </c>
      <c r="L7" s="121">
        <v>33</v>
      </c>
      <c r="M7" s="116">
        <v>36</v>
      </c>
      <c r="N7" s="11">
        <v>17</v>
      </c>
      <c r="O7" s="12">
        <v>27</v>
      </c>
      <c r="P7" s="109">
        <v>29</v>
      </c>
      <c r="Q7" s="11"/>
      <c r="R7" s="12"/>
      <c r="S7" s="210">
        <f t="shared" ref="S7:S12" si="2">P7-Q7-R7</f>
        <v>29</v>
      </c>
      <c r="T7" s="228"/>
      <c r="U7" s="206"/>
      <c r="V7" s="12"/>
      <c r="W7" s="12"/>
      <c r="X7" s="210">
        <f>S7+U7+V7+W7</f>
        <v>29</v>
      </c>
      <c r="Y7" s="11"/>
      <c r="Z7" s="13">
        <f t="shared" ref="Z7:Z12" si="3">X7+Y7</f>
        <v>29</v>
      </c>
      <c r="AA7" s="228">
        <v>4</v>
      </c>
      <c r="AB7" s="228">
        <v>4</v>
      </c>
      <c r="AC7" s="228">
        <v>7</v>
      </c>
      <c r="AD7" s="228">
        <v>22</v>
      </c>
    </row>
    <row r="8" spans="1:30" x14ac:dyDescent="0.35">
      <c r="A8" s="10" t="s">
        <v>9</v>
      </c>
      <c r="B8" s="11">
        <v>86</v>
      </c>
      <c r="C8" s="121">
        <v>92</v>
      </c>
      <c r="D8" s="116">
        <v>71</v>
      </c>
      <c r="E8" s="11">
        <v>23</v>
      </c>
      <c r="F8" s="121">
        <v>32</v>
      </c>
      <c r="G8" s="116">
        <v>39</v>
      </c>
      <c r="H8" s="11">
        <v>21</v>
      </c>
      <c r="I8" s="121">
        <v>29</v>
      </c>
      <c r="J8" s="116">
        <v>34</v>
      </c>
      <c r="K8" s="11">
        <v>19</v>
      </c>
      <c r="L8" s="121">
        <v>25</v>
      </c>
      <c r="M8" s="116">
        <v>32</v>
      </c>
      <c r="N8" s="11">
        <v>14</v>
      </c>
      <c r="O8" s="12">
        <v>21</v>
      </c>
      <c r="P8" s="109">
        <v>23</v>
      </c>
      <c r="Q8" s="11">
        <v>5</v>
      </c>
      <c r="R8" s="12">
        <v>1</v>
      </c>
      <c r="S8" s="210">
        <f t="shared" si="2"/>
        <v>17</v>
      </c>
      <c r="T8" s="228"/>
      <c r="U8" s="206"/>
      <c r="V8" s="12"/>
      <c r="W8" s="12"/>
      <c r="X8" s="210">
        <f t="shared" ref="X8:X12" si="4">S8+U8+V8+W8</f>
        <v>17</v>
      </c>
      <c r="Y8" s="11"/>
      <c r="Z8" s="13">
        <f t="shared" si="3"/>
        <v>17</v>
      </c>
      <c r="AA8" s="228">
        <v>5</v>
      </c>
      <c r="AB8" s="228">
        <v>2</v>
      </c>
      <c r="AC8" s="228">
        <v>10</v>
      </c>
      <c r="AD8" s="228">
        <v>20</v>
      </c>
    </row>
    <row r="9" spans="1:30" x14ac:dyDescent="0.35">
      <c r="A9" s="10" t="s">
        <v>10</v>
      </c>
      <c r="B9" s="11">
        <v>111</v>
      </c>
      <c r="C9" s="121">
        <v>67</v>
      </c>
      <c r="D9" s="116">
        <v>55</v>
      </c>
      <c r="E9" s="11">
        <v>29</v>
      </c>
      <c r="F9" s="121">
        <v>39</v>
      </c>
      <c r="G9" s="116">
        <v>35</v>
      </c>
      <c r="H9" s="11">
        <v>26</v>
      </c>
      <c r="I9" s="121">
        <v>35</v>
      </c>
      <c r="J9" s="116">
        <v>33</v>
      </c>
      <c r="K9" s="11">
        <v>24</v>
      </c>
      <c r="L9" s="121">
        <v>28</v>
      </c>
      <c r="M9" s="116">
        <v>29</v>
      </c>
      <c r="N9" s="11">
        <v>18</v>
      </c>
      <c r="O9" s="12">
        <v>19</v>
      </c>
      <c r="P9" s="109">
        <v>18</v>
      </c>
      <c r="Q9" s="11">
        <v>1</v>
      </c>
      <c r="R9" s="12"/>
      <c r="S9" s="210">
        <f t="shared" si="2"/>
        <v>17</v>
      </c>
      <c r="T9" s="228">
        <v>1</v>
      </c>
      <c r="U9" s="206"/>
      <c r="V9" s="12"/>
      <c r="W9" s="12"/>
      <c r="X9" s="210">
        <f t="shared" si="4"/>
        <v>17</v>
      </c>
      <c r="Y9" s="11"/>
      <c r="Z9" s="13">
        <f t="shared" si="3"/>
        <v>17</v>
      </c>
      <c r="AA9" s="228">
        <v>2</v>
      </c>
      <c r="AB9" s="228">
        <v>4</v>
      </c>
      <c r="AC9" s="228">
        <v>11</v>
      </c>
      <c r="AD9" s="228">
        <v>19</v>
      </c>
    </row>
    <row r="10" spans="1:30" x14ac:dyDescent="0.35">
      <c r="A10" s="10" t="s">
        <v>50</v>
      </c>
      <c r="B10" s="11">
        <v>37</v>
      </c>
      <c r="C10" s="121">
        <v>8</v>
      </c>
      <c r="D10" s="116">
        <v>14</v>
      </c>
      <c r="E10" s="11">
        <v>8</v>
      </c>
      <c r="F10" s="121">
        <v>8</v>
      </c>
      <c r="G10" s="116">
        <v>8</v>
      </c>
      <c r="H10" s="11">
        <v>7</v>
      </c>
      <c r="I10" s="121">
        <v>6</v>
      </c>
      <c r="J10" s="116">
        <v>7</v>
      </c>
      <c r="K10" s="11">
        <v>7</v>
      </c>
      <c r="L10" s="121">
        <v>6</v>
      </c>
      <c r="M10" s="116">
        <v>6</v>
      </c>
      <c r="N10" s="11">
        <v>5</v>
      </c>
      <c r="O10" s="12">
        <v>3</v>
      </c>
      <c r="P10" s="109">
        <v>5</v>
      </c>
      <c r="Q10" s="11"/>
      <c r="R10" s="12"/>
      <c r="S10" s="210">
        <f t="shared" si="2"/>
        <v>5</v>
      </c>
      <c r="T10" s="228"/>
      <c r="U10" s="206"/>
      <c r="V10" s="12"/>
      <c r="W10" s="12"/>
      <c r="X10" s="210">
        <f t="shared" si="4"/>
        <v>5</v>
      </c>
      <c r="Y10" s="11"/>
      <c r="Z10" s="13">
        <f t="shared" si="3"/>
        <v>5</v>
      </c>
      <c r="AA10" s="228">
        <v>1</v>
      </c>
      <c r="AB10" s="228">
        <v>1</v>
      </c>
      <c r="AC10" s="228">
        <v>1</v>
      </c>
      <c r="AD10" s="254">
        <v>3</v>
      </c>
    </row>
    <row r="11" spans="1:30" x14ac:dyDescent="0.35">
      <c r="A11" s="10" t="s">
        <v>51</v>
      </c>
      <c r="B11" s="11">
        <v>79</v>
      </c>
      <c r="C11" s="121">
        <v>22</v>
      </c>
      <c r="D11" s="116">
        <v>32</v>
      </c>
      <c r="E11" s="11">
        <v>17</v>
      </c>
      <c r="F11" s="121">
        <v>22</v>
      </c>
      <c r="G11" s="116">
        <v>26</v>
      </c>
      <c r="H11" s="11">
        <v>16</v>
      </c>
      <c r="I11" s="121">
        <v>20</v>
      </c>
      <c r="J11" s="116">
        <v>25</v>
      </c>
      <c r="K11" s="11">
        <v>16</v>
      </c>
      <c r="L11" s="121">
        <v>16</v>
      </c>
      <c r="M11" s="116">
        <v>21</v>
      </c>
      <c r="N11" s="11">
        <v>9</v>
      </c>
      <c r="O11" s="12">
        <v>11</v>
      </c>
      <c r="P11" s="109">
        <v>14</v>
      </c>
      <c r="Q11" s="11"/>
      <c r="R11" s="12"/>
      <c r="S11" s="210">
        <f t="shared" si="2"/>
        <v>14</v>
      </c>
      <c r="T11" s="228"/>
      <c r="U11" s="206"/>
      <c r="V11" s="12"/>
      <c r="W11" s="12"/>
      <c r="X11" s="210">
        <f t="shared" si="4"/>
        <v>14</v>
      </c>
      <c r="Y11" s="11"/>
      <c r="Z11" s="13">
        <f t="shared" si="3"/>
        <v>14</v>
      </c>
      <c r="AA11" s="228">
        <v>1</v>
      </c>
      <c r="AB11" s="228">
        <v>4</v>
      </c>
      <c r="AC11" s="228">
        <v>7</v>
      </c>
      <c r="AD11" s="228">
        <v>8</v>
      </c>
    </row>
    <row r="12" spans="1:30" ht="15" thickBot="1" x14ac:dyDescent="0.4">
      <c r="A12" s="10" t="s">
        <v>52</v>
      </c>
      <c r="B12" s="11">
        <v>0</v>
      </c>
      <c r="C12" s="121">
        <v>1</v>
      </c>
      <c r="D12" s="116">
        <v>2</v>
      </c>
      <c r="E12" s="11">
        <v>0</v>
      </c>
      <c r="F12" s="121">
        <v>1</v>
      </c>
      <c r="G12" s="116">
        <v>1</v>
      </c>
      <c r="H12" s="11">
        <v>0</v>
      </c>
      <c r="I12" s="121">
        <v>1</v>
      </c>
      <c r="J12" s="116">
        <v>1</v>
      </c>
      <c r="K12" s="11">
        <v>0</v>
      </c>
      <c r="L12" s="121">
        <v>1</v>
      </c>
      <c r="M12" s="116">
        <v>1</v>
      </c>
      <c r="N12" s="11">
        <v>0</v>
      </c>
      <c r="O12" s="12">
        <v>1</v>
      </c>
      <c r="P12" s="109">
        <v>0</v>
      </c>
      <c r="Q12" s="11"/>
      <c r="R12" s="12"/>
      <c r="S12" s="210">
        <f t="shared" si="2"/>
        <v>0</v>
      </c>
      <c r="T12" s="228"/>
      <c r="U12" s="206"/>
      <c r="V12" s="12"/>
      <c r="W12" s="12"/>
      <c r="X12" s="210">
        <f t="shared" si="4"/>
        <v>0</v>
      </c>
      <c r="Y12" s="11"/>
      <c r="Z12" s="13">
        <f t="shared" si="3"/>
        <v>0</v>
      </c>
      <c r="AA12" s="228"/>
      <c r="AB12" s="228"/>
      <c r="AC12" s="228">
        <v>1</v>
      </c>
      <c r="AD12" s="255">
        <v>1</v>
      </c>
    </row>
    <row r="13" spans="1:30" s="9" customFormat="1" ht="15.5" x14ac:dyDescent="0.35">
      <c r="A13" s="14" t="s">
        <v>11</v>
      </c>
      <c r="B13" s="94">
        <f t="shared" ref="B13" si="5">SUM(B14:B20)</f>
        <v>215</v>
      </c>
      <c r="C13" s="122">
        <f>SUM(C14:C20)</f>
        <v>153</v>
      </c>
      <c r="D13" s="122">
        <f t="shared" ref="D13:AC13" si="6">SUM(D14:D20)</f>
        <v>110</v>
      </c>
      <c r="E13" s="122">
        <f t="shared" si="6"/>
        <v>42</v>
      </c>
      <c r="F13" s="122">
        <f t="shared" si="6"/>
        <v>41</v>
      </c>
      <c r="G13" s="122">
        <f t="shared" si="6"/>
        <v>37</v>
      </c>
      <c r="H13" s="122">
        <f t="shared" si="6"/>
        <v>39</v>
      </c>
      <c r="I13" s="122">
        <f t="shared" si="6"/>
        <v>38</v>
      </c>
      <c r="J13" s="122">
        <f t="shared" si="6"/>
        <v>35</v>
      </c>
      <c r="K13" s="122">
        <f t="shared" si="6"/>
        <v>33</v>
      </c>
      <c r="L13" s="122">
        <f t="shared" si="6"/>
        <v>27</v>
      </c>
      <c r="M13" s="122">
        <f t="shared" si="6"/>
        <v>29</v>
      </c>
      <c r="N13" s="122">
        <f t="shared" si="6"/>
        <v>22</v>
      </c>
      <c r="O13" s="122">
        <f t="shared" si="6"/>
        <v>16</v>
      </c>
      <c r="P13" s="122">
        <f>SUM(P14:P20)</f>
        <v>21</v>
      </c>
      <c r="Q13" s="122">
        <f t="shared" si="6"/>
        <v>4</v>
      </c>
      <c r="R13" s="122">
        <f t="shared" si="6"/>
        <v>1</v>
      </c>
      <c r="S13" s="211">
        <f t="shared" si="6"/>
        <v>16</v>
      </c>
      <c r="T13" s="229">
        <f>SUM(T14:T20)</f>
        <v>0</v>
      </c>
      <c r="U13" s="151">
        <f t="shared" si="6"/>
        <v>0</v>
      </c>
      <c r="V13" s="122">
        <f t="shared" si="6"/>
        <v>0</v>
      </c>
      <c r="W13" s="122">
        <f t="shared" si="6"/>
        <v>0</v>
      </c>
      <c r="X13" s="211">
        <f t="shared" si="6"/>
        <v>16</v>
      </c>
      <c r="Y13" s="94">
        <f t="shared" si="6"/>
        <v>0</v>
      </c>
      <c r="Z13" s="246">
        <f t="shared" si="6"/>
        <v>16</v>
      </c>
      <c r="AA13" s="229">
        <f t="shared" si="6"/>
        <v>2</v>
      </c>
      <c r="AB13" s="229">
        <f t="shared" si="6"/>
        <v>6</v>
      </c>
      <c r="AC13" s="229">
        <f t="shared" si="6"/>
        <v>8</v>
      </c>
      <c r="AD13" s="229">
        <f t="shared" ref="AD13" si="7">SUM(AD14:AD20)</f>
        <v>23</v>
      </c>
    </row>
    <row r="14" spans="1:30" x14ac:dyDescent="0.35">
      <c r="A14" s="15" t="s">
        <v>12</v>
      </c>
      <c r="B14" s="16">
        <v>81</v>
      </c>
      <c r="C14" s="123">
        <v>62</v>
      </c>
      <c r="D14" s="117">
        <v>59</v>
      </c>
      <c r="E14" s="16">
        <v>17</v>
      </c>
      <c r="F14" s="123">
        <v>18</v>
      </c>
      <c r="G14" s="117">
        <v>18</v>
      </c>
      <c r="H14" s="16">
        <v>15</v>
      </c>
      <c r="I14" s="123">
        <v>18</v>
      </c>
      <c r="J14" s="117">
        <v>18</v>
      </c>
      <c r="K14" s="16">
        <v>13</v>
      </c>
      <c r="L14" s="123">
        <v>10</v>
      </c>
      <c r="M14" s="117">
        <v>16</v>
      </c>
      <c r="N14" s="16">
        <v>7</v>
      </c>
      <c r="O14" s="17">
        <v>5</v>
      </c>
      <c r="P14" s="110">
        <v>12</v>
      </c>
      <c r="Q14" s="16">
        <v>3</v>
      </c>
      <c r="R14" s="17">
        <v>1</v>
      </c>
      <c r="S14" s="212">
        <f t="shared" ref="S14:S20" si="8">P14-Q14-R14</f>
        <v>8</v>
      </c>
      <c r="T14" s="230"/>
      <c r="U14" s="207"/>
      <c r="V14" s="17"/>
      <c r="W14" s="17"/>
      <c r="X14" s="212">
        <f>S14+U14+V14+W14</f>
        <v>8</v>
      </c>
      <c r="Y14" s="16"/>
      <c r="Z14" s="18">
        <f>X14+Y14</f>
        <v>8</v>
      </c>
      <c r="AA14" s="230"/>
      <c r="AB14" s="230">
        <v>2</v>
      </c>
      <c r="AC14" s="230">
        <v>4</v>
      </c>
      <c r="AD14" s="230">
        <v>10</v>
      </c>
    </row>
    <row r="15" spans="1:30" x14ac:dyDescent="0.35">
      <c r="A15" s="15" t="s">
        <v>13</v>
      </c>
      <c r="B15" s="16">
        <v>134</v>
      </c>
      <c r="C15" s="123">
        <v>91</v>
      </c>
      <c r="D15" s="117">
        <v>44</v>
      </c>
      <c r="E15" s="16">
        <v>25</v>
      </c>
      <c r="F15" s="123">
        <v>23</v>
      </c>
      <c r="G15" s="117">
        <v>16</v>
      </c>
      <c r="H15" s="16">
        <v>24</v>
      </c>
      <c r="I15" s="123">
        <v>20</v>
      </c>
      <c r="J15" s="117">
        <v>15</v>
      </c>
      <c r="K15" s="16">
        <v>20</v>
      </c>
      <c r="L15" s="123">
        <v>17</v>
      </c>
      <c r="M15" s="117">
        <v>11</v>
      </c>
      <c r="N15" s="16">
        <v>15</v>
      </c>
      <c r="O15" s="17">
        <v>11</v>
      </c>
      <c r="P15" s="110">
        <v>8</v>
      </c>
      <c r="Q15" s="16"/>
      <c r="R15" s="17"/>
      <c r="S15" s="212">
        <f t="shared" si="8"/>
        <v>8</v>
      </c>
      <c r="T15" s="230"/>
      <c r="U15" s="207"/>
      <c r="V15" s="17"/>
      <c r="W15" s="17"/>
      <c r="X15" s="212">
        <f t="shared" ref="X15:X20" si="9">S15+U15+V15+W15</f>
        <v>8</v>
      </c>
      <c r="Y15" s="16"/>
      <c r="Z15" s="18">
        <f t="shared" ref="Z15:Z20" si="10">X15+Y15</f>
        <v>8</v>
      </c>
      <c r="AA15" s="230">
        <v>1</v>
      </c>
      <c r="AB15" s="230">
        <v>4</v>
      </c>
      <c r="AC15" s="230">
        <v>3</v>
      </c>
      <c r="AD15" s="230">
        <v>13</v>
      </c>
    </row>
    <row r="16" spans="1:30" x14ac:dyDescent="0.35">
      <c r="A16" s="15" t="s">
        <v>53</v>
      </c>
      <c r="B16" s="16">
        <v>0</v>
      </c>
      <c r="C16" s="123">
        <v>0</v>
      </c>
      <c r="D16" s="117">
        <v>1</v>
      </c>
      <c r="E16" s="16">
        <v>0</v>
      </c>
      <c r="F16" s="123">
        <v>0</v>
      </c>
      <c r="G16" s="117">
        <v>0</v>
      </c>
      <c r="H16" s="16">
        <v>0</v>
      </c>
      <c r="I16" s="123">
        <v>0</v>
      </c>
      <c r="J16" s="117">
        <v>0</v>
      </c>
      <c r="K16" s="16">
        <v>0</v>
      </c>
      <c r="L16" s="123">
        <v>0</v>
      </c>
      <c r="M16" s="117">
        <v>0</v>
      </c>
      <c r="N16" s="16">
        <v>0</v>
      </c>
      <c r="O16" s="17">
        <v>0</v>
      </c>
      <c r="P16" s="110">
        <v>0</v>
      </c>
      <c r="Q16" s="16"/>
      <c r="R16" s="17"/>
      <c r="S16" s="212">
        <f t="shared" si="8"/>
        <v>0</v>
      </c>
      <c r="T16" s="230"/>
      <c r="U16" s="207"/>
      <c r="V16" s="17"/>
      <c r="W16" s="17"/>
      <c r="X16" s="212">
        <f t="shared" si="9"/>
        <v>0</v>
      </c>
      <c r="Y16" s="16"/>
      <c r="Z16" s="18">
        <f t="shared" si="10"/>
        <v>0</v>
      </c>
      <c r="AA16" s="230"/>
      <c r="AB16" s="230"/>
      <c r="AC16" s="230"/>
      <c r="AD16" s="256">
        <v>0</v>
      </c>
    </row>
    <row r="17" spans="1:30" x14ac:dyDescent="0.35">
      <c r="A17" s="15" t="s">
        <v>54</v>
      </c>
      <c r="B17" s="16">
        <v>0</v>
      </c>
      <c r="C17" s="123">
        <v>0</v>
      </c>
      <c r="D17" s="117">
        <v>0</v>
      </c>
      <c r="E17" s="16">
        <v>0</v>
      </c>
      <c r="F17" s="123">
        <v>0</v>
      </c>
      <c r="G17" s="117">
        <v>0</v>
      </c>
      <c r="H17" s="16">
        <v>0</v>
      </c>
      <c r="I17" s="123">
        <v>0</v>
      </c>
      <c r="J17" s="117">
        <v>0</v>
      </c>
      <c r="K17" s="16">
        <v>0</v>
      </c>
      <c r="L17" s="123">
        <v>0</v>
      </c>
      <c r="M17" s="117">
        <v>0</v>
      </c>
      <c r="N17" s="16">
        <v>0</v>
      </c>
      <c r="O17" s="17">
        <v>0</v>
      </c>
      <c r="P17" s="110">
        <v>0</v>
      </c>
      <c r="Q17" s="16"/>
      <c r="R17" s="17"/>
      <c r="S17" s="212">
        <f t="shared" si="8"/>
        <v>0</v>
      </c>
      <c r="T17" s="230"/>
      <c r="U17" s="207"/>
      <c r="V17" s="17"/>
      <c r="W17" s="17"/>
      <c r="X17" s="212">
        <f t="shared" si="9"/>
        <v>0</v>
      </c>
      <c r="Y17" s="16"/>
      <c r="Z17" s="18">
        <f t="shared" si="10"/>
        <v>0</v>
      </c>
      <c r="AA17" s="230"/>
      <c r="AB17" s="230"/>
      <c r="AC17" s="230"/>
      <c r="AD17" s="256">
        <v>0</v>
      </c>
    </row>
    <row r="18" spans="1:30" x14ac:dyDescent="0.35">
      <c r="A18" s="15" t="s">
        <v>56</v>
      </c>
      <c r="B18" s="16">
        <v>0</v>
      </c>
      <c r="C18" s="123">
        <v>0</v>
      </c>
      <c r="D18" s="117">
        <v>3</v>
      </c>
      <c r="E18" s="16">
        <v>0</v>
      </c>
      <c r="F18" s="123">
        <v>0</v>
      </c>
      <c r="G18" s="117">
        <v>1</v>
      </c>
      <c r="H18" s="16">
        <v>0</v>
      </c>
      <c r="I18" s="123">
        <v>0</v>
      </c>
      <c r="J18" s="117">
        <v>1</v>
      </c>
      <c r="K18" s="16">
        <v>0</v>
      </c>
      <c r="L18" s="123">
        <v>0</v>
      </c>
      <c r="M18" s="117">
        <v>1</v>
      </c>
      <c r="N18" s="16">
        <v>0</v>
      </c>
      <c r="O18" s="17">
        <v>0</v>
      </c>
      <c r="P18" s="110">
        <v>0</v>
      </c>
      <c r="Q18" s="16"/>
      <c r="R18" s="17"/>
      <c r="S18" s="212">
        <f t="shared" si="8"/>
        <v>0</v>
      </c>
      <c r="T18" s="230"/>
      <c r="U18" s="207"/>
      <c r="V18" s="17"/>
      <c r="W18" s="17"/>
      <c r="X18" s="212">
        <f t="shared" si="9"/>
        <v>0</v>
      </c>
      <c r="Y18" s="16"/>
      <c r="Z18" s="18">
        <f t="shared" si="10"/>
        <v>0</v>
      </c>
      <c r="AA18" s="230"/>
      <c r="AB18" s="230"/>
      <c r="AC18" s="230">
        <v>1</v>
      </c>
      <c r="AD18" s="256">
        <v>0</v>
      </c>
    </row>
    <row r="19" spans="1:30" x14ac:dyDescent="0.35">
      <c r="A19" s="148" t="s">
        <v>55</v>
      </c>
      <c r="B19" s="16">
        <v>0</v>
      </c>
      <c r="C19" s="123">
        <v>0</v>
      </c>
      <c r="D19" s="117">
        <v>2</v>
      </c>
      <c r="E19" s="16">
        <v>0</v>
      </c>
      <c r="F19" s="123">
        <v>0</v>
      </c>
      <c r="G19" s="117">
        <v>1</v>
      </c>
      <c r="H19" s="16">
        <v>0</v>
      </c>
      <c r="I19" s="123">
        <v>0</v>
      </c>
      <c r="J19" s="117">
        <v>0</v>
      </c>
      <c r="K19" s="16">
        <v>0</v>
      </c>
      <c r="L19" s="123">
        <v>0</v>
      </c>
      <c r="M19" s="117">
        <v>0</v>
      </c>
      <c r="N19" s="16">
        <v>0</v>
      </c>
      <c r="O19" s="17">
        <v>0</v>
      </c>
      <c r="P19" s="110">
        <v>0</v>
      </c>
      <c r="Q19" s="16"/>
      <c r="R19" s="17"/>
      <c r="S19" s="212">
        <f t="shared" si="8"/>
        <v>0</v>
      </c>
      <c r="T19" s="230"/>
      <c r="U19" s="207"/>
      <c r="V19" s="17"/>
      <c r="W19" s="17"/>
      <c r="X19" s="212">
        <f t="shared" si="9"/>
        <v>0</v>
      </c>
      <c r="Y19" s="16"/>
      <c r="Z19" s="18">
        <f t="shared" si="10"/>
        <v>0</v>
      </c>
      <c r="AA19" s="230">
        <v>1</v>
      </c>
      <c r="AB19" s="230"/>
      <c r="AC19" s="230"/>
      <c r="AD19" s="256">
        <v>0</v>
      </c>
    </row>
    <row r="20" spans="1:30" x14ac:dyDescent="0.35">
      <c r="A20" s="15" t="s">
        <v>57</v>
      </c>
      <c r="B20" s="16">
        <v>0</v>
      </c>
      <c r="C20" s="123">
        <v>0</v>
      </c>
      <c r="D20" s="117">
        <v>1</v>
      </c>
      <c r="E20" s="16">
        <v>0</v>
      </c>
      <c r="F20" s="123">
        <v>0</v>
      </c>
      <c r="G20" s="117">
        <v>1</v>
      </c>
      <c r="H20" s="16">
        <v>0</v>
      </c>
      <c r="I20" s="123">
        <v>0</v>
      </c>
      <c r="J20" s="117">
        <v>1</v>
      </c>
      <c r="K20" s="16">
        <v>0</v>
      </c>
      <c r="L20" s="123">
        <v>0</v>
      </c>
      <c r="M20" s="117">
        <v>1</v>
      </c>
      <c r="N20" s="16">
        <v>0</v>
      </c>
      <c r="O20" s="17">
        <v>0</v>
      </c>
      <c r="P20" s="110">
        <v>1</v>
      </c>
      <c r="Q20" s="16">
        <v>1</v>
      </c>
      <c r="R20" s="17"/>
      <c r="S20" s="212">
        <f t="shared" si="8"/>
        <v>0</v>
      </c>
      <c r="T20" s="230"/>
      <c r="U20" s="207"/>
      <c r="V20" s="17"/>
      <c r="W20" s="17"/>
      <c r="X20" s="212">
        <f t="shared" si="9"/>
        <v>0</v>
      </c>
      <c r="Y20" s="16"/>
      <c r="Z20" s="18">
        <f t="shared" si="10"/>
        <v>0</v>
      </c>
      <c r="AA20" s="230"/>
      <c r="AB20" s="230"/>
      <c r="AC20" s="230"/>
      <c r="AD20" s="256">
        <v>0</v>
      </c>
    </row>
    <row r="21" spans="1:30" s="21" customFormat="1" ht="15.5" x14ac:dyDescent="0.35">
      <c r="A21" s="19" t="s">
        <v>14</v>
      </c>
      <c r="B21" s="20">
        <f t="shared" ref="B21:AC21" si="11">SUM(B22:B33)</f>
        <v>296</v>
      </c>
      <c r="C21" s="124">
        <f t="shared" si="11"/>
        <v>351</v>
      </c>
      <c r="D21" s="124">
        <f t="shared" si="11"/>
        <v>294</v>
      </c>
      <c r="E21" s="124">
        <f t="shared" si="11"/>
        <v>62</v>
      </c>
      <c r="F21" s="124">
        <f t="shared" si="11"/>
        <v>92</v>
      </c>
      <c r="G21" s="124">
        <f t="shared" si="11"/>
        <v>99</v>
      </c>
      <c r="H21" s="124">
        <f t="shared" si="11"/>
        <v>55</v>
      </c>
      <c r="I21" s="124">
        <f t="shared" si="11"/>
        <v>86</v>
      </c>
      <c r="J21" s="124">
        <f t="shared" si="11"/>
        <v>88</v>
      </c>
      <c r="K21" s="124">
        <f t="shared" si="11"/>
        <v>51</v>
      </c>
      <c r="L21" s="124">
        <f t="shared" si="11"/>
        <v>70</v>
      </c>
      <c r="M21" s="124">
        <f t="shared" si="11"/>
        <v>74</v>
      </c>
      <c r="N21" s="124">
        <f t="shared" si="11"/>
        <v>30</v>
      </c>
      <c r="O21" s="124">
        <f t="shared" si="11"/>
        <v>33</v>
      </c>
      <c r="P21" s="124">
        <f t="shared" si="11"/>
        <v>37</v>
      </c>
      <c r="Q21" s="124">
        <f t="shared" si="11"/>
        <v>3</v>
      </c>
      <c r="R21" s="124">
        <f t="shared" si="11"/>
        <v>1</v>
      </c>
      <c r="S21" s="213">
        <f t="shared" si="11"/>
        <v>33</v>
      </c>
      <c r="T21" s="231">
        <f>SUM(T22:T33)</f>
        <v>0</v>
      </c>
      <c r="U21" s="223">
        <f t="shared" si="11"/>
        <v>0</v>
      </c>
      <c r="V21" s="124">
        <f t="shared" si="11"/>
        <v>0</v>
      </c>
      <c r="W21" s="124">
        <f t="shared" si="11"/>
        <v>0</v>
      </c>
      <c r="X21" s="213">
        <f t="shared" si="11"/>
        <v>33</v>
      </c>
      <c r="Y21" s="20">
        <f t="shared" si="11"/>
        <v>0</v>
      </c>
      <c r="Z21" s="247">
        <f t="shared" si="11"/>
        <v>33</v>
      </c>
      <c r="AA21" s="231">
        <f t="shared" si="11"/>
        <v>11</v>
      </c>
      <c r="AB21" s="231">
        <f t="shared" si="11"/>
        <v>14</v>
      </c>
      <c r="AC21" s="231">
        <f t="shared" si="11"/>
        <v>38</v>
      </c>
      <c r="AD21" s="231">
        <f t="shared" ref="AD21" si="12">SUM(AD22:AD33)</f>
        <v>43</v>
      </c>
    </row>
    <row r="22" spans="1:30" x14ac:dyDescent="0.35">
      <c r="A22" s="22" t="s">
        <v>15</v>
      </c>
      <c r="B22" s="23">
        <v>50</v>
      </c>
      <c r="C22" s="125">
        <v>213</v>
      </c>
      <c r="D22" s="118">
        <v>55</v>
      </c>
      <c r="E22" s="23">
        <v>8</v>
      </c>
      <c r="F22" s="125">
        <v>25</v>
      </c>
      <c r="G22" s="118">
        <v>13</v>
      </c>
      <c r="H22" s="23">
        <v>7</v>
      </c>
      <c r="I22" s="125">
        <v>24</v>
      </c>
      <c r="J22" s="118">
        <v>11</v>
      </c>
      <c r="K22" s="23">
        <v>7</v>
      </c>
      <c r="L22" s="125">
        <v>20</v>
      </c>
      <c r="M22" s="118">
        <v>11</v>
      </c>
      <c r="N22" s="23">
        <v>5</v>
      </c>
      <c r="O22" s="24">
        <v>9</v>
      </c>
      <c r="P22" s="111">
        <v>8</v>
      </c>
      <c r="Q22" s="23">
        <v>1</v>
      </c>
      <c r="R22" s="24"/>
      <c r="S22" s="214">
        <f t="shared" ref="S22:S33" si="13">P22-Q22-R22</f>
        <v>7</v>
      </c>
      <c r="T22" s="232"/>
      <c r="U22" s="140"/>
      <c r="V22" s="24"/>
      <c r="W22" s="24"/>
      <c r="X22" s="214">
        <f>S22+U22+V22+W22</f>
        <v>7</v>
      </c>
      <c r="Y22" s="23"/>
      <c r="Z22" s="25">
        <f t="shared" ref="Z22:Z33" si="14">X22+Y22</f>
        <v>7</v>
      </c>
      <c r="AA22" s="232">
        <v>2</v>
      </c>
      <c r="AB22" s="232"/>
      <c r="AC22" s="232">
        <v>4</v>
      </c>
      <c r="AD22" s="232">
        <v>10</v>
      </c>
    </row>
    <row r="23" spans="1:30" x14ac:dyDescent="0.35">
      <c r="A23" s="22" t="s">
        <v>16</v>
      </c>
      <c r="B23" s="23">
        <v>50</v>
      </c>
      <c r="C23" s="125">
        <v>83</v>
      </c>
      <c r="D23" s="118">
        <v>35</v>
      </c>
      <c r="E23" s="23">
        <v>12</v>
      </c>
      <c r="F23" s="125">
        <v>12</v>
      </c>
      <c r="G23" s="118">
        <v>14</v>
      </c>
      <c r="H23" s="23">
        <v>11</v>
      </c>
      <c r="I23" s="125">
        <v>11</v>
      </c>
      <c r="J23" s="118">
        <v>13</v>
      </c>
      <c r="K23" s="23">
        <v>10</v>
      </c>
      <c r="L23" s="125">
        <v>9</v>
      </c>
      <c r="M23" s="118">
        <v>9</v>
      </c>
      <c r="N23" s="23">
        <v>8</v>
      </c>
      <c r="O23" s="24">
        <v>8</v>
      </c>
      <c r="P23" s="111">
        <v>7</v>
      </c>
      <c r="Q23" s="23"/>
      <c r="R23" s="24"/>
      <c r="S23" s="214">
        <f t="shared" si="13"/>
        <v>7</v>
      </c>
      <c r="T23" s="232"/>
      <c r="U23" s="140"/>
      <c r="V23" s="24"/>
      <c r="W23" s="24"/>
      <c r="X23" s="214">
        <f t="shared" ref="X23:X33" si="15">S23+U23+V23+W23</f>
        <v>7</v>
      </c>
      <c r="Y23" s="23"/>
      <c r="Z23" s="25">
        <f t="shared" si="14"/>
        <v>7</v>
      </c>
      <c r="AA23" s="232">
        <v>1</v>
      </c>
      <c r="AB23" s="232">
        <v>4</v>
      </c>
      <c r="AC23" s="232">
        <v>2</v>
      </c>
      <c r="AD23" s="232">
        <v>10</v>
      </c>
    </row>
    <row r="24" spans="1:30" x14ac:dyDescent="0.35">
      <c r="A24" s="22" t="s">
        <v>58</v>
      </c>
      <c r="B24" s="23">
        <v>0</v>
      </c>
      <c r="C24" s="125">
        <v>2</v>
      </c>
      <c r="D24" s="118">
        <v>16</v>
      </c>
      <c r="E24" s="23">
        <v>0</v>
      </c>
      <c r="F24" s="125">
        <v>2</v>
      </c>
      <c r="G24" s="118">
        <v>2</v>
      </c>
      <c r="H24" s="23">
        <v>0</v>
      </c>
      <c r="I24" s="125">
        <v>1</v>
      </c>
      <c r="J24" s="118">
        <v>1</v>
      </c>
      <c r="K24" s="23">
        <v>0</v>
      </c>
      <c r="L24" s="125">
        <v>0</v>
      </c>
      <c r="M24" s="118">
        <v>1</v>
      </c>
      <c r="N24" s="23">
        <v>0</v>
      </c>
      <c r="O24" s="24">
        <v>0</v>
      </c>
      <c r="P24" s="111">
        <v>1</v>
      </c>
      <c r="Q24" s="23"/>
      <c r="R24" s="24"/>
      <c r="S24" s="214">
        <f t="shared" si="13"/>
        <v>1</v>
      </c>
      <c r="T24" s="232"/>
      <c r="U24" s="140"/>
      <c r="V24" s="24"/>
      <c r="W24" s="24"/>
      <c r="X24" s="214">
        <f t="shared" si="15"/>
        <v>1</v>
      </c>
      <c r="Y24" s="23"/>
      <c r="Z24" s="25">
        <f t="shared" si="14"/>
        <v>1</v>
      </c>
      <c r="AA24" s="232">
        <v>1</v>
      </c>
      <c r="AB24" s="232"/>
      <c r="AC24" s="232"/>
      <c r="AD24" s="232">
        <v>0</v>
      </c>
    </row>
    <row r="25" spans="1:30" x14ac:dyDescent="0.35">
      <c r="A25" s="22" t="s">
        <v>60</v>
      </c>
      <c r="B25" s="23">
        <v>67</v>
      </c>
      <c r="C25" s="125">
        <v>14</v>
      </c>
      <c r="D25" s="118">
        <v>74</v>
      </c>
      <c r="E25" s="23">
        <v>16</v>
      </c>
      <c r="F25" s="125">
        <v>14</v>
      </c>
      <c r="G25" s="118">
        <v>17</v>
      </c>
      <c r="H25" s="23">
        <v>13</v>
      </c>
      <c r="I25" s="125">
        <v>13</v>
      </c>
      <c r="J25" s="118">
        <v>14</v>
      </c>
      <c r="K25" s="23">
        <v>12</v>
      </c>
      <c r="L25" s="125">
        <v>11</v>
      </c>
      <c r="M25" s="118">
        <v>12</v>
      </c>
      <c r="N25" s="23">
        <v>4</v>
      </c>
      <c r="O25" s="24">
        <v>3</v>
      </c>
      <c r="P25" s="111">
        <v>5</v>
      </c>
      <c r="Q25" s="23">
        <v>1</v>
      </c>
      <c r="R25" s="24"/>
      <c r="S25" s="214">
        <f t="shared" si="13"/>
        <v>4</v>
      </c>
      <c r="T25" s="232"/>
      <c r="U25" s="140"/>
      <c r="V25" s="24"/>
      <c r="W25" s="24"/>
      <c r="X25" s="214">
        <f t="shared" si="15"/>
        <v>4</v>
      </c>
      <c r="Y25" s="23"/>
      <c r="Z25" s="25">
        <f t="shared" si="14"/>
        <v>4</v>
      </c>
      <c r="AA25" s="232">
        <v>3</v>
      </c>
      <c r="AB25" s="232">
        <v>2</v>
      </c>
      <c r="AC25" s="232">
        <v>7</v>
      </c>
      <c r="AD25" s="232">
        <v>3</v>
      </c>
    </row>
    <row r="26" spans="1:30" x14ac:dyDescent="0.35">
      <c r="A26" s="104" t="s">
        <v>61</v>
      </c>
      <c r="B26" s="23">
        <v>0</v>
      </c>
      <c r="C26" s="125">
        <v>2</v>
      </c>
      <c r="D26" s="118">
        <v>3</v>
      </c>
      <c r="E26" s="23">
        <v>0</v>
      </c>
      <c r="F26" s="125">
        <v>2</v>
      </c>
      <c r="G26" s="118">
        <v>2</v>
      </c>
      <c r="H26" s="23">
        <v>0</v>
      </c>
      <c r="I26" s="125">
        <v>2</v>
      </c>
      <c r="J26" s="118">
        <v>2</v>
      </c>
      <c r="K26" s="23">
        <v>0</v>
      </c>
      <c r="L26" s="125">
        <v>2</v>
      </c>
      <c r="M26" s="118">
        <v>2</v>
      </c>
      <c r="N26" s="23">
        <v>0</v>
      </c>
      <c r="O26" s="24">
        <v>1</v>
      </c>
      <c r="P26" s="111">
        <v>0</v>
      </c>
      <c r="Q26" s="23"/>
      <c r="R26" s="24"/>
      <c r="S26" s="214">
        <f t="shared" si="13"/>
        <v>0</v>
      </c>
      <c r="T26" s="232"/>
      <c r="U26" s="140"/>
      <c r="V26" s="24"/>
      <c r="W26" s="24"/>
      <c r="X26" s="214">
        <f t="shared" si="15"/>
        <v>0</v>
      </c>
      <c r="Y26" s="23"/>
      <c r="Z26" s="25">
        <f t="shared" si="14"/>
        <v>0</v>
      </c>
      <c r="AA26" s="232"/>
      <c r="AB26" s="232"/>
      <c r="AC26" s="232">
        <v>2</v>
      </c>
      <c r="AD26" s="232">
        <v>0</v>
      </c>
    </row>
    <row r="27" spans="1:30" x14ac:dyDescent="0.35">
      <c r="A27" s="22" t="s">
        <v>62</v>
      </c>
      <c r="B27" s="23">
        <v>0</v>
      </c>
      <c r="C27" s="125">
        <v>3</v>
      </c>
      <c r="D27" s="118">
        <v>5</v>
      </c>
      <c r="E27" s="23">
        <v>0</v>
      </c>
      <c r="F27" s="125">
        <v>3</v>
      </c>
      <c r="G27" s="118">
        <v>4</v>
      </c>
      <c r="H27" s="23">
        <v>0</v>
      </c>
      <c r="I27" s="125">
        <v>3</v>
      </c>
      <c r="J27" s="118">
        <v>4</v>
      </c>
      <c r="K27" s="23">
        <v>0</v>
      </c>
      <c r="L27" s="125">
        <v>2</v>
      </c>
      <c r="M27" s="118">
        <v>2</v>
      </c>
      <c r="N27" s="23">
        <v>0</v>
      </c>
      <c r="O27" s="24">
        <v>1</v>
      </c>
      <c r="P27" s="111">
        <v>0</v>
      </c>
      <c r="Q27" s="23"/>
      <c r="R27" s="24"/>
      <c r="S27" s="214">
        <f t="shared" si="13"/>
        <v>0</v>
      </c>
      <c r="T27" s="232"/>
      <c r="U27" s="140"/>
      <c r="V27" s="24"/>
      <c r="W27" s="24"/>
      <c r="X27" s="214">
        <f t="shared" si="15"/>
        <v>0</v>
      </c>
      <c r="Y27" s="23"/>
      <c r="Z27" s="25">
        <f t="shared" si="14"/>
        <v>0</v>
      </c>
      <c r="AA27" s="232"/>
      <c r="AB27" s="232">
        <v>2</v>
      </c>
      <c r="AC27" s="232">
        <v>1</v>
      </c>
      <c r="AD27" s="232">
        <v>1</v>
      </c>
    </row>
    <row r="28" spans="1:30" x14ac:dyDescent="0.35">
      <c r="A28" s="22" t="s">
        <v>63</v>
      </c>
      <c r="B28" s="23">
        <v>0</v>
      </c>
      <c r="C28" s="125">
        <v>5</v>
      </c>
      <c r="D28" s="118">
        <v>8</v>
      </c>
      <c r="E28" s="23">
        <v>0</v>
      </c>
      <c r="F28" s="125">
        <v>5</v>
      </c>
      <c r="G28" s="118">
        <v>6</v>
      </c>
      <c r="H28" s="23">
        <v>0</v>
      </c>
      <c r="I28" s="125">
        <v>5</v>
      </c>
      <c r="J28" s="118">
        <v>6</v>
      </c>
      <c r="K28" s="23">
        <v>0</v>
      </c>
      <c r="L28" s="125">
        <v>4</v>
      </c>
      <c r="M28" s="118">
        <v>5</v>
      </c>
      <c r="N28" s="23">
        <v>0</v>
      </c>
      <c r="O28" s="24">
        <v>2</v>
      </c>
      <c r="P28" s="111">
        <v>5</v>
      </c>
      <c r="Q28" s="23"/>
      <c r="R28" s="24"/>
      <c r="S28" s="214">
        <f t="shared" si="13"/>
        <v>5</v>
      </c>
      <c r="T28" s="232"/>
      <c r="U28" s="140"/>
      <c r="V28" s="24"/>
      <c r="W28" s="24"/>
      <c r="X28" s="214">
        <f t="shared" si="15"/>
        <v>5</v>
      </c>
      <c r="Y28" s="23"/>
      <c r="Z28" s="25">
        <f t="shared" si="14"/>
        <v>5</v>
      </c>
      <c r="AA28" s="232"/>
      <c r="AB28" s="232">
        <v>1</v>
      </c>
      <c r="AC28" s="232"/>
      <c r="AD28" s="232">
        <v>2</v>
      </c>
    </row>
    <row r="29" spans="1:30" x14ac:dyDescent="0.35">
      <c r="A29" s="22" t="s">
        <v>64</v>
      </c>
      <c r="B29" s="23">
        <v>6</v>
      </c>
      <c r="C29" s="125">
        <v>3</v>
      </c>
      <c r="D29" s="118">
        <v>5</v>
      </c>
      <c r="E29" s="23">
        <v>3</v>
      </c>
      <c r="F29" s="125">
        <v>3</v>
      </c>
      <c r="G29" s="118">
        <v>3</v>
      </c>
      <c r="H29" s="23">
        <v>3</v>
      </c>
      <c r="I29" s="125">
        <v>3</v>
      </c>
      <c r="J29" s="118">
        <v>3</v>
      </c>
      <c r="K29" s="23">
        <v>3</v>
      </c>
      <c r="L29" s="125">
        <v>2</v>
      </c>
      <c r="M29" s="118">
        <v>3</v>
      </c>
      <c r="N29" s="23">
        <v>1</v>
      </c>
      <c r="O29" s="24">
        <v>1</v>
      </c>
      <c r="P29" s="111">
        <v>2</v>
      </c>
      <c r="Q29" s="23"/>
      <c r="R29" s="24"/>
      <c r="S29" s="214">
        <f t="shared" si="13"/>
        <v>2</v>
      </c>
      <c r="T29" s="232"/>
      <c r="U29" s="140"/>
      <c r="V29" s="24"/>
      <c r="W29" s="24"/>
      <c r="X29" s="214">
        <f t="shared" si="15"/>
        <v>2</v>
      </c>
      <c r="Y29" s="23"/>
      <c r="Z29" s="25">
        <f t="shared" si="14"/>
        <v>2</v>
      </c>
      <c r="AA29" s="232"/>
      <c r="AB29" s="232"/>
      <c r="AC29" s="232">
        <v>1</v>
      </c>
      <c r="AD29" s="232">
        <v>1</v>
      </c>
    </row>
    <row r="30" spans="1:30" x14ac:dyDescent="0.35">
      <c r="A30" s="22" t="s">
        <v>59</v>
      </c>
      <c r="B30" s="23">
        <v>0</v>
      </c>
      <c r="C30" s="125">
        <v>6</v>
      </c>
      <c r="D30" s="118">
        <v>21</v>
      </c>
      <c r="E30" s="23">
        <v>0</v>
      </c>
      <c r="F30" s="125">
        <v>6</v>
      </c>
      <c r="G30" s="118">
        <v>12</v>
      </c>
      <c r="H30" s="23">
        <v>0</v>
      </c>
      <c r="I30" s="125">
        <v>6</v>
      </c>
      <c r="J30" s="118">
        <v>11</v>
      </c>
      <c r="K30" s="23">
        <v>0</v>
      </c>
      <c r="L30" s="125">
        <v>4</v>
      </c>
      <c r="M30" s="118">
        <v>8</v>
      </c>
      <c r="N30" s="23">
        <v>0</v>
      </c>
      <c r="O30" s="24">
        <v>4</v>
      </c>
      <c r="P30" s="111">
        <v>5</v>
      </c>
      <c r="Q30" s="23"/>
      <c r="R30" s="24">
        <v>1</v>
      </c>
      <c r="S30" s="214">
        <f t="shared" si="13"/>
        <v>4</v>
      </c>
      <c r="T30" s="232"/>
      <c r="U30" s="140"/>
      <c r="V30" s="24"/>
      <c r="W30" s="24"/>
      <c r="X30" s="214">
        <f>S30+U30+V30+W30</f>
        <v>4</v>
      </c>
      <c r="Y30" s="23"/>
      <c r="Z30" s="25">
        <f>X30+Y30</f>
        <v>4</v>
      </c>
      <c r="AA30" s="232">
        <v>1</v>
      </c>
      <c r="AB30" s="232">
        <v>3</v>
      </c>
      <c r="AC30" s="232">
        <v>4</v>
      </c>
      <c r="AD30" s="232">
        <v>3</v>
      </c>
    </row>
    <row r="31" spans="1:30" x14ac:dyDescent="0.35">
      <c r="A31" s="22" t="s">
        <v>65</v>
      </c>
      <c r="B31" s="23">
        <v>0</v>
      </c>
      <c r="C31" s="125">
        <v>0</v>
      </c>
      <c r="D31" s="118">
        <v>0</v>
      </c>
      <c r="E31" s="23">
        <v>0</v>
      </c>
      <c r="F31" s="125">
        <v>0</v>
      </c>
      <c r="G31" s="118">
        <v>0</v>
      </c>
      <c r="H31" s="23">
        <v>0</v>
      </c>
      <c r="I31" s="125">
        <v>0</v>
      </c>
      <c r="J31" s="118">
        <v>0</v>
      </c>
      <c r="K31" s="23">
        <v>0</v>
      </c>
      <c r="L31" s="125">
        <v>0</v>
      </c>
      <c r="M31" s="118">
        <v>0</v>
      </c>
      <c r="N31" s="23">
        <v>0</v>
      </c>
      <c r="O31" s="24">
        <v>0</v>
      </c>
      <c r="P31" s="111">
        <v>0</v>
      </c>
      <c r="Q31" s="23"/>
      <c r="R31" s="24"/>
      <c r="S31" s="214">
        <f t="shared" si="13"/>
        <v>0</v>
      </c>
      <c r="T31" s="232"/>
      <c r="U31" s="140"/>
      <c r="V31" s="24"/>
      <c r="W31" s="24"/>
      <c r="X31" s="214">
        <f t="shared" si="15"/>
        <v>0</v>
      </c>
      <c r="Y31" s="23"/>
      <c r="Z31" s="25">
        <f t="shared" si="14"/>
        <v>0</v>
      </c>
      <c r="AA31" s="232"/>
      <c r="AB31" s="232"/>
      <c r="AC31" s="232"/>
      <c r="AD31" s="232">
        <v>0</v>
      </c>
    </row>
    <row r="32" spans="1:30" x14ac:dyDescent="0.35">
      <c r="A32" s="22" t="s">
        <v>66</v>
      </c>
      <c r="B32" s="23">
        <v>94</v>
      </c>
      <c r="C32" s="125">
        <v>16</v>
      </c>
      <c r="D32" s="118">
        <v>51</v>
      </c>
      <c r="E32" s="23">
        <v>19</v>
      </c>
      <c r="F32" s="125">
        <v>16</v>
      </c>
      <c r="G32" s="118">
        <v>21</v>
      </c>
      <c r="H32" s="23">
        <v>18</v>
      </c>
      <c r="I32" s="125">
        <v>14</v>
      </c>
      <c r="J32" s="118">
        <v>18</v>
      </c>
      <c r="K32" s="23">
        <v>18</v>
      </c>
      <c r="L32" s="125">
        <v>12</v>
      </c>
      <c r="M32" s="118">
        <v>17</v>
      </c>
      <c r="N32" s="23">
        <v>11</v>
      </c>
      <c r="O32" s="24">
        <v>4</v>
      </c>
      <c r="P32" s="111">
        <v>4</v>
      </c>
      <c r="Q32" s="23">
        <v>1</v>
      </c>
      <c r="R32" s="24"/>
      <c r="S32" s="214">
        <f t="shared" si="13"/>
        <v>3</v>
      </c>
      <c r="T32" s="232"/>
      <c r="U32" s="140"/>
      <c r="V32" s="24"/>
      <c r="W32" s="24"/>
      <c r="X32" s="214">
        <f t="shared" si="15"/>
        <v>3</v>
      </c>
      <c r="Y32" s="23"/>
      <c r="Z32" s="25">
        <f t="shared" si="14"/>
        <v>3</v>
      </c>
      <c r="AA32" s="232">
        <v>3</v>
      </c>
      <c r="AB32" s="232">
        <v>1</v>
      </c>
      <c r="AC32" s="232">
        <v>13</v>
      </c>
      <c r="AD32" s="232">
        <v>13</v>
      </c>
    </row>
    <row r="33" spans="1:30" x14ac:dyDescent="0.35">
      <c r="A33" s="22" t="s">
        <v>67</v>
      </c>
      <c r="B33" s="23">
        <v>29</v>
      </c>
      <c r="C33" s="125">
        <v>4</v>
      </c>
      <c r="D33" s="118">
        <v>21</v>
      </c>
      <c r="E33" s="23">
        <v>4</v>
      </c>
      <c r="F33" s="125">
        <v>4</v>
      </c>
      <c r="G33" s="118">
        <v>5</v>
      </c>
      <c r="H33" s="23">
        <v>3</v>
      </c>
      <c r="I33" s="125">
        <v>4</v>
      </c>
      <c r="J33" s="118">
        <v>5</v>
      </c>
      <c r="K33" s="23">
        <v>1</v>
      </c>
      <c r="L33" s="125">
        <v>4</v>
      </c>
      <c r="M33" s="118">
        <v>4</v>
      </c>
      <c r="N33" s="23">
        <v>1</v>
      </c>
      <c r="O33" s="24">
        <v>0</v>
      </c>
      <c r="P33" s="111">
        <v>0</v>
      </c>
      <c r="Q33" s="23"/>
      <c r="R33" s="24"/>
      <c r="S33" s="214">
        <f t="shared" si="13"/>
        <v>0</v>
      </c>
      <c r="T33" s="232"/>
      <c r="U33" s="140"/>
      <c r="V33" s="24"/>
      <c r="W33" s="24"/>
      <c r="X33" s="214">
        <f t="shared" si="15"/>
        <v>0</v>
      </c>
      <c r="Y33" s="23"/>
      <c r="Z33" s="25">
        <f t="shared" si="14"/>
        <v>0</v>
      </c>
      <c r="AA33" s="232"/>
      <c r="AB33" s="232">
        <v>1</v>
      </c>
      <c r="AC33" s="232">
        <v>4</v>
      </c>
      <c r="AD33" s="232">
        <v>0</v>
      </c>
    </row>
    <row r="34" spans="1:30" s="27" customFormat="1" ht="15.5" x14ac:dyDescent="0.35">
      <c r="A34" s="26" t="s">
        <v>17</v>
      </c>
      <c r="B34" s="95">
        <f t="shared" ref="B34" si="16">SUM(B35:B38)</f>
        <v>116</v>
      </c>
      <c r="C34" s="126">
        <f>SUM(C35:C38)</f>
        <v>152</v>
      </c>
      <c r="D34" s="126">
        <f>SUM(D35:D38)</f>
        <v>114</v>
      </c>
      <c r="E34" s="126">
        <f t="shared" ref="E34:AC34" si="17">SUM(E35:E38)</f>
        <v>29</v>
      </c>
      <c r="F34" s="126">
        <f t="shared" si="17"/>
        <v>60</v>
      </c>
      <c r="G34" s="126">
        <f t="shared" si="17"/>
        <v>58</v>
      </c>
      <c r="H34" s="126">
        <f t="shared" si="17"/>
        <v>29</v>
      </c>
      <c r="I34" s="126">
        <f t="shared" si="17"/>
        <v>60</v>
      </c>
      <c r="J34" s="126">
        <f t="shared" si="17"/>
        <v>54</v>
      </c>
      <c r="K34" s="126">
        <f t="shared" si="17"/>
        <v>28</v>
      </c>
      <c r="L34" s="126">
        <f t="shared" si="17"/>
        <v>50</v>
      </c>
      <c r="M34" s="126">
        <f t="shared" si="17"/>
        <v>45</v>
      </c>
      <c r="N34" s="126">
        <f t="shared" si="17"/>
        <v>24</v>
      </c>
      <c r="O34" s="126">
        <f t="shared" si="17"/>
        <v>36</v>
      </c>
      <c r="P34" s="126">
        <f t="shared" si="17"/>
        <v>30</v>
      </c>
      <c r="Q34" s="126">
        <f t="shared" si="17"/>
        <v>0</v>
      </c>
      <c r="R34" s="126">
        <f t="shared" si="17"/>
        <v>1</v>
      </c>
      <c r="S34" s="215">
        <f t="shared" si="17"/>
        <v>29</v>
      </c>
      <c r="T34" s="233">
        <f>SUM(T35:T38)</f>
        <v>0</v>
      </c>
      <c r="U34" s="224">
        <f t="shared" si="17"/>
        <v>0</v>
      </c>
      <c r="V34" s="126">
        <f t="shared" si="17"/>
        <v>0</v>
      </c>
      <c r="W34" s="126">
        <f t="shared" si="17"/>
        <v>0</v>
      </c>
      <c r="X34" s="215">
        <f t="shared" si="17"/>
        <v>29</v>
      </c>
      <c r="Y34" s="95">
        <f t="shared" si="17"/>
        <v>0</v>
      </c>
      <c r="Z34" s="248">
        <f t="shared" si="17"/>
        <v>29</v>
      </c>
      <c r="AA34" s="233">
        <f t="shared" si="17"/>
        <v>4</v>
      </c>
      <c r="AB34" s="233">
        <f t="shared" si="17"/>
        <v>9</v>
      </c>
      <c r="AC34" s="233">
        <f t="shared" si="17"/>
        <v>15</v>
      </c>
      <c r="AD34" s="257">
        <f t="shared" ref="AD34" si="18">AD35+AD36+AD37</f>
        <v>38</v>
      </c>
    </row>
    <row r="35" spans="1:30" s="87" customFormat="1" x14ac:dyDescent="0.35">
      <c r="A35" s="83" t="s">
        <v>18</v>
      </c>
      <c r="B35" s="84">
        <v>116</v>
      </c>
      <c r="C35" s="85">
        <v>83</v>
      </c>
      <c r="D35" s="92">
        <v>54</v>
      </c>
      <c r="E35" s="84">
        <v>29</v>
      </c>
      <c r="F35" s="85">
        <v>30</v>
      </c>
      <c r="G35" s="92">
        <v>32</v>
      </c>
      <c r="H35" s="84">
        <v>29</v>
      </c>
      <c r="I35" s="85">
        <v>30</v>
      </c>
      <c r="J35" s="92">
        <v>29</v>
      </c>
      <c r="K35" s="84">
        <v>28</v>
      </c>
      <c r="L35" s="85">
        <v>26</v>
      </c>
      <c r="M35" s="92">
        <v>23</v>
      </c>
      <c r="N35" s="84">
        <v>24</v>
      </c>
      <c r="O35" s="85">
        <v>17</v>
      </c>
      <c r="P35" s="105">
        <v>12</v>
      </c>
      <c r="Q35" s="84"/>
      <c r="R35" s="85"/>
      <c r="S35" s="216">
        <f>P35-Q35-R35</f>
        <v>12</v>
      </c>
      <c r="T35" s="234"/>
      <c r="U35" s="141"/>
      <c r="V35" s="85"/>
      <c r="W35" s="85"/>
      <c r="X35" s="216">
        <f>S35+U35+V35+W35</f>
        <v>12</v>
      </c>
      <c r="Y35" s="84"/>
      <c r="Z35" s="86">
        <f>X35+Y35</f>
        <v>12</v>
      </c>
      <c r="AA35" s="234">
        <v>3</v>
      </c>
      <c r="AB35" s="234">
        <v>6</v>
      </c>
      <c r="AC35" s="234">
        <v>11</v>
      </c>
      <c r="AD35" s="258">
        <v>20</v>
      </c>
    </row>
    <row r="36" spans="1:30" s="87" customFormat="1" x14ac:dyDescent="0.35">
      <c r="A36" s="83" t="s">
        <v>19</v>
      </c>
      <c r="B36" s="84">
        <v>0</v>
      </c>
      <c r="C36" s="85">
        <v>66</v>
      </c>
      <c r="D36" s="92">
        <v>40</v>
      </c>
      <c r="E36" s="84">
        <v>0</v>
      </c>
      <c r="F36" s="85">
        <v>27</v>
      </c>
      <c r="G36" s="92">
        <v>18</v>
      </c>
      <c r="H36" s="84">
        <v>0</v>
      </c>
      <c r="I36" s="85">
        <v>27</v>
      </c>
      <c r="J36" s="92">
        <v>17</v>
      </c>
      <c r="K36" s="84">
        <v>0</v>
      </c>
      <c r="L36" s="85">
        <v>22</v>
      </c>
      <c r="M36" s="92">
        <v>14</v>
      </c>
      <c r="N36" s="84">
        <v>0</v>
      </c>
      <c r="O36" s="85">
        <v>17</v>
      </c>
      <c r="P36" s="105">
        <v>11</v>
      </c>
      <c r="Q36" s="84"/>
      <c r="R36" s="85"/>
      <c r="S36" s="216">
        <f>P36-Q36-R36</f>
        <v>11</v>
      </c>
      <c r="T36" s="234"/>
      <c r="U36" s="141"/>
      <c r="V36" s="85"/>
      <c r="W36" s="85"/>
      <c r="X36" s="216">
        <f t="shared" ref="X36:X38" si="19">S36+U36+V36+W36</f>
        <v>11</v>
      </c>
      <c r="Y36" s="84"/>
      <c r="Z36" s="86">
        <f t="shared" ref="Z36:Z38" si="20">X36+Y36</f>
        <v>11</v>
      </c>
      <c r="AA36" s="234">
        <v>1</v>
      </c>
      <c r="AB36" s="234">
        <v>3</v>
      </c>
      <c r="AC36" s="234">
        <v>3</v>
      </c>
      <c r="AD36" s="258">
        <v>17</v>
      </c>
    </row>
    <row r="37" spans="1:30" s="87" customFormat="1" x14ac:dyDescent="0.35">
      <c r="A37" s="83" t="s">
        <v>68</v>
      </c>
      <c r="B37" s="84">
        <v>0</v>
      </c>
      <c r="C37" s="85">
        <v>2</v>
      </c>
      <c r="D37" s="92">
        <v>3</v>
      </c>
      <c r="E37" s="84">
        <v>0</v>
      </c>
      <c r="F37" s="85">
        <v>2</v>
      </c>
      <c r="G37" s="92">
        <v>0</v>
      </c>
      <c r="H37" s="84">
        <v>0</v>
      </c>
      <c r="I37" s="85">
        <v>2</v>
      </c>
      <c r="J37" s="92">
        <v>0</v>
      </c>
      <c r="K37" s="84">
        <v>0</v>
      </c>
      <c r="L37" s="85">
        <v>1</v>
      </c>
      <c r="M37" s="92">
        <v>0</v>
      </c>
      <c r="N37" s="84">
        <v>0</v>
      </c>
      <c r="O37" s="85">
        <v>1</v>
      </c>
      <c r="P37" s="105">
        <v>0</v>
      </c>
      <c r="Q37" s="84"/>
      <c r="R37" s="85"/>
      <c r="S37" s="216">
        <f>P37-Q37-R37</f>
        <v>0</v>
      </c>
      <c r="T37" s="234"/>
      <c r="U37" s="141"/>
      <c r="V37" s="85"/>
      <c r="W37" s="85"/>
      <c r="X37" s="216">
        <f t="shared" si="19"/>
        <v>0</v>
      </c>
      <c r="Y37" s="84"/>
      <c r="Z37" s="86">
        <f t="shared" si="20"/>
        <v>0</v>
      </c>
      <c r="AA37" s="234"/>
      <c r="AB37" s="234"/>
      <c r="AC37" s="234"/>
      <c r="AD37" s="258">
        <v>1</v>
      </c>
    </row>
    <row r="38" spans="1:30" s="87" customFormat="1" x14ac:dyDescent="0.35">
      <c r="A38" s="83" t="s">
        <v>69</v>
      </c>
      <c r="B38" s="84">
        <v>0</v>
      </c>
      <c r="C38" s="85">
        <v>1</v>
      </c>
      <c r="D38" s="92">
        <v>17</v>
      </c>
      <c r="E38" s="84">
        <v>0</v>
      </c>
      <c r="F38" s="85">
        <v>1</v>
      </c>
      <c r="G38" s="92">
        <v>8</v>
      </c>
      <c r="H38" s="84">
        <v>0</v>
      </c>
      <c r="I38" s="85">
        <v>1</v>
      </c>
      <c r="J38" s="92">
        <v>8</v>
      </c>
      <c r="K38" s="84">
        <v>0</v>
      </c>
      <c r="L38" s="85">
        <v>1</v>
      </c>
      <c r="M38" s="92">
        <v>8</v>
      </c>
      <c r="N38" s="84">
        <v>0</v>
      </c>
      <c r="O38" s="85">
        <v>1</v>
      </c>
      <c r="P38" s="105">
        <v>7</v>
      </c>
      <c r="Q38" s="84"/>
      <c r="R38" s="85">
        <v>1</v>
      </c>
      <c r="S38" s="216">
        <f>P38-Q38-R38</f>
        <v>6</v>
      </c>
      <c r="T38" s="234"/>
      <c r="U38" s="141"/>
      <c r="V38" s="141"/>
      <c r="W38" s="141"/>
      <c r="X38" s="216">
        <f t="shared" si="19"/>
        <v>6</v>
      </c>
      <c r="Y38" s="84"/>
      <c r="Z38" s="86">
        <f t="shared" si="20"/>
        <v>6</v>
      </c>
      <c r="AA38" s="234"/>
      <c r="AB38" s="234"/>
      <c r="AC38" s="234">
        <v>1</v>
      </c>
      <c r="AD38" s="234">
        <v>0</v>
      </c>
    </row>
    <row r="39" spans="1:30" s="30" customFormat="1" ht="15.75" customHeight="1" x14ac:dyDescent="0.35">
      <c r="A39" s="28" t="s">
        <v>20</v>
      </c>
      <c r="B39" s="29">
        <f t="shared" ref="B39" si="21">SUM(B40:B41)</f>
        <v>203</v>
      </c>
      <c r="C39" s="127">
        <f>SUM(C40:C41)</f>
        <v>218</v>
      </c>
      <c r="D39" s="127">
        <f>SUM(D40:D41)</f>
        <v>132</v>
      </c>
      <c r="E39" s="127">
        <f t="shared" ref="E39:AD39" si="22">SUM(E40:E41)</f>
        <v>53</v>
      </c>
      <c r="F39" s="127">
        <f t="shared" si="22"/>
        <v>82</v>
      </c>
      <c r="G39" s="127">
        <f t="shared" si="22"/>
        <v>50</v>
      </c>
      <c r="H39" s="127">
        <f t="shared" si="22"/>
        <v>51</v>
      </c>
      <c r="I39" s="127">
        <f t="shared" si="22"/>
        <v>76</v>
      </c>
      <c r="J39" s="127">
        <f t="shared" si="22"/>
        <v>45</v>
      </c>
      <c r="K39" s="127">
        <f t="shared" si="22"/>
        <v>48</v>
      </c>
      <c r="L39" s="127">
        <f t="shared" si="22"/>
        <v>63</v>
      </c>
      <c r="M39" s="127">
        <f t="shared" si="22"/>
        <v>42</v>
      </c>
      <c r="N39" s="127">
        <f t="shared" si="22"/>
        <v>29</v>
      </c>
      <c r="O39" s="127">
        <f t="shared" si="22"/>
        <v>50</v>
      </c>
      <c r="P39" s="127">
        <f t="shared" si="22"/>
        <v>28</v>
      </c>
      <c r="Q39" s="127">
        <f t="shared" si="22"/>
        <v>0</v>
      </c>
      <c r="R39" s="127">
        <f t="shared" si="22"/>
        <v>0</v>
      </c>
      <c r="S39" s="217">
        <f t="shared" si="22"/>
        <v>28</v>
      </c>
      <c r="T39" s="235">
        <f>SUM(T40:T41)</f>
        <v>0</v>
      </c>
      <c r="U39" s="152">
        <f t="shared" si="22"/>
        <v>0</v>
      </c>
      <c r="V39" s="127">
        <f t="shared" si="22"/>
        <v>0</v>
      </c>
      <c r="W39" s="127">
        <f t="shared" si="22"/>
        <v>0</v>
      </c>
      <c r="X39" s="217">
        <f t="shared" si="22"/>
        <v>28</v>
      </c>
      <c r="Y39" s="29">
        <f t="shared" si="22"/>
        <v>0</v>
      </c>
      <c r="Z39" s="249">
        <f t="shared" si="22"/>
        <v>28</v>
      </c>
      <c r="AA39" s="235">
        <f t="shared" si="22"/>
        <v>5</v>
      </c>
      <c r="AB39" s="235">
        <f t="shared" si="22"/>
        <v>3</v>
      </c>
      <c r="AC39" s="235">
        <f t="shared" si="22"/>
        <v>14</v>
      </c>
      <c r="AD39" s="235">
        <f t="shared" si="22"/>
        <v>45</v>
      </c>
    </row>
    <row r="40" spans="1:30" s="34" customFormat="1" x14ac:dyDescent="0.35">
      <c r="A40" s="31" t="s">
        <v>21</v>
      </c>
      <c r="B40" s="32">
        <v>28</v>
      </c>
      <c r="C40" s="128">
        <v>29</v>
      </c>
      <c r="D40" s="119">
        <v>19</v>
      </c>
      <c r="E40" s="32">
        <v>11</v>
      </c>
      <c r="F40" s="128">
        <v>20</v>
      </c>
      <c r="G40" s="119">
        <v>3</v>
      </c>
      <c r="H40" s="32">
        <v>11</v>
      </c>
      <c r="I40" s="128">
        <v>19</v>
      </c>
      <c r="J40" s="119">
        <v>3</v>
      </c>
      <c r="K40" s="32">
        <v>11</v>
      </c>
      <c r="L40" s="128">
        <v>15</v>
      </c>
      <c r="M40" s="119">
        <v>2</v>
      </c>
      <c r="N40" s="32">
        <v>7</v>
      </c>
      <c r="O40" s="33">
        <v>12</v>
      </c>
      <c r="P40" s="112">
        <v>0</v>
      </c>
      <c r="Q40" s="96"/>
      <c r="R40" s="97"/>
      <c r="S40" s="218">
        <f>P40-Q40-R40</f>
        <v>0</v>
      </c>
      <c r="T40" s="236"/>
      <c r="U40" s="225"/>
      <c r="V40" s="143"/>
      <c r="W40" s="143"/>
      <c r="X40" s="242">
        <f>S40+U40+V40+W40</f>
        <v>0</v>
      </c>
      <c r="Y40" s="142"/>
      <c r="Z40" s="144">
        <f>X40+Y40</f>
        <v>0</v>
      </c>
      <c r="AA40" s="252"/>
      <c r="AB40" s="252">
        <v>1</v>
      </c>
      <c r="AC40" s="252">
        <v>2</v>
      </c>
      <c r="AD40" s="259">
        <v>10</v>
      </c>
    </row>
    <row r="41" spans="1:30" s="34" customFormat="1" x14ac:dyDescent="0.35">
      <c r="A41" s="31" t="s">
        <v>22</v>
      </c>
      <c r="B41" s="32">
        <v>175</v>
      </c>
      <c r="C41" s="128">
        <v>189</v>
      </c>
      <c r="D41" s="119">
        <v>113</v>
      </c>
      <c r="E41" s="32">
        <v>42</v>
      </c>
      <c r="F41" s="128">
        <v>62</v>
      </c>
      <c r="G41" s="119">
        <v>47</v>
      </c>
      <c r="H41" s="32">
        <v>40</v>
      </c>
      <c r="I41" s="128">
        <v>57</v>
      </c>
      <c r="J41" s="119">
        <v>42</v>
      </c>
      <c r="K41" s="32">
        <v>37</v>
      </c>
      <c r="L41" s="128">
        <v>48</v>
      </c>
      <c r="M41" s="119">
        <v>40</v>
      </c>
      <c r="N41" s="32">
        <v>22</v>
      </c>
      <c r="O41" s="33">
        <v>38</v>
      </c>
      <c r="P41" s="112">
        <v>28</v>
      </c>
      <c r="Q41" s="96"/>
      <c r="R41" s="97"/>
      <c r="S41" s="218">
        <f>P41-Q41-R41</f>
        <v>28</v>
      </c>
      <c r="T41" s="236"/>
      <c r="U41" s="225"/>
      <c r="V41" s="143"/>
      <c r="W41" s="143"/>
      <c r="X41" s="242">
        <f>S41+U41+V41+W41</f>
        <v>28</v>
      </c>
      <c r="Y41" s="142"/>
      <c r="Z41" s="144">
        <f>X41+Y41</f>
        <v>28</v>
      </c>
      <c r="AA41" s="252">
        <v>5</v>
      </c>
      <c r="AB41" s="252">
        <v>2</v>
      </c>
      <c r="AC41" s="252">
        <v>12</v>
      </c>
      <c r="AD41" s="259">
        <v>35</v>
      </c>
    </row>
    <row r="42" spans="1:30" s="30" customFormat="1" ht="15.5" x14ac:dyDescent="0.35">
      <c r="A42" s="35" t="s">
        <v>23</v>
      </c>
      <c r="B42" s="36">
        <v>166</v>
      </c>
      <c r="C42" s="37">
        <v>125</v>
      </c>
      <c r="D42" s="120">
        <v>110</v>
      </c>
      <c r="E42" s="36">
        <v>18</v>
      </c>
      <c r="F42" s="37">
        <v>30</v>
      </c>
      <c r="G42" s="120">
        <v>26</v>
      </c>
      <c r="H42" s="36">
        <v>16</v>
      </c>
      <c r="I42" s="37">
        <v>30</v>
      </c>
      <c r="J42" s="120">
        <v>20</v>
      </c>
      <c r="K42" s="36">
        <v>15</v>
      </c>
      <c r="L42" s="37">
        <v>24</v>
      </c>
      <c r="M42" s="120">
        <v>18</v>
      </c>
      <c r="N42" s="36">
        <v>6</v>
      </c>
      <c r="O42" s="37">
        <v>18</v>
      </c>
      <c r="P42" s="106">
        <v>11</v>
      </c>
      <c r="Q42" s="36">
        <v>0</v>
      </c>
      <c r="R42" s="37">
        <v>0</v>
      </c>
      <c r="S42" s="219">
        <f>P42-Q42-R42</f>
        <v>11</v>
      </c>
      <c r="T42" s="237">
        <v>0</v>
      </c>
      <c r="U42" s="208">
        <v>0</v>
      </c>
      <c r="V42" s="37">
        <v>0</v>
      </c>
      <c r="W42" s="37">
        <v>0</v>
      </c>
      <c r="X42" s="219">
        <f>S42+U42+V42+W42</f>
        <v>11</v>
      </c>
      <c r="Y42" s="36"/>
      <c r="Z42" s="38">
        <f>X42+Y42</f>
        <v>11</v>
      </c>
      <c r="AA42" s="237">
        <v>6</v>
      </c>
      <c r="AB42" s="237">
        <v>2</v>
      </c>
      <c r="AC42" s="237">
        <v>8</v>
      </c>
      <c r="AD42" s="237">
        <v>18</v>
      </c>
    </row>
    <row r="43" spans="1:30" s="40" customFormat="1" ht="15.5" x14ac:dyDescent="0.35">
      <c r="A43" s="39" t="s">
        <v>24</v>
      </c>
      <c r="B43" s="98">
        <f t="shared" ref="B43" si="23">SUM(B44:B47)</f>
        <v>342</v>
      </c>
      <c r="C43" s="129">
        <f>SUM(C44:C47)</f>
        <v>386</v>
      </c>
      <c r="D43" s="129">
        <f>SUM(D44:D47)</f>
        <v>342</v>
      </c>
      <c r="E43" s="129">
        <f t="shared" ref="E43:AC43" si="24">SUM(E44:E47)</f>
        <v>131</v>
      </c>
      <c r="F43" s="129">
        <f t="shared" si="24"/>
        <v>154</v>
      </c>
      <c r="G43" s="129">
        <f t="shared" si="24"/>
        <v>187</v>
      </c>
      <c r="H43" s="129">
        <f t="shared" si="24"/>
        <v>115</v>
      </c>
      <c r="I43" s="129">
        <f t="shared" si="24"/>
        <v>142</v>
      </c>
      <c r="J43" s="129">
        <f t="shared" si="24"/>
        <v>87</v>
      </c>
      <c r="K43" s="129">
        <f t="shared" si="24"/>
        <v>60</v>
      </c>
      <c r="L43" s="129">
        <f t="shared" si="24"/>
        <v>53</v>
      </c>
      <c r="M43" s="129">
        <f t="shared" si="24"/>
        <v>69</v>
      </c>
      <c r="N43" s="129">
        <f t="shared" si="24"/>
        <v>54</v>
      </c>
      <c r="O43" s="129">
        <f t="shared" si="24"/>
        <v>44</v>
      </c>
      <c r="P43" s="129">
        <f t="shared" si="24"/>
        <v>50</v>
      </c>
      <c r="Q43" s="129">
        <f t="shared" si="24"/>
        <v>0</v>
      </c>
      <c r="R43" s="129">
        <f t="shared" si="24"/>
        <v>0</v>
      </c>
      <c r="S43" s="220">
        <f t="shared" si="24"/>
        <v>50</v>
      </c>
      <c r="T43" s="238">
        <f>SUM(T44:T47)</f>
        <v>1</v>
      </c>
      <c r="U43" s="153">
        <f t="shared" si="24"/>
        <v>0</v>
      </c>
      <c r="V43" s="129">
        <f t="shared" si="24"/>
        <v>0</v>
      </c>
      <c r="W43" s="129">
        <f t="shared" si="24"/>
        <v>0</v>
      </c>
      <c r="X43" s="220">
        <f t="shared" si="24"/>
        <v>50</v>
      </c>
      <c r="Y43" s="98">
        <f t="shared" si="24"/>
        <v>0</v>
      </c>
      <c r="Z43" s="250">
        <f t="shared" si="24"/>
        <v>50</v>
      </c>
      <c r="AA43" s="238">
        <f t="shared" si="24"/>
        <v>100</v>
      </c>
      <c r="AB43" s="238">
        <f t="shared" si="24"/>
        <v>18</v>
      </c>
      <c r="AC43" s="238">
        <f t="shared" si="24"/>
        <v>19</v>
      </c>
      <c r="AD43" s="238">
        <f t="shared" ref="AD43" si="25">AD44+AD45</f>
        <v>50</v>
      </c>
    </row>
    <row r="44" spans="1:30" s="34" customFormat="1" x14ac:dyDescent="0.35">
      <c r="A44" s="149" t="s">
        <v>96</v>
      </c>
      <c r="B44" s="89">
        <v>342</v>
      </c>
      <c r="C44" s="41">
        <v>374</v>
      </c>
      <c r="D44" s="93">
        <v>306</v>
      </c>
      <c r="E44" s="89">
        <v>131</v>
      </c>
      <c r="F44" s="41">
        <v>142</v>
      </c>
      <c r="G44" s="93">
        <v>175</v>
      </c>
      <c r="H44" s="89">
        <v>115</v>
      </c>
      <c r="I44" s="41">
        <v>132</v>
      </c>
      <c r="J44" s="93">
        <v>78</v>
      </c>
      <c r="K44" s="89">
        <v>60</v>
      </c>
      <c r="L44" s="41">
        <v>49</v>
      </c>
      <c r="M44" s="93">
        <v>62</v>
      </c>
      <c r="N44" s="89">
        <v>54</v>
      </c>
      <c r="O44" s="41">
        <v>42</v>
      </c>
      <c r="P44" s="107">
        <v>49</v>
      </c>
      <c r="Q44" s="99"/>
      <c r="R44" s="100"/>
      <c r="S44" s="221">
        <f>P44-Q44-R44</f>
        <v>49</v>
      </c>
      <c r="T44" s="239">
        <v>1</v>
      </c>
      <c r="U44" s="226"/>
      <c r="V44" s="146"/>
      <c r="W44" s="146"/>
      <c r="X44" s="243">
        <f>S44+U44+V44+W44</f>
        <v>49</v>
      </c>
      <c r="Y44" s="145"/>
      <c r="Z44" s="147">
        <f>X44+Y44</f>
        <v>49</v>
      </c>
      <c r="AA44" s="253">
        <v>97</v>
      </c>
      <c r="AB44" s="253">
        <v>16</v>
      </c>
      <c r="AC44" s="253">
        <v>13</v>
      </c>
      <c r="AD44" s="260">
        <v>50</v>
      </c>
    </row>
    <row r="45" spans="1:30" s="34" customFormat="1" x14ac:dyDescent="0.35">
      <c r="A45" s="88" t="s">
        <v>70</v>
      </c>
      <c r="B45" s="89">
        <v>0</v>
      </c>
      <c r="C45" s="41">
        <v>4</v>
      </c>
      <c r="D45" s="93">
        <v>13</v>
      </c>
      <c r="E45" s="89">
        <v>0</v>
      </c>
      <c r="F45" s="41">
        <v>4</v>
      </c>
      <c r="G45" s="93">
        <v>3</v>
      </c>
      <c r="H45" s="89">
        <v>0</v>
      </c>
      <c r="I45" s="41">
        <v>4</v>
      </c>
      <c r="J45" s="93">
        <v>3</v>
      </c>
      <c r="K45" s="89">
        <v>0</v>
      </c>
      <c r="L45" s="41">
        <v>3</v>
      </c>
      <c r="M45" s="93">
        <v>2</v>
      </c>
      <c r="N45" s="89">
        <v>0</v>
      </c>
      <c r="O45" s="41">
        <v>1</v>
      </c>
      <c r="P45" s="107">
        <v>0</v>
      </c>
      <c r="Q45" s="99"/>
      <c r="R45" s="100"/>
      <c r="S45" s="221">
        <f>P45-Q45-R45</f>
        <v>0</v>
      </c>
      <c r="T45" s="239"/>
      <c r="U45" s="226"/>
      <c r="V45" s="146"/>
      <c r="W45" s="146"/>
      <c r="X45" s="243">
        <f t="shared" ref="X45:X47" si="26">S45+U45+V45+W45</f>
        <v>0</v>
      </c>
      <c r="Y45" s="145"/>
      <c r="Z45" s="147">
        <f t="shared" ref="Z45:Z47" si="27">X45+Y45</f>
        <v>0</v>
      </c>
      <c r="AA45" s="253"/>
      <c r="AB45" s="253">
        <v>1</v>
      </c>
      <c r="AC45" s="253">
        <v>2</v>
      </c>
      <c r="AD45" s="261">
        <v>0</v>
      </c>
    </row>
    <row r="46" spans="1:30" s="34" customFormat="1" x14ac:dyDescent="0.35">
      <c r="A46" s="88" t="s">
        <v>71</v>
      </c>
      <c r="B46" s="89">
        <v>0</v>
      </c>
      <c r="C46" s="41">
        <v>4</v>
      </c>
      <c r="D46" s="93">
        <v>10</v>
      </c>
      <c r="E46" s="89">
        <v>0</v>
      </c>
      <c r="F46" s="41">
        <v>4</v>
      </c>
      <c r="G46" s="93">
        <v>1</v>
      </c>
      <c r="H46" s="89">
        <v>0</v>
      </c>
      <c r="I46" s="41">
        <v>2</v>
      </c>
      <c r="J46" s="93">
        <v>1</v>
      </c>
      <c r="K46" s="89">
        <v>0</v>
      </c>
      <c r="L46" s="41">
        <v>0</v>
      </c>
      <c r="M46" s="93">
        <v>1</v>
      </c>
      <c r="N46" s="89">
        <v>0</v>
      </c>
      <c r="O46" s="41">
        <v>0</v>
      </c>
      <c r="P46" s="107">
        <v>0</v>
      </c>
      <c r="Q46" s="99"/>
      <c r="R46" s="100"/>
      <c r="S46" s="221">
        <f>P46-Q46-R46</f>
        <v>0</v>
      </c>
      <c r="T46" s="239"/>
      <c r="U46" s="226"/>
      <c r="V46" s="146"/>
      <c r="W46" s="146"/>
      <c r="X46" s="243">
        <f t="shared" si="26"/>
        <v>0</v>
      </c>
      <c r="Y46" s="145"/>
      <c r="Z46" s="147">
        <f t="shared" si="27"/>
        <v>0</v>
      </c>
      <c r="AA46" s="253"/>
      <c r="AB46" s="253"/>
      <c r="AC46" s="253">
        <v>1</v>
      </c>
      <c r="AD46" s="261">
        <v>0</v>
      </c>
    </row>
    <row r="47" spans="1:30" s="34" customFormat="1" ht="15" thickBot="1" x14ac:dyDescent="0.4">
      <c r="A47" s="88" t="s">
        <v>72</v>
      </c>
      <c r="B47" s="89">
        <v>0</v>
      </c>
      <c r="C47" s="41">
        <v>4</v>
      </c>
      <c r="D47" s="93">
        <v>13</v>
      </c>
      <c r="E47" s="89">
        <v>0</v>
      </c>
      <c r="F47" s="41">
        <v>4</v>
      </c>
      <c r="G47" s="93">
        <v>8</v>
      </c>
      <c r="H47" s="89">
        <v>0</v>
      </c>
      <c r="I47" s="41">
        <v>4</v>
      </c>
      <c r="J47" s="93">
        <v>5</v>
      </c>
      <c r="K47" s="89">
        <v>0</v>
      </c>
      <c r="L47" s="41">
        <v>1</v>
      </c>
      <c r="M47" s="93">
        <v>4</v>
      </c>
      <c r="N47" s="89">
        <v>0</v>
      </c>
      <c r="O47" s="41">
        <v>1</v>
      </c>
      <c r="P47" s="113">
        <v>1</v>
      </c>
      <c r="Q47" s="101"/>
      <c r="R47" s="102"/>
      <c r="S47" s="221">
        <f>P47-Q47-R47</f>
        <v>1</v>
      </c>
      <c r="T47" s="240"/>
      <c r="U47" s="226"/>
      <c r="V47" s="146"/>
      <c r="W47" s="146"/>
      <c r="X47" s="243">
        <f t="shared" si="26"/>
        <v>1</v>
      </c>
      <c r="Y47" s="145"/>
      <c r="Z47" s="147">
        <f t="shared" si="27"/>
        <v>1</v>
      </c>
      <c r="AA47" s="253">
        <v>3</v>
      </c>
      <c r="AB47" s="253">
        <v>1</v>
      </c>
      <c r="AC47" s="253">
        <v>3</v>
      </c>
      <c r="AD47" s="261">
        <v>0</v>
      </c>
    </row>
    <row r="48" spans="1:30" ht="15" thickBot="1" x14ac:dyDescent="0.4">
      <c r="A48" s="42" t="s">
        <v>25</v>
      </c>
      <c r="B48" s="43">
        <f t="shared" ref="B48:P48" si="28">B6+B13+B21+B34+B39+B42+B43</f>
        <v>1788</v>
      </c>
      <c r="C48" s="130">
        <f t="shared" si="28"/>
        <v>1740</v>
      </c>
      <c r="D48" s="130">
        <f t="shared" si="28"/>
        <v>1354</v>
      </c>
      <c r="E48" s="43">
        <f t="shared" si="28"/>
        <v>437</v>
      </c>
      <c r="F48" s="130">
        <f t="shared" si="28"/>
        <v>604</v>
      </c>
      <c r="G48" s="130">
        <f t="shared" si="28"/>
        <v>610</v>
      </c>
      <c r="H48" s="43">
        <f t="shared" si="28"/>
        <v>396</v>
      </c>
      <c r="I48" s="130">
        <f t="shared" si="28"/>
        <v>565</v>
      </c>
      <c r="J48" s="130">
        <f t="shared" si="28"/>
        <v>469</v>
      </c>
      <c r="K48" s="43">
        <f t="shared" si="28"/>
        <v>322</v>
      </c>
      <c r="L48" s="130">
        <f t="shared" si="28"/>
        <v>396</v>
      </c>
      <c r="M48" s="130">
        <f t="shared" si="28"/>
        <v>402</v>
      </c>
      <c r="N48" s="43">
        <f t="shared" si="28"/>
        <v>228</v>
      </c>
      <c r="O48" s="130">
        <f t="shared" si="28"/>
        <v>279</v>
      </c>
      <c r="P48" s="130">
        <f t="shared" si="28"/>
        <v>266</v>
      </c>
      <c r="Q48" s="103">
        <f>Q43+Q42+Q39+Q34+Q21+Q13+Q6</f>
        <v>13</v>
      </c>
      <c r="R48" s="103">
        <f>R43+R42+R39+R34+R21+R13+R6</f>
        <v>4</v>
      </c>
      <c r="S48" s="222">
        <f>S43+S42+S39+S34+S21+S13+S6</f>
        <v>249</v>
      </c>
      <c r="T48" s="241">
        <f>T43+T42+T39+T34+T21+T13+T6</f>
        <v>2</v>
      </c>
      <c r="U48" s="154">
        <f t="shared" ref="U48:AC48" si="29">U6+U13+U21+U34+U39+U42+U43</f>
        <v>0</v>
      </c>
      <c r="V48" s="130">
        <f t="shared" si="29"/>
        <v>0</v>
      </c>
      <c r="W48" s="130">
        <f t="shared" si="29"/>
        <v>0</v>
      </c>
      <c r="X48" s="244">
        <f t="shared" si="29"/>
        <v>249</v>
      </c>
      <c r="Y48" s="43">
        <f t="shared" si="29"/>
        <v>0</v>
      </c>
      <c r="Z48" s="251">
        <f t="shared" si="29"/>
        <v>249</v>
      </c>
      <c r="AA48" s="42">
        <f t="shared" si="29"/>
        <v>141</v>
      </c>
      <c r="AB48" s="42">
        <f t="shared" si="29"/>
        <v>67</v>
      </c>
      <c r="AC48" s="42">
        <f t="shared" si="29"/>
        <v>139</v>
      </c>
      <c r="AD48" s="42">
        <f t="shared" ref="AD48" si="30">AD6+AD13+AD21+AD34+AD39+AD42+AD43</f>
        <v>290</v>
      </c>
    </row>
    <row r="49" spans="1:14" x14ac:dyDescent="0.35">
      <c r="A49" s="44" t="s">
        <v>73</v>
      </c>
      <c r="B49" s="44"/>
      <c r="C49" s="44"/>
      <c r="D49" s="44"/>
      <c r="E49" s="45"/>
      <c r="F49" s="45"/>
      <c r="G49" s="45"/>
    </row>
    <row r="50" spans="1:14" x14ac:dyDescent="0.35">
      <c r="A50" s="44" t="s">
        <v>76</v>
      </c>
      <c r="B50" s="44"/>
      <c r="C50" s="44"/>
      <c r="D50" s="44"/>
      <c r="E50" s="45"/>
      <c r="F50" s="45"/>
      <c r="G50" s="45"/>
      <c r="N50" s="46"/>
    </row>
    <row r="51" spans="1:14" x14ac:dyDescent="0.35">
      <c r="A51" s="47"/>
      <c r="B51" s="47"/>
      <c r="C51" s="47"/>
      <c r="D51" s="47"/>
    </row>
  </sheetData>
  <mergeCells count="22">
    <mergeCell ref="A2:N2"/>
    <mergeCell ref="A3:N3"/>
    <mergeCell ref="A4:A5"/>
    <mergeCell ref="B4:D4"/>
    <mergeCell ref="E4:G4"/>
    <mergeCell ref="H4:J4"/>
    <mergeCell ref="K4:M4"/>
    <mergeCell ref="N4:P4"/>
    <mergeCell ref="Y4:Y5"/>
    <mergeCell ref="AD4:AD5"/>
    <mergeCell ref="Q4:Q5"/>
    <mergeCell ref="R4:R5"/>
    <mergeCell ref="S4:S5"/>
    <mergeCell ref="Z4:Z5"/>
    <mergeCell ref="AA4:AA5"/>
    <mergeCell ref="AB4:AB5"/>
    <mergeCell ref="AC4:AC5"/>
    <mergeCell ref="T4:T5"/>
    <mergeCell ref="U4:U5"/>
    <mergeCell ref="V4:V5"/>
    <mergeCell ref="W4:W5"/>
    <mergeCell ref="X4:X5"/>
  </mergeCell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4"/>
  <sheetViews>
    <sheetView workbookViewId="0">
      <selection activeCell="C5" sqref="C5"/>
    </sheetView>
  </sheetViews>
  <sheetFormatPr baseColWidth="10" defaultRowHeight="12.5" x14ac:dyDescent="0.25"/>
  <cols>
    <col min="2" max="2" width="13" customWidth="1"/>
    <col min="3" max="3" width="16.7265625" customWidth="1"/>
    <col min="4" max="4" width="17" customWidth="1"/>
    <col min="5" max="5" width="17.1796875" customWidth="1"/>
    <col min="6" max="8" width="14.1796875" customWidth="1"/>
    <col min="9" max="9" width="13.1796875" customWidth="1"/>
    <col min="10" max="10" width="12.7265625" customWidth="1"/>
    <col min="11" max="11" width="12.81640625" customWidth="1"/>
    <col min="12" max="12" width="14.7265625" customWidth="1"/>
    <col min="13" max="13" width="9.26953125" customWidth="1"/>
    <col min="14" max="14" width="14.81640625" customWidth="1"/>
    <col min="15" max="15" width="12.1796875" customWidth="1"/>
    <col min="16" max="16" width="15.1796875" customWidth="1"/>
    <col min="17" max="17" width="9.453125" customWidth="1"/>
    <col min="18" max="18" width="16.7265625" customWidth="1"/>
    <col min="19" max="19" width="15.54296875" customWidth="1"/>
    <col min="20" max="20" width="14.26953125" customWidth="1"/>
    <col min="21" max="21" width="15.81640625" customWidth="1"/>
    <col min="22" max="22" width="18" customWidth="1"/>
  </cols>
  <sheetData>
    <row r="1" spans="2:22" ht="47.15" customHeight="1" x14ac:dyDescent="0.25">
      <c r="B1" s="182" t="s">
        <v>77</v>
      </c>
      <c r="C1" s="183" t="s">
        <v>3</v>
      </c>
      <c r="D1" s="183" t="s">
        <v>40</v>
      </c>
      <c r="E1" s="183" t="s">
        <v>4</v>
      </c>
      <c r="F1" s="183" t="s">
        <v>5</v>
      </c>
      <c r="G1" s="163" t="s">
        <v>97</v>
      </c>
      <c r="H1" s="164" t="s">
        <v>98</v>
      </c>
      <c r="I1" s="165" t="s">
        <v>99</v>
      </c>
      <c r="J1" s="183" t="s">
        <v>78</v>
      </c>
      <c r="K1" s="183" t="s">
        <v>79</v>
      </c>
      <c r="L1" s="183" t="s">
        <v>80</v>
      </c>
      <c r="M1" s="184" t="s">
        <v>81</v>
      </c>
      <c r="N1" s="196" t="s">
        <v>82</v>
      </c>
      <c r="O1" s="200" t="s">
        <v>83</v>
      </c>
      <c r="P1" s="196" t="s">
        <v>84</v>
      </c>
      <c r="Q1" s="190" t="s">
        <v>6</v>
      </c>
      <c r="R1" s="183" t="s">
        <v>85</v>
      </c>
      <c r="S1" s="183" t="s">
        <v>86</v>
      </c>
      <c r="T1" s="183" t="s">
        <v>87</v>
      </c>
      <c r="U1" s="183" t="s">
        <v>48</v>
      </c>
      <c r="V1" s="183" t="s">
        <v>88</v>
      </c>
    </row>
    <row r="2" spans="2:22" ht="14" x14ac:dyDescent="0.3">
      <c r="B2" s="131" t="s">
        <v>41</v>
      </c>
      <c r="C2" s="132">
        <v>406</v>
      </c>
      <c r="D2" s="132">
        <v>151</v>
      </c>
      <c r="E2" s="132">
        <v>130</v>
      </c>
      <c r="F2" s="132">
        <v>116</v>
      </c>
      <c r="G2" s="166">
        <v>61</v>
      </c>
      <c r="H2" s="167">
        <v>14</v>
      </c>
      <c r="I2" s="168">
        <f>G2+H2</f>
        <v>75</v>
      </c>
      <c r="J2" s="132">
        <v>79</v>
      </c>
      <c r="K2" s="132"/>
      <c r="L2" s="132"/>
      <c r="M2" s="185"/>
      <c r="N2" s="168">
        <f>I2+K2+L2+M2</f>
        <v>75</v>
      </c>
      <c r="O2" s="201"/>
      <c r="P2" s="168">
        <f>N2+O2</f>
        <v>75</v>
      </c>
      <c r="Q2" s="191">
        <v>79</v>
      </c>
      <c r="R2" s="132">
        <v>21</v>
      </c>
      <c r="S2" s="132">
        <v>14</v>
      </c>
      <c r="T2" s="132">
        <v>33</v>
      </c>
      <c r="U2" s="133">
        <f t="shared" ref="U2:U7" si="0">I2/F2</f>
        <v>0.64655172413793105</v>
      </c>
      <c r="V2" s="133">
        <f>I2/Q2</f>
        <v>0.94936708860759489</v>
      </c>
    </row>
    <row r="3" spans="2:22" ht="14" x14ac:dyDescent="0.3">
      <c r="B3" s="131" t="s">
        <v>42</v>
      </c>
      <c r="C3" s="132">
        <v>474</v>
      </c>
      <c r="D3" s="132">
        <v>192</v>
      </c>
      <c r="E3" s="132">
        <v>150</v>
      </c>
      <c r="F3" s="132">
        <v>121</v>
      </c>
      <c r="G3" s="166">
        <v>46</v>
      </c>
      <c r="H3" s="167">
        <v>16</v>
      </c>
      <c r="I3" s="168">
        <f t="shared" ref="I3:I13" si="1">G3+H3</f>
        <v>62</v>
      </c>
      <c r="J3" s="132">
        <v>79</v>
      </c>
      <c r="K3" s="132"/>
      <c r="L3" s="132"/>
      <c r="M3" s="185"/>
      <c r="N3" s="168">
        <f>I3+K3+L3+M3</f>
        <v>62</v>
      </c>
      <c r="O3" s="201"/>
      <c r="P3" s="168">
        <f>N3+O3</f>
        <v>62</v>
      </c>
      <c r="Q3" s="191">
        <v>79</v>
      </c>
      <c r="R3" s="132">
        <v>42</v>
      </c>
      <c r="S3" s="132">
        <v>29</v>
      </c>
      <c r="T3" s="132">
        <v>58</v>
      </c>
      <c r="U3" s="133">
        <f t="shared" si="0"/>
        <v>0.51239669421487599</v>
      </c>
      <c r="V3" s="133">
        <f t="shared" ref="V3:V7" si="2">I3/Q3</f>
        <v>0.78481012658227844</v>
      </c>
    </row>
    <row r="4" spans="2:22" ht="14" x14ac:dyDescent="0.3">
      <c r="B4" s="131" t="s">
        <v>89</v>
      </c>
      <c r="C4" s="132">
        <v>273</v>
      </c>
      <c r="D4" s="132">
        <v>152</v>
      </c>
      <c r="E4" s="132">
        <v>101</v>
      </c>
      <c r="F4" s="132">
        <v>89</v>
      </c>
      <c r="G4" s="166">
        <v>49</v>
      </c>
      <c r="H4" s="167">
        <v>12</v>
      </c>
      <c r="I4" s="168">
        <f t="shared" si="1"/>
        <v>61</v>
      </c>
      <c r="J4" s="132">
        <v>79</v>
      </c>
      <c r="K4" s="132"/>
      <c r="L4" s="132"/>
      <c r="M4" s="185"/>
      <c r="N4" s="168">
        <f>I4+K4+L4+M4</f>
        <v>61</v>
      </c>
      <c r="O4" s="201"/>
      <c r="P4" s="168">
        <f>N4+O4</f>
        <v>61</v>
      </c>
      <c r="Q4" s="191">
        <v>79</v>
      </c>
      <c r="R4" s="132">
        <v>51</v>
      </c>
      <c r="S4" s="132">
        <v>12</v>
      </c>
      <c r="T4" s="132">
        <v>26</v>
      </c>
      <c r="U4" s="133">
        <f t="shared" si="0"/>
        <v>0.6853932584269663</v>
      </c>
      <c r="V4" s="133">
        <f t="shared" si="2"/>
        <v>0.77215189873417722</v>
      </c>
    </row>
    <row r="5" spans="2:22" ht="14" x14ac:dyDescent="0.3">
      <c r="B5" s="131" t="s">
        <v>90</v>
      </c>
      <c r="C5" s="132">
        <v>101</v>
      </c>
      <c r="D5" s="132">
        <v>46</v>
      </c>
      <c r="E5" s="132">
        <v>34</v>
      </c>
      <c r="F5" s="132">
        <v>31</v>
      </c>
      <c r="G5" s="166">
        <v>16</v>
      </c>
      <c r="H5" s="169">
        <v>0</v>
      </c>
      <c r="I5" s="168">
        <f t="shared" si="1"/>
        <v>16</v>
      </c>
      <c r="J5" s="132">
        <v>23</v>
      </c>
      <c r="K5" s="132"/>
      <c r="L5" s="132"/>
      <c r="M5" s="185"/>
      <c r="N5" s="168">
        <f>I5+K5+L5+M5</f>
        <v>16</v>
      </c>
      <c r="O5" s="201"/>
      <c r="P5" s="168">
        <f>N5+O5</f>
        <v>16</v>
      </c>
      <c r="Q5" s="191">
        <v>23</v>
      </c>
      <c r="R5" s="132">
        <v>12</v>
      </c>
      <c r="S5" s="132">
        <v>3</v>
      </c>
      <c r="T5" s="132">
        <v>12</v>
      </c>
      <c r="U5" s="133">
        <f t="shared" si="0"/>
        <v>0.5161290322580645</v>
      </c>
      <c r="V5" s="133">
        <f t="shared" si="2"/>
        <v>0.69565217391304346</v>
      </c>
    </row>
    <row r="6" spans="2:22" ht="14.5" thickBot="1" x14ac:dyDescent="0.35">
      <c r="B6" s="134" t="s">
        <v>91</v>
      </c>
      <c r="C6" s="135">
        <v>9</v>
      </c>
      <c r="D6" s="135">
        <v>9</v>
      </c>
      <c r="E6" s="135">
        <v>9</v>
      </c>
      <c r="F6" s="135">
        <v>9</v>
      </c>
      <c r="G6" s="170">
        <v>3</v>
      </c>
      <c r="H6" s="171">
        <v>2</v>
      </c>
      <c r="I6" s="172">
        <f t="shared" si="1"/>
        <v>5</v>
      </c>
      <c r="J6" s="135">
        <v>5</v>
      </c>
      <c r="K6" s="135"/>
      <c r="L6" s="135"/>
      <c r="M6" s="186"/>
      <c r="N6" s="172">
        <f>I6+K6+L6+M6</f>
        <v>5</v>
      </c>
      <c r="O6" s="202"/>
      <c r="P6" s="172">
        <f>N6+O6</f>
        <v>5</v>
      </c>
      <c r="Q6" s="192">
        <v>5</v>
      </c>
      <c r="R6" s="135"/>
      <c r="S6" s="135"/>
      <c r="T6" s="135">
        <v>4</v>
      </c>
      <c r="U6" s="155">
        <f t="shared" si="0"/>
        <v>0.55555555555555558</v>
      </c>
      <c r="V6" s="155">
        <f t="shared" si="2"/>
        <v>1</v>
      </c>
    </row>
    <row r="7" spans="2:22" ht="14.5" thickBot="1" x14ac:dyDescent="0.35">
      <c r="B7" s="159" t="s">
        <v>46</v>
      </c>
      <c r="C7" s="160">
        <f>SUM(C8:C13)</f>
        <v>91</v>
      </c>
      <c r="D7" s="160">
        <f>SUM(D8:D13)</f>
        <v>60</v>
      </c>
      <c r="E7" s="160">
        <f>SUM(E8:E13)</f>
        <v>45</v>
      </c>
      <c r="F7" s="160">
        <f>SUM(F8:F13)</f>
        <v>36</v>
      </c>
      <c r="G7" s="173">
        <f>SUM(G8:G13)</f>
        <v>25</v>
      </c>
      <c r="H7" s="174">
        <f t="shared" ref="H7:I7" si="3">SUM(H8:H13)</f>
        <v>5</v>
      </c>
      <c r="I7" s="175">
        <f t="shared" si="3"/>
        <v>30</v>
      </c>
      <c r="J7" s="160">
        <v>25</v>
      </c>
      <c r="K7" s="160">
        <f t="shared" ref="K7:T7" si="4">SUM(K8:K13)</f>
        <v>0</v>
      </c>
      <c r="L7" s="160">
        <f t="shared" si="4"/>
        <v>0</v>
      </c>
      <c r="M7" s="187">
        <f t="shared" si="4"/>
        <v>0</v>
      </c>
      <c r="N7" s="197">
        <f t="shared" si="4"/>
        <v>30</v>
      </c>
      <c r="O7" s="203">
        <f t="shared" si="4"/>
        <v>0</v>
      </c>
      <c r="P7" s="197">
        <f t="shared" si="4"/>
        <v>30</v>
      </c>
      <c r="Q7" s="193">
        <v>25</v>
      </c>
      <c r="R7" s="160">
        <f t="shared" si="4"/>
        <v>4</v>
      </c>
      <c r="S7" s="160">
        <f t="shared" si="4"/>
        <v>9</v>
      </c>
      <c r="T7" s="160">
        <f t="shared" si="4"/>
        <v>6</v>
      </c>
      <c r="U7" s="161">
        <f t="shared" si="0"/>
        <v>0.83333333333333337</v>
      </c>
      <c r="V7" s="162">
        <f t="shared" si="2"/>
        <v>1.2</v>
      </c>
    </row>
    <row r="8" spans="2:22" ht="15.5" x14ac:dyDescent="0.35">
      <c r="B8" s="156" t="s">
        <v>41</v>
      </c>
      <c r="C8" s="157">
        <v>12</v>
      </c>
      <c r="D8" s="157">
        <v>12</v>
      </c>
      <c r="E8" s="157">
        <v>9</v>
      </c>
      <c r="F8" s="157">
        <v>9</v>
      </c>
      <c r="G8" s="176">
        <v>5</v>
      </c>
      <c r="H8" s="177">
        <v>2</v>
      </c>
      <c r="I8" s="178">
        <f t="shared" si="1"/>
        <v>7</v>
      </c>
      <c r="J8" s="157"/>
      <c r="K8" s="157"/>
      <c r="L8" s="157"/>
      <c r="M8" s="188"/>
      <c r="N8" s="198">
        <f t="shared" ref="N8:N13" si="5">I8+K8+L8+M8</f>
        <v>7</v>
      </c>
      <c r="O8" s="204"/>
      <c r="P8" s="198">
        <f t="shared" ref="P8:P13" si="6">N8+O8</f>
        <v>7</v>
      </c>
      <c r="Q8" s="194"/>
      <c r="R8" s="157"/>
      <c r="S8" s="157"/>
      <c r="T8" s="157">
        <v>2</v>
      </c>
      <c r="U8" s="158"/>
      <c r="V8" s="158"/>
    </row>
    <row r="9" spans="2:22" ht="15.5" x14ac:dyDescent="0.35">
      <c r="B9" s="136" t="s">
        <v>42</v>
      </c>
      <c r="C9" s="135">
        <v>11</v>
      </c>
      <c r="D9" s="135">
        <v>11</v>
      </c>
      <c r="E9" s="135">
        <v>8</v>
      </c>
      <c r="F9" s="135">
        <v>8</v>
      </c>
      <c r="G9" s="166">
        <v>4</v>
      </c>
      <c r="H9" s="167">
        <v>2</v>
      </c>
      <c r="I9" s="168">
        <f t="shared" si="1"/>
        <v>6</v>
      </c>
      <c r="J9" s="135"/>
      <c r="K9" s="135"/>
      <c r="L9" s="135"/>
      <c r="M9" s="186"/>
      <c r="N9" s="172">
        <f t="shared" si="5"/>
        <v>6</v>
      </c>
      <c r="O9" s="202"/>
      <c r="P9" s="172">
        <f t="shared" si="6"/>
        <v>6</v>
      </c>
      <c r="Q9" s="192"/>
      <c r="R9" s="135"/>
      <c r="S9" s="135"/>
      <c r="T9" s="135">
        <v>2</v>
      </c>
      <c r="U9" s="133"/>
      <c r="V9" s="133"/>
    </row>
    <row r="10" spans="2:22" ht="15.5" x14ac:dyDescent="0.35">
      <c r="B10" s="136" t="s">
        <v>89</v>
      </c>
      <c r="C10" s="135">
        <v>9</v>
      </c>
      <c r="D10" s="135">
        <v>9</v>
      </c>
      <c r="E10" s="135">
        <v>4</v>
      </c>
      <c r="F10" s="135">
        <v>4</v>
      </c>
      <c r="G10" s="166">
        <v>3</v>
      </c>
      <c r="H10" s="167">
        <v>1</v>
      </c>
      <c r="I10" s="168">
        <f t="shared" si="1"/>
        <v>4</v>
      </c>
      <c r="J10" s="135"/>
      <c r="K10" s="135"/>
      <c r="L10" s="135"/>
      <c r="M10" s="186"/>
      <c r="N10" s="172">
        <f t="shared" si="5"/>
        <v>4</v>
      </c>
      <c r="O10" s="202"/>
      <c r="P10" s="172">
        <f t="shared" si="6"/>
        <v>4</v>
      </c>
      <c r="Q10" s="192"/>
      <c r="R10" s="135"/>
      <c r="S10" s="135"/>
      <c r="T10" s="135"/>
      <c r="U10" s="133"/>
      <c r="V10" s="133"/>
    </row>
    <row r="11" spans="2:22" ht="15.5" x14ac:dyDescent="0.35">
      <c r="B11" s="136" t="s">
        <v>90</v>
      </c>
      <c r="C11" s="135">
        <v>16</v>
      </c>
      <c r="D11" s="135">
        <v>15</v>
      </c>
      <c r="E11" s="135">
        <v>15</v>
      </c>
      <c r="F11" s="135">
        <v>15</v>
      </c>
      <c r="G11" s="179">
        <v>13</v>
      </c>
      <c r="H11" s="169">
        <v>0</v>
      </c>
      <c r="I11" s="168">
        <f t="shared" si="1"/>
        <v>13</v>
      </c>
      <c r="J11" s="135"/>
      <c r="K11" s="135"/>
      <c r="L11" s="135"/>
      <c r="M11" s="186"/>
      <c r="N11" s="172">
        <f t="shared" si="5"/>
        <v>13</v>
      </c>
      <c r="O11" s="202"/>
      <c r="P11" s="172">
        <f t="shared" si="6"/>
        <v>13</v>
      </c>
      <c r="Q11" s="192"/>
      <c r="R11" s="135"/>
      <c r="S11" s="135"/>
      <c r="T11" s="135">
        <v>2</v>
      </c>
      <c r="U11" s="133"/>
      <c r="V11" s="133"/>
    </row>
    <row r="12" spans="2:22" ht="15.5" x14ac:dyDescent="0.35">
      <c r="B12" s="136" t="s">
        <v>91</v>
      </c>
      <c r="C12" s="135"/>
      <c r="D12" s="135"/>
      <c r="E12" s="135"/>
      <c r="F12" s="135"/>
      <c r="G12" s="179"/>
      <c r="H12" s="169"/>
      <c r="I12" s="168">
        <f t="shared" si="1"/>
        <v>0</v>
      </c>
      <c r="J12" s="135"/>
      <c r="K12" s="135"/>
      <c r="L12" s="135"/>
      <c r="M12" s="186"/>
      <c r="N12" s="172">
        <f t="shared" si="5"/>
        <v>0</v>
      </c>
      <c r="O12" s="202"/>
      <c r="P12" s="172">
        <f t="shared" si="6"/>
        <v>0</v>
      </c>
      <c r="Q12" s="192"/>
      <c r="R12" s="135"/>
      <c r="S12" s="135"/>
      <c r="T12" s="135"/>
      <c r="U12" s="133"/>
      <c r="V12" s="133"/>
    </row>
    <row r="13" spans="2:22" ht="15.5" x14ac:dyDescent="0.35">
      <c r="B13" s="136" t="s">
        <v>92</v>
      </c>
      <c r="C13" s="135">
        <v>43</v>
      </c>
      <c r="D13" s="135">
        <v>13</v>
      </c>
      <c r="E13" s="135">
        <v>9</v>
      </c>
      <c r="F13" s="135"/>
      <c r="G13" s="180"/>
      <c r="H13" s="181"/>
      <c r="I13" s="172">
        <f t="shared" si="1"/>
        <v>0</v>
      </c>
      <c r="J13" s="135"/>
      <c r="K13" s="135"/>
      <c r="L13" s="135"/>
      <c r="M13" s="186"/>
      <c r="N13" s="172">
        <f t="shared" si="5"/>
        <v>0</v>
      </c>
      <c r="O13" s="202"/>
      <c r="P13" s="172">
        <f t="shared" si="6"/>
        <v>0</v>
      </c>
      <c r="Q13" s="192"/>
      <c r="R13" s="135">
        <v>4</v>
      </c>
      <c r="S13" s="135">
        <v>9</v>
      </c>
      <c r="T13" s="135"/>
      <c r="U13" s="133"/>
      <c r="V13" s="133"/>
    </row>
    <row r="14" spans="2:22" ht="13.5" thickBot="1" x14ac:dyDescent="0.35">
      <c r="B14" s="137" t="s">
        <v>93</v>
      </c>
      <c r="C14" s="138">
        <f>SUM(C2:C7)</f>
        <v>1354</v>
      </c>
      <c r="D14" s="138">
        <f t="shared" ref="D14:J14" si="7">SUM(D2:D7)</f>
        <v>610</v>
      </c>
      <c r="E14" s="138">
        <f t="shared" si="7"/>
        <v>469</v>
      </c>
      <c r="F14" s="138">
        <f t="shared" si="7"/>
        <v>402</v>
      </c>
      <c r="G14" s="138">
        <f t="shared" si="7"/>
        <v>200</v>
      </c>
      <c r="H14" s="138">
        <f t="shared" si="7"/>
        <v>49</v>
      </c>
      <c r="I14" s="138">
        <f t="shared" si="7"/>
        <v>249</v>
      </c>
      <c r="J14" s="138">
        <f t="shared" si="7"/>
        <v>290</v>
      </c>
      <c r="K14" s="138">
        <f t="shared" ref="K14:T14" si="8">SUM(K2:K7)</f>
        <v>0</v>
      </c>
      <c r="L14" s="138">
        <f>SUM(L2:L7)</f>
        <v>0</v>
      </c>
      <c r="M14" s="189">
        <f t="shared" si="8"/>
        <v>0</v>
      </c>
      <c r="N14" s="199">
        <f t="shared" si="8"/>
        <v>249</v>
      </c>
      <c r="O14" s="205">
        <f>SUM(O2:O7)</f>
        <v>0</v>
      </c>
      <c r="P14" s="199">
        <f t="shared" ref="P14" si="9">SUM(P2:P7)</f>
        <v>249</v>
      </c>
      <c r="Q14" s="195">
        <f t="shared" si="8"/>
        <v>290</v>
      </c>
      <c r="R14" s="138">
        <f t="shared" si="8"/>
        <v>130</v>
      </c>
      <c r="S14" s="138">
        <f t="shared" si="8"/>
        <v>67</v>
      </c>
      <c r="T14" s="138">
        <f t="shared" si="8"/>
        <v>139</v>
      </c>
      <c r="U14" s="139">
        <f>I14/F14</f>
        <v>0.61940298507462688</v>
      </c>
      <c r="V14" s="139">
        <f>I14/Q14</f>
        <v>0.85862068965517246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workbookViewId="0">
      <selection activeCell="D29" sqref="D29"/>
    </sheetView>
  </sheetViews>
  <sheetFormatPr baseColWidth="10" defaultColWidth="10.81640625" defaultRowHeight="14.5" x14ac:dyDescent="0.35"/>
  <cols>
    <col min="1" max="1" width="10.81640625" style="2"/>
    <col min="2" max="3" width="10.81640625" style="2" customWidth="1"/>
    <col min="4" max="7" width="10.81640625" style="2"/>
    <col min="8" max="8" width="24.1796875" style="2" customWidth="1"/>
    <col min="9" max="16384" width="10.81640625" style="2"/>
  </cols>
  <sheetData>
    <row r="3" spans="2:8" x14ac:dyDescent="0.35">
      <c r="B3" s="48" t="s">
        <v>27</v>
      </c>
      <c r="C3" s="48" t="s">
        <v>28</v>
      </c>
      <c r="D3" s="48" t="s">
        <v>29</v>
      </c>
      <c r="E3" s="48" t="s">
        <v>30</v>
      </c>
      <c r="F3" s="48" t="s">
        <v>31</v>
      </c>
      <c r="G3" s="48" t="s">
        <v>32</v>
      </c>
      <c r="H3" s="49" t="s">
        <v>33</v>
      </c>
    </row>
    <row r="4" spans="2:8" x14ac:dyDescent="0.35">
      <c r="B4" s="50">
        <v>201560</v>
      </c>
      <c r="C4" s="51">
        <f>'AVANCE MATRÍCULA'!E48</f>
        <v>437</v>
      </c>
      <c r="D4" s="51">
        <f>'AVANCE MATRÍCULA'!H48</f>
        <v>396</v>
      </c>
      <c r="E4" s="51">
        <f>'AVANCE MATRÍCULA'!K48</f>
        <v>322</v>
      </c>
      <c r="F4" s="51">
        <f>'AVANCE MATRÍCULA'!N48</f>
        <v>228</v>
      </c>
      <c r="G4" s="52">
        <f>F4/E4</f>
        <v>0.70807453416149069</v>
      </c>
      <c r="H4" s="90" t="s">
        <v>74</v>
      </c>
    </row>
    <row r="5" spans="2:8" x14ac:dyDescent="0.35">
      <c r="B5" s="50">
        <v>201760</v>
      </c>
      <c r="C5" s="53">
        <f>'AVANCE MATRÍCULA'!G48</f>
        <v>610</v>
      </c>
      <c r="D5" s="53">
        <f>'AVANCE MATRÍCULA'!J48</f>
        <v>469</v>
      </c>
      <c r="E5" s="53">
        <f>'AVANCE MATRÍCULA'!M48</f>
        <v>402</v>
      </c>
      <c r="F5" s="53">
        <f>'AVANCE MATRÍCULA'!P48</f>
        <v>266</v>
      </c>
      <c r="G5" s="52">
        <f>F5/E5</f>
        <v>0.6616915422885572</v>
      </c>
      <c r="H5" s="91" t="s">
        <v>74</v>
      </c>
    </row>
    <row r="6" spans="2:8" x14ac:dyDescent="0.35">
      <c r="B6" s="54" t="s">
        <v>34</v>
      </c>
      <c r="C6" s="55">
        <f>C5-C4</f>
        <v>173</v>
      </c>
      <c r="D6" s="55">
        <f t="shared" ref="D6:G6" si="0">D5-D4</f>
        <v>73</v>
      </c>
      <c r="E6" s="55">
        <f t="shared" si="0"/>
        <v>80</v>
      </c>
      <c r="F6" s="55">
        <f>F5-F4</f>
        <v>38</v>
      </c>
      <c r="G6" s="56">
        <f t="shared" si="0"/>
        <v>-4.6382991872933488E-2</v>
      </c>
      <c r="H6" s="57"/>
    </row>
    <row r="7" spans="2:8" x14ac:dyDescent="0.35">
      <c r="B7" s="58"/>
      <c r="C7" s="59"/>
      <c r="D7" s="59"/>
      <c r="E7" s="59"/>
      <c r="F7" s="59"/>
      <c r="G7" s="59"/>
      <c r="H7" s="57"/>
    </row>
    <row r="8" spans="2:8" x14ac:dyDescent="0.35">
      <c r="B8" s="58"/>
      <c r="C8" s="59"/>
      <c r="D8" s="59"/>
      <c r="E8" s="59"/>
      <c r="F8" s="59"/>
      <c r="G8" s="59"/>
      <c r="H8" s="57"/>
    </row>
    <row r="9" spans="2:8" x14ac:dyDescent="0.35">
      <c r="B9" s="48" t="s">
        <v>27</v>
      </c>
      <c r="C9" s="60" t="s">
        <v>28</v>
      </c>
      <c r="D9" s="60" t="s">
        <v>29</v>
      </c>
      <c r="E9" s="60" t="s">
        <v>30</v>
      </c>
      <c r="F9" s="60" t="s">
        <v>31</v>
      </c>
      <c r="G9" s="60" t="s">
        <v>32</v>
      </c>
      <c r="H9" s="49" t="s">
        <v>33</v>
      </c>
    </row>
    <row r="10" spans="2:8" x14ac:dyDescent="0.35">
      <c r="B10" s="50">
        <v>201660</v>
      </c>
      <c r="C10" s="51">
        <f>'AVANCE MATRÍCULA'!F48</f>
        <v>604</v>
      </c>
      <c r="D10" s="51">
        <f>'AVANCE MATRÍCULA'!I48</f>
        <v>565</v>
      </c>
      <c r="E10" s="51">
        <f>'AVANCE MATRÍCULA'!L48</f>
        <v>396</v>
      </c>
      <c r="F10" s="51">
        <f>'AVANCE MATRÍCULA'!O48</f>
        <v>279</v>
      </c>
      <c r="G10" s="52">
        <f>F10/E10</f>
        <v>0.70454545454545459</v>
      </c>
      <c r="H10" s="90" t="s">
        <v>74</v>
      </c>
    </row>
    <row r="11" spans="2:8" x14ac:dyDescent="0.35">
      <c r="B11" s="50">
        <v>201760</v>
      </c>
      <c r="C11" s="53">
        <f>'AVANCE MATRÍCULA'!G48</f>
        <v>610</v>
      </c>
      <c r="D11" s="53">
        <f>'AVANCE MATRÍCULA'!J48</f>
        <v>469</v>
      </c>
      <c r="E11" s="53">
        <f>'AVANCE MATRÍCULA'!M48</f>
        <v>402</v>
      </c>
      <c r="F11" s="53">
        <f>'AVANCE MATRÍCULA'!P48</f>
        <v>266</v>
      </c>
      <c r="G11" s="52">
        <f>F11/E11</f>
        <v>0.6616915422885572</v>
      </c>
      <c r="H11" s="91" t="s">
        <v>74</v>
      </c>
    </row>
    <row r="12" spans="2:8" x14ac:dyDescent="0.35">
      <c r="B12" s="54" t="s">
        <v>34</v>
      </c>
      <c r="C12" s="55">
        <f t="shared" ref="C12:F12" si="1">C11-C10</f>
        <v>6</v>
      </c>
      <c r="D12" s="55">
        <f t="shared" si="1"/>
        <v>-96</v>
      </c>
      <c r="E12" s="55">
        <f t="shared" si="1"/>
        <v>6</v>
      </c>
      <c r="F12" s="55">
        <f t="shared" si="1"/>
        <v>-13</v>
      </c>
      <c r="G12" s="52">
        <f>G10-G11</f>
        <v>4.2853912256897386E-2</v>
      </c>
      <c r="H12" s="57"/>
    </row>
    <row r="15" spans="2:8" x14ac:dyDescent="0.35">
      <c r="B15"/>
      <c r="C15"/>
      <c r="D15"/>
      <c r="E15"/>
      <c r="F15"/>
      <c r="G15"/>
      <c r="H15"/>
    </row>
    <row r="16" spans="2:8" x14ac:dyDescent="0.35">
      <c r="B16"/>
      <c r="C16"/>
      <c r="D16"/>
      <c r="E16"/>
      <c r="F16"/>
      <c r="G16"/>
      <c r="H16"/>
    </row>
    <row r="17" spans="2:8" x14ac:dyDescent="0.35">
      <c r="B17"/>
      <c r="C17"/>
      <c r="D17"/>
      <c r="E17"/>
      <c r="F17"/>
      <c r="G17"/>
      <c r="H17"/>
    </row>
    <row r="18" spans="2:8" x14ac:dyDescent="0.35">
      <c r="B18"/>
      <c r="C18"/>
      <c r="D18"/>
      <c r="E18"/>
      <c r="F18"/>
      <c r="G18"/>
      <c r="H18"/>
    </row>
    <row r="19" spans="2:8" x14ac:dyDescent="0.35">
      <c r="B19"/>
      <c r="C19"/>
      <c r="D19"/>
      <c r="E19"/>
      <c r="F19"/>
      <c r="G19"/>
      <c r="H19"/>
    </row>
    <row r="20" spans="2:8" x14ac:dyDescent="0.35">
      <c r="B20"/>
      <c r="C20"/>
      <c r="D20"/>
      <c r="E20"/>
      <c r="F20"/>
      <c r="G20"/>
      <c r="H20"/>
    </row>
    <row r="21" spans="2:8" x14ac:dyDescent="0.35">
      <c r="B21"/>
      <c r="C21"/>
      <c r="D21"/>
      <c r="E21"/>
      <c r="F21"/>
      <c r="G21"/>
      <c r="H21"/>
    </row>
    <row r="22" spans="2:8" x14ac:dyDescent="0.35">
      <c r="B22"/>
      <c r="C22"/>
      <c r="D22"/>
      <c r="E22"/>
      <c r="F22"/>
      <c r="G22"/>
      <c r="H22"/>
    </row>
    <row r="23" spans="2:8" x14ac:dyDescent="0.35">
      <c r="B23"/>
      <c r="C23"/>
      <c r="D23"/>
      <c r="E23"/>
      <c r="F23"/>
      <c r="G23"/>
      <c r="H23"/>
    </row>
    <row r="24" spans="2:8" x14ac:dyDescent="0.35">
      <c r="B24"/>
      <c r="C24"/>
      <c r="D24"/>
      <c r="E24"/>
      <c r="F24"/>
      <c r="G24"/>
      <c r="H24"/>
    </row>
    <row r="25" spans="2:8" x14ac:dyDescent="0.35">
      <c r="B25"/>
      <c r="C25"/>
      <c r="D25"/>
      <c r="E25"/>
      <c r="F25"/>
      <c r="G25"/>
      <c r="H25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activeCell="I5" sqref="I5"/>
    </sheetView>
  </sheetViews>
  <sheetFormatPr baseColWidth="10" defaultRowHeight="12.5" x14ac:dyDescent="0.25"/>
  <cols>
    <col min="3" max="3" width="11.1796875" bestFit="1" customWidth="1"/>
    <col min="4" max="5" width="12" bestFit="1" customWidth="1"/>
    <col min="6" max="6" width="10.26953125" bestFit="1" customWidth="1"/>
    <col min="8" max="8" width="13" bestFit="1" customWidth="1"/>
    <col min="10" max="10" width="13" bestFit="1" customWidth="1"/>
    <col min="11" max="11" width="10.81640625" hidden="1" customWidth="1"/>
    <col min="12" max="12" width="11.453125" hidden="1" customWidth="1"/>
    <col min="13" max="15" width="10.81640625" hidden="1" customWidth="1"/>
  </cols>
  <sheetData>
    <row r="1" spans="2:15" s="2" customFormat="1" ht="15.5" x14ac:dyDescent="0.35">
      <c r="K1" s="61"/>
      <c r="L1" s="61"/>
    </row>
    <row r="2" spans="2:15" s="2" customFormat="1" ht="16" thickBot="1" x14ac:dyDescent="0.4">
      <c r="K2" s="61"/>
      <c r="L2" s="61"/>
    </row>
    <row r="3" spans="2:15" s="2" customFormat="1" ht="14.5" x14ac:dyDescent="0.35">
      <c r="B3" s="294" t="s">
        <v>47</v>
      </c>
      <c r="C3" s="295"/>
      <c r="D3" s="295"/>
      <c r="E3" s="295"/>
      <c r="F3" s="295"/>
      <c r="G3" s="295"/>
      <c r="H3" s="296" t="s">
        <v>48</v>
      </c>
      <c r="I3" s="298" t="s">
        <v>6</v>
      </c>
      <c r="J3" s="298" t="s">
        <v>49</v>
      </c>
      <c r="K3" s="300" t="s">
        <v>35</v>
      </c>
      <c r="L3" s="293" t="s">
        <v>36</v>
      </c>
      <c r="M3" s="293" t="s">
        <v>37</v>
      </c>
      <c r="N3" s="293" t="s">
        <v>38</v>
      </c>
      <c r="O3" s="293" t="s">
        <v>39</v>
      </c>
    </row>
    <row r="4" spans="2:15" s="2" customFormat="1" ht="15" customHeight="1" x14ac:dyDescent="0.35">
      <c r="B4" s="62"/>
      <c r="C4" s="63" t="s">
        <v>3</v>
      </c>
      <c r="D4" s="63" t="s">
        <v>40</v>
      </c>
      <c r="E4" s="63" t="s">
        <v>4</v>
      </c>
      <c r="F4" s="63" t="s">
        <v>5</v>
      </c>
      <c r="G4" s="76" t="s">
        <v>26</v>
      </c>
      <c r="H4" s="297"/>
      <c r="I4" s="299"/>
      <c r="J4" s="299"/>
      <c r="K4" s="300"/>
      <c r="L4" s="293"/>
      <c r="M4" s="293"/>
      <c r="N4" s="293"/>
      <c r="O4" s="293"/>
    </row>
    <row r="5" spans="2:15" s="2" customFormat="1" ht="14.15" customHeight="1" x14ac:dyDescent="0.35">
      <c r="B5" s="64" t="s">
        <v>42</v>
      </c>
      <c r="C5" s="65"/>
      <c r="D5" s="65"/>
      <c r="E5" s="65"/>
      <c r="F5" s="65"/>
      <c r="G5" s="65"/>
      <c r="H5" s="77" t="e">
        <f>G5/F5</f>
        <v>#DIV/0!</v>
      </c>
      <c r="I5" s="67"/>
      <c r="J5" s="78" t="e">
        <f>G5/I5</f>
        <v>#DIV/0!</v>
      </c>
      <c r="K5" s="68">
        <v>2</v>
      </c>
      <c r="L5" s="69">
        <v>1</v>
      </c>
      <c r="M5" s="70">
        <f t="shared" ref="M5:M10" si="0">G5-K5-L5</f>
        <v>-3</v>
      </c>
      <c r="N5" s="66" t="e">
        <f>M5-#REF!</f>
        <v>#REF!</v>
      </c>
      <c r="O5" s="71" t="e">
        <f>M5/#REF!</f>
        <v>#REF!</v>
      </c>
    </row>
    <row r="6" spans="2:15" s="2" customFormat="1" ht="15.5" x14ac:dyDescent="0.35">
      <c r="B6" s="64" t="s">
        <v>41</v>
      </c>
      <c r="C6" s="65"/>
      <c r="D6" s="65"/>
      <c r="E6" s="65"/>
      <c r="F6" s="65"/>
      <c r="G6" s="65"/>
      <c r="H6" s="77" t="e">
        <f t="shared" ref="H6:H15" si="1">G6/F6</f>
        <v>#DIV/0!</v>
      </c>
      <c r="I6" s="72"/>
      <c r="J6" s="78" t="e">
        <f t="shared" ref="J6:J15" si="2">G6/I6</f>
        <v>#DIV/0!</v>
      </c>
      <c r="K6" s="68">
        <v>1</v>
      </c>
      <c r="L6" s="69">
        <v>2</v>
      </c>
      <c r="M6" s="70">
        <f t="shared" si="0"/>
        <v>-3</v>
      </c>
      <c r="N6" s="66" t="e">
        <f>M6-#REF!</f>
        <v>#REF!</v>
      </c>
      <c r="O6" s="73" t="e">
        <f>M6/#REF!</f>
        <v>#REF!</v>
      </c>
    </row>
    <row r="7" spans="2:15" s="2" customFormat="1" ht="15.5" x14ac:dyDescent="0.35">
      <c r="B7" s="64" t="s">
        <v>43</v>
      </c>
      <c r="C7" s="65"/>
      <c r="D7" s="65"/>
      <c r="E7" s="65"/>
      <c r="F7" s="65"/>
      <c r="G7" s="65"/>
      <c r="H7" s="77" t="e">
        <f t="shared" si="1"/>
        <v>#DIV/0!</v>
      </c>
      <c r="I7" s="67"/>
      <c r="J7" s="78" t="e">
        <f t="shared" si="2"/>
        <v>#DIV/0!</v>
      </c>
      <c r="K7" s="68">
        <v>4</v>
      </c>
      <c r="L7" s="69">
        <v>0</v>
      </c>
      <c r="M7" s="70">
        <f t="shared" si="0"/>
        <v>-4</v>
      </c>
      <c r="N7" s="66" t="e">
        <f>M7-#REF!</f>
        <v>#REF!</v>
      </c>
      <c r="O7" s="73" t="e">
        <f>M7/#REF!</f>
        <v>#REF!</v>
      </c>
    </row>
    <row r="8" spans="2:15" s="2" customFormat="1" ht="15.5" x14ac:dyDescent="0.35">
      <c r="B8" s="64" t="s">
        <v>44</v>
      </c>
      <c r="C8" s="65"/>
      <c r="D8" s="65"/>
      <c r="E8" s="65"/>
      <c r="F8" s="65"/>
      <c r="G8" s="65"/>
      <c r="H8" s="77" t="e">
        <f t="shared" si="1"/>
        <v>#DIV/0!</v>
      </c>
      <c r="I8" s="72"/>
      <c r="J8" s="78" t="e">
        <f t="shared" si="2"/>
        <v>#DIV/0!</v>
      </c>
      <c r="K8" s="68">
        <v>0</v>
      </c>
      <c r="L8" s="69">
        <v>1</v>
      </c>
      <c r="M8" s="70">
        <f t="shared" si="0"/>
        <v>-1</v>
      </c>
      <c r="N8" s="66" t="e">
        <f>M8-#REF!</f>
        <v>#REF!</v>
      </c>
      <c r="O8" s="73" t="e">
        <f>M8/#REF!</f>
        <v>#REF!</v>
      </c>
    </row>
    <row r="9" spans="2:15" s="2" customFormat="1" ht="15.5" x14ac:dyDescent="0.35">
      <c r="B9" s="64" t="s">
        <v>45</v>
      </c>
      <c r="C9" s="65"/>
      <c r="D9" s="65"/>
      <c r="E9" s="65"/>
      <c r="F9" s="65"/>
      <c r="G9" s="65"/>
      <c r="H9" s="77" t="e">
        <f t="shared" si="1"/>
        <v>#DIV/0!</v>
      </c>
      <c r="I9" s="67"/>
      <c r="J9" s="78" t="e">
        <f t="shared" si="2"/>
        <v>#DIV/0!</v>
      </c>
      <c r="K9" s="68">
        <v>1</v>
      </c>
      <c r="L9" s="69">
        <v>0</v>
      </c>
      <c r="M9" s="70">
        <f t="shared" si="0"/>
        <v>-1</v>
      </c>
      <c r="N9" s="66" t="e">
        <f>M9-#REF!</f>
        <v>#REF!</v>
      </c>
      <c r="O9" s="73" t="e">
        <f>M9/#REF!</f>
        <v>#REF!</v>
      </c>
    </row>
    <row r="10" spans="2:15" s="2" customFormat="1" ht="15.5" x14ac:dyDescent="0.35">
      <c r="B10" s="64" t="s">
        <v>46</v>
      </c>
      <c r="C10" s="65">
        <f>SUM(C11:C15)</f>
        <v>0</v>
      </c>
      <c r="D10" s="65">
        <f t="shared" ref="D10:G10" si="3">SUM(D11:D15)</f>
        <v>0</v>
      </c>
      <c r="E10" s="65">
        <f t="shared" si="3"/>
        <v>0</v>
      </c>
      <c r="F10" s="65">
        <f t="shared" si="3"/>
        <v>0</v>
      </c>
      <c r="G10" s="65">
        <f t="shared" si="3"/>
        <v>0</v>
      </c>
      <c r="H10" s="77" t="e">
        <f t="shared" si="1"/>
        <v>#DIV/0!</v>
      </c>
      <c r="I10" s="67" t="e">
        <f>G10/#REF!</f>
        <v>#REF!</v>
      </c>
      <c r="J10" s="78" t="e">
        <f t="shared" si="2"/>
        <v>#REF!</v>
      </c>
      <c r="K10" s="68">
        <v>0</v>
      </c>
      <c r="L10" s="69">
        <v>0</v>
      </c>
      <c r="M10" s="70">
        <f t="shared" si="0"/>
        <v>0</v>
      </c>
      <c r="N10" s="66" t="e">
        <f>M10-#REF!</f>
        <v>#REF!</v>
      </c>
      <c r="O10" s="71" t="e">
        <f>M10/#REF!</f>
        <v>#REF!</v>
      </c>
    </row>
    <row r="11" spans="2:15" s="2" customFormat="1" ht="15.5" x14ac:dyDescent="0.35">
      <c r="B11" s="82" t="s">
        <v>42</v>
      </c>
      <c r="C11" s="80"/>
      <c r="D11" s="80"/>
      <c r="E11" s="80"/>
      <c r="F11" s="80"/>
      <c r="G11" s="80"/>
      <c r="H11" s="77" t="e">
        <f t="shared" si="1"/>
        <v>#DIV/0!</v>
      </c>
      <c r="I11" s="81"/>
      <c r="J11" s="78" t="e">
        <f t="shared" si="2"/>
        <v>#DIV/0!</v>
      </c>
      <c r="K11" s="68"/>
      <c r="L11" s="69"/>
      <c r="M11" s="70"/>
      <c r="N11" s="66"/>
      <c r="O11" s="71"/>
    </row>
    <row r="12" spans="2:15" s="2" customFormat="1" ht="15.5" x14ac:dyDescent="0.35">
      <c r="B12" s="82" t="s">
        <v>41</v>
      </c>
      <c r="C12" s="80"/>
      <c r="D12" s="80"/>
      <c r="E12" s="80"/>
      <c r="F12" s="80"/>
      <c r="G12" s="80"/>
      <c r="H12" s="77" t="e">
        <f t="shared" si="1"/>
        <v>#DIV/0!</v>
      </c>
      <c r="I12" s="81"/>
      <c r="J12" s="78" t="e">
        <f t="shared" si="2"/>
        <v>#DIV/0!</v>
      </c>
      <c r="K12" s="68"/>
      <c r="L12" s="69"/>
      <c r="M12" s="70"/>
      <c r="N12" s="66"/>
      <c r="O12" s="71"/>
    </row>
    <row r="13" spans="2:15" s="2" customFormat="1" ht="15.5" x14ac:dyDescent="0.35">
      <c r="B13" s="82" t="s">
        <v>43</v>
      </c>
      <c r="C13" s="80"/>
      <c r="D13" s="80"/>
      <c r="E13" s="80"/>
      <c r="F13" s="80"/>
      <c r="G13" s="80"/>
      <c r="H13" s="77" t="e">
        <f t="shared" si="1"/>
        <v>#DIV/0!</v>
      </c>
      <c r="I13" s="81"/>
      <c r="J13" s="78" t="e">
        <f t="shared" si="2"/>
        <v>#DIV/0!</v>
      </c>
      <c r="K13" s="68"/>
      <c r="L13" s="69"/>
      <c r="M13" s="70"/>
      <c r="N13" s="66"/>
      <c r="O13" s="71"/>
    </row>
    <row r="14" spans="2:15" s="2" customFormat="1" ht="15.5" x14ac:dyDescent="0.35">
      <c r="B14" s="82" t="s">
        <v>44</v>
      </c>
      <c r="C14" s="80"/>
      <c r="D14" s="80"/>
      <c r="E14" s="80"/>
      <c r="F14" s="80"/>
      <c r="G14" s="80"/>
      <c r="H14" s="77" t="e">
        <f t="shared" si="1"/>
        <v>#DIV/0!</v>
      </c>
      <c r="I14" s="81"/>
      <c r="J14" s="78" t="e">
        <f t="shared" si="2"/>
        <v>#DIV/0!</v>
      </c>
      <c r="K14" s="68"/>
      <c r="L14" s="69"/>
      <c r="M14" s="70"/>
      <c r="N14" s="66"/>
      <c r="O14" s="71"/>
    </row>
    <row r="15" spans="2:15" s="2" customFormat="1" ht="15.5" x14ac:dyDescent="0.35">
      <c r="B15" s="82" t="s">
        <v>45</v>
      </c>
      <c r="C15" s="80"/>
      <c r="D15" s="80"/>
      <c r="E15" s="80"/>
      <c r="F15" s="80"/>
      <c r="G15" s="80"/>
      <c r="H15" s="77" t="e">
        <f t="shared" si="1"/>
        <v>#DIV/0!</v>
      </c>
      <c r="I15" s="81"/>
      <c r="J15" s="78" t="e">
        <f t="shared" si="2"/>
        <v>#DIV/0!</v>
      </c>
      <c r="K15" s="68"/>
      <c r="L15" s="69"/>
      <c r="M15" s="70"/>
      <c r="N15" s="66"/>
      <c r="O15" s="71"/>
    </row>
    <row r="16" spans="2:15" s="2" customFormat="1" ht="21" customHeight="1" thickBot="1" x14ac:dyDescent="0.4">
      <c r="B16" s="74"/>
      <c r="C16" s="79">
        <f>SUM(C5:C10)</f>
        <v>0</v>
      </c>
      <c r="D16" s="79">
        <f t="shared" ref="D16:G16" si="4">SUM(D5:D10)</f>
        <v>0</v>
      </c>
      <c r="E16" s="79">
        <f t="shared" si="4"/>
        <v>0</v>
      </c>
      <c r="F16" s="79">
        <f t="shared" si="4"/>
        <v>0</v>
      </c>
      <c r="G16" s="79">
        <f t="shared" si="4"/>
        <v>0</v>
      </c>
      <c r="H16" s="77" t="e">
        <f>G16/F16</f>
        <v>#DIV/0!</v>
      </c>
      <c r="I16" s="75" t="e">
        <f>G16/#REF!</f>
        <v>#REF!</v>
      </c>
      <c r="J16" s="78" t="e">
        <f>G16/I16</f>
        <v>#REF!</v>
      </c>
      <c r="K16" s="68">
        <f>SUM(K5:K10)</f>
        <v>8</v>
      </c>
      <c r="L16" s="69">
        <f>SUM(L5:L10)</f>
        <v>4</v>
      </c>
      <c r="M16" s="69">
        <f>SUM(M5:M10)</f>
        <v>-12</v>
      </c>
      <c r="N16" s="66" t="e">
        <f>SUM(N5:N10)</f>
        <v>#REF!</v>
      </c>
      <c r="O16" s="73" t="e">
        <f>M16/#REF!</f>
        <v>#REF!</v>
      </c>
    </row>
    <row r="17" ht="17.149999999999999" customHeight="1" x14ac:dyDescent="0.25"/>
  </sheetData>
  <mergeCells count="9">
    <mergeCell ref="M3:M4"/>
    <mergeCell ref="N3:N4"/>
    <mergeCell ref="O3:O4"/>
    <mergeCell ref="B3:G3"/>
    <mergeCell ref="H3:H4"/>
    <mergeCell ref="I3:I4"/>
    <mergeCell ref="J3:J4"/>
    <mergeCell ref="K3:K4"/>
    <mergeCell ref="L3:L4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AVANCE MATRÍCULA</vt:lpstr>
      <vt:lpstr>COMPARATIVOS ASESORES</vt:lpstr>
      <vt:lpstr>COMPARATIVOS CIERRES</vt:lpstr>
      <vt:lpstr>ASESORES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Margarito Morales de Paz</dc:creator>
  <cp:lastModifiedBy>Elizabeth Félix Acevedo</cp:lastModifiedBy>
  <dcterms:created xsi:type="dcterms:W3CDTF">2015-12-18T19:23:58Z</dcterms:created>
  <dcterms:modified xsi:type="dcterms:W3CDTF">2018-01-17T23:38:48Z</dcterms:modified>
</cp:coreProperties>
</file>