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izabeth.felix\Desktop\"/>
    </mc:Choice>
  </mc:AlternateContent>
  <bookViews>
    <workbookView xWindow="0" yWindow="0" windowWidth="19200" windowHeight="6470" tabRatio="500" firstSheet="12" activeTab="5"/>
  </bookViews>
  <sheets>
    <sheet name="Concentrado de becas." sheetId="1" r:id="rId1"/>
    <sheet name="201810" sheetId="18" r:id="rId2"/>
    <sheet name="Lluvia" sheetId="2" r:id="rId3"/>
    <sheet name="Alicia" sheetId="3" r:id="rId4"/>
    <sheet name="Tavo" sheetId="4" r:id="rId5"/>
    <sheet name="Daniel" sheetId="5" r:id="rId6"/>
    <sheet name="Varios" sheetId="6" r:id="rId7"/>
    <sheet name="Deportes" sheetId="7" r:id="rId8"/>
    <sheet name="Cultura" sheetId="8" r:id="rId9"/>
    <sheet name="INLUSA" sheetId="9" r:id="rId10"/>
    <sheet name="ICAGRA" sheetId="10" r:id="rId11"/>
    <sheet name="BLAISE" sheetId="11" r:id="rId12"/>
    <sheet name="S. COBAO" sheetId="12" r:id="rId13"/>
    <sheet name="Gobierno del Estado" sheetId="13" r:id="rId14"/>
    <sheet name="Casos especiales" sheetId="17" r:id="rId15"/>
  </sheets>
  <definedNames>
    <definedName name="_xlnm._FilterDatabase" localSheetId="1" hidden="1">'201810'!$A$2:$I$2</definedName>
    <definedName name="_xlnm._FilterDatabase" localSheetId="3" hidden="1">Alicia!$2:$2</definedName>
  </definedNames>
  <calcPr calcId="179016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2" l="1"/>
  <c r="H6" i="7"/>
  <c r="H10" i="7"/>
  <c r="H3" i="7"/>
  <c r="H5" i="7"/>
  <c r="H7" i="7"/>
  <c r="H8" i="7"/>
  <c r="H11" i="7"/>
  <c r="H9" i="7"/>
  <c r="H12" i="7"/>
  <c r="H13" i="7"/>
  <c r="B33" i="7"/>
  <c r="B31" i="7"/>
  <c r="B29" i="7"/>
  <c r="B26" i="7"/>
  <c r="H18" i="7"/>
  <c r="H19" i="7"/>
  <c r="H20" i="7"/>
  <c r="H21" i="7"/>
  <c r="H22" i="7"/>
  <c r="B59" i="18"/>
  <c r="B61" i="18"/>
  <c r="B62" i="18"/>
  <c r="B58" i="18"/>
  <c r="B26" i="2"/>
  <c r="B24" i="1"/>
  <c r="B25" i="1"/>
  <c r="B26" i="4"/>
  <c r="B26" i="1"/>
  <c r="B26" i="5"/>
  <c r="B27" i="1"/>
  <c r="B26" i="6"/>
  <c r="B28" i="1"/>
  <c r="B29" i="1"/>
  <c r="B26" i="8"/>
  <c r="B30" i="1"/>
  <c r="B26" i="9"/>
  <c r="B26" i="10"/>
  <c r="B26" i="11"/>
  <c r="B26" i="12"/>
  <c r="B26" i="13"/>
  <c r="B32" i="1"/>
  <c r="B26" i="17"/>
  <c r="B33" i="1"/>
  <c r="B34" i="1"/>
  <c r="E24" i="1"/>
  <c r="E25" i="1"/>
  <c r="B29" i="4"/>
  <c r="E26" i="1"/>
  <c r="B29" i="5"/>
  <c r="E27" i="1"/>
  <c r="B29" i="6"/>
  <c r="E28" i="1"/>
  <c r="E29" i="1"/>
  <c r="B29" i="8"/>
  <c r="E30" i="1"/>
  <c r="B29" i="9"/>
  <c r="B29" i="10"/>
  <c r="B29" i="11"/>
  <c r="B29" i="12"/>
  <c r="B29" i="13"/>
  <c r="E32" i="1"/>
  <c r="B29" i="17"/>
  <c r="E33" i="1"/>
  <c r="E34" i="1"/>
  <c r="B31" i="2"/>
  <c r="D24" i="1"/>
  <c r="B66" i="3"/>
  <c r="D25" i="1"/>
  <c r="B31" i="4"/>
  <c r="D26" i="1"/>
  <c r="B31" i="5"/>
  <c r="D27" i="1"/>
  <c r="B31" i="6"/>
  <c r="D28" i="1"/>
  <c r="D29" i="1"/>
  <c r="B31" i="8"/>
  <c r="D30" i="1"/>
  <c r="B31" i="9"/>
  <c r="B31" i="10"/>
  <c r="B31" i="11"/>
  <c r="B31" i="12"/>
  <c r="B31" i="13"/>
  <c r="D32" i="1"/>
  <c r="B31" i="17"/>
  <c r="D33" i="1"/>
  <c r="D34" i="1"/>
  <c r="B30" i="2"/>
  <c r="C24" i="1"/>
  <c r="C25" i="1"/>
  <c r="B30" i="4"/>
  <c r="C26" i="1"/>
  <c r="B30" i="5"/>
  <c r="C27" i="1"/>
  <c r="B30" i="6"/>
  <c r="C28" i="1"/>
  <c r="B30" i="7"/>
  <c r="C29" i="1"/>
  <c r="B30" i="8"/>
  <c r="C30" i="1"/>
  <c r="B30" i="9"/>
  <c r="B30" i="10"/>
  <c r="B30" i="11"/>
  <c r="B30" i="12"/>
  <c r="B30" i="13"/>
  <c r="C32" i="1"/>
  <c r="B30" i="17"/>
  <c r="C33" i="1"/>
  <c r="C34" i="1"/>
  <c r="B17" i="1"/>
  <c r="B19" i="1"/>
  <c r="H3" i="18"/>
  <c r="H4" i="18"/>
  <c r="H5" i="18"/>
  <c r="H6" i="18"/>
  <c r="H14" i="18"/>
  <c r="H13" i="18"/>
  <c r="B65" i="18"/>
  <c r="B63" i="18"/>
  <c r="H15" i="18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3" i="17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3" i="13"/>
  <c r="H4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3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3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3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H14" i="7"/>
  <c r="H15" i="7"/>
  <c r="H16" i="7"/>
  <c r="H17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3" i="4"/>
  <c r="H7" i="2"/>
  <c r="H8" i="2"/>
  <c r="H9" i="2"/>
  <c r="H10" i="2"/>
  <c r="H11" i="2"/>
  <c r="H12" i="2"/>
  <c r="H14" i="2"/>
  <c r="H15" i="2"/>
  <c r="H16" i="2"/>
  <c r="H17" i="2"/>
  <c r="H3" i="3"/>
  <c r="H7" i="3"/>
  <c r="H8" i="3"/>
  <c r="H9" i="3"/>
  <c r="H11" i="3"/>
  <c r="B33" i="17"/>
  <c r="H34" i="1"/>
  <c r="B33" i="9"/>
  <c r="B33" i="10"/>
  <c r="B33" i="11"/>
  <c r="B33" i="12"/>
  <c r="B33" i="13"/>
  <c r="H33" i="1"/>
  <c r="B33" i="8"/>
  <c r="H31" i="1"/>
  <c r="H30" i="1"/>
  <c r="B33" i="6"/>
  <c r="H29" i="1"/>
  <c r="B33" i="5"/>
  <c r="H28" i="1"/>
  <c r="B33" i="4"/>
  <c r="H27" i="1"/>
  <c r="H26" i="1"/>
  <c r="B33" i="2"/>
  <c r="H25" i="1"/>
  <c r="H35" i="1"/>
  <c r="B39" i="1"/>
  <c r="B38" i="1"/>
  <c r="B37" i="1"/>
  <c r="B27" i="17"/>
  <c r="B27" i="13"/>
  <c r="B27" i="12"/>
  <c r="B27" i="11"/>
  <c r="B27" i="10"/>
  <c r="B27" i="9"/>
  <c r="B27" i="8"/>
  <c r="B27" i="7"/>
  <c r="B27" i="6"/>
  <c r="B27" i="5"/>
  <c r="B27" i="4"/>
  <c r="B27" i="2"/>
  <c r="G14" i="1"/>
</calcChain>
</file>

<file path=xl/sharedStrings.xml><?xml version="1.0" encoding="utf-8"?>
<sst xmlns="http://schemas.openxmlformats.org/spreadsheetml/2006/main" count="959" uniqueCount="329">
  <si>
    <t>PADRINO DE BECAS</t>
  </si>
  <si>
    <t>Total de becas autorizadas 201810</t>
  </si>
  <si>
    <t>Becas a distribuir entre los 34 alumnos inscritos para el 201810</t>
  </si>
  <si>
    <t>Total de becas autorizadas 201860</t>
  </si>
  <si>
    <t>Becas a distribuir entre las áreas que tendrán alguna meta de ventas</t>
  </si>
  <si>
    <t>BECAS AUTORIZADAS</t>
  </si>
  <si>
    <t xml:space="preserve">Convenio COBAO </t>
  </si>
  <si>
    <t>Áreas con meta 201860</t>
  </si>
  <si>
    <t>Becas 
completas</t>
  </si>
  <si>
    <t>Convenios</t>
  </si>
  <si>
    <t xml:space="preserve"> Becas 
completas</t>
  </si>
  <si>
    <t>GSTR, PSIC, INIE, INST</t>
  </si>
  <si>
    <t>2.70</t>
  </si>
  <si>
    <t>Lluvia</t>
  </si>
  <si>
    <t>INLUSA</t>
  </si>
  <si>
    <t xml:space="preserve">Todas las carreras con excpeción de Medicina </t>
  </si>
  <si>
    <t>1.40</t>
  </si>
  <si>
    <t>Alicia</t>
  </si>
  <si>
    <t>ICAGRA</t>
  </si>
  <si>
    <t xml:space="preserve">Medicina </t>
  </si>
  <si>
    <t>1.00</t>
  </si>
  <si>
    <t xml:space="preserve">Tavo Corres </t>
  </si>
  <si>
    <t>BLAISE</t>
  </si>
  <si>
    <t>Nuevo asesor</t>
  </si>
  <si>
    <t xml:space="preserve">S. COBAO </t>
  </si>
  <si>
    <t>Varios</t>
  </si>
  <si>
    <t>Gobierno/Estado</t>
  </si>
  <si>
    <t>Deportes</t>
  </si>
  <si>
    <t>TOTAL</t>
  </si>
  <si>
    <t>Cultura</t>
  </si>
  <si>
    <t>Directores</t>
  </si>
  <si>
    <t xml:space="preserve">Convenios </t>
  </si>
  <si>
    <t>Casos especiales</t>
  </si>
  <si>
    <t>BECAS UTILIZADAS AL MOMENTO</t>
  </si>
  <si>
    <t xml:space="preserve">Areas </t>
  </si>
  <si>
    <t>General</t>
  </si>
  <si>
    <t>Inscritos</t>
  </si>
  <si>
    <t>Apartados</t>
  </si>
  <si>
    <t>Disponibles</t>
  </si>
  <si>
    <t>Areas</t>
  </si>
  <si>
    <t xml:space="preserve">Talonarios </t>
  </si>
  <si>
    <t>Tavo Corres</t>
  </si>
  <si>
    <t>TOTALES</t>
  </si>
  <si>
    <t>Totales</t>
  </si>
  <si>
    <t>Becas Inscritas totales</t>
  </si>
  <si>
    <t xml:space="preserve">Becas disponibles totales </t>
  </si>
  <si>
    <t>Becas apartadas totales</t>
  </si>
  <si>
    <t># BECAS</t>
  </si>
  <si>
    <t>PORCENTAJE
DE BECAS</t>
  </si>
  <si>
    <t>ID</t>
  </si>
  <si>
    <t xml:space="preserve">NOMBRE </t>
  </si>
  <si>
    <t xml:space="preserve">STATUS </t>
  </si>
  <si>
    <t>CARRERA</t>
  </si>
  <si>
    <t>PREPARATORIA</t>
  </si>
  <si>
    <t>TALONARIOS
SORTEO</t>
  </si>
  <si>
    <t>OBSERVACIONES</t>
  </si>
  <si>
    <t>Santiago Casique Irma Ximena</t>
  </si>
  <si>
    <t>Inscrita</t>
  </si>
  <si>
    <t>MERC</t>
  </si>
  <si>
    <t>COBAO 22</t>
  </si>
  <si>
    <t>Pago el viernes 15 de dic ...AGN</t>
  </si>
  <si>
    <t>Escobar García Luis Sebastián</t>
  </si>
  <si>
    <t>ADTU</t>
  </si>
  <si>
    <t>AGN</t>
  </si>
  <si>
    <t>Cruz Altamirano Beatriz Soledad</t>
  </si>
  <si>
    <t>DERE</t>
  </si>
  <si>
    <t>La Salle</t>
  </si>
  <si>
    <t>Garzón Quiroz Silvana</t>
  </si>
  <si>
    <t>COMU</t>
  </si>
  <si>
    <t>Torres Bodet</t>
  </si>
  <si>
    <t>LIR</t>
  </si>
  <si>
    <t>Santiago Regalado Camila</t>
  </si>
  <si>
    <t>COBAO 02</t>
  </si>
  <si>
    <t>Martínez Pérez Sebastián Alberto</t>
  </si>
  <si>
    <t>FICO</t>
  </si>
  <si>
    <t>Abierta</t>
  </si>
  <si>
    <t>Silva González Karla Maleni</t>
  </si>
  <si>
    <t>COBAO 32</t>
  </si>
  <si>
    <t>Eloza Sánchez Frida Lizette</t>
  </si>
  <si>
    <t>CUMBRES</t>
  </si>
  <si>
    <t>Castro Gil José Alfredo</t>
  </si>
  <si>
    <t>San Felipe</t>
  </si>
  <si>
    <t>Barrón Martínez José Arturo</t>
  </si>
  <si>
    <t>PSIC</t>
  </si>
  <si>
    <t>COBAO 06</t>
  </si>
  <si>
    <t>AGN  - Esta en espera de la entrevista con el coordinador de PSIC, sin beca no entra, viene de familia muy humilde, van a vender un terreno para pagar la universidad, está muy interesado, saco 1478 en la PAA</t>
  </si>
  <si>
    <t>Silva Sánchez Ingrid Hassel</t>
  </si>
  <si>
    <t>CONAMAT</t>
  </si>
  <si>
    <t>AGN- Esta muy interesada, falta que me mande papeles de beca</t>
  </si>
  <si>
    <t>Díaz Sánchez Hugo Dosué</t>
  </si>
  <si>
    <t>CECYTE 38</t>
  </si>
  <si>
    <t>AGN - Muy interesado viene mañana 4 por resultados</t>
  </si>
  <si>
    <t>Ruíz Lázaro Edwin Armando</t>
  </si>
  <si>
    <t>Disponible</t>
  </si>
  <si>
    <t>COBAO 04</t>
  </si>
  <si>
    <t>AGN- Viene mañana por resultados, la beca es deportiva</t>
  </si>
  <si>
    <t>Palacios Díaz Ana Elena </t>
  </si>
  <si>
    <t>HUMBOLDT SCHULE</t>
  </si>
  <si>
    <t>OC</t>
  </si>
  <si>
    <t>García Martínez Omar Eduardo</t>
  </si>
  <si>
    <t>URSE</t>
  </si>
  <si>
    <t>García Blas Luis Arturo</t>
  </si>
  <si>
    <t>Benemerito de las americas</t>
  </si>
  <si>
    <t>AGN - Beca militar</t>
  </si>
  <si>
    <t>Ortiz Rangel Juan Carlos</t>
  </si>
  <si>
    <t>Por examinar</t>
  </si>
  <si>
    <t>Ashworth High School</t>
  </si>
  <si>
    <t>LIR - Caso recomendado por el maestro Juan Alberto</t>
  </si>
  <si>
    <t>Hernández García Martha Kinari</t>
  </si>
  <si>
    <t>INAD</t>
  </si>
  <si>
    <t>CBTis 265</t>
  </si>
  <si>
    <t>LIR - aplica examen 3 y 4 de enero</t>
  </si>
  <si>
    <t>López Villalobos Alejandro</t>
  </si>
  <si>
    <t>ADMI</t>
  </si>
  <si>
    <t>IPMA</t>
  </si>
  <si>
    <t>Vásquez Boijseauneau André Guillermo</t>
  </si>
  <si>
    <t>INST</t>
  </si>
  <si>
    <t>IBP</t>
  </si>
  <si>
    <t>LIR- Vino 3 de enero a PSIC, era todo lo que le faltaba, cambio de periodo del 1760</t>
  </si>
  <si>
    <t>Arellano Del Valle Alberto</t>
  </si>
  <si>
    <t>Prospecto</t>
  </si>
  <si>
    <t xml:space="preserve">MERC </t>
  </si>
  <si>
    <t>CBTis 26</t>
  </si>
  <si>
    <t>Bohorquez Rosales Paola</t>
  </si>
  <si>
    <t>C.P.</t>
  </si>
  <si>
    <t>DIND</t>
  </si>
  <si>
    <t>AGN- Pidio cambio de periodo de 1810 a 1860, sigue apareciendo en 1810 porque aún no manda su oficio para pedir el cambio en caja.</t>
  </si>
  <si>
    <t>Cano Mireles Erick</t>
  </si>
  <si>
    <t>P.I.</t>
  </si>
  <si>
    <t>CNCI Puebla</t>
  </si>
  <si>
    <t>AGN- No llego a examen, no lo hemos podido contactar, presento examen para 1760 y reprobo.</t>
  </si>
  <si>
    <t>Pérez Flores Jaime Gustavo</t>
  </si>
  <si>
    <t>Rechazado</t>
  </si>
  <si>
    <t>Ángeles DIego Alan Rolando</t>
  </si>
  <si>
    <t>Reyna Osorio Gerardo Alberto </t>
  </si>
  <si>
    <t xml:space="preserve">Muerto </t>
  </si>
  <si>
    <t>CNCI</t>
  </si>
  <si>
    <t>OC- Pidió beca del 70, cuando le pedí sus documentos para que se metiera a comité rectoral, dijo que ya lo había platicado en familia y no le daban los números. </t>
  </si>
  <si>
    <t>Santibáñez Cruz y Corro Diego </t>
  </si>
  <si>
    <t>GSTR</t>
  </si>
  <si>
    <t>OC- Se le invitó a segunda oportunidad, al principio dijo que sí y después se ehchó pra atras porque estudiará en LaSalle </t>
  </si>
  <si>
    <t>Rodríguez Martínez Karla Ivone</t>
  </si>
  <si>
    <t>Sánchez García Daysi Maciel </t>
  </si>
  <si>
    <t>Bruno Osorio Lazcano</t>
  </si>
  <si>
    <t>V.D.</t>
  </si>
  <si>
    <t>AGN - Esprobable que venga hoy 4 de enero a aplicar todo su proceso</t>
  </si>
  <si>
    <t>Total de becas utilizadas al momento</t>
  </si>
  <si>
    <t xml:space="preserve">Becas autorizadas </t>
  </si>
  <si>
    <t>Apartada</t>
  </si>
  <si>
    <t>Talonarios (Inscritos)</t>
  </si>
  <si>
    <t xml:space="preserve">LLUVIA </t>
  </si>
  <si>
    <t>Sofia Cabrera Bautista</t>
  </si>
  <si>
    <t>INIE</t>
  </si>
  <si>
    <t>Fernando Manuel Valencia Canseco</t>
  </si>
  <si>
    <t>I. San Felipe</t>
  </si>
  <si>
    <t>Daniela Gutiérrez Carbajal</t>
  </si>
  <si>
    <t>PREM</t>
  </si>
  <si>
    <t>Liberati Bianchi Letizia</t>
  </si>
  <si>
    <t>Yehudi Herrera Morales</t>
  </si>
  <si>
    <t>Mildred Anel Girón Rosado</t>
  </si>
  <si>
    <t>INBM</t>
  </si>
  <si>
    <t>COBAO 56</t>
  </si>
  <si>
    <t>Jennifer Flores Nájera</t>
  </si>
  <si>
    <t>San Pablo</t>
  </si>
  <si>
    <t>Doane Nain Morales Nañón</t>
  </si>
  <si>
    <t>DINT</t>
  </si>
  <si>
    <t>Jessica Monserrat Concha Santiago</t>
  </si>
  <si>
    <t>CBTIS 123</t>
  </si>
  <si>
    <t>Itzaana Mariel Santiago Luna</t>
  </si>
  <si>
    <t>NEGI</t>
  </si>
  <si>
    <t>CECYTE P´L 03</t>
  </si>
  <si>
    <t>Alejandro Gabriel Mayoral Anaya</t>
  </si>
  <si>
    <t>MEDI</t>
  </si>
  <si>
    <t>Bernardo Emmanuel López Gómez</t>
  </si>
  <si>
    <t>CECAES</t>
  </si>
  <si>
    <t>Regina Vidrio Abascal</t>
  </si>
  <si>
    <t>Mariana Flores Altamirano</t>
  </si>
  <si>
    <t>DIMU</t>
  </si>
  <si>
    <t>CECYTE 01</t>
  </si>
  <si>
    <t>Sofía Ramírez Audelo</t>
  </si>
  <si>
    <t>Andrea Jiménez Cervantes</t>
  </si>
  <si>
    <t>Cobao 32</t>
  </si>
  <si>
    <t>Alondra Concepción Martínez Vicente</t>
  </si>
  <si>
    <t>Becas autorizadas</t>
  </si>
  <si>
    <t>ALICIA</t>
  </si>
  <si>
    <t>Guzmán Rojas Diego</t>
  </si>
  <si>
    <t>Pago con beca del 50%</t>
  </si>
  <si>
    <t>López Aguilera Anahí Estefanía</t>
  </si>
  <si>
    <t>PREFECO</t>
  </si>
  <si>
    <t>Pago 9 de Febrero</t>
  </si>
  <si>
    <t>Timm Gopar Andrés Federcio</t>
  </si>
  <si>
    <t>Motolinía</t>
  </si>
  <si>
    <t>Pago el 5 de marzo</t>
  </si>
  <si>
    <t>Sibaja Alavéz Valeria</t>
  </si>
  <si>
    <t>Pago el 29 de enero con descuento de beca</t>
  </si>
  <si>
    <t>David Arturo Santos Reyes</t>
  </si>
  <si>
    <t>Federico</t>
  </si>
  <si>
    <t>Prebeca MEDI</t>
  </si>
  <si>
    <t>Baltazar Jiménez Francisco</t>
  </si>
  <si>
    <t>Pago hoy el premédico, para asegurar beca del 40%</t>
  </si>
  <si>
    <t>Alcázar Blas César</t>
  </si>
  <si>
    <t>Pago con con el descuento de su beca y los costos actuales 15/12/17</t>
  </si>
  <si>
    <t>Rojas Gutiérrez Daniela Mitchelle</t>
  </si>
  <si>
    <t>Pago 30 de enero  con beca</t>
  </si>
  <si>
    <t>Nuñez Kobe Jesús Salvador</t>
  </si>
  <si>
    <t>Pago con beca y costos actuales 20/12/17</t>
  </si>
  <si>
    <t>Sánchez Orozco Ana Karla</t>
  </si>
  <si>
    <t>Pago el premédico</t>
  </si>
  <si>
    <t>Robles Prieto Valeria</t>
  </si>
  <si>
    <t>Pago hoy 28 su premédico</t>
  </si>
  <si>
    <t>Pacheco García María de Rayo</t>
  </si>
  <si>
    <t>De Vecchi Chang Agustina Belén</t>
  </si>
  <si>
    <t>Pago en febrero</t>
  </si>
  <si>
    <t>Cuevas Jiménez Adriana Monserrat</t>
  </si>
  <si>
    <t>Beca del 40% el otro 20 esta en la pestaña Alicia, pago el 20 de abril</t>
  </si>
  <si>
    <t>Mendez Antonio Walther Barusch</t>
  </si>
  <si>
    <t>DFIN</t>
  </si>
  <si>
    <t>Pago con beca del 20% el 23 de abril</t>
  </si>
  <si>
    <t>Gómez Cortes Abad</t>
  </si>
  <si>
    <t>Pago con descuento del 50%</t>
  </si>
  <si>
    <t>Hernández Lopez Lena Emilia</t>
  </si>
  <si>
    <t>Marín Domínguez Alejandro</t>
  </si>
  <si>
    <t>Pago con descuento del 50%... tavo abrio la posibilidad de beca pero no tiene promedio, es hijo de un maestro de medicina</t>
  </si>
  <si>
    <t>Matos Carrasquedo Víctor Manuel</t>
  </si>
  <si>
    <t>Pago con descuento del 50% con costos actuales 12/12/17</t>
  </si>
  <si>
    <t>Hernández Labastida Vanessa</t>
  </si>
  <si>
    <t>Rendón López María Fernanda</t>
  </si>
  <si>
    <t>Pago con descuento del 50% con costos actuales 20/12/17</t>
  </si>
  <si>
    <t>Navarro Bolaños Eduardo</t>
  </si>
  <si>
    <t>Mijangos González Alexis Antonio</t>
  </si>
  <si>
    <t>Pago condescuento del 50% ya con la nueva inscripción</t>
  </si>
  <si>
    <t>García Rodríguez Mauricio</t>
  </si>
  <si>
    <t>INMT</t>
  </si>
  <si>
    <t>Pago con descuento del 20%</t>
  </si>
  <si>
    <t>Robles Cernas Job Nahum</t>
  </si>
  <si>
    <t>Silva Ariadna Guadalupe</t>
  </si>
  <si>
    <t>MOTO</t>
  </si>
  <si>
    <t>Salinas Bautista Jorge Xaniisliuu</t>
  </si>
  <si>
    <t>Pago en enero 19</t>
  </si>
  <si>
    <t>Nieto Galán Eduardo Valente</t>
  </si>
  <si>
    <t>Velasco Ramos Daniela Berenice</t>
  </si>
  <si>
    <t>5.25</t>
  </si>
  <si>
    <t xml:space="preserve">                                                                                              </t>
  </si>
  <si>
    <t>TAVO</t>
  </si>
  <si>
    <t>S/N</t>
  </si>
  <si>
    <r>
      <rPr>
        <b/>
        <sz val="12"/>
        <color theme="0"/>
        <rFont val="Calibri"/>
        <family val="2"/>
        <scheme val="minor"/>
      </rPr>
      <t>VARIOS</t>
    </r>
    <r>
      <rPr>
        <sz val="12"/>
        <color theme="0"/>
        <rFont val="Calibri"/>
        <family val="2"/>
        <scheme val="minor"/>
      </rPr>
      <t xml:space="preserve"> </t>
    </r>
  </si>
  <si>
    <t>Martínez Reyes Andrea Marian</t>
  </si>
  <si>
    <t>Int. Mex. Reg.</t>
  </si>
  <si>
    <t>AGV- Pago hoy 30 de enero</t>
  </si>
  <si>
    <t>Ruíz Brera Mariana</t>
  </si>
  <si>
    <t>Inst. Champal</t>
  </si>
  <si>
    <t>AGT- Pago hoy transferencia de Mérida</t>
  </si>
  <si>
    <t>García González Marypaz</t>
  </si>
  <si>
    <t>Antonio de León</t>
  </si>
  <si>
    <t>AGV - Pago 13 de marzo</t>
  </si>
  <si>
    <t>DEPORTES</t>
  </si>
  <si>
    <t>VALERIA SAENZ MIRANDA</t>
  </si>
  <si>
    <t>INSCRITA</t>
  </si>
  <si>
    <t>JESUS ALBERTO LOPEZ RAMOS</t>
  </si>
  <si>
    <t>SEBASTIAN GONZALEZ PASTRANA</t>
  </si>
  <si>
    <t>ULSA</t>
  </si>
  <si>
    <t>JAQUELINE VENTURA AQUINO</t>
  </si>
  <si>
    <t>JOSE MARIA VELASCO RAMIREZ</t>
  </si>
  <si>
    <t>ILCA</t>
  </si>
  <si>
    <t>DIEGO GOMEZ RUIZ</t>
  </si>
  <si>
    <t xml:space="preserve">INSCRITA </t>
  </si>
  <si>
    <t>KEVIN NIÑO PEREZ</t>
  </si>
  <si>
    <t>BENEMERITO DE OAX.</t>
  </si>
  <si>
    <t>DANIELA ESMERALDA</t>
  </si>
  <si>
    <t>COBAO 03</t>
  </si>
  <si>
    <t>INSCRITA PARA ENERO 2019</t>
  </si>
  <si>
    <t>BIANNI MIRON LOPEZ</t>
  </si>
  <si>
    <t>PAUL RICARDO ACEVEDO BENITEZ</t>
  </si>
  <si>
    <t>TORRES BODEL</t>
  </si>
  <si>
    <t>DISHA IANNCE LOPEZ MARTINEZ</t>
  </si>
  <si>
    <t>JULIÁN BAUTISTA SANTIAGO</t>
  </si>
  <si>
    <t>COBAO 01</t>
  </si>
  <si>
    <t>FALTA PAGAR</t>
  </si>
  <si>
    <t>CULTURA</t>
  </si>
  <si>
    <t>Canseco Santos Naxiely Gabriela</t>
  </si>
  <si>
    <t>DERECHO</t>
  </si>
  <si>
    <t>IPANTI</t>
  </si>
  <si>
    <t>Beca cultural. pago el 20/12/17</t>
  </si>
  <si>
    <t>García López Karen</t>
  </si>
  <si>
    <t>Psicología</t>
  </si>
  <si>
    <t>Fabian Merlin Sofía del Carmen</t>
  </si>
  <si>
    <t>Derecho</t>
  </si>
  <si>
    <t>Motolinia</t>
  </si>
  <si>
    <t>Martínez Martínez Gerardo Alí</t>
  </si>
  <si>
    <t>Mercadotecnia</t>
  </si>
  <si>
    <t>COBAO 39</t>
  </si>
  <si>
    <t>Gaspar Cortés Julio Antonio</t>
  </si>
  <si>
    <t>Diseño Multimedia</t>
  </si>
  <si>
    <t>Ramírez López Diana Paola</t>
  </si>
  <si>
    <t>Gómez Vázquez Ana Sofía</t>
  </si>
  <si>
    <t>Se incribiro con el desceunto del 60% de beca con costos actuales 11/12/17</t>
  </si>
  <si>
    <t>Rupiz Ignacio Jehiely Madai</t>
  </si>
  <si>
    <t>Pago hoy 28 de febrero</t>
  </si>
  <si>
    <t>Franco Nava Cristian Alejandro</t>
  </si>
  <si>
    <t>Pago 29 deNoviembre con beca del 20% y costos actuales</t>
  </si>
  <si>
    <t>Hernández Hernández Alain</t>
  </si>
  <si>
    <t>Pago el 30 de noviembre con beca del 20% y costos actuales</t>
  </si>
  <si>
    <t>Hernández Domínguez Amauri Froylan</t>
  </si>
  <si>
    <t>Pago con beca del 50% con costos actuales</t>
  </si>
  <si>
    <t>Bohórquez Rosales Paola</t>
  </si>
  <si>
    <t>Cambio de periodo de  1810</t>
  </si>
  <si>
    <t>Gómez Guzmán Andrea</t>
  </si>
  <si>
    <t>Pago 15 de enero</t>
  </si>
  <si>
    <t>Diana Karen Lezama Rodríguez</t>
  </si>
  <si>
    <t>SISTEMAS COBAO</t>
  </si>
  <si>
    <t>Ricardez Ordaz Isaac Josua</t>
  </si>
  <si>
    <t>PERM</t>
  </si>
  <si>
    <t>Pago el 18 de Dic prom 8.5 AGN</t>
  </si>
  <si>
    <t>Ramos Merino Shaden</t>
  </si>
  <si>
    <t>COBAO 61</t>
  </si>
  <si>
    <t>Pago el 18 de Dic prom 8.8 AGN</t>
  </si>
  <si>
    <t>Girón Rosado Mildred Anel</t>
  </si>
  <si>
    <t>Cobao 56</t>
  </si>
  <si>
    <t>Torres Rojas Celeste Mariana</t>
  </si>
  <si>
    <t>Pago el 15 de Marzo AGN</t>
  </si>
  <si>
    <t>Girón Caballero Irma Dora</t>
  </si>
  <si>
    <t>Pago el 12 de abril AGN</t>
  </si>
  <si>
    <t>GOBIERNO DEL ESTADO</t>
  </si>
  <si>
    <t>Arellanes Ríos Kenia Karina</t>
  </si>
  <si>
    <t>COBAO 34</t>
  </si>
  <si>
    <t>Le cargaron su prmeédico el 13 de Abril</t>
  </si>
  <si>
    <t>CASOS ESPECIALES</t>
  </si>
  <si>
    <t>García Santiago Fernando</t>
  </si>
  <si>
    <t>Pago con descuento de beca y costos actuales, sobrino de la maestra cinthia AGN 19/12/17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</si>
</sst>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u/>
      <sz val="12"/>
      <color rgb="FFFA7D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853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2F2F2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1" xfId="0" applyBorder="1" applyAlignment="1">
      <alignment horizontal="center"/>
    </xf>
    <xf numFmtId="0" fontId="4" fillId="3" borderId="2" xfId="2" applyBorder="1" applyAlignment="1">
      <alignment horizontal="center" wrapText="1"/>
    </xf>
    <xf numFmtId="0" fontId="2" fillId="2" borderId="1" xfId="1" applyAlignment="1">
      <alignment horizontal="center"/>
    </xf>
    <xf numFmtId="0" fontId="2" fillId="2" borderId="20" xfId="1" applyBorder="1" applyAlignment="1">
      <alignment horizontal="center"/>
    </xf>
    <xf numFmtId="0" fontId="0" fillId="8" borderId="13" xfId="0" applyFill="1" applyBorder="1" applyAlignment="1">
      <alignment horizontal="center" wrapText="1"/>
    </xf>
    <xf numFmtId="0" fontId="0" fillId="8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7" borderId="13" xfId="6" applyFont="1" applyBorder="1" applyAlignment="1">
      <alignment horizontal="center"/>
    </xf>
    <xf numFmtId="0" fontId="1" fillId="7" borderId="23" xfId="6" applyFont="1" applyBorder="1" applyAlignment="1">
      <alignment horizontal="center"/>
    </xf>
    <xf numFmtId="0" fontId="1" fillId="7" borderId="21" xfId="6" applyFont="1" applyBorder="1" applyAlignment="1">
      <alignment horizontal="center"/>
    </xf>
    <xf numFmtId="0" fontId="1" fillId="7" borderId="24" xfId="6" applyFont="1" applyBorder="1" applyAlignment="1">
      <alignment horizontal="center"/>
    </xf>
    <xf numFmtId="0" fontId="1" fillId="7" borderId="15" xfId="6" applyFont="1" applyBorder="1" applyAlignment="1">
      <alignment horizontal="center"/>
    </xf>
    <xf numFmtId="0" fontId="1" fillId="7" borderId="18" xfId="6" applyFont="1" applyBorder="1" applyAlignment="1">
      <alignment horizontal="center"/>
    </xf>
    <xf numFmtId="0" fontId="0" fillId="15" borderId="12" xfId="0" applyFill="1" applyBorder="1" applyAlignment="1">
      <alignment horizontal="center" wrapText="1"/>
    </xf>
    <xf numFmtId="0" fontId="0" fillId="15" borderId="4" xfId="0" applyFill="1" applyBorder="1" applyAlignment="1">
      <alignment horizontal="center"/>
    </xf>
    <xf numFmtId="0" fontId="5" fillId="16" borderId="0" xfId="0" applyFont="1" applyFill="1" applyAlignment="1" applyProtection="1">
      <protection locked="0"/>
    </xf>
    <xf numFmtId="0" fontId="4" fillId="3" borderId="0" xfId="2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3" borderId="4" xfId="2" applyBorder="1" applyAlignment="1" applyProtection="1">
      <alignment horizontal="center"/>
      <protection locked="0"/>
    </xf>
    <xf numFmtId="0" fontId="4" fillId="3" borderId="11" xfId="2" applyBorder="1" applyAlignment="1" applyProtection="1">
      <alignment horizontal="center" wrapText="1"/>
      <protection locked="0"/>
    </xf>
    <xf numFmtId="0" fontId="4" fillId="6" borderId="12" xfId="5" applyBorder="1" applyAlignment="1" applyProtection="1">
      <alignment horizontal="center"/>
      <protection locked="0"/>
    </xf>
    <xf numFmtId="0" fontId="4" fillId="6" borderId="4" xfId="5" applyBorder="1" applyAlignment="1" applyProtection="1">
      <alignment horizontal="center" wrapText="1"/>
      <protection locked="0"/>
    </xf>
    <xf numFmtId="0" fontId="0" fillId="9" borderId="5" xfId="0" applyFill="1" applyBorder="1" applyAlignment="1" applyProtection="1">
      <alignment horizontal="center"/>
      <protection locked="0"/>
    </xf>
    <xf numFmtId="0" fontId="0" fillId="10" borderId="5" xfId="0" applyFill="1" applyBorder="1" applyAlignment="1" applyProtection="1">
      <alignment horizontal="center"/>
      <protection locked="0"/>
    </xf>
    <xf numFmtId="0" fontId="0" fillId="9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0" fillId="9" borderId="9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4" fillId="3" borderId="4" xfId="2" applyBorder="1" applyAlignment="1" applyProtection="1">
      <alignment horizontal="center" vertical="center" wrapText="1"/>
      <protection locked="0"/>
    </xf>
    <xf numFmtId="0" fontId="4" fillId="3" borderId="11" xfId="2" applyBorder="1" applyAlignment="1" applyProtection="1">
      <alignment horizontal="center"/>
      <protection locked="0"/>
    </xf>
    <xf numFmtId="0" fontId="0" fillId="0" borderId="19" xfId="0" applyBorder="1" applyProtection="1">
      <protection locked="0"/>
    </xf>
    <xf numFmtId="0" fontId="0" fillId="0" borderId="6" xfId="0" applyBorder="1" applyProtection="1">
      <protection locked="0"/>
    </xf>
    <xf numFmtId="0" fontId="4" fillId="3" borderId="4" xfId="2" applyBorder="1" applyProtection="1">
      <protection locked="0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24" xfId="0" applyBorder="1" applyProtection="1">
      <protection locked="0"/>
    </xf>
    <xf numFmtId="0" fontId="1" fillId="4" borderId="7" xfId="3" applyBorder="1" applyAlignment="1" applyProtection="1">
      <alignment horizontal="center"/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12" borderId="13" xfId="0" applyFill="1" applyBorder="1" applyProtection="1">
      <protection locked="0"/>
    </xf>
    <xf numFmtId="0" fontId="0" fillId="12" borderId="23" xfId="0" applyFill="1" applyBorder="1" applyProtection="1">
      <protection locked="0"/>
    </xf>
    <xf numFmtId="0" fontId="0" fillId="13" borderId="12" xfId="0" applyFill="1" applyBorder="1" applyProtection="1">
      <protection locked="0"/>
    </xf>
    <xf numFmtId="0" fontId="0" fillId="13" borderId="4" xfId="0" applyFill="1" applyBorder="1" applyProtection="1">
      <protection locked="0"/>
    </xf>
    <xf numFmtId="0" fontId="0" fillId="14" borderId="15" xfId="0" applyFill="1" applyBorder="1" applyProtection="1">
      <protection locked="0"/>
    </xf>
    <xf numFmtId="0" fontId="0" fillId="14" borderId="18" xfId="0" applyFill="1" applyBorder="1" applyProtection="1">
      <protection locked="0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8" borderId="4" xfId="0" applyFill="1" applyBorder="1" applyAlignment="1" applyProtection="1">
      <alignment horizontal="center"/>
    </xf>
    <xf numFmtId="0" fontId="0" fillId="8" borderId="11" xfId="0" applyFill="1" applyBorder="1" applyAlignment="1" applyProtection="1">
      <alignment horizontal="center"/>
    </xf>
    <xf numFmtId="0" fontId="0" fillId="8" borderId="18" xfId="0" applyFill="1" applyBorder="1" applyProtection="1">
      <protection locked="0"/>
    </xf>
    <xf numFmtId="0" fontId="0" fillId="8" borderId="16" xfId="0" applyFill="1" applyBorder="1" applyProtection="1">
      <protection locked="0"/>
    </xf>
    <xf numFmtId="0" fontId="0" fillId="0" borderId="0" xfId="0" applyBorder="1" applyProtection="1">
      <protection locked="0"/>
    </xf>
    <xf numFmtId="0" fontId="1" fillId="5" borderId="23" xfId="4" applyBorder="1" applyAlignment="1" applyProtection="1">
      <alignment horizontal="left"/>
      <protection locked="0"/>
    </xf>
    <xf numFmtId="0" fontId="1" fillId="5" borderId="24" xfId="4" applyBorder="1" applyAlignment="1" applyProtection="1">
      <alignment horizontal="left"/>
      <protection locked="0"/>
    </xf>
    <xf numFmtId="0" fontId="1" fillId="5" borderId="24" xfId="4" applyBorder="1" applyAlignment="1" applyProtection="1">
      <alignment horizontal="left" vertical="center" wrapText="1"/>
      <protection locked="0"/>
    </xf>
    <xf numFmtId="0" fontId="0" fillId="0" borderId="25" xfId="0" applyBorder="1" applyProtection="1">
      <protection locked="0"/>
    </xf>
    <xf numFmtId="0" fontId="0" fillId="0" borderId="10" xfId="0" applyBorder="1" applyProtection="1">
      <protection locked="0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18" borderId="0" xfId="0" applyFont="1" applyFill="1"/>
    <xf numFmtId="0" fontId="10" fillId="18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0" fillId="19" borderId="0" xfId="0" applyFill="1" applyAlignment="1">
      <alignment horizontal="center" vertical="center"/>
    </xf>
    <xf numFmtId="0" fontId="11" fillId="2" borderId="1" xfId="1" applyFont="1" applyAlignment="1">
      <alignment horizontal="center"/>
    </xf>
    <xf numFmtId="0" fontId="2" fillId="2" borderId="1" xfId="1" applyBorder="1" applyAlignment="1">
      <alignment horizontal="center"/>
    </xf>
    <xf numFmtId="0" fontId="10" fillId="18" borderId="0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7" borderId="0" xfId="0" applyFill="1" applyBorder="1"/>
    <xf numFmtId="0" fontId="10" fillId="18" borderId="0" xfId="0" applyFont="1" applyFill="1" applyBorder="1"/>
    <xf numFmtId="0" fontId="0" fillId="19" borderId="0" xfId="0" applyFill="1" applyBorder="1" applyAlignment="1">
      <alignment horizontal="center" vertical="center"/>
    </xf>
    <xf numFmtId="0" fontId="2" fillId="2" borderId="1" xfId="1" applyBorder="1" applyAlignment="1">
      <alignment horizontal="center" wrapText="1"/>
    </xf>
    <xf numFmtId="0" fontId="10" fillId="18" borderId="0" xfId="0" applyFont="1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19" borderId="0" xfId="0" applyFill="1" applyBorder="1" applyAlignment="1">
      <alignment horizontal="center" vertical="center" wrapText="1"/>
    </xf>
    <xf numFmtId="0" fontId="2" fillId="0" borderId="1" xfId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18" borderId="1" xfId="1" applyFont="1" applyFill="1" applyAlignment="1">
      <alignment horizontal="center" vertical="center"/>
    </xf>
    <xf numFmtId="0" fontId="12" fillId="18" borderId="1" xfId="1" applyFont="1" applyFill="1" applyAlignment="1">
      <alignment horizontal="center" vertical="center" wrapText="1"/>
    </xf>
    <xf numFmtId="0" fontId="10" fillId="18" borderId="0" xfId="0" applyFont="1" applyFill="1" applyAlignment="1">
      <alignment vertical="center"/>
    </xf>
    <xf numFmtId="0" fontId="2" fillId="20" borderId="1" xfId="1" applyFill="1" applyAlignment="1">
      <alignment horizontal="center"/>
    </xf>
    <xf numFmtId="0" fontId="2" fillId="20" borderId="1" xfId="1" applyFill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3" xfId="1" applyBorder="1" applyAlignment="1">
      <alignment horizontal="center"/>
    </xf>
    <xf numFmtId="0" fontId="2" fillId="2" borderId="27" xfId="1" applyBorder="1" applyAlignment="1">
      <alignment horizontal="center"/>
    </xf>
    <xf numFmtId="0" fontId="2" fillId="2" borderId="26" xfId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3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0" borderId="27" xfId="1" applyFill="1" applyBorder="1" applyAlignment="1">
      <alignment horizontal="center" vertical="center"/>
    </xf>
    <xf numFmtId="0" fontId="2" fillId="2" borderId="28" xfId="1" applyBorder="1" applyAlignment="1">
      <alignment horizontal="center" vertical="center"/>
    </xf>
    <xf numFmtId="0" fontId="2" fillId="2" borderId="25" xfId="1" applyBorder="1" applyAlignment="1">
      <alignment horizontal="center" vertical="center"/>
    </xf>
    <xf numFmtId="0" fontId="2" fillId="2" borderId="29" xfId="1" applyBorder="1" applyAlignment="1">
      <alignment horizontal="center" vertical="center"/>
    </xf>
    <xf numFmtId="0" fontId="2" fillId="2" borderId="30" xfId="1" applyBorder="1" applyAlignment="1">
      <alignment horizontal="center"/>
    </xf>
    <xf numFmtId="0" fontId="2" fillId="2" borderId="31" xfId="1" applyBorder="1" applyAlignment="1">
      <alignment horizontal="center" vertical="center"/>
    </xf>
    <xf numFmtId="0" fontId="2" fillId="20" borderId="1" xfId="1" applyFill="1" applyBorder="1" applyAlignment="1">
      <alignment horizontal="center" vertical="center"/>
    </xf>
    <xf numFmtId="0" fontId="2" fillId="2" borderId="32" xfId="1" applyBorder="1" applyAlignment="1">
      <alignment horizontal="center" vertical="center"/>
    </xf>
    <xf numFmtId="0" fontId="2" fillId="20" borderId="27" xfId="1" applyFill="1" applyBorder="1" applyAlignment="1">
      <alignment horizontal="center"/>
    </xf>
    <xf numFmtId="0" fontId="2" fillId="2" borderId="29" xfId="1" applyBorder="1" applyAlignment="1">
      <alignment horizontal="center"/>
    </xf>
    <xf numFmtId="0" fontId="2" fillId="2" borderId="33" xfId="1" applyBorder="1" applyAlignment="1">
      <alignment horizontal="center"/>
    </xf>
    <xf numFmtId="0" fontId="2" fillId="2" borderId="34" xfId="1" applyBorder="1" applyAlignment="1">
      <alignment horizontal="center"/>
    </xf>
    <xf numFmtId="0" fontId="4" fillId="3" borderId="11" xfId="2" applyBorder="1" applyAlignment="1" applyProtection="1">
      <alignment horizontal="center" vertical="center" wrapText="1"/>
      <protection locked="0"/>
    </xf>
    <xf numFmtId="0" fontId="4" fillId="3" borderId="2" xfId="2" applyBorder="1" applyAlignment="1">
      <alignment horizontal="center"/>
    </xf>
    <xf numFmtId="0" fontId="4" fillId="6" borderId="13" xfId="5" applyBorder="1" applyAlignment="1" applyProtection="1">
      <alignment horizontal="center"/>
      <protection locked="0"/>
    </xf>
    <xf numFmtId="0" fontId="4" fillId="6" borderId="14" xfId="5" applyBorder="1" applyAlignment="1" applyProtection="1">
      <alignment horizontal="center"/>
      <protection locked="0"/>
    </xf>
    <xf numFmtId="0" fontId="4" fillId="3" borderId="12" xfId="2" applyBorder="1" applyAlignment="1" applyProtection="1">
      <alignment horizontal="center" vertical="center" wrapText="1"/>
      <protection locked="0"/>
    </xf>
    <xf numFmtId="0" fontId="4" fillId="3" borderId="17" xfId="2" applyBorder="1" applyAlignment="1" applyProtection="1">
      <alignment horizontal="center" vertical="center" wrapText="1"/>
      <protection locked="0"/>
    </xf>
    <xf numFmtId="0" fontId="4" fillId="3" borderId="11" xfId="2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7" fillId="16" borderId="0" xfId="0" applyFont="1" applyFill="1" applyAlignment="1" applyProtection="1">
      <alignment horizontal="center" vertical="center"/>
      <protection locked="0"/>
    </xf>
    <xf numFmtId="0" fontId="4" fillId="3" borderId="13" xfId="2" applyBorder="1" applyAlignment="1" applyProtection="1">
      <alignment horizontal="center"/>
      <protection locked="0"/>
    </xf>
    <xf numFmtId="0" fontId="4" fillId="3" borderId="14" xfId="2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8" fillId="3" borderId="2" xfId="2" applyFont="1" applyBorder="1" applyAlignment="1">
      <alignment horizontal="center"/>
    </xf>
    <xf numFmtId="0" fontId="9" fillId="3" borderId="2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4" fillId="3" borderId="2" xfId="2" applyBorder="1" applyAlignment="1">
      <alignment horizontal="center"/>
    </xf>
  </cellXfs>
  <cellStyles count="7">
    <cellStyle name="20% - Énfasis2" xfId="3" builtinId="34"/>
    <cellStyle name="40% - Énfasis2" xfId="4" builtinId="35"/>
    <cellStyle name="60% - Énfasis3" xfId="6" builtinId="40"/>
    <cellStyle name="Cálculo" xfId="1" builtinId="22"/>
    <cellStyle name="Énfasis2" xfId="2" builtinId="33"/>
    <cellStyle name="Énfasis3" xfId="5" builtinId="37"/>
    <cellStyle name="Normal" xfId="0" builtinId="0"/>
  </cellStyles>
  <dxfs count="0"/>
  <tableStyles count="0" defaultTableStyle="TableStyleMedium9" defaultPivotStyle="PivotStyleMedium7"/>
  <colors>
    <mruColors>
      <color rgb="FFF4853B"/>
      <color rgb="FFF6A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101600</xdr:rowOff>
    </xdr:from>
    <xdr:to>
      <xdr:col>4</xdr:col>
      <xdr:colOff>1092200</xdr:colOff>
      <xdr:row>16</xdr:row>
      <xdr:rowOff>127000</xdr:rowOff>
    </xdr:to>
    <xdr:cxnSp macro="">
      <xdr:nvCxnSpPr>
        <xdr:cNvPr id="3" name="Conector angul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3162300" y="1460500"/>
          <a:ext cx="3378200" cy="231140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21</xdr:row>
      <xdr:rowOff>12699</xdr:rowOff>
    </xdr:from>
    <xdr:to>
      <xdr:col>8</xdr:col>
      <xdr:colOff>0</xdr:colOff>
      <xdr:row>23</xdr:row>
      <xdr:rowOff>477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4711699"/>
          <a:ext cx="1841500" cy="41957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0</xdr:row>
      <xdr:rowOff>25400</xdr:rowOff>
    </xdr:from>
    <xdr:to>
      <xdr:col>1</xdr:col>
      <xdr:colOff>381000</xdr:colOff>
      <xdr:row>1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25400"/>
          <a:ext cx="25781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I1"/>
    </sheetView>
  </sheetViews>
  <sheetFormatPr baseColWidth="10" defaultColWidth="10.83203125" defaultRowHeight="15.5" x14ac:dyDescent="0.35"/>
  <cols>
    <col min="1" max="1" width="29.08203125" style="31" bestFit="1" customWidth="1"/>
    <col min="2" max="2" width="12.08203125" style="31" customWidth="1"/>
    <col min="3" max="3" width="15.08203125" style="31" customWidth="1"/>
    <col min="4" max="4" width="15" style="31" bestFit="1" customWidth="1"/>
    <col min="5" max="5" width="15.83203125" style="31" customWidth="1"/>
    <col min="6" max="6" width="17" style="31" customWidth="1"/>
    <col min="7" max="7" width="14.5" style="31" bestFit="1" customWidth="1"/>
    <col min="8" max="8" width="9.83203125" style="31" customWidth="1"/>
    <col min="9" max="9" width="13.83203125" style="31" customWidth="1"/>
    <col min="10" max="16384" width="10.83203125" style="31"/>
  </cols>
  <sheetData>
    <row r="1" spans="1:10" s="28" customFormat="1" ht="72" customHeight="1" x14ac:dyDescent="0.6">
      <c r="A1" s="140" t="s">
        <v>0</v>
      </c>
      <c r="B1" s="140"/>
      <c r="C1" s="140"/>
      <c r="D1" s="140"/>
      <c r="E1" s="140"/>
      <c r="F1" s="140"/>
      <c r="G1" s="140"/>
      <c r="H1" s="140"/>
      <c r="I1" s="140"/>
    </row>
    <row r="3" spans="1:10" x14ac:dyDescent="0.35">
      <c r="A3" s="29" t="s">
        <v>1</v>
      </c>
      <c r="B3" s="30">
        <v>6</v>
      </c>
      <c r="C3" s="143" t="s">
        <v>2</v>
      </c>
      <c r="D3" s="143"/>
      <c r="E3" s="143"/>
      <c r="F3" s="143"/>
      <c r="G3" s="143"/>
    </row>
    <row r="4" spans="1:10" x14ac:dyDescent="0.35">
      <c r="A4" s="29" t="s">
        <v>3</v>
      </c>
      <c r="B4" s="30">
        <v>53.5</v>
      </c>
      <c r="C4" s="143" t="s">
        <v>4</v>
      </c>
      <c r="D4" s="143"/>
      <c r="E4" s="143"/>
      <c r="F4" s="143"/>
      <c r="G4" s="143"/>
    </row>
    <row r="6" spans="1:10" ht="16" thickBot="1" x14ac:dyDescent="0.4"/>
    <row r="7" spans="1:10" ht="16" thickBot="1" x14ac:dyDescent="0.4">
      <c r="A7" s="141" t="s">
        <v>5</v>
      </c>
      <c r="B7" s="142"/>
      <c r="F7" s="131" t="s">
        <v>5</v>
      </c>
      <c r="G7" s="132"/>
      <c r="I7" s="31" t="s">
        <v>6</v>
      </c>
    </row>
    <row r="8" spans="1:10" ht="31.5" thickBot="1" x14ac:dyDescent="0.4">
      <c r="A8" s="32" t="s">
        <v>7</v>
      </c>
      <c r="B8" s="33" t="s">
        <v>8</v>
      </c>
      <c r="F8" s="34" t="s">
        <v>9</v>
      </c>
      <c r="G8" s="35" t="s">
        <v>10</v>
      </c>
      <c r="I8" s="31" t="s">
        <v>11</v>
      </c>
      <c r="J8" s="31" t="s">
        <v>12</v>
      </c>
    </row>
    <row r="9" spans="1:10" x14ac:dyDescent="0.35">
      <c r="A9" s="36" t="s">
        <v>13</v>
      </c>
      <c r="B9" s="64">
        <v>6</v>
      </c>
      <c r="F9" s="37" t="s">
        <v>14</v>
      </c>
      <c r="G9" s="64">
        <v>1.7</v>
      </c>
      <c r="I9" s="31" t="s">
        <v>15</v>
      </c>
      <c r="J9" s="31" t="s">
        <v>16</v>
      </c>
    </row>
    <row r="10" spans="1:10" x14ac:dyDescent="0.35">
      <c r="A10" s="38" t="s">
        <v>17</v>
      </c>
      <c r="B10" s="65">
        <v>6</v>
      </c>
      <c r="F10" s="39" t="s">
        <v>18</v>
      </c>
      <c r="G10" s="65">
        <v>3.9</v>
      </c>
      <c r="I10" s="31" t="s">
        <v>19</v>
      </c>
      <c r="J10" s="31" t="s">
        <v>20</v>
      </c>
    </row>
    <row r="11" spans="1:10" x14ac:dyDescent="0.35">
      <c r="A11" s="38" t="s">
        <v>21</v>
      </c>
      <c r="B11" s="65">
        <v>3</v>
      </c>
      <c r="F11" s="39" t="s">
        <v>22</v>
      </c>
      <c r="G11" s="65">
        <v>3.6</v>
      </c>
    </row>
    <row r="12" spans="1:10" x14ac:dyDescent="0.35">
      <c r="A12" s="38" t="s">
        <v>23</v>
      </c>
      <c r="B12" s="65">
        <v>3</v>
      </c>
      <c r="F12" s="39" t="s">
        <v>24</v>
      </c>
      <c r="G12" s="65">
        <v>5.6</v>
      </c>
    </row>
    <row r="13" spans="1:10" ht="16" thickBot="1" x14ac:dyDescent="0.4">
      <c r="A13" s="38" t="s">
        <v>25</v>
      </c>
      <c r="B13" s="65">
        <v>2.5</v>
      </c>
      <c r="F13" s="40" t="s">
        <v>26</v>
      </c>
      <c r="G13" s="66">
        <v>4</v>
      </c>
    </row>
    <row r="14" spans="1:10" ht="16" thickBot="1" x14ac:dyDescent="0.4">
      <c r="A14" s="38" t="s">
        <v>27</v>
      </c>
      <c r="B14" s="65">
        <v>8</v>
      </c>
      <c r="F14" s="41" t="s">
        <v>28</v>
      </c>
      <c r="G14" s="68">
        <f>SUM(G9:G13)</f>
        <v>18.799999999999997</v>
      </c>
    </row>
    <row r="15" spans="1:10" x14ac:dyDescent="0.35">
      <c r="A15" s="38" t="s">
        <v>29</v>
      </c>
      <c r="B15" s="65">
        <v>4</v>
      </c>
    </row>
    <row r="16" spans="1:10" x14ac:dyDescent="0.35">
      <c r="A16" s="38" t="s">
        <v>30</v>
      </c>
      <c r="B16" s="65">
        <v>0</v>
      </c>
    </row>
    <row r="17" spans="1:8" x14ac:dyDescent="0.35">
      <c r="A17" s="39" t="s">
        <v>31</v>
      </c>
      <c r="B17" s="65">
        <f>SUM(G9:G13)</f>
        <v>18.799999999999997</v>
      </c>
    </row>
    <row r="18" spans="1:8" ht="16" thickBot="1" x14ac:dyDescent="0.4">
      <c r="A18" s="38" t="s">
        <v>32</v>
      </c>
      <c r="B18" s="65">
        <v>2.2000000000000002</v>
      </c>
    </row>
    <row r="19" spans="1:8" ht="16" thickBot="1" x14ac:dyDescent="0.4">
      <c r="A19" s="43" t="s">
        <v>28</v>
      </c>
      <c r="B19" s="67">
        <f>SUM(B9:B18)</f>
        <v>53.5</v>
      </c>
    </row>
    <row r="20" spans="1:8" ht="16" customHeight="1" x14ac:dyDescent="0.35">
      <c r="A20" s="71"/>
      <c r="B20" s="71"/>
      <c r="C20" s="71"/>
      <c r="D20" s="71"/>
      <c r="E20" s="71"/>
    </row>
    <row r="21" spans="1:8" ht="16" thickBot="1" x14ac:dyDescent="0.4">
      <c r="A21" s="71"/>
      <c r="B21" s="71"/>
      <c r="C21" s="71"/>
      <c r="D21" s="71"/>
      <c r="E21" s="71"/>
    </row>
    <row r="22" spans="1:8" ht="23.15" customHeight="1" thickBot="1" x14ac:dyDescent="0.4">
      <c r="A22" s="133" t="s">
        <v>33</v>
      </c>
      <c r="B22" s="134"/>
      <c r="C22" s="134"/>
      <c r="D22" s="134"/>
      <c r="E22" s="135"/>
      <c r="G22" s="136"/>
      <c r="H22" s="137"/>
    </row>
    <row r="23" spans="1:8" ht="25" customHeight="1" thickBot="1" x14ac:dyDescent="0.4">
      <c r="A23" s="44" t="s">
        <v>34</v>
      </c>
      <c r="B23" s="129" t="s">
        <v>35</v>
      </c>
      <c r="C23" s="32" t="s">
        <v>36</v>
      </c>
      <c r="D23" s="32" t="s">
        <v>37</v>
      </c>
      <c r="E23" s="45" t="s">
        <v>38</v>
      </c>
      <c r="G23" s="138"/>
      <c r="H23" s="139"/>
    </row>
    <row r="24" spans="1:8" ht="16" thickBot="1" x14ac:dyDescent="0.4">
      <c r="A24" s="36" t="s">
        <v>13</v>
      </c>
      <c r="B24" s="46">
        <f>Lluvia!B26</f>
        <v>6</v>
      </c>
      <c r="C24" s="46">
        <f>Lluvia!B30/100</f>
        <v>6</v>
      </c>
      <c r="D24" s="46">
        <f>Lluvia!B31/100</f>
        <v>0</v>
      </c>
      <c r="E24" s="47">
        <f>Lluvia!B29/100</f>
        <v>0</v>
      </c>
      <c r="G24" s="48" t="s">
        <v>39</v>
      </c>
      <c r="H24" s="48" t="s">
        <v>40</v>
      </c>
    </row>
    <row r="25" spans="1:8" x14ac:dyDescent="0.35">
      <c r="A25" s="38" t="s">
        <v>17</v>
      </c>
      <c r="B25" s="49" t="str">
        <f>Alicia!B61</f>
        <v>5.25</v>
      </c>
      <c r="C25" s="49">
        <f>Alicia!B65/100</f>
        <v>5.25</v>
      </c>
      <c r="D25" s="49">
        <f>Alicia!B66/100</f>
        <v>0</v>
      </c>
      <c r="E25" s="50">
        <f>Alicia!B64/100</f>
        <v>0.75</v>
      </c>
      <c r="G25" s="72" t="s">
        <v>13</v>
      </c>
      <c r="H25" s="51">
        <f>Lluvia!B33</f>
        <v>17</v>
      </c>
    </row>
    <row r="26" spans="1:8" ht="16" customHeight="1" x14ac:dyDescent="0.35">
      <c r="A26" s="38" t="s">
        <v>21</v>
      </c>
      <c r="B26" s="49">
        <f>Tavo!B26</f>
        <v>1.5</v>
      </c>
      <c r="C26" s="49">
        <f>Tavo!B30/100</f>
        <v>0</v>
      </c>
      <c r="D26" s="49">
        <f>Tavo!B31/100</f>
        <v>0</v>
      </c>
      <c r="E26" s="52">
        <f>Tavo!B29/100</f>
        <v>1.5</v>
      </c>
      <c r="F26" s="53"/>
      <c r="G26" s="73" t="s">
        <v>17</v>
      </c>
      <c r="H26" s="54">
        <f>Alicia!B68</f>
        <v>15</v>
      </c>
    </row>
    <row r="27" spans="1:8" x14ac:dyDescent="0.35">
      <c r="A27" s="38" t="s">
        <v>23</v>
      </c>
      <c r="B27" s="49">
        <f>Daniel!B26</f>
        <v>1.5</v>
      </c>
      <c r="C27" s="49">
        <f>Daniel!B30/100</f>
        <v>0</v>
      </c>
      <c r="D27" s="49">
        <f>Daniel!B31/100</f>
        <v>0</v>
      </c>
      <c r="E27" s="52">
        <f>Daniel!B29/100</f>
        <v>1.5</v>
      </c>
      <c r="F27" s="53"/>
      <c r="G27" s="73" t="s">
        <v>41</v>
      </c>
      <c r="H27" s="54">
        <f>Tavo!B33</f>
        <v>0</v>
      </c>
    </row>
    <row r="28" spans="1:8" x14ac:dyDescent="0.35">
      <c r="A28" s="38" t="s">
        <v>25</v>
      </c>
      <c r="B28" s="49">
        <f>Varios!B26</f>
        <v>2.2999999999999998</v>
      </c>
      <c r="C28" s="49">
        <f>Varios!B30/100</f>
        <v>1.1000000000000001</v>
      </c>
      <c r="D28" s="49">
        <f>Varios!B31/100</f>
        <v>0</v>
      </c>
      <c r="E28" s="50">
        <f>Varios!B29/100</f>
        <v>1.2</v>
      </c>
      <c r="F28" s="53"/>
      <c r="G28" s="73" t="s">
        <v>23</v>
      </c>
      <c r="H28" s="54">
        <f>Daniel!B33</f>
        <v>0</v>
      </c>
    </row>
    <row r="29" spans="1:8" x14ac:dyDescent="0.35">
      <c r="A29" s="38" t="s">
        <v>27</v>
      </c>
      <c r="B29" s="49">
        <f>Deportes!B26</f>
        <v>5.5</v>
      </c>
      <c r="C29" s="49">
        <f>Deportes!B30/100</f>
        <v>5.0999999999999996</v>
      </c>
      <c r="D29" s="49">
        <f>Deportes!B31/100</f>
        <v>0.4</v>
      </c>
      <c r="E29" s="50">
        <f>Deportes!B29/100</f>
        <v>0</v>
      </c>
      <c r="G29" s="74" t="s">
        <v>25</v>
      </c>
      <c r="H29" s="54">
        <f>Varios!B33</f>
        <v>3</v>
      </c>
    </row>
    <row r="30" spans="1:8" x14ac:dyDescent="0.35">
      <c r="A30" s="38" t="s">
        <v>29</v>
      </c>
      <c r="B30" s="49">
        <f>Cultura!B26</f>
        <v>3.3</v>
      </c>
      <c r="C30" s="49">
        <f>Cultura!B30/100</f>
        <v>2.4</v>
      </c>
      <c r="D30" s="49">
        <f>Cultura!B31/100</f>
        <v>0</v>
      </c>
      <c r="E30" s="50">
        <f>Cultura!B29/100</f>
        <v>0.9</v>
      </c>
      <c r="G30" s="74" t="s">
        <v>27</v>
      </c>
      <c r="H30" s="54">
        <f>Deportes!B33</f>
        <v>14</v>
      </c>
    </row>
    <row r="31" spans="1:8" x14ac:dyDescent="0.35">
      <c r="A31" s="38" t="s">
        <v>30</v>
      </c>
      <c r="B31" s="49">
        <v>0</v>
      </c>
      <c r="C31" s="49">
        <v>0</v>
      </c>
      <c r="D31" s="49">
        <v>0</v>
      </c>
      <c r="E31" s="50">
        <v>0</v>
      </c>
      <c r="G31" s="74" t="s">
        <v>29</v>
      </c>
      <c r="H31" s="54">
        <f>Cultura!B33</f>
        <v>7</v>
      </c>
    </row>
    <row r="32" spans="1:8" x14ac:dyDescent="0.35">
      <c r="A32" s="55" t="s">
        <v>31</v>
      </c>
      <c r="B32" s="49">
        <f>INLUSA!B26+ICAGRA!B26+BLAISE!B26+'S. COBAO'!B26+'Gobierno del Estado'!B26</f>
        <v>11.05</v>
      </c>
      <c r="C32" s="49">
        <f>(INLUSA!B30+ICAGRA!B30+BLAISE!B30+'S. COBAO'!B30+'Gobierno del Estado'!B30)/100</f>
        <v>5.25</v>
      </c>
      <c r="D32" s="49">
        <f>(INLUSA!B31+ICAGRA!B31+BLAISE!B31+'S. COBAO'!B31+'Gobierno del Estado'!B31)/100</f>
        <v>0</v>
      </c>
      <c r="E32" s="50">
        <f>(INLUSA!B29+ICAGRA!B29+BLAISE!B29+'S. COBAO'!B29+'Gobierno del Estado'!B29)/100</f>
        <v>5.8</v>
      </c>
      <c r="G32" s="74" t="s">
        <v>30</v>
      </c>
      <c r="H32" s="54">
        <v>0</v>
      </c>
    </row>
    <row r="33" spans="1:8" ht="16" thickBot="1" x14ac:dyDescent="0.4">
      <c r="A33" s="42" t="s">
        <v>32</v>
      </c>
      <c r="B33" s="75">
        <f>'Casos especiales'!B26</f>
        <v>2.2000000000000002</v>
      </c>
      <c r="C33" s="75">
        <f>'Casos especiales'!B30/100</f>
        <v>0</v>
      </c>
      <c r="D33" s="75">
        <f>'Casos especiales'!B31/100</f>
        <v>0</v>
      </c>
      <c r="E33" s="76">
        <f>'Casos especiales'!B29/100</f>
        <v>1.7</v>
      </c>
      <c r="G33" s="74" t="s">
        <v>31</v>
      </c>
      <c r="H33" s="54">
        <f>INLUSA!B33+ICAGRA!B33+BLAISE!B33+'S. COBAO'!B33+'Gobierno del Estado'!B33</f>
        <v>16</v>
      </c>
    </row>
    <row r="34" spans="1:8" ht="16" thickBot="1" x14ac:dyDescent="0.4">
      <c r="A34" s="43" t="s">
        <v>42</v>
      </c>
      <c r="B34" s="56">
        <f>SUM(B24:B33)</f>
        <v>33.35</v>
      </c>
      <c r="C34" s="56">
        <f>SUM(C24:C33)</f>
        <v>25.099999999999998</v>
      </c>
      <c r="D34" s="56">
        <f>SUM(D24:D33)</f>
        <v>0.4</v>
      </c>
      <c r="E34" s="57">
        <f>SUM(E24:E33)</f>
        <v>13.35</v>
      </c>
      <c r="G34" s="74" t="s">
        <v>32</v>
      </c>
      <c r="H34" s="54">
        <f>'Casos especiales'!B33</f>
        <v>1</v>
      </c>
    </row>
    <row r="35" spans="1:8" ht="16" thickBot="1" x14ac:dyDescent="0.4">
      <c r="G35" s="69" t="s">
        <v>43</v>
      </c>
      <c r="H35" s="70">
        <f>SUM(H25:H34)</f>
        <v>73</v>
      </c>
    </row>
    <row r="36" spans="1:8" ht="16" thickBot="1" x14ac:dyDescent="0.4"/>
    <row r="37" spans="1:8" ht="16" thickBot="1" x14ac:dyDescent="0.4">
      <c r="A37" s="58" t="s">
        <v>44</v>
      </c>
      <c r="B37" s="59">
        <f>C34/100</f>
        <v>0.251</v>
      </c>
    </row>
    <row r="38" spans="1:8" ht="16" thickBot="1" x14ac:dyDescent="0.4">
      <c r="A38" s="60" t="s">
        <v>45</v>
      </c>
      <c r="B38" s="61">
        <f>E34/100</f>
        <v>0.13350000000000001</v>
      </c>
    </row>
    <row r="39" spans="1:8" ht="16" thickBot="1" x14ac:dyDescent="0.4">
      <c r="A39" s="62" t="s">
        <v>46</v>
      </c>
      <c r="B39" s="63">
        <f>D34/100</f>
        <v>4.0000000000000001E-3</v>
      </c>
    </row>
  </sheetData>
  <sheetProtection password="CA9C" sheet="1" objects="1" scenarios="1"/>
  <mergeCells count="7">
    <mergeCell ref="F7:G7"/>
    <mergeCell ref="A22:E22"/>
    <mergeCell ref="G22:H23"/>
    <mergeCell ref="A1:I1"/>
    <mergeCell ref="A7:B7"/>
    <mergeCell ref="C3:G3"/>
    <mergeCell ref="C4:G4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9" sqref="F9"/>
    </sheetView>
  </sheetViews>
  <sheetFormatPr baseColWidth="10" defaultColWidth="11" defaultRowHeight="15.5" x14ac:dyDescent="0.35"/>
  <cols>
    <col min="1" max="1" width="16.08203125" style="1" customWidth="1"/>
    <col min="2" max="2" width="11.83203125" style="1" customWidth="1"/>
    <col min="3" max="3" width="21.5" style="1" customWidth="1"/>
    <col min="4" max="4" width="43.33203125" style="1" customWidth="1"/>
    <col min="5" max="5" width="10.83203125" style="1"/>
    <col min="6" max="6" width="17.08203125" style="1" customWidth="1"/>
    <col min="7" max="7" width="21.58203125" style="1" customWidth="1"/>
    <col min="8" max="8" width="13" style="1" customWidth="1"/>
    <col min="9" max="9" width="28.58203125" style="81" customWidth="1"/>
  </cols>
  <sheetData>
    <row r="1" spans="1:9" ht="16" thickBot="1" x14ac:dyDescent="0.4">
      <c r="A1" s="146" t="s">
        <v>14</v>
      </c>
      <c r="B1" s="147"/>
      <c r="C1" s="147"/>
      <c r="D1" s="147"/>
      <c r="E1" s="147"/>
      <c r="F1" s="147"/>
      <c r="G1" s="147"/>
      <c r="H1" s="147"/>
      <c r="I1" s="147"/>
    </row>
    <row r="2" spans="1:9" ht="31" x14ac:dyDescent="0.35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4" t="s">
        <v>55</v>
      </c>
    </row>
    <row r="3" spans="1:9" s="79" customFormat="1" ht="46.5" x14ac:dyDescent="0.35">
      <c r="A3" s="77">
        <v>1</v>
      </c>
      <c r="B3" s="77">
        <v>60</v>
      </c>
      <c r="C3" s="77">
        <v>338674</v>
      </c>
      <c r="D3" s="109" t="s">
        <v>294</v>
      </c>
      <c r="E3" s="77" t="s">
        <v>57</v>
      </c>
      <c r="F3" s="77" t="s">
        <v>177</v>
      </c>
      <c r="G3" s="77" t="s">
        <v>14</v>
      </c>
      <c r="H3" s="77">
        <f>IF(AND(E3="Inscrita",B3&lt;=50),1,IF(AND(E3="Inscrita",B3&gt;50),2,0))</f>
        <v>2</v>
      </c>
      <c r="I3" s="78" t="s">
        <v>295</v>
      </c>
    </row>
    <row r="4" spans="1:9" x14ac:dyDescent="0.35">
      <c r="A4" s="5">
        <v>2</v>
      </c>
      <c r="B4" s="5">
        <v>40</v>
      </c>
      <c r="C4" s="5">
        <v>340015</v>
      </c>
      <c r="D4" s="5" t="s">
        <v>296</v>
      </c>
      <c r="E4" s="5" t="s">
        <v>57</v>
      </c>
      <c r="F4" s="5" t="s">
        <v>116</v>
      </c>
      <c r="G4" s="5" t="s">
        <v>14</v>
      </c>
      <c r="H4" s="5">
        <f t="shared" ref="H4:H17" si="0">IF(AND(E4="Inscrita",B4&lt;=50),1,IF(AND(E4="Inscrita",B4&gt;50),2,0))</f>
        <v>1</v>
      </c>
      <c r="I4" s="80" t="s">
        <v>297</v>
      </c>
    </row>
    <row r="5" spans="1:9" x14ac:dyDescent="0.35">
      <c r="A5" s="5">
        <v>3</v>
      </c>
      <c r="B5" s="5">
        <v>10</v>
      </c>
      <c r="C5" s="5"/>
      <c r="D5" s="5"/>
      <c r="E5" s="5" t="s">
        <v>93</v>
      </c>
      <c r="F5" s="5"/>
      <c r="G5" s="5"/>
      <c r="H5" s="5">
        <f t="shared" si="0"/>
        <v>0</v>
      </c>
      <c r="I5" s="80"/>
    </row>
    <row r="6" spans="1:9" x14ac:dyDescent="0.35">
      <c r="A6" s="5">
        <v>4</v>
      </c>
      <c r="B6" s="5">
        <v>10</v>
      </c>
      <c r="C6" s="5"/>
      <c r="D6" s="5"/>
      <c r="E6" s="5" t="s">
        <v>93</v>
      </c>
      <c r="F6" s="5"/>
      <c r="G6" s="5"/>
      <c r="H6" s="5">
        <f t="shared" si="0"/>
        <v>0</v>
      </c>
      <c r="I6" s="80"/>
    </row>
    <row r="7" spans="1:9" x14ac:dyDescent="0.35">
      <c r="A7" s="5">
        <v>5</v>
      </c>
      <c r="B7" s="5">
        <v>10</v>
      </c>
      <c r="C7" s="5"/>
      <c r="D7" s="5"/>
      <c r="E7" s="5" t="s">
        <v>93</v>
      </c>
      <c r="F7" s="5"/>
      <c r="G7" s="5"/>
      <c r="H7" s="5">
        <f t="shared" si="0"/>
        <v>0</v>
      </c>
      <c r="I7" s="80"/>
    </row>
    <row r="8" spans="1:9" x14ac:dyDescent="0.35">
      <c r="A8" s="5">
        <v>6</v>
      </c>
      <c r="B8" s="5">
        <v>10</v>
      </c>
      <c r="C8" s="5"/>
      <c r="D8" s="5"/>
      <c r="E8" s="5" t="s">
        <v>93</v>
      </c>
      <c r="F8" s="5"/>
      <c r="G8" s="5"/>
      <c r="H8" s="5">
        <f t="shared" si="0"/>
        <v>0</v>
      </c>
      <c r="I8" s="80"/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80"/>
    </row>
    <row r="10" spans="1:9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80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80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80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80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80"/>
    </row>
    <row r="15" spans="1:9" x14ac:dyDescent="0.35">
      <c r="A15" s="5">
        <v>13</v>
      </c>
      <c r="B15" s="5">
        <v>0</v>
      </c>
      <c r="C15" s="5"/>
      <c r="D15" s="5"/>
      <c r="E15" s="5" t="s">
        <v>93</v>
      </c>
      <c r="F15" s="5"/>
      <c r="G15" s="5"/>
      <c r="H15" s="5">
        <f t="shared" si="0"/>
        <v>0</v>
      </c>
      <c r="I15" s="80"/>
    </row>
    <row r="16" spans="1:9" x14ac:dyDescent="0.35">
      <c r="A16" s="5">
        <v>14</v>
      </c>
      <c r="B16" s="5">
        <v>0</v>
      </c>
      <c r="C16" s="5"/>
      <c r="D16" s="5"/>
      <c r="E16" s="5" t="s">
        <v>93</v>
      </c>
      <c r="F16" s="5"/>
      <c r="G16" s="5"/>
      <c r="H16" s="5">
        <f t="shared" si="0"/>
        <v>0</v>
      </c>
      <c r="I16" s="80"/>
    </row>
    <row r="17" spans="1:9" x14ac:dyDescent="0.35">
      <c r="A17" s="6">
        <v>15</v>
      </c>
      <c r="B17" s="6">
        <v>0</v>
      </c>
      <c r="C17" s="5"/>
      <c r="D17" s="5"/>
      <c r="E17" s="5" t="s">
        <v>93</v>
      </c>
      <c r="F17" s="5"/>
      <c r="G17" s="5"/>
      <c r="H17" s="5">
        <f t="shared" si="0"/>
        <v>0</v>
      </c>
      <c r="I17" s="80"/>
    </row>
    <row r="26" spans="1:9" ht="46.5" x14ac:dyDescent="0.35">
      <c r="A26" s="7" t="s">
        <v>146</v>
      </c>
      <c r="B26" s="8">
        <f>SUM(B3:B17)/100</f>
        <v>2</v>
      </c>
    </row>
    <row r="27" spans="1:9" x14ac:dyDescent="0.35">
      <c r="A27" s="11" t="s">
        <v>183</v>
      </c>
      <c r="B27" s="3">
        <f>'Concentrado de becas.'!G9</f>
        <v>1.7</v>
      </c>
    </row>
    <row r="29" spans="1:9" x14ac:dyDescent="0.35">
      <c r="A29" s="12" t="s">
        <v>93</v>
      </c>
      <c r="B29" s="15">
        <f>SUMIFS($B$3:$B$17,$E$3:$E$17,A29)</f>
        <v>100</v>
      </c>
    </row>
    <row r="30" spans="1:9" x14ac:dyDescent="0.35">
      <c r="A30" s="13" t="s">
        <v>57</v>
      </c>
      <c r="B30" s="16">
        <f t="shared" ref="B30:B31" si="1">SUMIFS($B$3:$B$17,$E$3:$E$17,A30)</f>
        <v>100</v>
      </c>
    </row>
    <row r="31" spans="1:9" x14ac:dyDescent="0.35">
      <c r="A31" s="14" t="s">
        <v>148</v>
      </c>
      <c r="B31" s="17">
        <f t="shared" si="1"/>
        <v>0</v>
      </c>
    </row>
    <row r="33" spans="1:2" ht="42" customHeight="1" thickBot="1" x14ac:dyDescent="0.4">
      <c r="A33" s="26" t="s">
        <v>149</v>
      </c>
      <c r="B33" s="27">
        <f>SUMIFS(H3:H17,E3:E17,A30)</f>
        <v>3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1" sqref="D11"/>
    </sheetView>
  </sheetViews>
  <sheetFormatPr baseColWidth="10" defaultColWidth="11" defaultRowHeight="15.5" x14ac:dyDescent="0.35"/>
  <cols>
    <col min="1" max="1" width="16.08203125" style="1" customWidth="1"/>
    <col min="2" max="2" width="11.83203125" style="1" customWidth="1"/>
    <col min="3" max="3" width="19" style="1" customWidth="1"/>
    <col min="4" max="4" width="43.08203125" style="1" customWidth="1"/>
    <col min="5" max="5" width="10.83203125" style="1"/>
    <col min="6" max="6" width="21.83203125" style="1" customWidth="1"/>
    <col min="7" max="7" width="21.33203125" style="1" customWidth="1"/>
    <col min="8" max="8" width="11.58203125" style="1" customWidth="1"/>
    <col min="9" max="9" width="21.5" style="1" customWidth="1"/>
  </cols>
  <sheetData>
    <row r="1" spans="1:9" ht="16" thickBot="1" x14ac:dyDescent="0.4">
      <c r="A1" s="146" t="s">
        <v>18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46.5" x14ac:dyDescent="0.35">
      <c r="A3" s="5">
        <v>1</v>
      </c>
      <c r="B3" s="5">
        <v>20</v>
      </c>
      <c r="C3" s="5">
        <v>337220</v>
      </c>
      <c r="D3" s="108" t="s">
        <v>298</v>
      </c>
      <c r="E3" s="5" t="s">
        <v>57</v>
      </c>
      <c r="F3" s="5" t="s">
        <v>109</v>
      </c>
      <c r="G3" s="5" t="s">
        <v>18</v>
      </c>
      <c r="H3" s="5">
        <f>IF(AND(E3="Inscrita",B3&lt;=50),1,IF(AND(E3="Inscrita",B3&gt;50),2,0))</f>
        <v>1</v>
      </c>
      <c r="I3" s="80" t="s">
        <v>299</v>
      </c>
    </row>
    <row r="4" spans="1:9" s="79" customFormat="1" ht="46.5" x14ac:dyDescent="0.35">
      <c r="A4" s="77">
        <v>2</v>
      </c>
      <c r="B4" s="77">
        <v>20</v>
      </c>
      <c r="C4" s="77">
        <v>337288</v>
      </c>
      <c r="D4" s="109" t="s">
        <v>300</v>
      </c>
      <c r="E4" s="77" t="s">
        <v>57</v>
      </c>
      <c r="F4" s="77" t="s">
        <v>109</v>
      </c>
      <c r="G4" s="77" t="s">
        <v>18</v>
      </c>
      <c r="H4" s="77">
        <f t="shared" ref="H4:H17" si="0">IF(AND(E4="Inscrita",B4&lt;=50),1,IF(AND(E4="Inscrita",B4&gt;50),2,0))</f>
        <v>1</v>
      </c>
      <c r="I4" s="78" t="s">
        <v>301</v>
      </c>
    </row>
    <row r="5" spans="1:9" s="79" customFormat="1" ht="31" x14ac:dyDescent="0.35">
      <c r="A5" s="77">
        <v>3</v>
      </c>
      <c r="B5" s="77">
        <v>50</v>
      </c>
      <c r="C5" s="77">
        <v>337260</v>
      </c>
      <c r="D5" s="109" t="s">
        <v>302</v>
      </c>
      <c r="E5" s="77" t="s">
        <v>57</v>
      </c>
      <c r="F5" s="77" t="s">
        <v>65</v>
      </c>
      <c r="G5" s="77" t="s">
        <v>18</v>
      </c>
      <c r="H5" s="77">
        <f t="shared" si="0"/>
        <v>1</v>
      </c>
      <c r="I5" s="78" t="s">
        <v>303</v>
      </c>
    </row>
    <row r="6" spans="1:9" s="79" customFormat="1" ht="31" x14ac:dyDescent="0.35">
      <c r="A6" s="77">
        <v>4</v>
      </c>
      <c r="B6" s="77">
        <v>20</v>
      </c>
      <c r="C6" s="77">
        <v>322678</v>
      </c>
      <c r="D6" s="109" t="s">
        <v>304</v>
      </c>
      <c r="E6" s="77" t="s">
        <v>57</v>
      </c>
      <c r="F6" s="77" t="s">
        <v>125</v>
      </c>
      <c r="G6" s="77" t="s">
        <v>18</v>
      </c>
      <c r="H6" s="77">
        <f t="shared" si="0"/>
        <v>1</v>
      </c>
      <c r="I6" s="78" t="s">
        <v>305</v>
      </c>
    </row>
    <row r="7" spans="1:9" x14ac:dyDescent="0.35">
      <c r="A7" s="5">
        <v>5</v>
      </c>
      <c r="B7" s="5">
        <v>40</v>
      </c>
      <c r="C7" s="5">
        <v>337314</v>
      </c>
      <c r="D7" s="108" t="s">
        <v>306</v>
      </c>
      <c r="E7" s="5" t="s">
        <v>57</v>
      </c>
      <c r="F7" s="5" t="s">
        <v>74</v>
      </c>
      <c r="G7" s="5" t="s">
        <v>18</v>
      </c>
      <c r="H7" s="5">
        <f t="shared" si="0"/>
        <v>1</v>
      </c>
      <c r="I7" s="5" t="s">
        <v>307</v>
      </c>
    </row>
    <row r="8" spans="1:9" x14ac:dyDescent="0.35">
      <c r="A8" s="5">
        <v>6</v>
      </c>
      <c r="B8" s="5">
        <v>10</v>
      </c>
      <c r="C8" s="5"/>
      <c r="D8" s="5"/>
      <c r="E8" s="5" t="s">
        <v>93</v>
      </c>
      <c r="F8" s="5"/>
      <c r="G8" s="5"/>
      <c r="H8" s="5">
        <f t="shared" si="0"/>
        <v>0</v>
      </c>
      <c r="I8" s="5"/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6">
        <v>15</v>
      </c>
      <c r="B17" s="6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2.5</v>
      </c>
    </row>
    <row r="27" spans="1:9" ht="16" thickBot="1" x14ac:dyDescent="0.4">
      <c r="A27" s="9" t="s">
        <v>183</v>
      </c>
      <c r="B27" s="10">
        <f>'Concentrado de becas.'!G10</f>
        <v>3.9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100</v>
      </c>
    </row>
    <row r="30" spans="1:9" x14ac:dyDescent="0.35">
      <c r="A30" s="13" t="s">
        <v>57</v>
      </c>
      <c r="B30" s="16">
        <f t="shared" ref="B30:B31" si="1">SUMIFS($B$3:$B$17,$E$3:$E$17,A30)</f>
        <v>150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0" customHeight="1" thickBot="1" x14ac:dyDescent="0.4">
      <c r="A33" s="26" t="s">
        <v>149</v>
      </c>
      <c r="B33" s="27">
        <f>SUMIFS(H3:H17,E3:E17,A30)</f>
        <v>5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4" sqref="H4"/>
    </sheetView>
  </sheetViews>
  <sheetFormatPr baseColWidth="10" defaultColWidth="11" defaultRowHeight="15.5" x14ac:dyDescent="0.35"/>
  <cols>
    <col min="1" max="1" width="16.08203125" style="1" customWidth="1"/>
    <col min="2" max="2" width="12" style="1" customWidth="1"/>
    <col min="3" max="3" width="16.08203125" style="1" customWidth="1"/>
    <col min="4" max="4" width="42.08203125" style="1" customWidth="1"/>
    <col min="5" max="5" width="10.83203125" style="1"/>
    <col min="6" max="6" width="20.5" style="1" customWidth="1"/>
    <col min="7" max="7" width="22.5" style="1" customWidth="1"/>
    <col min="8" max="8" width="11.83203125" style="1" customWidth="1"/>
    <col min="9" max="9" width="28.33203125" style="1" customWidth="1"/>
  </cols>
  <sheetData>
    <row r="1" spans="1:9" ht="16" thickBot="1" x14ac:dyDescent="0.4">
      <c r="A1" s="146" t="s">
        <v>22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16" thickTop="1" x14ac:dyDescent="0.35">
      <c r="A3" s="5">
        <v>1</v>
      </c>
      <c r="B3" s="5">
        <v>80</v>
      </c>
      <c r="C3" s="5">
        <v>337645</v>
      </c>
      <c r="D3" s="5" t="s">
        <v>308</v>
      </c>
      <c r="E3" s="5" t="s">
        <v>93</v>
      </c>
      <c r="F3" s="5" t="s">
        <v>62</v>
      </c>
      <c r="G3" s="5" t="s">
        <v>22</v>
      </c>
      <c r="H3" s="5">
        <v>2</v>
      </c>
      <c r="I3" s="5"/>
    </row>
    <row r="4" spans="1:9" x14ac:dyDescent="0.35">
      <c r="A4" s="5">
        <v>2</v>
      </c>
      <c r="B4" s="5"/>
      <c r="C4" s="5"/>
      <c r="D4" s="5"/>
      <c r="E4" s="5" t="s">
        <v>93</v>
      </c>
      <c r="F4" s="5"/>
      <c r="G4" s="5"/>
      <c r="H4" s="5">
        <f t="shared" ref="H4:H17" si="0">IF(AND(E4="Inscrita",B4&lt;=50),1,IF(AND(E4="Inscrita",B4&gt;50),2,0))</f>
        <v>0</v>
      </c>
      <c r="I4" s="5"/>
    </row>
    <row r="5" spans="1:9" x14ac:dyDescent="0.35">
      <c r="A5" s="5">
        <v>3</v>
      </c>
      <c r="B5" s="5"/>
      <c r="C5" s="5"/>
      <c r="D5" s="5"/>
      <c r="E5" s="5" t="s">
        <v>93</v>
      </c>
      <c r="F5" s="5"/>
      <c r="G5" s="5"/>
      <c r="H5" s="5">
        <f t="shared" si="0"/>
        <v>0</v>
      </c>
      <c r="I5" s="5"/>
    </row>
    <row r="6" spans="1:9" x14ac:dyDescent="0.35">
      <c r="A6" s="5">
        <v>4</v>
      </c>
      <c r="B6" s="5"/>
      <c r="C6" s="5"/>
      <c r="D6" s="5"/>
      <c r="E6" s="5" t="s">
        <v>93</v>
      </c>
      <c r="F6" s="5"/>
      <c r="G6" s="5"/>
      <c r="H6" s="5">
        <f t="shared" si="0"/>
        <v>0</v>
      </c>
      <c r="I6" s="5"/>
    </row>
    <row r="7" spans="1:9" x14ac:dyDescent="0.35">
      <c r="A7" s="5">
        <v>5</v>
      </c>
      <c r="B7" s="5"/>
      <c r="C7" s="5"/>
      <c r="D7" s="5"/>
      <c r="E7" s="5" t="s">
        <v>93</v>
      </c>
      <c r="F7" s="5"/>
      <c r="G7" s="5"/>
      <c r="H7" s="5">
        <f t="shared" si="0"/>
        <v>0</v>
      </c>
      <c r="I7" s="5"/>
    </row>
    <row r="8" spans="1:9" x14ac:dyDescent="0.35">
      <c r="A8" s="5">
        <v>6</v>
      </c>
      <c r="B8" s="5"/>
      <c r="C8" s="5"/>
      <c r="D8" s="5"/>
      <c r="E8" s="5" t="s">
        <v>93</v>
      </c>
      <c r="F8" s="5"/>
      <c r="G8" s="5"/>
      <c r="H8" s="5">
        <f t="shared" si="0"/>
        <v>0</v>
      </c>
      <c r="I8" s="5"/>
    </row>
    <row r="9" spans="1:9" x14ac:dyDescent="0.35">
      <c r="A9" s="5">
        <v>7</v>
      </c>
      <c r="B9" s="5"/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/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6">
        <v>15</v>
      </c>
      <c r="B17" s="6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1.5</v>
      </c>
    </row>
    <row r="27" spans="1:9" ht="16" thickBot="1" x14ac:dyDescent="0.4">
      <c r="A27" s="9" t="s">
        <v>183</v>
      </c>
      <c r="B27" s="10">
        <f>'Concentrado de becas.'!G11</f>
        <v>3.6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150</v>
      </c>
    </row>
    <row r="30" spans="1:9" x14ac:dyDescent="0.35">
      <c r="A30" s="13" t="s">
        <v>57</v>
      </c>
      <c r="B30" s="16">
        <f t="shared" ref="B30:B31" si="1">SUMIFS($B$3:$B$17,$E$3:$E$17,A30)</f>
        <v>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2" customHeight="1" thickBot="1" x14ac:dyDescent="0.4">
      <c r="A33" s="26" t="s">
        <v>149</v>
      </c>
      <c r="B33" s="27">
        <f>SUMIFS(H3:H17,E3:E17,A30)</f>
        <v>0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9" sqref="B9"/>
    </sheetView>
  </sheetViews>
  <sheetFormatPr baseColWidth="10" defaultColWidth="11" defaultRowHeight="15.5" x14ac:dyDescent="0.35"/>
  <cols>
    <col min="1" max="1" width="16.58203125" style="1" customWidth="1"/>
    <col min="2" max="2" width="12.08203125" style="1" customWidth="1"/>
    <col min="3" max="3" width="12" style="1" customWidth="1"/>
    <col min="4" max="4" width="43" style="1" customWidth="1"/>
    <col min="5" max="5" width="10.83203125" style="1"/>
    <col min="6" max="6" width="21.58203125" style="1" customWidth="1"/>
    <col min="7" max="7" width="25.5" style="1" customWidth="1"/>
    <col min="8" max="8" width="11.83203125" style="1" customWidth="1"/>
    <col min="9" max="9" width="31.33203125" style="1" customWidth="1"/>
  </cols>
  <sheetData>
    <row r="1" spans="1:9" ht="16" thickBot="1" x14ac:dyDescent="0.4">
      <c r="A1" s="146" t="s">
        <v>309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16" thickTop="1" x14ac:dyDescent="0.35">
      <c r="A3" s="5">
        <v>1</v>
      </c>
      <c r="B3" s="5">
        <v>30</v>
      </c>
      <c r="C3" s="5">
        <v>337688</v>
      </c>
      <c r="D3" s="108" t="s">
        <v>310</v>
      </c>
      <c r="E3" s="5" t="s">
        <v>57</v>
      </c>
      <c r="F3" s="5" t="s">
        <v>311</v>
      </c>
      <c r="G3" s="5" t="s">
        <v>94</v>
      </c>
      <c r="H3" s="5">
        <f>IF(AND(E3="Inscrita",B3&lt;=50),1,IF(AND(E3="Inscrita",B3&gt;50),2,0))</f>
        <v>1</v>
      </c>
      <c r="I3" s="5" t="s">
        <v>312</v>
      </c>
    </row>
    <row r="4" spans="1:9" x14ac:dyDescent="0.35">
      <c r="A4" s="5">
        <v>2</v>
      </c>
      <c r="B4" s="5">
        <v>35</v>
      </c>
      <c r="C4" s="5">
        <v>337834</v>
      </c>
      <c r="D4" s="108" t="s">
        <v>313</v>
      </c>
      <c r="E4" s="5" t="s">
        <v>57</v>
      </c>
      <c r="F4" s="5" t="s">
        <v>156</v>
      </c>
      <c r="G4" s="5" t="s">
        <v>314</v>
      </c>
      <c r="H4" s="5">
        <f t="shared" ref="H4:H17" si="0">IF(AND(E4="Inscrita",B4&lt;=50),1,IF(AND(E4="Inscrita",B4&gt;50),2,0))</f>
        <v>1</v>
      </c>
      <c r="I4" s="5" t="s">
        <v>315</v>
      </c>
    </row>
    <row r="5" spans="1:9" x14ac:dyDescent="0.35">
      <c r="A5" s="5">
        <v>3</v>
      </c>
      <c r="B5" s="5">
        <v>20</v>
      </c>
      <c r="C5" s="5">
        <v>340831</v>
      </c>
      <c r="D5" s="5" t="s">
        <v>316</v>
      </c>
      <c r="E5" s="5" t="s">
        <v>57</v>
      </c>
      <c r="F5" s="5" t="s">
        <v>160</v>
      </c>
      <c r="G5" s="5" t="s">
        <v>317</v>
      </c>
      <c r="H5" s="5">
        <v>1</v>
      </c>
      <c r="I5" s="5"/>
    </row>
    <row r="6" spans="1:9" x14ac:dyDescent="0.35">
      <c r="A6" s="5">
        <v>4</v>
      </c>
      <c r="B6" s="5">
        <v>35</v>
      </c>
      <c r="C6" s="5">
        <v>344654</v>
      </c>
      <c r="D6" s="5" t="s">
        <v>318</v>
      </c>
      <c r="E6" s="5" t="s">
        <v>57</v>
      </c>
      <c r="F6" s="5" t="s">
        <v>68</v>
      </c>
      <c r="G6" s="5" t="s">
        <v>269</v>
      </c>
      <c r="H6" s="5">
        <f t="shared" si="0"/>
        <v>1</v>
      </c>
      <c r="I6" s="5" t="s">
        <v>319</v>
      </c>
    </row>
    <row r="7" spans="1:9" x14ac:dyDescent="0.35">
      <c r="A7" s="5">
        <v>5</v>
      </c>
      <c r="B7" s="5">
        <v>40</v>
      </c>
      <c r="C7" s="5">
        <v>238211</v>
      </c>
      <c r="D7" s="5" t="s">
        <v>320</v>
      </c>
      <c r="E7" s="5" t="s">
        <v>57</v>
      </c>
      <c r="F7" s="5" t="s">
        <v>58</v>
      </c>
      <c r="G7" s="5" t="s">
        <v>94</v>
      </c>
      <c r="H7" s="5">
        <f t="shared" si="0"/>
        <v>1</v>
      </c>
      <c r="I7" s="5" t="s">
        <v>321</v>
      </c>
    </row>
    <row r="8" spans="1:9" ht="31" x14ac:dyDescent="0.35">
      <c r="A8" s="5">
        <v>6</v>
      </c>
      <c r="B8" s="5">
        <v>15</v>
      </c>
      <c r="C8" s="5">
        <v>350072</v>
      </c>
      <c r="D8" s="5" t="s">
        <v>213</v>
      </c>
      <c r="E8" s="5" t="s">
        <v>57</v>
      </c>
      <c r="F8" s="5" t="s">
        <v>68</v>
      </c>
      <c r="G8" s="5" t="s">
        <v>94</v>
      </c>
      <c r="H8" s="5">
        <f t="shared" si="0"/>
        <v>1</v>
      </c>
      <c r="I8" s="80" t="s">
        <v>214</v>
      </c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>
        <v>10</v>
      </c>
      <c r="C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6">
        <v>15</v>
      </c>
      <c r="B17" s="6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2.65</v>
      </c>
    </row>
    <row r="27" spans="1:9" ht="16" thickBot="1" x14ac:dyDescent="0.4">
      <c r="A27" s="9" t="s">
        <v>183</v>
      </c>
      <c r="B27" s="10">
        <f>'Concentrado de becas.'!G12</f>
        <v>5.6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90</v>
      </c>
    </row>
    <row r="30" spans="1:9" x14ac:dyDescent="0.35">
      <c r="A30" s="13" t="s">
        <v>57</v>
      </c>
      <c r="B30" s="16">
        <f t="shared" ref="B30:B31" si="1">SUMIFS($B$3:$B$17,$E$3:$E$17,A30)</f>
        <v>175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0" customHeight="1" thickBot="1" x14ac:dyDescent="0.4">
      <c r="A33" s="26" t="s">
        <v>149</v>
      </c>
      <c r="B33" s="27">
        <f>SUMIFS(H3:H17,E3:E17,A30)</f>
        <v>6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I4" sqref="I4"/>
    </sheetView>
  </sheetViews>
  <sheetFormatPr baseColWidth="10" defaultColWidth="11" defaultRowHeight="15.5" x14ac:dyDescent="0.35"/>
  <cols>
    <col min="1" max="1" width="16.5" style="1" customWidth="1"/>
    <col min="2" max="2" width="13.58203125" style="1" customWidth="1"/>
    <col min="3" max="3" width="16.08203125" style="1" customWidth="1"/>
    <col min="4" max="4" width="44.08203125" style="1" customWidth="1"/>
    <col min="5" max="5" width="10.83203125" style="1"/>
    <col min="6" max="6" width="12" style="1" customWidth="1"/>
    <col min="7" max="7" width="25.5" style="1" customWidth="1"/>
    <col min="8" max="8" width="12" style="1" customWidth="1"/>
    <col min="9" max="9" width="36.5" style="1" customWidth="1"/>
    <col min="10" max="10" width="10.83203125" style="1"/>
    <col min="11" max="11" width="10.83203125" style="2"/>
  </cols>
  <sheetData>
    <row r="1" spans="1:11" ht="16" thickBot="1" x14ac:dyDescent="0.4">
      <c r="A1" s="146" t="s">
        <v>322</v>
      </c>
      <c r="B1" s="147"/>
      <c r="C1" s="147"/>
      <c r="D1" s="147"/>
      <c r="E1" s="147"/>
      <c r="F1" s="147"/>
      <c r="G1" s="147"/>
      <c r="H1" s="147"/>
      <c r="I1" s="147"/>
    </row>
    <row r="2" spans="1:11" s="1" customFormat="1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  <c r="K2" s="2"/>
    </row>
    <row r="3" spans="1:11" ht="16" thickTop="1" x14ac:dyDescent="0.35">
      <c r="A3" s="5">
        <v>1</v>
      </c>
      <c r="B3" s="5">
        <v>100</v>
      </c>
      <c r="C3" s="5">
        <v>348838</v>
      </c>
      <c r="D3" s="5" t="s">
        <v>323</v>
      </c>
      <c r="E3" s="5" t="s">
        <v>57</v>
      </c>
      <c r="F3" s="5" t="s">
        <v>172</v>
      </c>
      <c r="G3" s="5" t="s">
        <v>324</v>
      </c>
      <c r="H3" s="5">
        <f>IF(AND(E3="Inscrita",B3&lt;=50),1,IF(AND(E3="Inscrita",B3&gt;50),2,0))</f>
        <v>2</v>
      </c>
      <c r="I3" s="5" t="s">
        <v>325</v>
      </c>
    </row>
    <row r="4" spans="1:11" x14ac:dyDescent="0.35">
      <c r="A4" s="5">
        <v>2</v>
      </c>
      <c r="B4" s="5">
        <v>10</v>
      </c>
      <c r="C4" s="5"/>
      <c r="D4" s="5"/>
      <c r="E4" s="5" t="s">
        <v>93</v>
      </c>
      <c r="F4" s="5"/>
      <c r="G4" s="5"/>
      <c r="H4" s="5">
        <f t="shared" ref="H4:H17" si="0">IF(AND(E4="Inscrita",B4&lt;=50),1,IF(AND(E4="Inscrita",B4&gt;50),2,0))</f>
        <v>0</v>
      </c>
      <c r="I4" s="5"/>
    </row>
    <row r="5" spans="1:11" x14ac:dyDescent="0.35">
      <c r="A5" s="5">
        <v>3</v>
      </c>
      <c r="B5" s="5">
        <v>10</v>
      </c>
      <c r="C5" s="5"/>
      <c r="D5" s="5"/>
      <c r="E5" s="5" t="s">
        <v>93</v>
      </c>
      <c r="F5" s="5"/>
      <c r="G5" s="5"/>
      <c r="H5" s="5">
        <f t="shared" si="0"/>
        <v>0</v>
      </c>
      <c r="I5" s="5"/>
    </row>
    <row r="6" spans="1:11" x14ac:dyDescent="0.35">
      <c r="A6" s="5">
        <v>4</v>
      </c>
      <c r="B6" s="5">
        <v>10</v>
      </c>
      <c r="C6" s="5"/>
      <c r="D6" s="5"/>
      <c r="E6" s="5" t="s">
        <v>93</v>
      </c>
      <c r="F6" s="5"/>
      <c r="G6" s="5"/>
      <c r="H6" s="5">
        <f t="shared" si="0"/>
        <v>0</v>
      </c>
      <c r="I6" s="5"/>
    </row>
    <row r="7" spans="1:11" x14ac:dyDescent="0.35">
      <c r="A7" s="5">
        <v>5</v>
      </c>
      <c r="B7" s="5">
        <v>10</v>
      </c>
      <c r="C7" s="5"/>
      <c r="D7" s="5"/>
      <c r="E7" s="5" t="s">
        <v>93</v>
      </c>
      <c r="F7" s="5"/>
      <c r="G7" s="5"/>
      <c r="H7" s="5">
        <f t="shared" si="0"/>
        <v>0</v>
      </c>
      <c r="I7" s="5"/>
    </row>
    <row r="8" spans="1:11" x14ac:dyDescent="0.35">
      <c r="A8" s="5">
        <v>6</v>
      </c>
      <c r="B8" s="5">
        <v>10</v>
      </c>
      <c r="C8" s="5"/>
      <c r="D8" s="5"/>
      <c r="E8" s="5" t="s">
        <v>93</v>
      </c>
      <c r="F8" s="5"/>
      <c r="G8" s="5"/>
      <c r="H8" s="5">
        <f t="shared" si="0"/>
        <v>0</v>
      </c>
      <c r="I8" s="5"/>
    </row>
    <row r="9" spans="1:11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11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11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11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11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11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11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11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6">
        <v>15</v>
      </c>
      <c r="B17" s="6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2.4</v>
      </c>
    </row>
    <row r="27" spans="1:9" ht="16" thickBot="1" x14ac:dyDescent="0.4">
      <c r="A27" s="9" t="s">
        <v>183</v>
      </c>
      <c r="B27" s="10">
        <f>'Concentrado de becas.'!G13</f>
        <v>4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140</v>
      </c>
    </row>
    <row r="30" spans="1:9" x14ac:dyDescent="0.35">
      <c r="A30" s="13" t="s">
        <v>57</v>
      </c>
      <c r="B30" s="16">
        <f t="shared" ref="B30:B31" si="1">SUMIFS($B$3:$B$17,$E$3:$E$17,A30)</f>
        <v>100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1.15" customHeight="1" thickBot="1" x14ac:dyDescent="0.4">
      <c r="A33" s="26" t="s">
        <v>149</v>
      </c>
      <c r="B33" s="27">
        <f>SUMIFS(H3:H17,E3:E17,A30)</f>
        <v>2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4" sqref="C4"/>
    </sheetView>
  </sheetViews>
  <sheetFormatPr baseColWidth="10" defaultColWidth="11" defaultRowHeight="15.5" x14ac:dyDescent="0.35"/>
  <cols>
    <col min="1" max="1" width="17" style="1" customWidth="1"/>
    <col min="2" max="2" width="13.33203125" style="1" customWidth="1"/>
    <col min="3" max="3" width="16.33203125" style="1" customWidth="1"/>
    <col min="4" max="4" width="43.33203125" style="1" customWidth="1"/>
    <col min="5" max="5" width="10.83203125" style="1"/>
    <col min="6" max="6" width="17.58203125" style="1" customWidth="1"/>
    <col min="7" max="7" width="20.83203125" style="1" customWidth="1"/>
    <col min="8" max="8" width="13" style="1" customWidth="1"/>
    <col min="9" max="9" width="32.08203125" style="1" customWidth="1"/>
  </cols>
  <sheetData>
    <row r="1" spans="1:9" ht="16" thickBot="1" x14ac:dyDescent="0.4">
      <c r="A1" s="146" t="s">
        <v>326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s="79" customFormat="1" ht="46.5" x14ac:dyDescent="0.35">
      <c r="A3" s="77">
        <v>1</v>
      </c>
      <c r="B3" s="77">
        <v>50</v>
      </c>
      <c r="C3" s="77">
        <v>338348</v>
      </c>
      <c r="D3" s="109" t="s">
        <v>327</v>
      </c>
      <c r="E3" s="77" t="s">
        <v>57</v>
      </c>
      <c r="F3" s="77" t="s">
        <v>74</v>
      </c>
      <c r="G3" s="77" t="s">
        <v>66</v>
      </c>
      <c r="H3" s="77">
        <f>IF(AND(E3="Inscrita",B3&lt;=50),1,IF(AND(E3="Inscrita",B3&gt;50),2,0))</f>
        <v>1</v>
      </c>
      <c r="I3" s="78" t="s">
        <v>328</v>
      </c>
    </row>
    <row r="4" spans="1:9" x14ac:dyDescent="0.35">
      <c r="A4" s="5">
        <v>2</v>
      </c>
      <c r="B4" s="5">
        <v>40</v>
      </c>
      <c r="C4" s="5"/>
      <c r="D4" s="5"/>
      <c r="E4" s="5" t="s">
        <v>93</v>
      </c>
      <c r="F4" s="5"/>
      <c r="G4" s="5"/>
      <c r="H4" s="5">
        <f t="shared" ref="H4:H17" si="0">IF(AND(E4="Inscrita",B4&lt;=50),1,IF(AND(E4="Inscrita",B4&gt;50),2,0))</f>
        <v>0</v>
      </c>
      <c r="I4" s="5"/>
    </row>
    <row r="5" spans="1:9" x14ac:dyDescent="0.35">
      <c r="A5" s="5">
        <v>3</v>
      </c>
      <c r="B5" s="5">
        <v>10</v>
      </c>
      <c r="C5" s="5"/>
      <c r="D5" s="5"/>
      <c r="E5" s="5" t="s">
        <v>93</v>
      </c>
      <c r="F5" s="5"/>
      <c r="G5" s="5"/>
      <c r="H5" s="5">
        <f t="shared" si="0"/>
        <v>0</v>
      </c>
      <c r="I5" s="5"/>
    </row>
    <row r="6" spans="1:9" x14ac:dyDescent="0.35">
      <c r="A6" s="5">
        <v>4</v>
      </c>
      <c r="B6" s="5">
        <v>10</v>
      </c>
      <c r="C6" s="5"/>
      <c r="D6" s="5"/>
      <c r="E6" s="5" t="s">
        <v>93</v>
      </c>
      <c r="F6" s="5"/>
      <c r="G6" s="5"/>
      <c r="H6" s="5">
        <f t="shared" si="0"/>
        <v>0</v>
      </c>
      <c r="I6" s="5"/>
    </row>
    <row r="7" spans="1:9" x14ac:dyDescent="0.35">
      <c r="A7" s="5">
        <v>5</v>
      </c>
      <c r="B7" s="5">
        <v>10</v>
      </c>
      <c r="C7" s="5"/>
      <c r="D7" s="5"/>
      <c r="E7" s="5" t="s">
        <v>93</v>
      </c>
      <c r="F7" s="5"/>
      <c r="G7" s="5"/>
      <c r="H7" s="5">
        <f t="shared" si="0"/>
        <v>0</v>
      </c>
      <c r="I7" s="5"/>
    </row>
    <row r="8" spans="1:9" x14ac:dyDescent="0.35">
      <c r="A8" s="5">
        <v>6</v>
      </c>
      <c r="B8" s="5">
        <v>10</v>
      </c>
      <c r="C8" s="5"/>
      <c r="D8" s="5"/>
      <c r="E8" s="5" t="s">
        <v>93</v>
      </c>
      <c r="F8" s="5"/>
      <c r="G8" s="5"/>
      <c r="H8" s="5">
        <f t="shared" si="0"/>
        <v>0</v>
      </c>
      <c r="I8" s="5"/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6">
        <v>15</v>
      </c>
      <c r="B17" s="6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2.2000000000000002</v>
      </c>
    </row>
    <row r="27" spans="1:9" ht="16" thickBot="1" x14ac:dyDescent="0.4">
      <c r="A27" s="9" t="s">
        <v>147</v>
      </c>
      <c r="B27" s="10">
        <f>'Concentrado de becas.'!B18</f>
        <v>2.2000000000000002</v>
      </c>
    </row>
    <row r="28" spans="1:9" ht="16" thickBot="1" x14ac:dyDescent="0.4"/>
    <row r="29" spans="1:9" x14ac:dyDescent="0.35">
      <c r="A29" s="12" t="s">
        <v>93</v>
      </c>
      <c r="B29" s="15">
        <f>SUMIFS(B3:B17,E3:E17,A29)</f>
        <v>170</v>
      </c>
    </row>
    <row r="30" spans="1:9" x14ac:dyDescent="0.35">
      <c r="A30" s="13" t="s">
        <v>57</v>
      </c>
      <c r="B30" s="16">
        <f t="shared" ref="B30:B31" si="1">SUMIFS(B4:B18,E4:E18,A30)</f>
        <v>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0" customHeight="1" thickBot="1" x14ac:dyDescent="0.4">
      <c r="A33" s="26" t="s">
        <v>149</v>
      </c>
      <c r="B33" s="27">
        <f>SUMIFS(H3:H17,E3:E17,A30)</f>
        <v>1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pane ySplit="2" topLeftCell="A30" activePane="bottomLeft" state="frozen"/>
      <selection pane="bottomLeft" activeCell="A49" sqref="A49"/>
    </sheetView>
  </sheetViews>
  <sheetFormatPr baseColWidth="10" defaultColWidth="11" defaultRowHeight="15.5" x14ac:dyDescent="0.35"/>
  <cols>
    <col min="1" max="1" width="15.83203125" customWidth="1"/>
    <col min="2" max="2" width="14" customWidth="1"/>
    <col min="3" max="3" width="20.5" customWidth="1"/>
    <col min="4" max="4" width="43.33203125" customWidth="1"/>
    <col min="5" max="5" width="12.33203125" style="82" customWidth="1"/>
    <col min="6" max="6" width="22.5" customWidth="1"/>
    <col min="7" max="7" width="20.33203125" customWidth="1"/>
    <col min="8" max="8" width="13.5" customWidth="1"/>
    <col min="9" max="9" width="40.83203125" style="82" customWidth="1"/>
  </cols>
  <sheetData>
    <row r="1" spans="1:9" ht="19" thickBot="1" x14ac:dyDescent="0.5">
      <c r="A1" s="144">
        <v>201810</v>
      </c>
      <c r="B1" s="145"/>
      <c r="C1" s="145"/>
      <c r="D1" s="145"/>
      <c r="E1" s="145"/>
      <c r="F1" s="145"/>
      <c r="G1" s="145"/>
      <c r="H1" s="145"/>
      <c r="I1" s="145"/>
    </row>
    <row r="2" spans="1:9" ht="31" x14ac:dyDescent="0.35">
      <c r="A2" s="130" t="s">
        <v>47</v>
      </c>
      <c r="B2" s="4" t="s">
        <v>48</v>
      </c>
      <c r="C2" s="130" t="s">
        <v>49</v>
      </c>
      <c r="D2" s="130" t="s">
        <v>50</v>
      </c>
      <c r="E2" s="4" t="s">
        <v>51</v>
      </c>
      <c r="F2" s="130" t="s">
        <v>52</v>
      </c>
      <c r="G2" s="130" t="s">
        <v>53</v>
      </c>
      <c r="H2" s="4" t="s">
        <v>54</v>
      </c>
      <c r="I2" s="4" t="s">
        <v>55</v>
      </c>
    </row>
    <row r="3" spans="1:9" x14ac:dyDescent="0.35">
      <c r="A3" s="5">
        <v>1</v>
      </c>
      <c r="B3" s="5">
        <v>30</v>
      </c>
      <c r="C3" s="5">
        <v>315589</v>
      </c>
      <c r="D3" s="90" t="s">
        <v>56</v>
      </c>
      <c r="E3" s="80" t="s">
        <v>57</v>
      </c>
      <c r="F3" s="5" t="s">
        <v>58</v>
      </c>
      <c r="G3" s="5" t="s">
        <v>59</v>
      </c>
      <c r="H3" s="5">
        <f>IF(AND(E3="Inscrita",B3&lt;=50),1,IF(AND(E3="Inscrita",B3&gt;50),2,0))</f>
        <v>1</v>
      </c>
      <c r="I3" s="80" t="s">
        <v>60</v>
      </c>
    </row>
    <row r="4" spans="1:9" x14ac:dyDescent="0.35">
      <c r="A4" s="5">
        <v>2</v>
      </c>
      <c r="B4" s="5">
        <v>0</v>
      </c>
      <c r="C4" s="5">
        <v>336342</v>
      </c>
      <c r="D4" s="5" t="s">
        <v>61</v>
      </c>
      <c r="E4" s="80" t="s">
        <v>57</v>
      </c>
      <c r="F4" s="5" t="s">
        <v>62</v>
      </c>
      <c r="G4" s="5" t="s">
        <v>59</v>
      </c>
      <c r="H4" s="5">
        <f>IF(AND(E4="Inscrita",B4&lt;=50),1,IF(AND(E4="Inscrita",B4&gt;50),2,0))</f>
        <v>1</v>
      </c>
      <c r="I4" s="80" t="s">
        <v>63</v>
      </c>
    </row>
    <row r="5" spans="1:9" x14ac:dyDescent="0.35">
      <c r="A5" s="5">
        <v>3</v>
      </c>
      <c r="B5" s="5">
        <v>50</v>
      </c>
      <c r="C5" s="5">
        <v>339587</v>
      </c>
      <c r="D5" s="90" t="s">
        <v>64</v>
      </c>
      <c r="E5" s="80" t="s">
        <v>57</v>
      </c>
      <c r="F5" s="5" t="s">
        <v>65</v>
      </c>
      <c r="G5" s="5" t="s">
        <v>66</v>
      </c>
      <c r="H5" s="5">
        <f>IF(AND(E5="Inscrita",B5&lt;=50),1,IF(AND(E5="Inscrita",B5&gt;50),2,0))</f>
        <v>1</v>
      </c>
      <c r="I5" s="80" t="s">
        <v>63</v>
      </c>
    </row>
    <row r="6" spans="1:9" x14ac:dyDescent="0.35">
      <c r="A6" s="91">
        <v>4</v>
      </c>
      <c r="B6" s="91">
        <v>30</v>
      </c>
      <c r="C6" s="5">
        <v>292522</v>
      </c>
      <c r="D6" s="90" t="s">
        <v>67</v>
      </c>
      <c r="E6" s="80" t="s">
        <v>57</v>
      </c>
      <c r="F6" s="5" t="s">
        <v>68</v>
      </c>
      <c r="G6" s="5" t="s">
        <v>69</v>
      </c>
      <c r="H6" s="5">
        <f>IF(AND(E6="Inscrita",B6&lt;=50),1,IF(AND(E6="Inscrita",B6&gt;50),2,0))</f>
        <v>1</v>
      </c>
      <c r="I6" s="80" t="s">
        <v>70</v>
      </c>
    </row>
    <row r="7" spans="1:9" x14ac:dyDescent="0.35">
      <c r="A7" s="5">
        <v>5</v>
      </c>
      <c r="B7" s="5">
        <v>0</v>
      </c>
      <c r="C7" s="5">
        <v>334531</v>
      </c>
      <c r="D7" s="5" t="s">
        <v>71</v>
      </c>
      <c r="E7" s="80" t="s">
        <v>57</v>
      </c>
      <c r="F7" s="5" t="s">
        <v>65</v>
      </c>
      <c r="G7" s="5" t="s">
        <v>72</v>
      </c>
      <c r="H7" s="5">
        <v>0</v>
      </c>
      <c r="I7" s="80" t="s">
        <v>70</v>
      </c>
    </row>
    <row r="8" spans="1:9" x14ac:dyDescent="0.35">
      <c r="A8" s="5">
        <v>6</v>
      </c>
      <c r="B8" s="5">
        <v>40</v>
      </c>
      <c r="C8" s="5">
        <v>337084</v>
      </c>
      <c r="D8" s="90" t="s">
        <v>73</v>
      </c>
      <c r="E8" s="80" t="s">
        <v>57</v>
      </c>
      <c r="F8" s="5" t="s">
        <v>74</v>
      </c>
      <c r="G8" s="5" t="s">
        <v>75</v>
      </c>
      <c r="H8" s="5">
        <v>0</v>
      </c>
      <c r="I8" s="80" t="s">
        <v>70</v>
      </c>
    </row>
    <row r="9" spans="1:9" x14ac:dyDescent="0.35">
      <c r="A9" s="5">
        <v>7</v>
      </c>
      <c r="B9" s="5">
        <v>0</v>
      </c>
      <c r="C9" s="5">
        <v>341652</v>
      </c>
      <c r="D9" s="5" t="s">
        <v>76</v>
      </c>
      <c r="E9" s="80" t="s">
        <v>57</v>
      </c>
      <c r="F9" s="5" t="s">
        <v>65</v>
      </c>
      <c r="G9" s="5" t="s">
        <v>77</v>
      </c>
      <c r="H9" s="5">
        <v>0</v>
      </c>
      <c r="I9" s="80" t="s">
        <v>70</v>
      </c>
    </row>
    <row r="10" spans="1:9" x14ac:dyDescent="0.35">
      <c r="A10" s="5">
        <v>8</v>
      </c>
      <c r="B10" s="5">
        <v>30</v>
      </c>
      <c r="C10" s="5">
        <v>343530</v>
      </c>
      <c r="D10" s="5" t="s">
        <v>78</v>
      </c>
      <c r="E10" s="80" t="s">
        <v>57</v>
      </c>
      <c r="F10" s="5" t="s">
        <v>74</v>
      </c>
      <c r="G10" s="5" t="s">
        <v>79</v>
      </c>
      <c r="H10" s="5">
        <v>0</v>
      </c>
      <c r="I10" s="80" t="s">
        <v>70</v>
      </c>
    </row>
    <row r="11" spans="1:9" x14ac:dyDescent="0.35">
      <c r="A11" s="5">
        <v>9</v>
      </c>
      <c r="B11" s="5">
        <v>0</v>
      </c>
      <c r="C11" s="5">
        <v>324946</v>
      </c>
      <c r="D11" s="5" t="s">
        <v>80</v>
      </c>
      <c r="E11" s="80" t="s">
        <v>57</v>
      </c>
      <c r="F11" s="5" t="s">
        <v>74</v>
      </c>
      <c r="G11" s="5" t="s">
        <v>81</v>
      </c>
      <c r="H11" s="5">
        <v>0</v>
      </c>
      <c r="I11" s="80" t="s">
        <v>70</v>
      </c>
    </row>
    <row r="12" spans="1:9" s="79" customFormat="1" ht="77.5" x14ac:dyDescent="0.35">
      <c r="A12" s="77">
        <v>10</v>
      </c>
      <c r="B12" s="77">
        <v>30</v>
      </c>
      <c r="C12" s="77">
        <v>339013</v>
      </c>
      <c r="D12" s="103" t="s">
        <v>82</v>
      </c>
      <c r="E12" s="78" t="s">
        <v>57</v>
      </c>
      <c r="F12" s="77" t="s">
        <v>83</v>
      </c>
      <c r="G12" s="77" t="s">
        <v>84</v>
      </c>
      <c r="H12" s="77">
        <v>1</v>
      </c>
      <c r="I12" s="78" t="s">
        <v>85</v>
      </c>
    </row>
    <row r="13" spans="1:9" s="79" customFormat="1" ht="31" x14ac:dyDescent="0.35">
      <c r="A13" s="77">
        <v>11</v>
      </c>
      <c r="B13" s="77">
        <v>25</v>
      </c>
      <c r="C13" s="77">
        <v>325745</v>
      </c>
      <c r="D13" s="103" t="s">
        <v>86</v>
      </c>
      <c r="E13" s="78" t="s">
        <v>57</v>
      </c>
      <c r="F13" s="77" t="s">
        <v>74</v>
      </c>
      <c r="G13" s="77" t="s">
        <v>87</v>
      </c>
      <c r="H13" s="77">
        <f>IF(AND(E13="Inscrita",B13&lt;=50),1,IF(AND(E13="Inscrita",B13&gt;50),2,0))</f>
        <v>1</v>
      </c>
      <c r="I13" s="78" t="s">
        <v>88</v>
      </c>
    </row>
    <row r="14" spans="1:9" s="79" customFormat="1" ht="31" x14ac:dyDescent="0.35">
      <c r="A14" s="77">
        <v>12</v>
      </c>
      <c r="B14" s="77">
        <v>30</v>
      </c>
      <c r="C14" s="77">
        <v>343334</v>
      </c>
      <c r="D14" s="103" t="s">
        <v>89</v>
      </c>
      <c r="E14" s="78" t="s">
        <v>57</v>
      </c>
      <c r="F14" s="77" t="s">
        <v>65</v>
      </c>
      <c r="G14" s="77" t="s">
        <v>90</v>
      </c>
      <c r="H14" s="77">
        <f>IF(AND(E14="Inscrita",B14&lt;=50),1,IF(AND(E14="Inscrita",B14&gt;50),2,0))</f>
        <v>1</v>
      </c>
      <c r="I14" s="78" t="s">
        <v>91</v>
      </c>
    </row>
    <row r="15" spans="1:9" s="107" customFormat="1" ht="31" x14ac:dyDescent="0.35">
      <c r="A15" s="105">
        <v>13</v>
      </c>
      <c r="B15" s="105">
        <v>25</v>
      </c>
      <c r="C15" s="105">
        <v>343424</v>
      </c>
      <c r="D15" s="105" t="s">
        <v>92</v>
      </c>
      <c r="E15" s="106" t="s">
        <v>93</v>
      </c>
      <c r="F15" s="105" t="s">
        <v>65</v>
      </c>
      <c r="G15" s="105" t="s">
        <v>94</v>
      </c>
      <c r="H15" s="105">
        <f>IF(AND(E15="Inscrita",B15&lt;=50),1,IF(AND(E15="Inscrita",B15&gt;50),2,0))</f>
        <v>0</v>
      </c>
      <c r="I15" s="106" t="s">
        <v>95</v>
      </c>
    </row>
    <row r="16" spans="1:9" x14ac:dyDescent="0.35">
      <c r="A16" s="5">
        <v>14</v>
      </c>
      <c r="B16" s="5">
        <v>40</v>
      </c>
      <c r="C16" s="5">
        <v>337379</v>
      </c>
      <c r="D16" s="5" t="s">
        <v>96</v>
      </c>
      <c r="E16" s="80" t="s">
        <v>57</v>
      </c>
      <c r="F16" s="80" t="s">
        <v>83</v>
      </c>
      <c r="G16" s="80" t="s">
        <v>97</v>
      </c>
      <c r="H16" s="5">
        <v>1</v>
      </c>
      <c r="I16" s="80" t="s">
        <v>98</v>
      </c>
    </row>
    <row r="17" spans="1:9" x14ac:dyDescent="0.35">
      <c r="A17" s="6">
        <v>15</v>
      </c>
      <c r="B17" s="6">
        <v>0</v>
      </c>
      <c r="C17" s="94">
        <v>342605</v>
      </c>
      <c r="D17" s="104" t="s">
        <v>99</v>
      </c>
      <c r="E17" s="80" t="s">
        <v>57</v>
      </c>
      <c r="F17" s="94" t="s">
        <v>83</v>
      </c>
      <c r="G17" s="94" t="s">
        <v>100</v>
      </c>
      <c r="H17" s="5">
        <v>0</v>
      </c>
      <c r="I17" s="80" t="s">
        <v>63</v>
      </c>
    </row>
    <row r="18" spans="1:9" x14ac:dyDescent="0.35">
      <c r="A18" s="5">
        <v>16</v>
      </c>
      <c r="B18" s="5">
        <v>0</v>
      </c>
      <c r="C18" s="83">
        <v>344202</v>
      </c>
      <c r="D18" s="83" t="s">
        <v>101</v>
      </c>
      <c r="E18" s="80" t="s">
        <v>57</v>
      </c>
      <c r="F18" s="5" t="s">
        <v>68</v>
      </c>
      <c r="G18" s="5" t="s">
        <v>102</v>
      </c>
      <c r="H18" s="5">
        <v>0</v>
      </c>
      <c r="I18" s="80" t="s">
        <v>103</v>
      </c>
    </row>
    <row r="19" spans="1:9" x14ac:dyDescent="0.35">
      <c r="A19" s="5">
        <v>17</v>
      </c>
      <c r="B19" s="5"/>
      <c r="C19" s="5"/>
      <c r="D19" s="5"/>
      <c r="E19" s="80"/>
      <c r="F19" s="5"/>
      <c r="G19" s="5"/>
      <c r="H19" s="5"/>
      <c r="I19" s="80"/>
    </row>
    <row r="20" spans="1:9" x14ac:dyDescent="0.35">
      <c r="A20" s="5">
        <v>18</v>
      </c>
      <c r="B20" s="5"/>
      <c r="C20" s="5"/>
      <c r="D20" s="5"/>
      <c r="E20" s="80"/>
      <c r="F20" s="5"/>
      <c r="G20" s="5"/>
      <c r="H20" s="5"/>
      <c r="I20" s="80"/>
    </row>
    <row r="21" spans="1:9" x14ac:dyDescent="0.35">
      <c r="A21" s="91">
        <v>19</v>
      </c>
      <c r="B21" s="91"/>
      <c r="C21" s="91"/>
      <c r="D21" s="91"/>
      <c r="E21" s="98"/>
      <c r="F21" s="91"/>
      <c r="G21" s="91"/>
      <c r="H21" s="91"/>
      <c r="I21" s="98"/>
    </row>
    <row r="22" spans="1:9" x14ac:dyDescent="0.35">
      <c r="A22" s="91">
        <v>20</v>
      </c>
      <c r="B22" s="91"/>
      <c r="C22" s="91"/>
      <c r="D22" s="91"/>
      <c r="E22" s="98"/>
      <c r="F22" s="91"/>
      <c r="G22" s="91"/>
      <c r="H22" s="91"/>
      <c r="I22" s="98"/>
    </row>
    <row r="23" spans="1:9" x14ac:dyDescent="0.35">
      <c r="A23" s="91">
        <v>21</v>
      </c>
      <c r="B23" s="91"/>
      <c r="C23" s="91"/>
      <c r="D23" s="91"/>
      <c r="E23" s="98"/>
      <c r="F23" s="91"/>
      <c r="G23" s="91"/>
      <c r="H23" s="91"/>
      <c r="I23" s="98"/>
    </row>
    <row r="24" spans="1:9" x14ac:dyDescent="0.35">
      <c r="A24" s="91">
        <v>22</v>
      </c>
      <c r="B24" s="91"/>
      <c r="C24" s="91"/>
      <c r="D24" s="91"/>
      <c r="E24" s="98"/>
      <c r="F24" s="91"/>
      <c r="G24" s="91"/>
      <c r="H24" s="91"/>
      <c r="I24" s="98"/>
    </row>
    <row r="25" spans="1:9" x14ac:dyDescent="0.35">
      <c r="A25" s="91">
        <v>23</v>
      </c>
      <c r="B25" s="91"/>
      <c r="C25" s="91"/>
      <c r="D25" s="91"/>
      <c r="E25" s="98"/>
      <c r="F25" s="91"/>
      <c r="G25" s="91"/>
      <c r="H25" s="91"/>
      <c r="I25" s="98"/>
    </row>
    <row r="26" spans="1:9" x14ac:dyDescent="0.35">
      <c r="A26" s="91">
        <v>24</v>
      </c>
      <c r="B26" s="91"/>
      <c r="C26" s="91"/>
      <c r="D26" s="91"/>
      <c r="E26" s="98"/>
      <c r="F26" s="91"/>
      <c r="G26" s="91"/>
      <c r="H26" s="91"/>
      <c r="I26" s="98"/>
    </row>
    <row r="27" spans="1:9" x14ac:dyDescent="0.35">
      <c r="A27" s="91">
        <v>25</v>
      </c>
      <c r="B27" s="91"/>
      <c r="C27" s="91"/>
      <c r="D27" s="91"/>
      <c r="E27" s="98"/>
      <c r="F27" s="91"/>
      <c r="G27" s="91"/>
      <c r="H27" s="91"/>
      <c r="I27" s="98"/>
    </row>
    <row r="28" spans="1:9" x14ac:dyDescent="0.35">
      <c r="A28" s="91">
        <v>26</v>
      </c>
      <c r="B28" s="91"/>
      <c r="C28" s="91"/>
      <c r="D28" s="91"/>
      <c r="E28" s="98"/>
      <c r="F28" s="91"/>
      <c r="G28" s="91"/>
      <c r="H28" s="91"/>
      <c r="I28" s="98"/>
    </row>
    <row r="29" spans="1:9" x14ac:dyDescent="0.35">
      <c r="A29" s="91">
        <v>27</v>
      </c>
      <c r="B29" s="91"/>
      <c r="C29" s="91"/>
      <c r="D29" s="91"/>
      <c r="E29" s="98"/>
      <c r="F29" s="91"/>
      <c r="G29" s="91"/>
      <c r="H29" s="91"/>
      <c r="I29" s="98"/>
    </row>
    <row r="30" spans="1:9" x14ac:dyDescent="0.35">
      <c r="A30" s="91">
        <v>28</v>
      </c>
      <c r="B30" s="91"/>
      <c r="C30" s="91"/>
      <c r="D30" s="91"/>
      <c r="E30" s="98"/>
      <c r="F30" s="91"/>
      <c r="G30" s="91"/>
      <c r="H30" s="91"/>
      <c r="I30" s="98"/>
    </row>
    <row r="31" spans="1:9" x14ac:dyDescent="0.35">
      <c r="A31" s="91">
        <v>29</v>
      </c>
      <c r="B31" s="91"/>
      <c r="C31" s="91"/>
      <c r="D31" s="91"/>
      <c r="E31" s="98"/>
      <c r="F31" s="91"/>
      <c r="G31" s="91"/>
      <c r="H31" s="91"/>
      <c r="I31" s="98"/>
    </row>
    <row r="32" spans="1:9" x14ac:dyDescent="0.35">
      <c r="A32" s="91">
        <v>30</v>
      </c>
      <c r="B32" s="91"/>
      <c r="C32" s="91"/>
      <c r="D32" s="91"/>
      <c r="E32" s="98"/>
      <c r="F32" s="91"/>
      <c r="G32" s="91"/>
      <c r="H32" s="91"/>
      <c r="I32" s="98"/>
    </row>
    <row r="33" spans="1:9" x14ac:dyDescent="0.35">
      <c r="A33" s="91">
        <v>31</v>
      </c>
      <c r="B33" s="91"/>
      <c r="C33" s="91"/>
      <c r="D33" s="91"/>
      <c r="E33" s="98"/>
      <c r="F33" s="91"/>
      <c r="G33" s="91"/>
      <c r="H33" s="91"/>
      <c r="I33" s="98"/>
    </row>
    <row r="34" spans="1:9" x14ac:dyDescent="0.35">
      <c r="A34" s="91">
        <v>32</v>
      </c>
      <c r="B34" s="91"/>
      <c r="C34" s="91"/>
      <c r="D34" s="91"/>
      <c r="E34" s="98"/>
      <c r="F34" s="91"/>
      <c r="G34" s="91"/>
      <c r="H34" s="91"/>
      <c r="I34" s="98"/>
    </row>
    <row r="35" spans="1:9" x14ac:dyDescent="0.35">
      <c r="A35" s="91">
        <v>33</v>
      </c>
      <c r="B35" s="91"/>
      <c r="C35" s="91"/>
      <c r="D35" s="91"/>
      <c r="E35" s="98"/>
      <c r="F35" s="91"/>
      <c r="G35" s="91"/>
      <c r="H35" s="91"/>
      <c r="I35" s="98"/>
    </row>
    <row r="36" spans="1:9" s="83" customFormat="1" ht="31" x14ac:dyDescent="0.35">
      <c r="A36" s="94"/>
      <c r="B36" s="94"/>
      <c r="C36" s="94">
        <v>342445</v>
      </c>
      <c r="D36" s="94" t="s">
        <v>104</v>
      </c>
      <c r="E36" s="101" t="s">
        <v>105</v>
      </c>
      <c r="F36" s="94" t="s">
        <v>83</v>
      </c>
      <c r="G36" s="94" t="s">
        <v>106</v>
      </c>
      <c r="H36" s="94"/>
      <c r="I36" s="101" t="s">
        <v>107</v>
      </c>
    </row>
    <row r="37" spans="1:9" s="83" customFormat="1" x14ac:dyDescent="0.35">
      <c r="A37" s="94"/>
      <c r="B37" s="94"/>
      <c r="C37" s="94">
        <v>343153</v>
      </c>
      <c r="D37" s="94" t="s">
        <v>108</v>
      </c>
      <c r="E37" s="101" t="s">
        <v>105</v>
      </c>
      <c r="F37" s="94" t="s">
        <v>109</v>
      </c>
      <c r="G37" s="94" t="s">
        <v>110</v>
      </c>
      <c r="H37" s="94"/>
      <c r="I37" s="101" t="s">
        <v>111</v>
      </c>
    </row>
    <row r="38" spans="1:9" s="83" customFormat="1" x14ac:dyDescent="0.35">
      <c r="A38" s="94"/>
      <c r="B38" s="94"/>
      <c r="C38" s="94">
        <v>342877</v>
      </c>
      <c r="D38" s="94" t="s">
        <v>112</v>
      </c>
      <c r="E38" s="101" t="s">
        <v>105</v>
      </c>
      <c r="F38" s="94" t="s">
        <v>113</v>
      </c>
      <c r="G38" s="94" t="s">
        <v>114</v>
      </c>
      <c r="H38" s="94"/>
      <c r="I38" s="101" t="s">
        <v>111</v>
      </c>
    </row>
    <row r="39" spans="1:9" s="83" customFormat="1" ht="31" x14ac:dyDescent="0.35">
      <c r="A39" s="94"/>
      <c r="B39" s="94"/>
      <c r="C39" s="94">
        <v>333578</v>
      </c>
      <c r="D39" s="94" t="s">
        <v>115</v>
      </c>
      <c r="E39" s="101" t="s">
        <v>105</v>
      </c>
      <c r="F39" s="94" t="s">
        <v>116</v>
      </c>
      <c r="G39" s="94" t="s">
        <v>117</v>
      </c>
      <c r="H39" s="94"/>
      <c r="I39" s="101" t="s">
        <v>118</v>
      </c>
    </row>
    <row r="40" spans="1:9" s="83" customFormat="1" x14ac:dyDescent="0.35">
      <c r="A40" s="94"/>
      <c r="B40" s="94"/>
      <c r="C40" s="94"/>
      <c r="D40" s="94" t="s">
        <v>119</v>
      </c>
      <c r="E40" s="101" t="s">
        <v>120</v>
      </c>
      <c r="F40" s="94" t="s">
        <v>121</v>
      </c>
      <c r="G40" s="94" t="s">
        <v>122</v>
      </c>
      <c r="H40" s="94"/>
      <c r="I40" s="101" t="s">
        <v>70</v>
      </c>
    </row>
    <row r="41" spans="1:9" s="89" customFormat="1" ht="46.5" x14ac:dyDescent="0.35">
      <c r="A41" s="97"/>
      <c r="B41" s="97"/>
      <c r="C41" s="97">
        <v>322678</v>
      </c>
      <c r="D41" s="97" t="s">
        <v>123</v>
      </c>
      <c r="E41" s="102" t="s">
        <v>124</v>
      </c>
      <c r="F41" s="97" t="s">
        <v>125</v>
      </c>
      <c r="G41" s="97" t="s">
        <v>18</v>
      </c>
      <c r="H41" s="97"/>
      <c r="I41" s="102" t="s">
        <v>126</v>
      </c>
    </row>
    <row r="42" spans="1:9" s="86" customFormat="1" ht="46.5" x14ac:dyDescent="0.35">
      <c r="A42" s="92"/>
      <c r="B42" s="92"/>
      <c r="C42" s="92">
        <v>329750</v>
      </c>
      <c r="D42" s="92" t="s">
        <v>127</v>
      </c>
      <c r="E42" s="99" t="s">
        <v>128</v>
      </c>
      <c r="F42" s="92" t="s">
        <v>113</v>
      </c>
      <c r="G42" s="92" t="s">
        <v>129</v>
      </c>
      <c r="H42" s="92"/>
      <c r="I42" s="99" t="s">
        <v>130</v>
      </c>
    </row>
    <row r="43" spans="1:9" s="87" customFormat="1" x14ac:dyDescent="0.35">
      <c r="A43" s="93"/>
      <c r="B43" s="93"/>
      <c r="C43" s="93">
        <v>336017</v>
      </c>
      <c r="D43" s="93" t="s">
        <v>131</v>
      </c>
      <c r="E43" s="100" t="s">
        <v>132</v>
      </c>
      <c r="F43" s="93" t="s">
        <v>113</v>
      </c>
      <c r="G43" s="93" t="s">
        <v>81</v>
      </c>
      <c r="H43" s="93"/>
      <c r="I43" s="100" t="s">
        <v>70</v>
      </c>
    </row>
    <row r="44" spans="1:9" s="87" customFormat="1" x14ac:dyDescent="0.35">
      <c r="A44" s="93"/>
      <c r="B44" s="93"/>
      <c r="C44" s="93">
        <v>339031</v>
      </c>
      <c r="D44" s="93" t="s">
        <v>133</v>
      </c>
      <c r="E44" s="100" t="s">
        <v>132</v>
      </c>
      <c r="F44" s="93" t="s">
        <v>109</v>
      </c>
      <c r="G44" s="93" t="s">
        <v>114</v>
      </c>
      <c r="H44" s="93"/>
      <c r="I44" s="100" t="s">
        <v>70</v>
      </c>
    </row>
    <row r="45" spans="1:9" s="85" customFormat="1" ht="62" x14ac:dyDescent="0.35">
      <c r="A45" s="96"/>
      <c r="B45" s="96"/>
      <c r="C45" s="92">
        <v>341748</v>
      </c>
      <c r="D45" s="92" t="s">
        <v>134</v>
      </c>
      <c r="E45" s="99" t="s">
        <v>135</v>
      </c>
      <c r="F45" s="92" t="s">
        <v>116</v>
      </c>
      <c r="G45" s="92" t="s">
        <v>136</v>
      </c>
      <c r="H45" s="92"/>
      <c r="I45" s="99" t="s">
        <v>137</v>
      </c>
    </row>
    <row r="46" spans="1:9" s="88" customFormat="1" ht="46.5" x14ac:dyDescent="0.35">
      <c r="A46" s="95"/>
      <c r="B46" s="95"/>
      <c r="C46" s="93">
        <v>341750</v>
      </c>
      <c r="D46" s="93" t="s">
        <v>138</v>
      </c>
      <c r="E46" s="100" t="s">
        <v>132</v>
      </c>
      <c r="F46" s="93" t="s">
        <v>139</v>
      </c>
      <c r="G46" s="93" t="s">
        <v>136</v>
      </c>
      <c r="H46" s="93"/>
      <c r="I46" s="100" t="s">
        <v>140</v>
      </c>
    </row>
    <row r="47" spans="1:9" s="83" customFormat="1" x14ac:dyDescent="0.35">
      <c r="A47" s="94"/>
      <c r="B47" s="94"/>
      <c r="C47" s="94">
        <v>341746</v>
      </c>
      <c r="D47" s="94" t="s">
        <v>141</v>
      </c>
      <c r="E47" s="101"/>
      <c r="F47" s="94"/>
      <c r="G47" s="94"/>
      <c r="H47" s="94"/>
      <c r="I47" s="101" t="s">
        <v>98</v>
      </c>
    </row>
    <row r="48" spans="1:9" s="83" customFormat="1" x14ac:dyDescent="0.35">
      <c r="A48" s="94"/>
      <c r="B48" s="94"/>
      <c r="C48" s="94">
        <v>341736</v>
      </c>
      <c r="D48" s="94" t="s">
        <v>142</v>
      </c>
      <c r="E48" s="101"/>
      <c r="F48" s="94"/>
      <c r="G48" s="94"/>
      <c r="H48" s="94"/>
      <c r="I48" s="101" t="s">
        <v>98</v>
      </c>
    </row>
    <row r="49" spans="1:9" s="83" customFormat="1" ht="31" x14ac:dyDescent="0.35">
      <c r="A49" s="94"/>
      <c r="B49" s="94"/>
      <c r="C49" s="94">
        <v>344215</v>
      </c>
      <c r="D49" s="94" t="s">
        <v>143</v>
      </c>
      <c r="E49" s="84" t="s">
        <v>144</v>
      </c>
      <c r="F49" s="94" t="s">
        <v>121</v>
      </c>
      <c r="G49" s="94" t="s">
        <v>18</v>
      </c>
      <c r="H49" s="94"/>
      <c r="I49" s="101" t="s">
        <v>145</v>
      </c>
    </row>
    <row r="50" spans="1:9" s="83" customFormat="1" x14ac:dyDescent="0.35">
      <c r="E50" s="84"/>
      <c r="G50" s="84"/>
      <c r="I50" s="84"/>
    </row>
    <row r="51" spans="1:9" s="83" customFormat="1" x14ac:dyDescent="0.35">
      <c r="E51" s="84"/>
      <c r="I51" s="84"/>
    </row>
    <row r="52" spans="1:9" s="83" customFormat="1" x14ac:dyDescent="0.35">
      <c r="E52" s="84"/>
      <c r="I52" s="84"/>
    </row>
    <row r="53" spans="1:9" s="83" customFormat="1" x14ac:dyDescent="0.35">
      <c r="E53" s="84"/>
      <c r="I53" s="84"/>
    </row>
    <row r="54" spans="1:9" s="83" customFormat="1" x14ac:dyDescent="0.35">
      <c r="E54" s="84"/>
      <c r="I54" s="84"/>
    </row>
    <row r="55" spans="1:9" s="83" customFormat="1" x14ac:dyDescent="0.35">
      <c r="E55" s="84"/>
      <c r="I55" s="84"/>
    </row>
    <row r="56" spans="1:9" s="83" customFormat="1" x14ac:dyDescent="0.35">
      <c r="E56" s="84"/>
      <c r="I56" s="84"/>
    </row>
    <row r="57" spans="1:9" s="83" customFormat="1" x14ac:dyDescent="0.35">
      <c r="E57" s="84"/>
      <c r="I57" s="84"/>
    </row>
    <row r="58" spans="1:9" ht="46.5" x14ac:dyDescent="0.35">
      <c r="A58" s="7" t="s">
        <v>146</v>
      </c>
      <c r="B58" s="8">
        <f>SUM(B3:B26)/100</f>
        <v>3.3</v>
      </c>
    </row>
    <row r="59" spans="1:9" x14ac:dyDescent="0.35">
      <c r="A59" s="9" t="s">
        <v>147</v>
      </c>
      <c r="B59" s="10">
        <f>'Concentrado de becas.'!B3</f>
        <v>6</v>
      </c>
    </row>
    <row r="60" spans="1:9" x14ac:dyDescent="0.35">
      <c r="A60" s="1"/>
      <c r="B60" s="1"/>
    </row>
    <row r="61" spans="1:9" x14ac:dyDescent="0.35">
      <c r="A61" s="12" t="s">
        <v>93</v>
      </c>
      <c r="B61" s="15">
        <f>SUMIFS(B3:B26,E3:E26,A61)</f>
        <v>25</v>
      </c>
    </row>
    <row r="62" spans="1:9" x14ac:dyDescent="0.35">
      <c r="A62" s="13" t="s">
        <v>57</v>
      </c>
      <c r="B62" s="16">
        <f>SUMIFS(B4:B35,E4:E35,A62)</f>
        <v>275</v>
      </c>
    </row>
    <row r="63" spans="1:9" x14ac:dyDescent="0.35">
      <c r="A63" s="14" t="s">
        <v>148</v>
      </c>
      <c r="B63" s="17">
        <f>SUMIFS(B5:B35,E5:E35,A63)</f>
        <v>0</v>
      </c>
    </row>
    <row r="64" spans="1:9" x14ac:dyDescent="0.35">
      <c r="A64" s="1"/>
      <c r="B64" s="1"/>
    </row>
    <row r="65" spans="1:2" ht="31" x14ac:dyDescent="0.35">
      <c r="A65" s="26" t="s">
        <v>149</v>
      </c>
      <c r="B65" s="27">
        <f>SUMIFS(H3:H26,E3:E26,A62)</f>
        <v>8</v>
      </c>
    </row>
  </sheetData>
  <autoFilter ref="A2:I49"/>
  <mergeCells count="1">
    <mergeCell ref="A1:I1"/>
  </mergeCells>
  <dataValidations count="1">
    <dataValidation type="list" allowBlank="1" showInputMessage="1" showErrorMessage="1" sqref="G16 E3:E35">
      <formula1>$A$61:$A$63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9" sqref="D19"/>
    </sheetView>
  </sheetViews>
  <sheetFormatPr baseColWidth="10" defaultColWidth="11" defaultRowHeight="15.5" x14ac:dyDescent="0.35"/>
  <cols>
    <col min="1" max="1" width="16.5" style="1" bestFit="1" customWidth="1"/>
    <col min="2" max="2" width="13.58203125" style="1" customWidth="1"/>
    <col min="3" max="3" width="21.08203125" style="1" customWidth="1"/>
    <col min="4" max="4" width="43.58203125" style="1" customWidth="1"/>
    <col min="5" max="5" width="10.83203125" style="1"/>
    <col min="6" max="6" width="21.5" style="1" customWidth="1"/>
    <col min="7" max="7" width="21" style="1" customWidth="1"/>
    <col min="8" max="8" width="12.33203125" style="1" customWidth="1"/>
    <col min="9" max="9" width="26" style="1" customWidth="1"/>
  </cols>
  <sheetData>
    <row r="1" spans="1:9" ht="16" thickBot="1" x14ac:dyDescent="0.4">
      <c r="A1" s="146" t="s">
        <v>150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16" thickTop="1" x14ac:dyDescent="0.35">
      <c r="A3" s="5">
        <v>1</v>
      </c>
      <c r="B3" s="5">
        <v>90</v>
      </c>
      <c r="C3" s="5">
        <v>337142</v>
      </c>
      <c r="D3" s="5" t="s">
        <v>151</v>
      </c>
      <c r="E3" s="5" t="s">
        <v>57</v>
      </c>
      <c r="F3" s="5" t="s">
        <v>152</v>
      </c>
      <c r="G3" s="5" t="s">
        <v>100</v>
      </c>
      <c r="H3" s="5">
        <v>2</v>
      </c>
      <c r="I3" s="5"/>
    </row>
    <row r="4" spans="1:9" x14ac:dyDescent="0.35">
      <c r="A4" s="5">
        <v>2</v>
      </c>
      <c r="B4" s="5">
        <v>40</v>
      </c>
      <c r="C4" s="5">
        <v>337674</v>
      </c>
      <c r="D4" s="5" t="s">
        <v>153</v>
      </c>
      <c r="E4" s="5" t="s">
        <v>57</v>
      </c>
      <c r="F4" s="5" t="s">
        <v>65</v>
      </c>
      <c r="G4" s="5" t="s">
        <v>154</v>
      </c>
      <c r="H4" s="5">
        <v>1</v>
      </c>
      <c r="I4" s="5"/>
    </row>
    <row r="5" spans="1:9" x14ac:dyDescent="0.35">
      <c r="A5" s="5">
        <v>3</v>
      </c>
      <c r="B5" s="5">
        <v>40</v>
      </c>
      <c r="C5" s="5">
        <v>323771</v>
      </c>
      <c r="D5" s="5" t="s">
        <v>155</v>
      </c>
      <c r="E5" s="5" t="s">
        <v>57</v>
      </c>
      <c r="F5" s="5" t="s">
        <v>156</v>
      </c>
      <c r="G5" s="5" t="s">
        <v>154</v>
      </c>
      <c r="H5" s="5">
        <v>1</v>
      </c>
      <c r="I5" s="5"/>
    </row>
    <row r="6" spans="1:9" x14ac:dyDescent="0.35">
      <c r="A6" s="5">
        <v>4</v>
      </c>
      <c r="B6" s="5">
        <v>20</v>
      </c>
      <c r="C6" s="5">
        <v>340749</v>
      </c>
      <c r="D6" s="5" t="s">
        <v>157</v>
      </c>
      <c r="E6" s="5" t="s">
        <v>57</v>
      </c>
      <c r="F6" s="5" t="s">
        <v>156</v>
      </c>
      <c r="G6" s="5" t="s">
        <v>154</v>
      </c>
      <c r="H6" s="5">
        <v>1</v>
      </c>
      <c r="I6" s="5"/>
    </row>
    <row r="7" spans="1:9" x14ac:dyDescent="0.35">
      <c r="A7" s="5">
        <v>5</v>
      </c>
      <c r="B7" s="5">
        <v>35</v>
      </c>
      <c r="C7" s="5">
        <v>343777</v>
      </c>
      <c r="D7" s="5" t="s">
        <v>158</v>
      </c>
      <c r="E7" s="5" t="s">
        <v>57</v>
      </c>
      <c r="F7" s="5" t="s">
        <v>152</v>
      </c>
      <c r="G7" s="5" t="s">
        <v>114</v>
      </c>
      <c r="H7" s="5">
        <f t="shared" ref="H7:H17" si="0">IF(AND(E7="Inscrita",B7&lt;=50),1,IF(AND(E7="Inscrita",B7&gt;50),2,0))</f>
        <v>1</v>
      </c>
      <c r="I7" s="5"/>
    </row>
    <row r="8" spans="1:9" x14ac:dyDescent="0.35">
      <c r="A8" s="5">
        <v>6</v>
      </c>
      <c r="B8" s="5">
        <v>20</v>
      </c>
      <c r="C8" s="5">
        <v>340831</v>
      </c>
      <c r="D8" s="5" t="s">
        <v>159</v>
      </c>
      <c r="E8" s="5" t="s">
        <v>57</v>
      </c>
      <c r="F8" s="5" t="s">
        <v>160</v>
      </c>
      <c r="G8" s="5" t="s">
        <v>161</v>
      </c>
      <c r="H8" s="5">
        <f t="shared" si="0"/>
        <v>1</v>
      </c>
      <c r="I8" s="5"/>
    </row>
    <row r="9" spans="1:9" x14ac:dyDescent="0.35">
      <c r="A9" s="5">
        <v>7</v>
      </c>
      <c r="B9" s="5">
        <v>40</v>
      </c>
      <c r="C9" s="5">
        <v>329209</v>
      </c>
      <c r="D9" s="5" t="s">
        <v>162</v>
      </c>
      <c r="E9" s="5" t="s">
        <v>57</v>
      </c>
      <c r="F9" s="5" t="s">
        <v>68</v>
      </c>
      <c r="G9" s="5" t="s">
        <v>163</v>
      </c>
      <c r="H9" s="5">
        <f t="shared" si="0"/>
        <v>1</v>
      </c>
      <c r="I9" s="5"/>
    </row>
    <row r="10" spans="1:9" x14ac:dyDescent="0.35">
      <c r="A10" s="5">
        <v>8</v>
      </c>
      <c r="B10" s="5">
        <v>20</v>
      </c>
      <c r="C10" s="5">
        <v>341199</v>
      </c>
      <c r="D10" s="5" t="s">
        <v>164</v>
      </c>
      <c r="E10" s="5" t="s">
        <v>57</v>
      </c>
      <c r="F10" s="5" t="s">
        <v>165</v>
      </c>
      <c r="G10" s="5" t="s">
        <v>114</v>
      </c>
      <c r="H10" s="5">
        <f t="shared" si="0"/>
        <v>1</v>
      </c>
      <c r="I10" s="5"/>
    </row>
    <row r="11" spans="1:9" x14ac:dyDescent="0.35">
      <c r="A11" s="5">
        <v>9</v>
      </c>
      <c r="B11" s="5">
        <v>50</v>
      </c>
      <c r="C11" s="5">
        <v>345195</v>
      </c>
      <c r="D11" s="5" t="s">
        <v>166</v>
      </c>
      <c r="E11" s="5" t="s">
        <v>57</v>
      </c>
      <c r="F11" s="5" t="s">
        <v>139</v>
      </c>
      <c r="G11" s="5" t="s">
        <v>167</v>
      </c>
      <c r="H11" s="5">
        <f t="shared" si="0"/>
        <v>1</v>
      </c>
      <c r="I11" s="5"/>
    </row>
    <row r="12" spans="1:9" x14ac:dyDescent="0.35">
      <c r="A12" s="5">
        <v>10</v>
      </c>
      <c r="B12" s="5">
        <v>25</v>
      </c>
      <c r="C12" s="5">
        <v>345506</v>
      </c>
      <c r="D12" s="5" t="s">
        <v>168</v>
      </c>
      <c r="E12" s="5" t="s">
        <v>57</v>
      </c>
      <c r="F12" s="5" t="s">
        <v>169</v>
      </c>
      <c r="G12" s="5" t="s">
        <v>170</v>
      </c>
      <c r="H12" s="5">
        <f t="shared" si="0"/>
        <v>1</v>
      </c>
      <c r="I12" s="5"/>
    </row>
    <row r="13" spans="1:9" x14ac:dyDescent="0.35">
      <c r="A13" s="5">
        <v>11</v>
      </c>
      <c r="B13" s="5">
        <v>40</v>
      </c>
      <c r="C13" s="5">
        <v>340579</v>
      </c>
      <c r="D13" s="5" t="s">
        <v>171</v>
      </c>
      <c r="E13" s="5" t="s">
        <v>57</v>
      </c>
      <c r="F13" s="5" t="s">
        <v>172</v>
      </c>
      <c r="G13" s="5" t="s">
        <v>79</v>
      </c>
      <c r="H13" s="5">
        <v>1</v>
      </c>
      <c r="I13" s="5"/>
    </row>
    <row r="14" spans="1:9" x14ac:dyDescent="0.35">
      <c r="A14" s="5">
        <v>12</v>
      </c>
      <c r="B14" s="5">
        <v>25</v>
      </c>
      <c r="C14" s="5">
        <v>344880</v>
      </c>
      <c r="D14" s="5" t="s">
        <v>173</v>
      </c>
      <c r="E14" s="5" t="s">
        <v>57</v>
      </c>
      <c r="F14" s="5" t="s">
        <v>58</v>
      </c>
      <c r="G14" s="5" t="s">
        <v>174</v>
      </c>
      <c r="H14" s="5">
        <f t="shared" si="0"/>
        <v>1</v>
      </c>
      <c r="I14" s="5"/>
    </row>
    <row r="15" spans="1:9" x14ac:dyDescent="0.35">
      <c r="A15" s="5">
        <v>13</v>
      </c>
      <c r="B15" s="5">
        <v>45</v>
      </c>
      <c r="C15" s="5">
        <v>294127</v>
      </c>
      <c r="D15" s="5" t="s">
        <v>175</v>
      </c>
      <c r="E15" s="5" t="s">
        <v>57</v>
      </c>
      <c r="F15" s="5" t="s">
        <v>169</v>
      </c>
      <c r="G15" s="5" t="s">
        <v>79</v>
      </c>
      <c r="H15" s="5">
        <f t="shared" si="0"/>
        <v>1</v>
      </c>
      <c r="I15" s="5"/>
    </row>
    <row r="16" spans="1:9" x14ac:dyDescent="0.35">
      <c r="A16" s="6">
        <v>14</v>
      </c>
      <c r="B16" s="6">
        <v>30</v>
      </c>
      <c r="C16" s="6">
        <v>346117</v>
      </c>
      <c r="D16" s="6" t="s">
        <v>176</v>
      </c>
      <c r="E16" s="6" t="s">
        <v>57</v>
      </c>
      <c r="F16" s="6" t="s">
        <v>177</v>
      </c>
      <c r="G16" s="6" t="s">
        <v>178</v>
      </c>
      <c r="H16" s="6">
        <f t="shared" si="0"/>
        <v>1</v>
      </c>
      <c r="I16" s="6"/>
    </row>
    <row r="17" spans="1:9" x14ac:dyDescent="0.35">
      <c r="A17" s="111">
        <v>15</v>
      </c>
      <c r="B17" s="111">
        <v>80</v>
      </c>
      <c r="C17" s="111">
        <v>350185</v>
      </c>
      <c r="D17" s="111" t="s">
        <v>179</v>
      </c>
      <c r="E17" s="111" t="s">
        <v>57</v>
      </c>
      <c r="F17" s="111" t="s">
        <v>156</v>
      </c>
      <c r="G17" s="111" t="s">
        <v>79</v>
      </c>
      <c r="H17" s="111">
        <f t="shared" si="0"/>
        <v>2</v>
      </c>
      <c r="I17" s="111"/>
    </row>
    <row r="18" spans="1:9" x14ac:dyDescent="0.35">
      <c r="A18" s="114">
        <v>16</v>
      </c>
      <c r="B18" s="1">
        <v>15</v>
      </c>
      <c r="D18" s="1" t="s">
        <v>180</v>
      </c>
      <c r="E18" s="1" t="s">
        <v>148</v>
      </c>
      <c r="F18" s="114" t="s">
        <v>156</v>
      </c>
      <c r="G18" s="114" t="s">
        <v>181</v>
      </c>
      <c r="H18" s="114"/>
      <c r="I18" s="114"/>
    </row>
    <row r="19" spans="1:9" x14ac:dyDescent="0.35">
      <c r="B19" s="114">
        <v>45</v>
      </c>
      <c r="C19" s="114">
        <v>343569</v>
      </c>
      <c r="D19" s="114" t="s">
        <v>182</v>
      </c>
      <c r="E19" s="114" t="s">
        <v>148</v>
      </c>
    </row>
    <row r="25" spans="1:9" ht="16" thickBot="1" x14ac:dyDescent="0.4"/>
    <row r="26" spans="1:9" ht="46.5" x14ac:dyDescent="0.35">
      <c r="A26" s="7" t="s">
        <v>146</v>
      </c>
      <c r="B26" s="8">
        <f>SUM(B3:B17)/100</f>
        <v>6</v>
      </c>
    </row>
    <row r="27" spans="1:9" ht="16" thickBot="1" x14ac:dyDescent="0.4">
      <c r="A27" s="9" t="s">
        <v>183</v>
      </c>
      <c r="B27" s="10">
        <f>'Concentrado de becas.'!B9</f>
        <v>6</v>
      </c>
    </row>
    <row r="28" spans="1:9" ht="16" thickBot="1" x14ac:dyDescent="0.4"/>
    <row r="29" spans="1:9" x14ac:dyDescent="0.35">
      <c r="A29" s="20" t="s">
        <v>93</v>
      </c>
      <c r="B29" s="21">
        <f>SUMIFS($B$3:$B$17,$E$3:$E$17,A29)</f>
        <v>0</v>
      </c>
    </row>
    <row r="30" spans="1:9" x14ac:dyDescent="0.35">
      <c r="A30" s="22" t="s">
        <v>57</v>
      </c>
      <c r="B30" s="23">
        <f>SUMIFS($B$3:$B$17,$E$3:$E$17,A30)</f>
        <v>600</v>
      </c>
    </row>
    <row r="31" spans="1:9" ht="16" thickBot="1" x14ac:dyDescent="0.4">
      <c r="A31" s="24" t="s">
        <v>148</v>
      </c>
      <c r="B31" s="25">
        <f>SUMIFS($B$3:$B$17,$E$3:$E$17,A31)</f>
        <v>0</v>
      </c>
    </row>
    <row r="32" spans="1:9" ht="16" thickBot="1" x14ac:dyDescent="0.4"/>
    <row r="33" spans="1:2" ht="39" customHeight="1" thickBot="1" x14ac:dyDescent="0.4">
      <c r="A33" s="26" t="s">
        <v>149</v>
      </c>
      <c r="B33" s="27">
        <f>SUMIFS(H3:H17,E3:E17,A30)</f>
        <v>17</v>
      </c>
    </row>
  </sheetData>
  <mergeCells count="1">
    <mergeCell ref="A1:I1"/>
  </mergeCells>
  <dataValidations count="1">
    <dataValidation type="list" allowBlank="1" showInputMessage="1" showErrorMessage="1" sqref="E3:E17 A30">
      <formula1>$A$29:$A$31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7" workbookViewId="0">
      <selection activeCell="C63" sqref="C63"/>
    </sheetView>
  </sheetViews>
  <sheetFormatPr baseColWidth="10" defaultColWidth="11" defaultRowHeight="15.5" x14ac:dyDescent="0.35"/>
  <cols>
    <col min="1" max="1" width="16.58203125" style="1" customWidth="1"/>
    <col min="2" max="2" width="14" style="1" customWidth="1"/>
    <col min="3" max="3" width="21.58203125" style="1" customWidth="1"/>
    <col min="4" max="4" width="43.5" style="1" customWidth="1"/>
    <col min="5" max="5" width="10.83203125" style="1"/>
    <col min="6" max="6" width="19" style="1" customWidth="1"/>
    <col min="7" max="7" width="20.08203125" style="1" customWidth="1"/>
    <col min="8" max="8" width="12.83203125" style="1" customWidth="1"/>
    <col min="9" max="9" width="26.58203125" style="1" customWidth="1"/>
  </cols>
  <sheetData>
    <row r="1" spans="1:9" ht="16" thickBot="1" x14ac:dyDescent="0.4">
      <c r="A1" s="146" t="s">
        <v>184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x14ac:dyDescent="0.35">
      <c r="A3" s="5">
        <v>1</v>
      </c>
      <c r="B3" s="91">
        <v>50</v>
      </c>
      <c r="C3" s="5">
        <v>334591</v>
      </c>
      <c r="D3" s="108" t="s">
        <v>185</v>
      </c>
      <c r="E3" s="5" t="s">
        <v>57</v>
      </c>
      <c r="F3" s="5" t="s">
        <v>74</v>
      </c>
      <c r="G3" s="5" t="s">
        <v>66</v>
      </c>
      <c r="H3" s="5">
        <f>IF(AND(E3="Inscrita",B3&lt;=50),1,IF(AND(E3="Inscrita",B3&gt;50),2,0))</f>
        <v>1</v>
      </c>
      <c r="I3" s="5" t="s">
        <v>186</v>
      </c>
    </row>
    <row r="4" spans="1:9" x14ac:dyDescent="0.35">
      <c r="A4" s="77">
        <v>2</v>
      </c>
      <c r="B4" s="91">
        <v>50</v>
      </c>
      <c r="C4" s="5">
        <v>339973</v>
      </c>
      <c r="D4" s="108" t="s">
        <v>187</v>
      </c>
      <c r="E4" s="5" t="s">
        <v>57</v>
      </c>
      <c r="F4" s="5" t="s">
        <v>68</v>
      </c>
      <c r="G4" s="5" t="s">
        <v>188</v>
      </c>
      <c r="H4" s="5">
        <v>1</v>
      </c>
      <c r="I4" s="5" t="s">
        <v>189</v>
      </c>
    </row>
    <row r="5" spans="1:9" x14ac:dyDescent="0.35">
      <c r="A5" s="77">
        <v>3</v>
      </c>
      <c r="B5" s="91">
        <v>50</v>
      </c>
      <c r="C5" s="5">
        <v>340392</v>
      </c>
      <c r="D5" s="108" t="s">
        <v>190</v>
      </c>
      <c r="E5" s="5" t="s">
        <v>57</v>
      </c>
      <c r="F5" s="5" t="s">
        <v>68</v>
      </c>
      <c r="G5" s="5" t="s">
        <v>191</v>
      </c>
      <c r="H5" s="5">
        <v>1</v>
      </c>
      <c r="I5" s="5" t="s">
        <v>192</v>
      </c>
    </row>
    <row r="6" spans="1:9" s="79" customFormat="1" ht="31" x14ac:dyDescent="0.35">
      <c r="A6" s="77">
        <v>4</v>
      </c>
      <c r="B6" s="116">
        <v>45</v>
      </c>
      <c r="C6" s="77">
        <v>344269</v>
      </c>
      <c r="D6" s="109" t="s">
        <v>193</v>
      </c>
      <c r="E6" s="77" t="s">
        <v>57</v>
      </c>
      <c r="F6" s="77" t="s">
        <v>62</v>
      </c>
      <c r="G6" s="77" t="s">
        <v>66</v>
      </c>
      <c r="H6" s="77">
        <v>1</v>
      </c>
      <c r="I6" s="78" t="s">
        <v>194</v>
      </c>
    </row>
    <row r="7" spans="1:9" x14ac:dyDescent="0.35">
      <c r="A7" s="5">
        <v>5</v>
      </c>
      <c r="B7" s="91">
        <v>40</v>
      </c>
      <c r="C7" s="5">
        <v>336752</v>
      </c>
      <c r="D7" s="108" t="s">
        <v>195</v>
      </c>
      <c r="E7" s="5" t="s">
        <v>57</v>
      </c>
      <c r="F7" s="5" t="s">
        <v>156</v>
      </c>
      <c r="G7" s="5" t="s">
        <v>196</v>
      </c>
      <c r="H7" s="5">
        <f>IF(AND(E7="Inscrita",B7&lt;=50),1,IF(AND(E7="Inscrita",B7&gt;50),2,0))</f>
        <v>1</v>
      </c>
      <c r="I7" s="5" t="s">
        <v>197</v>
      </c>
    </row>
    <row r="8" spans="1:9" s="79" customFormat="1" ht="31" x14ac:dyDescent="0.35">
      <c r="A8" s="116">
        <v>6</v>
      </c>
      <c r="B8" s="116">
        <v>40</v>
      </c>
      <c r="C8" s="116">
        <v>339561</v>
      </c>
      <c r="D8" s="109" t="s">
        <v>198</v>
      </c>
      <c r="E8" s="77" t="s">
        <v>57</v>
      </c>
      <c r="F8" s="77" t="s">
        <v>156</v>
      </c>
      <c r="G8" s="77" t="s">
        <v>196</v>
      </c>
      <c r="H8" s="77">
        <f>IF(AND(E8="Inscrita",B8&lt;=50),1,IF(AND(E8="Inscrita",B8&gt;50),2,0))</f>
        <v>1</v>
      </c>
      <c r="I8" s="78" t="s">
        <v>199</v>
      </c>
    </row>
    <row r="9" spans="1:9" s="79" customFormat="1" ht="46.5" x14ac:dyDescent="0.35">
      <c r="A9" s="77">
        <v>7</v>
      </c>
      <c r="B9" s="116">
        <v>40</v>
      </c>
      <c r="C9" s="77">
        <v>337498</v>
      </c>
      <c r="D9" s="109" t="s">
        <v>200</v>
      </c>
      <c r="E9" s="77" t="s">
        <v>57</v>
      </c>
      <c r="F9" s="77" t="s">
        <v>152</v>
      </c>
      <c r="G9" s="77" t="s">
        <v>66</v>
      </c>
      <c r="H9" s="77">
        <f>IF(AND(E9="Inscrita",B9&lt;=50),1,IF(AND(E9="Inscrita",B9&gt;50),2,0))</f>
        <v>1</v>
      </c>
      <c r="I9" s="78" t="s">
        <v>201</v>
      </c>
    </row>
    <row r="10" spans="1:9" s="79" customFormat="1" x14ac:dyDescent="0.35">
      <c r="A10" s="5">
        <v>8</v>
      </c>
      <c r="B10" s="91">
        <v>35</v>
      </c>
      <c r="C10" s="5">
        <v>340607</v>
      </c>
      <c r="D10" s="108" t="s">
        <v>202</v>
      </c>
      <c r="E10" s="5" t="s">
        <v>57</v>
      </c>
      <c r="F10" s="5" t="s">
        <v>65</v>
      </c>
      <c r="G10" s="5" t="s">
        <v>196</v>
      </c>
      <c r="H10" s="5">
        <v>1</v>
      </c>
      <c r="I10" s="5" t="s">
        <v>203</v>
      </c>
    </row>
    <row r="11" spans="1:9" s="79" customFormat="1" ht="31" x14ac:dyDescent="0.35">
      <c r="A11" s="77">
        <v>9</v>
      </c>
      <c r="B11" s="116">
        <v>30</v>
      </c>
      <c r="C11" s="77">
        <v>341095</v>
      </c>
      <c r="D11" s="109" t="s">
        <v>204</v>
      </c>
      <c r="E11" s="77" t="s">
        <v>57</v>
      </c>
      <c r="F11" s="77" t="s">
        <v>65</v>
      </c>
      <c r="G11" s="77" t="s">
        <v>66</v>
      </c>
      <c r="H11" s="77">
        <f>IF(AND(E11="Inscrita",B11&lt;=50),1,IF(AND(E11="Inscrita",B11&gt;50),2,0))</f>
        <v>1</v>
      </c>
      <c r="I11" s="78" t="s">
        <v>205</v>
      </c>
    </row>
    <row r="12" spans="1:9" s="79" customFormat="1" x14ac:dyDescent="0.35">
      <c r="A12" s="91">
        <v>10</v>
      </c>
      <c r="B12" s="91">
        <v>30</v>
      </c>
      <c r="C12" s="5">
        <v>340653</v>
      </c>
      <c r="D12" s="108" t="s">
        <v>206</v>
      </c>
      <c r="E12" s="5" t="s">
        <v>57</v>
      </c>
      <c r="F12" s="5" t="s">
        <v>156</v>
      </c>
      <c r="G12" s="5" t="s">
        <v>196</v>
      </c>
      <c r="H12" s="5">
        <v>1</v>
      </c>
      <c r="I12" s="5" t="s">
        <v>207</v>
      </c>
    </row>
    <row r="13" spans="1:9" s="79" customFormat="1" x14ac:dyDescent="0.35">
      <c r="A13" s="116">
        <v>11</v>
      </c>
      <c r="B13" s="91">
        <v>30</v>
      </c>
      <c r="C13" s="5">
        <v>343785</v>
      </c>
      <c r="D13" s="108" t="s">
        <v>208</v>
      </c>
      <c r="E13" s="5" t="s">
        <v>57</v>
      </c>
      <c r="F13" s="5" t="s">
        <v>156</v>
      </c>
      <c r="G13" s="5" t="s">
        <v>66</v>
      </c>
      <c r="H13" s="5">
        <v>1</v>
      </c>
      <c r="I13" s="5" t="s">
        <v>209</v>
      </c>
    </row>
    <row r="14" spans="1:9" s="79" customFormat="1" ht="31" x14ac:dyDescent="0.35">
      <c r="A14" s="116">
        <v>12</v>
      </c>
      <c r="B14" s="116">
        <v>20</v>
      </c>
      <c r="C14" s="77">
        <v>339967</v>
      </c>
      <c r="D14" s="109" t="s">
        <v>210</v>
      </c>
      <c r="E14" s="77" t="s">
        <v>57</v>
      </c>
      <c r="F14" s="77" t="s">
        <v>113</v>
      </c>
      <c r="G14" s="77" t="s">
        <v>66</v>
      </c>
      <c r="H14" s="77">
        <v>1</v>
      </c>
      <c r="I14" s="78" t="s">
        <v>194</v>
      </c>
    </row>
    <row r="15" spans="1:9" s="79" customFormat="1" x14ac:dyDescent="0.35">
      <c r="A15" s="91">
        <v>13</v>
      </c>
      <c r="B15" s="91">
        <v>20</v>
      </c>
      <c r="C15" s="91">
        <v>344484</v>
      </c>
      <c r="D15" s="108" t="s">
        <v>211</v>
      </c>
      <c r="E15" s="5" t="s">
        <v>57</v>
      </c>
      <c r="F15" s="5" t="s">
        <v>109</v>
      </c>
      <c r="G15" s="5" t="s">
        <v>196</v>
      </c>
      <c r="H15" s="5">
        <v>1</v>
      </c>
      <c r="I15" s="5" t="s">
        <v>212</v>
      </c>
    </row>
    <row r="16" spans="1:9" ht="46.5" x14ac:dyDescent="0.35">
      <c r="A16" s="116">
        <v>14</v>
      </c>
      <c r="B16" s="91">
        <v>25</v>
      </c>
      <c r="C16" s="91">
        <v>350072</v>
      </c>
      <c r="D16" s="108" t="s">
        <v>213</v>
      </c>
      <c r="E16" s="5" t="s">
        <v>57</v>
      </c>
      <c r="F16" s="5" t="s">
        <v>68</v>
      </c>
      <c r="G16" s="5" t="s">
        <v>94</v>
      </c>
      <c r="H16" s="5">
        <v>1</v>
      </c>
      <c r="I16" s="80" t="s">
        <v>214</v>
      </c>
    </row>
    <row r="17" spans="1:9" ht="31" x14ac:dyDescent="0.35">
      <c r="A17" s="110">
        <v>15</v>
      </c>
      <c r="B17" s="110">
        <v>20</v>
      </c>
      <c r="C17" s="116">
        <v>350754</v>
      </c>
      <c r="D17" s="123" t="s">
        <v>215</v>
      </c>
      <c r="E17" s="77" t="s">
        <v>57</v>
      </c>
      <c r="F17" s="77" t="s">
        <v>216</v>
      </c>
      <c r="G17" s="77" t="s">
        <v>94</v>
      </c>
      <c r="H17" s="77">
        <v>1</v>
      </c>
      <c r="I17" s="78" t="s">
        <v>217</v>
      </c>
    </row>
    <row r="18" spans="1:9" s="83" customFormat="1" x14ac:dyDescent="0.35">
      <c r="A18" s="91">
        <v>16</v>
      </c>
      <c r="B18" s="6">
        <v>0</v>
      </c>
      <c r="C18" s="5">
        <v>335303</v>
      </c>
      <c r="D18" s="108" t="s">
        <v>218</v>
      </c>
      <c r="E18" s="5" t="s">
        <v>57</v>
      </c>
      <c r="F18" s="5" t="s">
        <v>216</v>
      </c>
      <c r="G18" s="5" t="s">
        <v>94</v>
      </c>
      <c r="H18" s="5">
        <v>0</v>
      </c>
      <c r="I18" s="5" t="s">
        <v>219</v>
      </c>
    </row>
    <row r="19" spans="1:9" s="79" customFormat="1" x14ac:dyDescent="0.35">
      <c r="A19" s="91">
        <v>17</v>
      </c>
      <c r="B19" s="6">
        <v>0</v>
      </c>
      <c r="C19" s="5">
        <v>337242</v>
      </c>
      <c r="D19" s="108" t="s">
        <v>220</v>
      </c>
      <c r="E19" s="5" t="s">
        <v>57</v>
      </c>
      <c r="F19" s="5" t="s">
        <v>113</v>
      </c>
      <c r="G19" s="5" t="s">
        <v>18</v>
      </c>
      <c r="H19" s="5">
        <v>0</v>
      </c>
      <c r="I19" s="5" t="s">
        <v>219</v>
      </c>
    </row>
    <row r="20" spans="1:9" ht="77.5" x14ac:dyDescent="0.35">
      <c r="A20" s="77">
        <v>18</v>
      </c>
      <c r="B20" s="110">
        <v>0</v>
      </c>
      <c r="C20" s="77">
        <v>337227</v>
      </c>
      <c r="D20" s="109" t="s">
        <v>221</v>
      </c>
      <c r="E20" s="77" t="s">
        <v>57</v>
      </c>
      <c r="F20" s="77" t="s">
        <v>65</v>
      </c>
      <c r="G20" s="77" t="s">
        <v>18</v>
      </c>
      <c r="H20" s="77">
        <v>0</v>
      </c>
      <c r="I20" s="78" t="s">
        <v>222</v>
      </c>
    </row>
    <row r="21" spans="1:9" ht="31" x14ac:dyDescent="0.35">
      <c r="A21" s="110">
        <v>19</v>
      </c>
      <c r="B21" s="110">
        <v>0</v>
      </c>
      <c r="C21" s="77">
        <v>337320</v>
      </c>
      <c r="D21" s="109" t="s">
        <v>223</v>
      </c>
      <c r="E21" s="77" t="s">
        <v>57</v>
      </c>
      <c r="F21" s="77" t="s">
        <v>116</v>
      </c>
      <c r="G21" s="77" t="s">
        <v>18</v>
      </c>
      <c r="H21" s="77">
        <v>0</v>
      </c>
      <c r="I21" s="78" t="s">
        <v>224</v>
      </c>
    </row>
    <row r="22" spans="1:9" ht="31" x14ac:dyDescent="0.35">
      <c r="A22" s="116">
        <v>20</v>
      </c>
      <c r="B22" s="110">
        <v>0</v>
      </c>
      <c r="C22" s="77">
        <v>337246</v>
      </c>
      <c r="D22" s="109" t="s">
        <v>225</v>
      </c>
      <c r="E22" s="77" t="s">
        <v>57</v>
      </c>
      <c r="F22" s="77" t="s">
        <v>113</v>
      </c>
      <c r="G22" s="77" t="s">
        <v>18</v>
      </c>
      <c r="H22" s="77">
        <v>0</v>
      </c>
      <c r="I22" s="78" t="s">
        <v>224</v>
      </c>
    </row>
    <row r="23" spans="1:9" ht="31" x14ac:dyDescent="0.35">
      <c r="A23" s="116">
        <v>21</v>
      </c>
      <c r="B23" s="110">
        <v>0</v>
      </c>
      <c r="C23" s="77">
        <v>340559</v>
      </c>
      <c r="D23" s="109" t="s">
        <v>226</v>
      </c>
      <c r="E23" s="77" t="s">
        <v>57</v>
      </c>
      <c r="F23" s="77" t="s">
        <v>65</v>
      </c>
      <c r="G23" s="77" t="s">
        <v>66</v>
      </c>
      <c r="H23" s="77">
        <v>0</v>
      </c>
      <c r="I23" s="78" t="s">
        <v>227</v>
      </c>
    </row>
    <row r="24" spans="1:9" ht="31" x14ac:dyDescent="0.35">
      <c r="A24" s="118">
        <v>22</v>
      </c>
      <c r="B24" s="119">
        <v>0</v>
      </c>
      <c r="C24" s="120">
        <v>341487</v>
      </c>
      <c r="D24" s="109" t="s">
        <v>228</v>
      </c>
      <c r="E24" s="77" t="s">
        <v>57</v>
      </c>
      <c r="F24" s="77" t="s">
        <v>74</v>
      </c>
      <c r="G24" s="77" t="s">
        <v>66</v>
      </c>
      <c r="H24" s="77">
        <v>0</v>
      </c>
      <c r="I24" s="78" t="s">
        <v>227</v>
      </c>
    </row>
    <row r="25" spans="1:9" ht="31" x14ac:dyDescent="0.35">
      <c r="A25" s="115">
        <v>23</v>
      </c>
      <c r="B25" s="115">
        <v>0</v>
      </c>
      <c r="C25" s="115">
        <v>322687</v>
      </c>
      <c r="D25" s="117" t="s">
        <v>229</v>
      </c>
      <c r="E25" s="77" t="s">
        <v>57</v>
      </c>
      <c r="F25" s="77" t="s">
        <v>58</v>
      </c>
      <c r="G25" s="77" t="s">
        <v>18</v>
      </c>
      <c r="H25" s="77">
        <v>0</v>
      </c>
      <c r="I25" s="78" t="s">
        <v>230</v>
      </c>
    </row>
    <row r="26" spans="1:9" x14ac:dyDescent="0.35">
      <c r="A26" s="111">
        <v>24</v>
      </c>
      <c r="B26" s="111">
        <v>0</v>
      </c>
      <c r="C26" s="121">
        <v>344271</v>
      </c>
      <c r="D26" s="108" t="s">
        <v>231</v>
      </c>
      <c r="E26" s="5" t="s">
        <v>57</v>
      </c>
      <c r="F26" s="5" t="s">
        <v>232</v>
      </c>
      <c r="G26" s="5" t="s">
        <v>66</v>
      </c>
      <c r="H26" s="5">
        <v>0</v>
      </c>
      <c r="I26" s="5" t="s">
        <v>233</v>
      </c>
    </row>
    <row r="27" spans="1:9" x14ac:dyDescent="0.35">
      <c r="A27" s="115">
        <v>25</v>
      </c>
      <c r="B27" s="115">
        <v>0</v>
      </c>
      <c r="C27" s="91">
        <v>342353</v>
      </c>
      <c r="D27" s="108" t="s">
        <v>234</v>
      </c>
      <c r="E27" s="5" t="s">
        <v>57</v>
      </c>
      <c r="F27" s="5" t="s">
        <v>113</v>
      </c>
      <c r="G27" s="5" t="s">
        <v>66</v>
      </c>
      <c r="H27" s="5">
        <v>0</v>
      </c>
      <c r="I27" s="5" t="s">
        <v>233</v>
      </c>
    </row>
    <row r="28" spans="1:9" x14ac:dyDescent="0.35">
      <c r="A28" s="115">
        <v>26</v>
      </c>
      <c r="B28" s="115">
        <v>0</v>
      </c>
      <c r="C28" s="5">
        <v>338603</v>
      </c>
      <c r="D28" s="108" t="s">
        <v>235</v>
      </c>
      <c r="E28" s="5" t="s">
        <v>57</v>
      </c>
      <c r="F28" s="5" t="s">
        <v>65</v>
      </c>
      <c r="G28" s="5" t="s">
        <v>236</v>
      </c>
      <c r="H28" s="5">
        <v>0</v>
      </c>
      <c r="I28" s="5" t="s">
        <v>233</v>
      </c>
    </row>
    <row r="29" spans="1:9" x14ac:dyDescent="0.35">
      <c r="A29" s="115">
        <v>27</v>
      </c>
      <c r="B29" s="115">
        <v>0</v>
      </c>
      <c r="C29" s="5">
        <v>340143</v>
      </c>
      <c r="D29" s="108" t="s">
        <v>237</v>
      </c>
      <c r="E29" s="5" t="s">
        <v>57</v>
      </c>
      <c r="F29" s="5" t="s">
        <v>156</v>
      </c>
      <c r="G29" s="5" t="s">
        <v>59</v>
      </c>
      <c r="H29" s="5">
        <v>0</v>
      </c>
      <c r="I29" s="5" t="s">
        <v>238</v>
      </c>
    </row>
    <row r="30" spans="1:9" x14ac:dyDescent="0.35">
      <c r="A30" s="115">
        <v>28</v>
      </c>
      <c r="B30" s="115">
        <v>0</v>
      </c>
      <c r="C30" s="5">
        <v>348141</v>
      </c>
      <c r="D30" s="108" t="s">
        <v>239</v>
      </c>
      <c r="E30" s="5" t="s">
        <v>57</v>
      </c>
      <c r="F30" s="5" t="s">
        <v>232</v>
      </c>
      <c r="G30" s="5" t="s">
        <v>66</v>
      </c>
      <c r="H30" s="5">
        <v>0</v>
      </c>
      <c r="I30" s="5" t="s">
        <v>233</v>
      </c>
    </row>
    <row r="31" spans="1:9" x14ac:dyDescent="0.35">
      <c r="A31" s="122">
        <v>29</v>
      </c>
      <c r="B31" s="122">
        <v>0</v>
      </c>
      <c r="C31" s="126">
        <v>345559</v>
      </c>
      <c r="D31" s="108" t="s">
        <v>240</v>
      </c>
      <c r="E31" s="5" t="s">
        <v>57</v>
      </c>
      <c r="F31" s="5" t="s">
        <v>113</v>
      </c>
      <c r="G31" s="5" t="s">
        <v>196</v>
      </c>
      <c r="H31" s="5">
        <v>0</v>
      </c>
      <c r="I31" s="5" t="s">
        <v>233</v>
      </c>
    </row>
    <row r="32" spans="1:9" x14ac:dyDescent="0.35">
      <c r="A32" s="115">
        <v>30</v>
      </c>
      <c r="B32" s="115"/>
      <c r="C32" s="111"/>
      <c r="D32" s="125"/>
      <c r="E32" s="5"/>
      <c r="F32" s="5"/>
      <c r="G32" s="5"/>
      <c r="H32" s="5"/>
      <c r="I32" s="5"/>
    </row>
    <row r="33" spans="1:9" x14ac:dyDescent="0.35">
      <c r="A33" s="115">
        <v>31</v>
      </c>
      <c r="B33" s="115"/>
      <c r="C33" s="111"/>
      <c r="D33" s="125"/>
      <c r="E33" s="5"/>
      <c r="F33" s="5"/>
      <c r="G33" s="5"/>
      <c r="H33" s="5"/>
      <c r="I33" s="5"/>
    </row>
    <row r="34" spans="1:9" x14ac:dyDescent="0.35">
      <c r="A34" s="115">
        <v>32</v>
      </c>
      <c r="B34" s="115"/>
      <c r="C34" s="111"/>
      <c r="D34" s="125"/>
      <c r="E34" s="5"/>
      <c r="F34" s="5"/>
      <c r="G34" s="5"/>
      <c r="H34" s="5"/>
      <c r="I34" s="5"/>
    </row>
    <row r="35" spans="1:9" x14ac:dyDescent="0.35">
      <c r="A35" s="115">
        <v>33</v>
      </c>
      <c r="B35" s="115"/>
      <c r="C35" s="111"/>
      <c r="D35" s="125"/>
      <c r="E35" s="5"/>
      <c r="F35" s="5"/>
      <c r="G35" s="5"/>
      <c r="H35" s="5"/>
      <c r="I35" s="5"/>
    </row>
    <row r="36" spans="1:9" x14ac:dyDescent="0.35">
      <c r="A36" s="115">
        <v>34</v>
      </c>
      <c r="B36" s="115"/>
      <c r="C36" s="111"/>
      <c r="D36" s="125"/>
      <c r="E36" s="5"/>
      <c r="F36" s="5"/>
      <c r="G36" s="5"/>
      <c r="H36" s="5"/>
      <c r="I36" s="5"/>
    </row>
    <row r="37" spans="1:9" x14ac:dyDescent="0.35">
      <c r="A37" s="115">
        <v>35</v>
      </c>
      <c r="B37" s="115"/>
      <c r="C37" s="111"/>
      <c r="D37" s="125"/>
      <c r="E37" s="5"/>
      <c r="F37" s="5"/>
      <c r="G37" s="5"/>
      <c r="H37" s="5"/>
      <c r="I37" s="5"/>
    </row>
    <row r="38" spans="1:9" x14ac:dyDescent="0.35">
      <c r="A38" s="115">
        <v>36</v>
      </c>
      <c r="B38" s="115"/>
      <c r="C38" s="111"/>
      <c r="D38" s="125"/>
      <c r="E38" s="5"/>
      <c r="F38" s="5"/>
      <c r="G38" s="5"/>
      <c r="H38" s="5"/>
      <c r="I38" s="5"/>
    </row>
    <row r="39" spans="1:9" x14ac:dyDescent="0.35">
      <c r="A39" s="115">
        <v>37</v>
      </c>
      <c r="B39" s="115"/>
      <c r="C39" s="111"/>
      <c r="D39" s="125"/>
      <c r="E39" s="5"/>
      <c r="F39" s="5"/>
      <c r="G39" s="5"/>
      <c r="H39" s="5"/>
      <c r="I39" s="5"/>
    </row>
    <row r="40" spans="1:9" x14ac:dyDescent="0.35">
      <c r="A40" s="115">
        <v>38</v>
      </c>
      <c r="B40" s="115"/>
      <c r="C40" s="111"/>
      <c r="D40" s="125"/>
      <c r="E40" s="5"/>
      <c r="F40" s="5"/>
      <c r="G40" s="5"/>
      <c r="H40" s="5"/>
      <c r="I40" s="5"/>
    </row>
    <row r="41" spans="1:9" x14ac:dyDescent="0.35">
      <c r="A41" s="115">
        <v>39</v>
      </c>
      <c r="B41" s="115"/>
      <c r="C41" s="111"/>
      <c r="D41" s="125"/>
      <c r="E41" s="5"/>
      <c r="F41" s="5"/>
      <c r="G41" s="5"/>
      <c r="H41" s="5"/>
      <c r="I41" s="5"/>
    </row>
    <row r="42" spans="1:9" x14ac:dyDescent="0.35">
      <c r="A42" s="115">
        <v>40</v>
      </c>
      <c r="B42" s="115"/>
      <c r="C42" s="111"/>
      <c r="D42" s="125"/>
      <c r="E42" s="5"/>
      <c r="F42" s="5"/>
      <c r="G42" s="5"/>
      <c r="H42" s="5"/>
      <c r="I42" s="5"/>
    </row>
    <row r="43" spans="1:9" x14ac:dyDescent="0.35">
      <c r="A43" s="115">
        <v>41</v>
      </c>
      <c r="B43" s="115"/>
      <c r="C43" s="111"/>
      <c r="D43" s="125"/>
      <c r="E43" s="5"/>
      <c r="F43" s="5"/>
      <c r="G43" s="5"/>
      <c r="H43" s="5"/>
      <c r="I43" s="5"/>
    </row>
    <row r="44" spans="1:9" x14ac:dyDescent="0.35">
      <c r="A44" s="115">
        <v>42</v>
      </c>
      <c r="B44" s="115"/>
      <c r="C44" s="111"/>
      <c r="D44" s="125"/>
      <c r="E44" s="5"/>
      <c r="F44" s="5"/>
      <c r="G44" s="5"/>
      <c r="H44" s="5"/>
      <c r="I44" s="5"/>
    </row>
    <row r="45" spans="1:9" x14ac:dyDescent="0.35">
      <c r="A45" s="115">
        <v>43</v>
      </c>
      <c r="B45" s="115"/>
      <c r="C45" s="111"/>
      <c r="D45" s="125"/>
      <c r="E45" s="5"/>
      <c r="F45" s="5"/>
      <c r="G45" s="5"/>
      <c r="H45" s="5"/>
      <c r="I45" s="5"/>
    </row>
    <row r="46" spans="1:9" x14ac:dyDescent="0.35">
      <c r="A46" s="115">
        <v>44</v>
      </c>
      <c r="B46" s="115"/>
      <c r="C46" s="111"/>
      <c r="D46" s="125"/>
      <c r="E46" s="5"/>
      <c r="F46" s="5"/>
      <c r="G46" s="5"/>
      <c r="H46" s="5"/>
      <c r="I46" s="5"/>
    </row>
    <row r="47" spans="1:9" x14ac:dyDescent="0.35">
      <c r="A47" s="111">
        <v>45</v>
      </c>
      <c r="B47" s="111"/>
      <c r="C47" s="111"/>
      <c r="D47" s="125"/>
      <c r="E47" s="5"/>
      <c r="F47" s="5"/>
      <c r="G47" s="5"/>
      <c r="H47" s="5"/>
      <c r="I47" s="5"/>
    </row>
    <row r="48" spans="1:9" x14ac:dyDescent="0.35">
      <c r="A48" s="124">
        <v>46</v>
      </c>
      <c r="B48" s="127"/>
      <c r="C48" s="128"/>
      <c r="D48" s="108"/>
      <c r="E48" s="5"/>
      <c r="F48" s="5"/>
      <c r="G48" s="5"/>
      <c r="H48" s="5"/>
      <c r="I48" s="5"/>
    </row>
    <row r="49" spans="1:9" x14ac:dyDescent="0.35">
      <c r="A49" s="113">
        <v>47</v>
      </c>
      <c r="B49" s="111"/>
      <c r="C49" s="112"/>
      <c r="D49" s="108"/>
      <c r="E49" s="5"/>
      <c r="F49" s="5"/>
      <c r="G49" s="5"/>
      <c r="H49" s="5"/>
      <c r="I49" s="5"/>
    </row>
    <row r="50" spans="1:9" x14ac:dyDescent="0.35">
      <c r="A50" s="113">
        <v>48</v>
      </c>
      <c r="B50" s="111"/>
      <c r="C50" s="112"/>
      <c r="D50" s="108"/>
      <c r="E50" s="5"/>
      <c r="F50" s="5"/>
      <c r="G50" s="5"/>
      <c r="H50" s="5"/>
      <c r="I50" s="5"/>
    </row>
    <row r="51" spans="1:9" x14ac:dyDescent="0.35">
      <c r="A51" s="113">
        <v>49</v>
      </c>
      <c r="B51" s="111"/>
      <c r="C51" s="112"/>
      <c r="D51" s="108"/>
      <c r="E51" s="5"/>
      <c r="F51" s="5"/>
      <c r="G51" s="5"/>
      <c r="H51" s="5"/>
      <c r="I51" s="5"/>
    </row>
    <row r="52" spans="1:9" x14ac:dyDescent="0.35">
      <c r="A52" s="113">
        <v>50</v>
      </c>
      <c r="B52" s="111"/>
      <c r="C52" s="112"/>
      <c r="D52" s="108"/>
      <c r="E52" s="5"/>
      <c r="F52" s="5"/>
      <c r="G52" s="5"/>
      <c r="H52" s="5"/>
      <c r="I52" s="5"/>
    </row>
    <row r="60" spans="1:9" ht="16" thickBot="1" x14ac:dyDescent="0.4"/>
    <row r="61" spans="1:9" ht="46.5" x14ac:dyDescent="0.35">
      <c r="A61" s="7" t="s">
        <v>146</v>
      </c>
      <c r="B61" s="8" t="s">
        <v>241</v>
      </c>
    </row>
    <row r="62" spans="1:9" ht="16" thickBot="1" x14ac:dyDescent="0.4">
      <c r="A62" s="9" t="s">
        <v>183</v>
      </c>
      <c r="B62" s="10" t="s">
        <v>242</v>
      </c>
    </row>
    <row r="63" spans="1:9" ht="16" thickBot="1" x14ac:dyDescent="0.4"/>
    <row r="64" spans="1:9" x14ac:dyDescent="0.35">
      <c r="A64" s="12" t="s">
        <v>93</v>
      </c>
      <c r="B64" s="15">
        <v>75</v>
      </c>
    </row>
    <row r="65" spans="1:2" x14ac:dyDescent="0.35">
      <c r="A65" s="13" t="s">
        <v>57</v>
      </c>
      <c r="B65" s="16">
        <v>525</v>
      </c>
    </row>
    <row r="66" spans="1:2" ht="16" thickBot="1" x14ac:dyDescent="0.4">
      <c r="A66" s="14" t="s">
        <v>148</v>
      </c>
      <c r="B66" s="17">
        <f t="shared" ref="B66" si="0">SUMIFS($B$3:$B$17,$E$3:$E$17,A66)</f>
        <v>0</v>
      </c>
    </row>
    <row r="67" spans="1:2" ht="16" thickBot="1" x14ac:dyDescent="0.4"/>
    <row r="68" spans="1:2" ht="42" customHeight="1" thickBot="1" x14ac:dyDescent="0.4">
      <c r="A68" s="26" t="s">
        <v>149</v>
      </c>
      <c r="B68" s="27">
        <v>15</v>
      </c>
    </row>
  </sheetData>
  <autoFilter ref="A2:XFD2">
    <sortState ref="A3:XFD31">
      <sortCondition descending="1" ref="B2"/>
    </sortState>
  </autoFilter>
  <mergeCells count="1">
    <mergeCell ref="A1:I1"/>
  </mergeCells>
  <dataValidations count="1">
    <dataValidation type="list" allowBlank="1" showInputMessage="1" showErrorMessage="1" sqref="E3:E52">
      <formula1>$A$64:$A$66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3" sqref="H3"/>
    </sheetView>
  </sheetViews>
  <sheetFormatPr baseColWidth="10" defaultColWidth="11" defaultRowHeight="15.5" x14ac:dyDescent="0.35"/>
  <cols>
    <col min="1" max="1" width="16.58203125" style="1" customWidth="1"/>
    <col min="2" max="2" width="12.33203125" style="1" customWidth="1"/>
    <col min="3" max="3" width="21.33203125" style="1" customWidth="1"/>
    <col min="4" max="4" width="43.5" style="1" customWidth="1"/>
    <col min="5" max="5" width="10.83203125" style="1"/>
    <col min="6" max="6" width="20.58203125" style="1" customWidth="1"/>
    <col min="7" max="7" width="23.08203125" style="1" customWidth="1"/>
    <col min="8" max="8" width="12.83203125" style="1" customWidth="1"/>
    <col min="9" max="9" width="25.83203125" style="1" customWidth="1"/>
  </cols>
  <sheetData>
    <row r="1" spans="1:9" ht="16" thickBot="1" x14ac:dyDescent="0.4">
      <c r="A1" s="146" t="s">
        <v>243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16" thickTop="1" x14ac:dyDescent="0.35">
      <c r="A3" s="5">
        <v>1</v>
      </c>
      <c r="B3" s="5">
        <v>10</v>
      </c>
      <c r="C3" s="5"/>
      <c r="D3" s="5"/>
      <c r="E3" s="5" t="s">
        <v>93</v>
      </c>
      <c r="F3" s="5"/>
      <c r="G3" s="5"/>
      <c r="H3" s="5">
        <f>IF(AND(E3="Inscrita",B3&lt;=50),1,IF(AND(E3="Inscrita",B3&gt;50),2,0))</f>
        <v>0</v>
      </c>
      <c r="I3" s="5"/>
    </row>
    <row r="4" spans="1:9" x14ac:dyDescent="0.35">
      <c r="A4" s="5">
        <v>2</v>
      </c>
      <c r="B4" s="5">
        <v>10</v>
      </c>
      <c r="C4" s="5"/>
      <c r="D4" s="5"/>
      <c r="E4" s="5" t="s">
        <v>93</v>
      </c>
      <c r="F4" s="5"/>
      <c r="G4" s="5"/>
      <c r="H4" s="5">
        <f t="shared" ref="H4:H17" si="0">IF(AND(E4="Inscrita",B4&lt;=50),1,IF(AND(E4="Inscrita",B4&gt;50),2,0))</f>
        <v>0</v>
      </c>
      <c r="I4" s="5"/>
    </row>
    <row r="5" spans="1:9" x14ac:dyDescent="0.35">
      <c r="A5" s="5">
        <v>3</v>
      </c>
      <c r="B5" s="5">
        <v>10</v>
      </c>
      <c r="C5" s="5"/>
      <c r="D5" s="5"/>
      <c r="E5" s="5" t="s">
        <v>93</v>
      </c>
      <c r="F5" s="5"/>
      <c r="G5" s="5"/>
      <c r="H5" s="5">
        <f t="shared" si="0"/>
        <v>0</v>
      </c>
      <c r="I5" s="5"/>
    </row>
    <row r="6" spans="1:9" x14ac:dyDescent="0.35">
      <c r="A6" s="5">
        <v>4</v>
      </c>
      <c r="B6" s="5">
        <v>10</v>
      </c>
      <c r="C6" s="5"/>
      <c r="D6" s="5"/>
      <c r="E6" s="5" t="s">
        <v>93</v>
      </c>
      <c r="F6" s="5"/>
      <c r="G6" s="5"/>
      <c r="H6" s="5">
        <f t="shared" si="0"/>
        <v>0</v>
      </c>
      <c r="I6" s="5"/>
    </row>
    <row r="7" spans="1:9" x14ac:dyDescent="0.35">
      <c r="A7" s="5">
        <v>5</v>
      </c>
      <c r="B7" s="5">
        <v>10</v>
      </c>
      <c r="C7" s="5"/>
      <c r="D7" s="5"/>
      <c r="E7" s="5" t="s">
        <v>93</v>
      </c>
      <c r="F7" s="5"/>
      <c r="G7" s="5"/>
      <c r="H7" s="5">
        <f t="shared" si="0"/>
        <v>0</v>
      </c>
      <c r="I7" s="5"/>
    </row>
    <row r="8" spans="1:9" x14ac:dyDescent="0.35">
      <c r="A8" s="5">
        <v>6</v>
      </c>
      <c r="B8" s="5">
        <v>10</v>
      </c>
      <c r="C8" s="5"/>
      <c r="D8" s="5"/>
      <c r="E8" s="5" t="s">
        <v>93</v>
      </c>
      <c r="F8" s="5"/>
      <c r="G8" s="5"/>
      <c r="H8" s="5">
        <f t="shared" si="0"/>
        <v>0</v>
      </c>
      <c r="I8" s="5"/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6">
        <v>15</v>
      </c>
      <c r="B17" s="6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1.5</v>
      </c>
    </row>
    <row r="27" spans="1:9" ht="16" thickBot="1" x14ac:dyDescent="0.4">
      <c r="A27" s="9" t="s">
        <v>183</v>
      </c>
      <c r="B27" s="10">
        <f>'Concentrado de becas.'!B11</f>
        <v>3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150</v>
      </c>
    </row>
    <row r="30" spans="1:9" x14ac:dyDescent="0.35">
      <c r="A30" s="13" t="s">
        <v>57</v>
      </c>
      <c r="B30" s="16">
        <f t="shared" ref="B30:B31" si="1">SUMIFS($B$3:$B$17,$E$3:$E$17,A30)</f>
        <v>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1.15" customHeight="1" thickBot="1" x14ac:dyDescent="0.4">
      <c r="A33" s="26" t="s">
        <v>149</v>
      </c>
      <c r="B33" s="27">
        <f>SUMIFS(H3:H17,E3:E17,A30)</f>
        <v>0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4" zoomScale="98" workbookViewId="0">
      <selection activeCell="A27" sqref="A27"/>
    </sheetView>
  </sheetViews>
  <sheetFormatPr baseColWidth="10" defaultColWidth="11" defaultRowHeight="15.5" x14ac:dyDescent="0.35"/>
  <cols>
    <col min="1" max="1" width="16.83203125" style="1" customWidth="1"/>
    <col min="2" max="2" width="12.5" style="1" customWidth="1"/>
    <col min="3" max="3" width="21.83203125" style="1" customWidth="1"/>
    <col min="4" max="4" width="43.08203125" style="1" customWidth="1"/>
    <col min="5" max="5" width="10.83203125" style="1"/>
    <col min="6" max="6" width="20.5" style="1" customWidth="1"/>
    <col min="7" max="7" width="20.58203125" style="1" customWidth="1"/>
    <col min="8" max="8" width="12" style="1" customWidth="1"/>
    <col min="9" max="9" width="26.08203125" style="1" customWidth="1"/>
  </cols>
  <sheetData>
    <row r="1" spans="1:9" ht="16" thickBot="1" x14ac:dyDescent="0.4">
      <c r="A1" s="146" t="s">
        <v>244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16" thickTop="1" x14ac:dyDescent="0.35">
      <c r="A3" s="5">
        <v>1</v>
      </c>
      <c r="B3" s="5">
        <v>10</v>
      </c>
      <c r="C3" s="5"/>
      <c r="D3" s="5"/>
      <c r="E3" s="5" t="s">
        <v>93</v>
      </c>
      <c r="F3" s="5"/>
      <c r="G3" s="5"/>
      <c r="H3" s="5">
        <f>IF(AND(E3="Inscrita",B3&lt;=50),1,IF(AND(E3="Inscrita",B3&gt;50),2,0))</f>
        <v>0</v>
      </c>
      <c r="I3" s="5"/>
    </row>
    <row r="4" spans="1:9" x14ac:dyDescent="0.35">
      <c r="A4" s="5">
        <v>2</v>
      </c>
      <c r="B4" s="5">
        <v>10</v>
      </c>
      <c r="C4" s="5"/>
      <c r="D4" s="5"/>
      <c r="E4" s="5" t="s">
        <v>93</v>
      </c>
      <c r="F4" s="5"/>
      <c r="G4" s="5"/>
      <c r="H4" s="5">
        <f t="shared" ref="H4:H17" si="0">IF(AND(E4="Inscrita",B4&lt;=50),1,IF(AND(E4="Inscrita",B4&gt;50),2,0))</f>
        <v>0</v>
      </c>
      <c r="I4" s="5"/>
    </row>
    <row r="5" spans="1:9" x14ac:dyDescent="0.35">
      <c r="A5" s="5">
        <v>3</v>
      </c>
      <c r="B5" s="5">
        <v>10</v>
      </c>
      <c r="C5" s="5"/>
      <c r="D5" s="5"/>
      <c r="E5" s="5" t="s">
        <v>93</v>
      </c>
      <c r="F5" s="5"/>
      <c r="G5" s="5"/>
      <c r="H5" s="5">
        <f t="shared" si="0"/>
        <v>0</v>
      </c>
      <c r="I5" s="5"/>
    </row>
    <row r="6" spans="1:9" x14ac:dyDescent="0.35">
      <c r="A6" s="5">
        <v>4</v>
      </c>
      <c r="B6" s="5">
        <v>10</v>
      </c>
      <c r="C6" s="5"/>
      <c r="D6" s="5"/>
      <c r="E6" s="5" t="s">
        <v>93</v>
      </c>
      <c r="F6" s="5"/>
      <c r="G6" s="5"/>
      <c r="H6" s="5">
        <f t="shared" si="0"/>
        <v>0</v>
      </c>
      <c r="I6" s="5"/>
    </row>
    <row r="7" spans="1:9" x14ac:dyDescent="0.35">
      <c r="A7" s="5">
        <v>5</v>
      </c>
      <c r="B7" s="5">
        <v>10</v>
      </c>
      <c r="C7" s="5"/>
      <c r="D7" s="5"/>
      <c r="E7" s="5" t="s">
        <v>93</v>
      </c>
      <c r="F7" s="5"/>
      <c r="G7" s="5"/>
      <c r="H7" s="5">
        <f t="shared" si="0"/>
        <v>0</v>
      </c>
      <c r="I7" s="5"/>
    </row>
    <row r="8" spans="1:9" x14ac:dyDescent="0.35">
      <c r="A8" s="5">
        <v>6</v>
      </c>
      <c r="B8" s="5">
        <v>10</v>
      </c>
      <c r="C8" s="5"/>
      <c r="D8" s="5"/>
      <c r="E8" s="5" t="s">
        <v>93</v>
      </c>
      <c r="F8" s="5"/>
      <c r="G8" s="5"/>
      <c r="H8" s="5">
        <f t="shared" si="0"/>
        <v>0</v>
      </c>
      <c r="I8" s="5"/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5">
        <v>15</v>
      </c>
      <c r="B17" s="5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1.5</v>
      </c>
    </row>
    <row r="27" spans="1:9" ht="16" thickBot="1" x14ac:dyDescent="0.4">
      <c r="A27" s="18" t="s">
        <v>183</v>
      </c>
      <c r="B27" s="19">
        <f>'Concentrado de becas.'!B12</f>
        <v>3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150</v>
      </c>
    </row>
    <row r="30" spans="1:9" x14ac:dyDescent="0.35">
      <c r="A30" s="13" t="s">
        <v>57</v>
      </c>
      <c r="B30" s="16">
        <f t="shared" ref="B30:B31" si="1">SUMIFS($B$3:$B$17,$E$3:$E$17,A30)</f>
        <v>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1.15" customHeight="1" thickBot="1" x14ac:dyDescent="0.4">
      <c r="A33" s="26" t="s">
        <v>149</v>
      </c>
      <c r="B33" s="27">
        <f>SUMIFS(H3:H17,E3:E17,A30)</f>
        <v>0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D1" workbookViewId="0">
      <selection activeCell="I5" sqref="I5"/>
    </sheetView>
  </sheetViews>
  <sheetFormatPr baseColWidth="10" defaultColWidth="11" defaultRowHeight="15.5" x14ac:dyDescent="0.35"/>
  <cols>
    <col min="1" max="1" width="16.33203125" style="1" customWidth="1"/>
    <col min="2" max="2" width="12" style="1" customWidth="1"/>
    <col min="3" max="3" width="21.08203125" style="1" customWidth="1"/>
    <col min="4" max="4" width="43.5" style="1" customWidth="1"/>
    <col min="5" max="5" width="10.83203125" style="1"/>
    <col min="6" max="6" width="20" style="1" customWidth="1"/>
    <col min="7" max="7" width="22.58203125" style="1" customWidth="1"/>
    <col min="8" max="8" width="13.33203125" style="1" customWidth="1"/>
    <col min="9" max="9" width="25.58203125" style="1" customWidth="1"/>
  </cols>
  <sheetData>
    <row r="1" spans="1:9" ht="16" thickBot="1" x14ac:dyDescent="0.4">
      <c r="A1" s="147" t="s">
        <v>245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16" thickTop="1" x14ac:dyDescent="0.35">
      <c r="A3" s="5">
        <v>1</v>
      </c>
      <c r="B3" s="5">
        <v>20</v>
      </c>
      <c r="C3" s="5">
        <v>341870</v>
      </c>
      <c r="D3" s="5" t="s">
        <v>246</v>
      </c>
      <c r="E3" s="5" t="s">
        <v>57</v>
      </c>
      <c r="F3" s="5" t="s">
        <v>62</v>
      </c>
      <c r="G3" s="5" t="s">
        <v>247</v>
      </c>
      <c r="H3" s="5">
        <f>IF(AND(E3="Inscrita",B3&lt;=50),1,IF(AND(E3="Inscrita",B3&gt;50),2,0))</f>
        <v>1</v>
      </c>
      <c r="I3" s="5" t="s">
        <v>248</v>
      </c>
    </row>
    <row r="4" spans="1:9" ht="31" x14ac:dyDescent="0.35">
      <c r="A4" s="5">
        <v>2</v>
      </c>
      <c r="B4" s="5">
        <v>50</v>
      </c>
      <c r="C4" s="5">
        <v>338037</v>
      </c>
      <c r="D4" s="5" t="s">
        <v>249</v>
      </c>
      <c r="E4" s="5" t="s">
        <v>57</v>
      </c>
      <c r="F4" s="5" t="s">
        <v>62</v>
      </c>
      <c r="G4" s="5" t="s">
        <v>250</v>
      </c>
      <c r="H4" s="5">
        <f t="shared" ref="H4:H17" si="0">IF(AND(E4="Inscrita",B4&lt;=50),1,IF(AND(E4="Inscrita",B4&gt;50),2,0))</f>
        <v>1</v>
      </c>
      <c r="I4" s="80" t="s">
        <v>251</v>
      </c>
    </row>
    <row r="5" spans="1:9" x14ac:dyDescent="0.35">
      <c r="A5" s="5">
        <v>3</v>
      </c>
      <c r="B5" s="5">
        <v>40</v>
      </c>
      <c r="C5" s="5">
        <v>329233</v>
      </c>
      <c r="D5" s="5" t="s">
        <v>252</v>
      </c>
      <c r="E5" s="5" t="s">
        <v>57</v>
      </c>
      <c r="F5" s="5" t="s">
        <v>74</v>
      </c>
      <c r="G5" s="5" t="s">
        <v>253</v>
      </c>
      <c r="H5" s="5">
        <f t="shared" si="0"/>
        <v>1</v>
      </c>
      <c r="I5" s="5" t="s">
        <v>254</v>
      </c>
    </row>
    <row r="6" spans="1:9" x14ac:dyDescent="0.35">
      <c r="A6" s="5">
        <v>4</v>
      </c>
      <c r="B6" s="5">
        <v>10</v>
      </c>
      <c r="C6" s="5"/>
      <c r="D6" s="5"/>
      <c r="E6" s="5" t="s">
        <v>93</v>
      </c>
      <c r="F6" s="5"/>
      <c r="G6" s="5"/>
      <c r="H6" s="5">
        <f t="shared" si="0"/>
        <v>0</v>
      </c>
      <c r="I6" s="5"/>
    </row>
    <row r="7" spans="1:9" x14ac:dyDescent="0.35">
      <c r="A7" s="5">
        <v>5</v>
      </c>
      <c r="B7" s="5">
        <v>10</v>
      </c>
      <c r="C7" s="5"/>
      <c r="D7" s="5"/>
      <c r="E7" s="5" t="s">
        <v>93</v>
      </c>
      <c r="F7" s="5"/>
      <c r="G7" s="5"/>
      <c r="H7" s="5">
        <f t="shared" si="0"/>
        <v>0</v>
      </c>
      <c r="I7" s="5"/>
    </row>
    <row r="8" spans="1:9" x14ac:dyDescent="0.35">
      <c r="A8" s="5">
        <v>6</v>
      </c>
      <c r="B8" s="5">
        <v>10</v>
      </c>
      <c r="C8" s="5"/>
      <c r="D8" s="5"/>
      <c r="E8" s="5" t="s">
        <v>93</v>
      </c>
      <c r="F8" s="5"/>
      <c r="G8" s="5"/>
      <c r="H8" s="5">
        <f t="shared" si="0"/>
        <v>0</v>
      </c>
      <c r="I8" s="5"/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6">
        <v>15</v>
      </c>
      <c r="B17" s="6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2.2999999999999998</v>
      </c>
    </row>
    <row r="27" spans="1:9" ht="16" thickBot="1" x14ac:dyDescent="0.4">
      <c r="A27" s="9" t="s">
        <v>183</v>
      </c>
      <c r="B27" s="10">
        <f>'Concentrado de becas.'!B13</f>
        <v>2.5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120</v>
      </c>
    </row>
    <row r="30" spans="1:9" x14ac:dyDescent="0.35">
      <c r="A30" s="13" t="s">
        <v>57</v>
      </c>
      <c r="B30" s="16">
        <f t="shared" ref="B30:B31" si="1">SUMIFS($B$3:$B$17,$E$3:$E$17,A30)</f>
        <v>110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1.15" customHeight="1" thickBot="1" x14ac:dyDescent="0.4">
      <c r="A33" s="26" t="s">
        <v>149</v>
      </c>
      <c r="B33" s="27">
        <f>SUMIFS(H3:H17,E3:E17,A30)</f>
        <v>3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6" sqref="C16"/>
    </sheetView>
  </sheetViews>
  <sheetFormatPr baseColWidth="10" defaultColWidth="11" defaultRowHeight="15.5" x14ac:dyDescent="0.35"/>
  <cols>
    <col min="1" max="1" width="16.58203125" style="1" customWidth="1"/>
    <col min="2" max="2" width="11.83203125" style="1" customWidth="1"/>
    <col min="3" max="3" width="22.08203125" style="1" customWidth="1"/>
    <col min="4" max="4" width="43.08203125" style="1" customWidth="1"/>
    <col min="5" max="5" width="10.83203125" style="1"/>
    <col min="6" max="6" width="21.33203125" style="1" customWidth="1"/>
    <col min="7" max="7" width="23.33203125" style="1" customWidth="1"/>
    <col min="8" max="8" width="14.5" style="1" customWidth="1"/>
    <col min="9" max="9" width="29" style="81" customWidth="1"/>
  </cols>
  <sheetData>
    <row r="1" spans="1:9" ht="16" thickBot="1" x14ac:dyDescent="0.4">
      <c r="A1" s="146" t="s">
        <v>255</v>
      </c>
      <c r="B1" s="147"/>
      <c r="C1" s="147"/>
      <c r="D1" s="147"/>
      <c r="E1" s="147"/>
      <c r="F1" s="147"/>
      <c r="G1" s="147"/>
      <c r="H1" s="147"/>
      <c r="I1" s="147"/>
    </row>
    <row r="2" spans="1:9" ht="31" x14ac:dyDescent="0.35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4" t="s">
        <v>55</v>
      </c>
    </row>
    <row r="3" spans="1:9" x14ac:dyDescent="0.35">
      <c r="A3" s="5">
        <v>1</v>
      </c>
      <c r="B3" s="5">
        <v>75</v>
      </c>
      <c r="C3" s="5">
        <v>339722</v>
      </c>
      <c r="D3" s="5" t="s">
        <v>256</v>
      </c>
      <c r="E3" s="5" t="s">
        <v>57</v>
      </c>
      <c r="F3" s="5" t="s">
        <v>152</v>
      </c>
      <c r="G3" s="5" t="s">
        <v>59</v>
      </c>
      <c r="H3" s="5">
        <f>IF(AND(E3="Inscrita",B3&lt;=50),1,IF(AND(E3="Inscrita",B3&gt;50),2,0))</f>
        <v>2</v>
      </c>
      <c r="I3" s="80" t="s">
        <v>257</v>
      </c>
    </row>
    <row r="4" spans="1:9" x14ac:dyDescent="0.35">
      <c r="A4" s="5">
        <v>2</v>
      </c>
      <c r="B4" s="5">
        <v>30</v>
      </c>
      <c r="C4" s="5">
        <v>337676</v>
      </c>
      <c r="D4" s="5" t="s">
        <v>258</v>
      </c>
      <c r="E4" s="5" t="s">
        <v>57</v>
      </c>
      <c r="F4" s="5" t="s">
        <v>169</v>
      </c>
      <c r="G4" s="5" t="s">
        <v>72</v>
      </c>
      <c r="H4" s="5">
        <v>0</v>
      </c>
      <c r="I4" s="80" t="s">
        <v>257</v>
      </c>
    </row>
    <row r="5" spans="1:9" x14ac:dyDescent="0.35">
      <c r="A5" s="5">
        <v>3</v>
      </c>
      <c r="B5" s="5">
        <v>60</v>
      </c>
      <c r="C5" s="5">
        <v>346849</v>
      </c>
      <c r="D5" s="5" t="s">
        <v>259</v>
      </c>
      <c r="E5" s="5" t="s">
        <v>57</v>
      </c>
      <c r="F5" s="5" t="s">
        <v>152</v>
      </c>
      <c r="G5" s="5" t="s">
        <v>260</v>
      </c>
      <c r="H5" s="5">
        <f t="shared" ref="H5:H22" si="0">IF(AND(E5="Inscrita",B5&lt;=50),1,IF(AND(E5="Inscrita",B5&gt;50),2,0))</f>
        <v>2</v>
      </c>
      <c r="I5" s="80" t="s">
        <v>257</v>
      </c>
    </row>
    <row r="6" spans="1:9" x14ac:dyDescent="0.35">
      <c r="A6" s="5">
        <v>4</v>
      </c>
      <c r="B6" s="5">
        <v>50</v>
      </c>
      <c r="C6" s="5">
        <v>343160</v>
      </c>
      <c r="D6" s="5" t="s">
        <v>261</v>
      </c>
      <c r="E6" s="5" t="s">
        <v>57</v>
      </c>
      <c r="F6" s="5" t="s">
        <v>83</v>
      </c>
      <c r="G6" s="5" t="s">
        <v>94</v>
      </c>
      <c r="H6" s="5">
        <f t="shared" si="0"/>
        <v>1</v>
      </c>
      <c r="I6" s="80" t="s">
        <v>257</v>
      </c>
    </row>
    <row r="7" spans="1:9" x14ac:dyDescent="0.35">
      <c r="A7" s="5">
        <v>5</v>
      </c>
      <c r="B7" s="5">
        <v>65</v>
      </c>
      <c r="C7" s="5">
        <v>346348</v>
      </c>
      <c r="D7" s="5" t="s">
        <v>262</v>
      </c>
      <c r="E7" s="5" t="s">
        <v>57</v>
      </c>
      <c r="F7" s="5" t="s">
        <v>152</v>
      </c>
      <c r="G7" s="5" t="s">
        <v>263</v>
      </c>
      <c r="H7" s="5">
        <f t="shared" si="0"/>
        <v>2</v>
      </c>
      <c r="I7" s="80" t="s">
        <v>257</v>
      </c>
    </row>
    <row r="8" spans="1:9" x14ac:dyDescent="0.35">
      <c r="A8" s="5">
        <v>6</v>
      </c>
      <c r="B8" s="5">
        <v>65</v>
      </c>
      <c r="C8" s="5">
        <v>346855</v>
      </c>
      <c r="D8" s="5" t="s">
        <v>264</v>
      </c>
      <c r="E8" s="5" t="s">
        <v>57</v>
      </c>
      <c r="F8" s="5" t="s">
        <v>58</v>
      </c>
      <c r="G8" s="5" t="s">
        <v>263</v>
      </c>
      <c r="H8" s="5">
        <f t="shared" si="0"/>
        <v>2</v>
      </c>
      <c r="I8" s="80" t="s">
        <v>265</v>
      </c>
    </row>
    <row r="9" spans="1:9" x14ac:dyDescent="0.35">
      <c r="A9" s="5">
        <v>7</v>
      </c>
      <c r="B9" s="5">
        <v>20</v>
      </c>
      <c r="C9" s="5">
        <v>346533</v>
      </c>
      <c r="D9" s="5" t="s">
        <v>266</v>
      </c>
      <c r="E9" s="5" t="s">
        <v>57</v>
      </c>
      <c r="F9" s="5" t="s">
        <v>65</v>
      </c>
      <c r="G9" s="5" t="s">
        <v>267</v>
      </c>
      <c r="H9" s="5">
        <f t="shared" si="0"/>
        <v>1</v>
      </c>
      <c r="I9" s="80" t="s">
        <v>265</v>
      </c>
    </row>
    <row r="10" spans="1:9" s="79" customFormat="1" x14ac:dyDescent="0.35">
      <c r="A10" s="77">
        <v>8</v>
      </c>
      <c r="B10" s="77">
        <v>30</v>
      </c>
      <c r="C10" s="77">
        <v>339971</v>
      </c>
      <c r="D10" s="77" t="s">
        <v>268</v>
      </c>
      <c r="E10" s="77" t="s">
        <v>57</v>
      </c>
      <c r="F10" s="77" t="s">
        <v>139</v>
      </c>
      <c r="G10" s="77" t="s">
        <v>269</v>
      </c>
      <c r="H10" s="77">
        <f t="shared" si="0"/>
        <v>1</v>
      </c>
      <c r="I10" s="78" t="s">
        <v>270</v>
      </c>
    </row>
    <row r="11" spans="1:9" x14ac:dyDescent="0.35">
      <c r="A11" s="5">
        <v>9</v>
      </c>
      <c r="B11" s="5">
        <v>20</v>
      </c>
      <c r="C11" s="5">
        <v>344749</v>
      </c>
      <c r="D11" s="5" t="s">
        <v>271</v>
      </c>
      <c r="E11" s="5" t="s">
        <v>57</v>
      </c>
      <c r="F11" s="5" t="s">
        <v>125</v>
      </c>
      <c r="G11" s="5" t="s">
        <v>87</v>
      </c>
      <c r="H11" s="5">
        <f t="shared" si="0"/>
        <v>1</v>
      </c>
      <c r="I11" s="80" t="s">
        <v>265</v>
      </c>
    </row>
    <row r="12" spans="1:9" x14ac:dyDescent="0.35">
      <c r="A12" s="5">
        <v>10</v>
      </c>
      <c r="B12" s="5">
        <v>45</v>
      </c>
      <c r="C12" s="5">
        <v>350470</v>
      </c>
      <c r="D12" s="5" t="s">
        <v>272</v>
      </c>
      <c r="E12" s="5" t="s">
        <v>57</v>
      </c>
      <c r="F12" s="5" t="s">
        <v>65</v>
      </c>
      <c r="G12" s="5" t="s">
        <v>273</v>
      </c>
      <c r="H12" s="5">
        <f t="shared" si="0"/>
        <v>1</v>
      </c>
      <c r="I12" s="80" t="s">
        <v>265</v>
      </c>
    </row>
    <row r="13" spans="1:9" x14ac:dyDescent="0.35">
      <c r="A13" s="5">
        <v>11</v>
      </c>
      <c r="B13" s="5">
        <v>50</v>
      </c>
      <c r="C13" s="5">
        <v>342341</v>
      </c>
      <c r="D13" s="5" t="s">
        <v>274</v>
      </c>
      <c r="E13" s="5" t="s">
        <v>57</v>
      </c>
      <c r="F13" s="5" t="s">
        <v>177</v>
      </c>
      <c r="G13" s="5" t="s">
        <v>94</v>
      </c>
      <c r="H13" s="5">
        <f t="shared" si="0"/>
        <v>1</v>
      </c>
      <c r="I13" s="80" t="s">
        <v>265</v>
      </c>
    </row>
    <row r="14" spans="1:9" x14ac:dyDescent="0.35">
      <c r="A14" s="5">
        <v>12</v>
      </c>
      <c r="B14" s="5">
        <v>40</v>
      </c>
      <c r="C14" s="5">
        <v>351035</v>
      </c>
      <c r="D14" s="5" t="s">
        <v>275</v>
      </c>
      <c r="E14" s="5" t="s">
        <v>148</v>
      </c>
      <c r="F14" s="5" t="s">
        <v>68</v>
      </c>
      <c r="G14" s="5" t="s">
        <v>276</v>
      </c>
      <c r="H14" s="5">
        <f t="shared" si="0"/>
        <v>0</v>
      </c>
      <c r="I14" s="80" t="s">
        <v>277</v>
      </c>
    </row>
    <row r="15" spans="1:9" x14ac:dyDescent="0.35">
      <c r="A15" s="5">
        <v>13</v>
      </c>
      <c r="B15" s="5"/>
      <c r="C15" s="5"/>
      <c r="D15" s="5"/>
      <c r="E15" s="5" t="s">
        <v>93</v>
      </c>
      <c r="F15" s="5"/>
      <c r="G15" s="5"/>
      <c r="H15" s="5">
        <f t="shared" si="0"/>
        <v>0</v>
      </c>
      <c r="I15" s="80"/>
    </row>
    <row r="16" spans="1:9" x14ac:dyDescent="0.35">
      <c r="A16" s="5">
        <v>14</v>
      </c>
      <c r="B16" s="5"/>
      <c r="C16" s="5"/>
      <c r="D16" s="5"/>
      <c r="E16" s="5" t="s">
        <v>93</v>
      </c>
      <c r="F16" s="5"/>
      <c r="G16" s="5"/>
      <c r="H16" s="5">
        <f t="shared" si="0"/>
        <v>0</v>
      </c>
      <c r="I16" s="80"/>
    </row>
    <row r="17" spans="1:9" x14ac:dyDescent="0.35">
      <c r="A17" s="5">
        <v>15</v>
      </c>
      <c r="B17" s="5"/>
      <c r="C17" s="5"/>
      <c r="D17" s="5"/>
      <c r="E17" s="5" t="s">
        <v>93</v>
      </c>
      <c r="F17" s="5"/>
      <c r="G17" s="5"/>
      <c r="H17" s="5">
        <f t="shared" si="0"/>
        <v>0</v>
      </c>
      <c r="I17" s="80"/>
    </row>
    <row r="18" spans="1:9" x14ac:dyDescent="0.35">
      <c r="A18" s="5">
        <v>16</v>
      </c>
      <c r="B18" s="5"/>
      <c r="C18" s="5"/>
      <c r="D18" s="5"/>
      <c r="E18" s="5" t="s">
        <v>93</v>
      </c>
      <c r="F18" s="5"/>
      <c r="G18" s="5"/>
      <c r="H18" s="5">
        <f t="shared" si="0"/>
        <v>0</v>
      </c>
      <c r="I18" s="80"/>
    </row>
    <row r="19" spans="1:9" x14ac:dyDescent="0.35">
      <c r="A19" s="5">
        <v>17</v>
      </c>
      <c r="B19" s="5"/>
      <c r="C19" s="5"/>
      <c r="D19" s="5"/>
      <c r="E19" s="5" t="s">
        <v>93</v>
      </c>
      <c r="F19" s="5"/>
      <c r="G19" s="5"/>
      <c r="H19" s="5">
        <f t="shared" si="0"/>
        <v>0</v>
      </c>
      <c r="I19" s="80"/>
    </row>
    <row r="20" spans="1:9" x14ac:dyDescent="0.35">
      <c r="A20" s="5">
        <v>18</v>
      </c>
      <c r="B20" s="5"/>
      <c r="C20" s="5"/>
      <c r="D20" s="5"/>
      <c r="E20" s="5" t="s">
        <v>93</v>
      </c>
      <c r="F20" s="5"/>
      <c r="G20" s="5"/>
      <c r="H20" s="5">
        <f t="shared" si="0"/>
        <v>0</v>
      </c>
      <c r="I20" s="80"/>
    </row>
    <row r="21" spans="1:9" x14ac:dyDescent="0.35">
      <c r="A21" s="5">
        <v>19</v>
      </c>
      <c r="B21" s="5"/>
      <c r="C21" s="5"/>
      <c r="D21" s="5"/>
      <c r="E21" s="5" t="s">
        <v>93</v>
      </c>
      <c r="F21" s="5"/>
      <c r="G21" s="5"/>
      <c r="H21" s="5">
        <f t="shared" si="0"/>
        <v>0</v>
      </c>
      <c r="I21" s="80"/>
    </row>
    <row r="22" spans="1:9" x14ac:dyDescent="0.35">
      <c r="A22" s="5">
        <v>20</v>
      </c>
      <c r="B22" s="5"/>
      <c r="C22" s="5"/>
      <c r="D22" s="5"/>
      <c r="E22" s="5" t="s">
        <v>93</v>
      </c>
      <c r="F22" s="5"/>
      <c r="G22" s="5"/>
      <c r="H22" s="5">
        <f t="shared" si="0"/>
        <v>0</v>
      </c>
      <c r="I22" s="80"/>
    </row>
    <row r="26" spans="1:9" ht="46.5" x14ac:dyDescent="0.35">
      <c r="A26" s="7" t="s">
        <v>146</v>
      </c>
      <c r="B26" s="8">
        <f>SUM(B3:B22)/100</f>
        <v>5.5</v>
      </c>
    </row>
    <row r="27" spans="1:9" x14ac:dyDescent="0.35">
      <c r="A27" s="9" t="s">
        <v>183</v>
      </c>
      <c r="B27" s="10">
        <f>'Concentrado de becas.'!B14</f>
        <v>8</v>
      </c>
    </row>
    <row r="29" spans="1:9" x14ac:dyDescent="0.35">
      <c r="A29" s="12" t="s">
        <v>93</v>
      </c>
      <c r="B29" s="15">
        <f>SUMIFS($B$3:$B$22,$E$3:$E$22,A29)</f>
        <v>0</v>
      </c>
    </row>
    <row r="30" spans="1:9" x14ac:dyDescent="0.35">
      <c r="A30" s="13" t="s">
        <v>57</v>
      </c>
      <c r="B30" s="16">
        <f t="shared" ref="B30" si="1">SUMIFS($B$3:$B$17,$E$3:$E$17,A30)</f>
        <v>510</v>
      </c>
    </row>
    <row r="31" spans="1:9" x14ac:dyDescent="0.35">
      <c r="A31" s="14" t="s">
        <v>148</v>
      </c>
      <c r="B31" s="17">
        <f>SUMIFS($B$3:$B$22,$E$3:$E$22,A31)</f>
        <v>40</v>
      </c>
    </row>
    <row r="33" spans="1:2" ht="41.15" customHeight="1" thickBot="1" x14ac:dyDescent="0.4">
      <c r="A33" s="26" t="s">
        <v>149</v>
      </c>
      <c r="B33" s="27">
        <f>SUMIFS(H3:H22,E3:E22,A30)</f>
        <v>14</v>
      </c>
    </row>
  </sheetData>
  <mergeCells count="1">
    <mergeCell ref="A1:I1"/>
  </mergeCells>
  <dataValidations count="1">
    <dataValidation type="list" allowBlank="1" showInputMessage="1" showErrorMessage="1" sqref="E3:E22">
      <formula1>$A$29:$A$31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8" sqref="E8"/>
    </sheetView>
  </sheetViews>
  <sheetFormatPr baseColWidth="10" defaultColWidth="11" defaultRowHeight="15.5" x14ac:dyDescent="0.35"/>
  <cols>
    <col min="1" max="1" width="16.33203125" style="1" customWidth="1"/>
    <col min="2" max="2" width="12.33203125" style="1" customWidth="1"/>
    <col min="3" max="3" width="21.83203125" style="1" customWidth="1"/>
    <col min="4" max="4" width="43.33203125" style="1" customWidth="1"/>
    <col min="5" max="5" width="10.83203125" style="1"/>
    <col min="6" max="6" width="24.08203125" style="1" customWidth="1"/>
    <col min="7" max="7" width="25.83203125" style="1" customWidth="1"/>
    <col min="8" max="8" width="12.33203125" style="1" customWidth="1"/>
    <col min="9" max="9" width="25.83203125" style="1" customWidth="1"/>
  </cols>
  <sheetData>
    <row r="1" spans="1:9" ht="16" thickBot="1" x14ac:dyDescent="0.4">
      <c r="A1" s="146" t="s">
        <v>278</v>
      </c>
      <c r="B1" s="147"/>
      <c r="C1" s="147"/>
      <c r="D1" s="147"/>
      <c r="E1" s="147"/>
      <c r="F1" s="147"/>
      <c r="G1" s="147"/>
      <c r="H1" s="147"/>
      <c r="I1" s="147"/>
    </row>
    <row r="2" spans="1:9" ht="32" thickTop="1" thickBot="1" x14ac:dyDescent="0.4">
      <c r="A2" s="130" t="s">
        <v>47</v>
      </c>
      <c r="B2" s="4" t="s">
        <v>48</v>
      </c>
      <c r="C2" s="130" t="s">
        <v>49</v>
      </c>
      <c r="D2" s="130" t="s">
        <v>50</v>
      </c>
      <c r="E2" s="130" t="s">
        <v>51</v>
      </c>
      <c r="F2" s="130" t="s">
        <v>52</v>
      </c>
      <c r="G2" s="130" t="s">
        <v>53</v>
      </c>
      <c r="H2" s="4" t="s">
        <v>54</v>
      </c>
      <c r="I2" s="130" t="s">
        <v>55</v>
      </c>
    </row>
    <row r="3" spans="1:9" ht="16" thickTop="1" x14ac:dyDescent="0.35">
      <c r="A3" s="5">
        <v>1</v>
      </c>
      <c r="B3" s="5">
        <v>75</v>
      </c>
      <c r="C3" s="5">
        <v>341542</v>
      </c>
      <c r="D3" s="5" t="s">
        <v>279</v>
      </c>
      <c r="E3" s="5" t="s">
        <v>57</v>
      </c>
      <c r="F3" s="5" t="s">
        <v>280</v>
      </c>
      <c r="G3" s="5" t="s">
        <v>281</v>
      </c>
      <c r="H3" s="5">
        <f>IF(AND(E3="Inscrita",B3&lt;=50),1,IF(AND(E3="Inscrita",B3&gt;50),2,0))</f>
        <v>2</v>
      </c>
      <c r="I3" s="5" t="s">
        <v>282</v>
      </c>
    </row>
    <row r="4" spans="1:9" x14ac:dyDescent="0.35">
      <c r="A4" s="5">
        <v>2</v>
      </c>
      <c r="B4" s="5">
        <v>50</v>
      </c>
      <c r="C4" s="5">
        <v>341539</v>
      </c>
      <c r="D4" s="5" t="s">
        <v>283</v>
      </c>
      <c r="E4" s="5" t="s">
        <v>57</v>
      </c>
      <c r="F4" s="5" t="s">
        <v>284</v>
      </c>
      <c r="G4" s="5" t="s">
        <v>276</v>
      </c>
      <c r="H4" s="5">
        <f t="shared" ref="H4:H17" si="0">IF(AND(E4="Inscrita",B4&lt;=50),1,IF(AND(E4="Inscrita",B4&gt;50),2,0))</f>
        <v>1</v>
      </c>
      <c r="I4" s="5"/>
    </row>
    <row r="5" spans="1:9" x14ac:dyDescent="0.35">
      <c r="A5" s="5">
        <v>3</v>
      </c>
      <c r="B5" s="5">
        <v>50</v>
      </c>
      <c r="C5" s="5">
        <v>340247</v>
      </c>
      <c r="D5" s="5" t="s">
        <v>285</v>
      </c>
      <c r="E5" s="5" t="s">
        <v>57</v>
      </c>
      <c r="F5" s="5" t="s">
        <v>286</v>
      </c>
      <c r="G5" s="5" t="s">
        <v>287</v>
      </c>
      <c r="H5" s="5">
        <f t="shared" si="0"/>
        <v>1</v>
      </c>
      <c r="I5" s="5"/>
    </row>
    <row r="6" spans="1:9" x14ac:dyDescent="0.35">
      <c r="A6" s="5">
        <v>4</v>
      </c>
      <c r="B6" s="5">
        <v>30</v>
      </c>
      <c r="C6" s="5">
        <v>348567</v>
      </c>
      <c r="D6" s="5" t="s">
        <v>288</v>
      </c>
      <c r="E6" s="5" t="s">
        <v>57</v>
      </c>
      <c r="F6" s="5" t="s">
        <v>289</v>
      </c>
      <c r="G6" s="5" t="s">
        <v>290</v>
      </c>
      <c r="H6" s="5">
        <f t="shared" si="0"/>
        <v>1</v>
      </c>
      <c r="I6" s="5"/>
    </row>
    <row r="7" spans="1:9" x14ac:dyDescent="0.35">
      <c r="A7" s="5">
        <v>5</v>
      </c>
      <c r="B7" s="5">
        <v>25</v>
      </c>
      <c r="C7" s="5">
        <v>346185</v>
      </c>
      <c r="D7" s="5" t="s">
        <v>291</v>
      </c>
      <c r="E7" s="5" t="s">
        <v>57</v>
      </c>
      <c r="F7" s="5" t="s">
        <v>292</v>
      </c>
      <c r="G7" s="5" t="s">
        <v>66</v>
      </c>
      <c r="H7" s="5">
        <f t="shared" si="0"/>
        <v>1</v>
      </c>
      <c r="I7" s="5"/>
    </row>
    <row r="8" spans="1:9" x14ac:dyDescent="0.35">
      <c r="A8" s="5">
        <v>6</v>
      </c>
      <c r="B8" s="5">
        <v>10</v>
      </c>
      <c r="C8" s="5">
        <v>346148</v>
      </c>
      <c r="D8" s="5" t="s">
        <v>293</v>
      </c>
      <c r="E8" s="5" t="s">
        <v>57</v>
      </c>
      <c r="F8" s="5" t="s">
        <v>286</v>
      </c>
      <c r="G8" s="5" t="s">
        <v>276</v>
      </c>
      <c r="H8" s="5">
        <f t="shared" si="0"/>
        <v>1</v>
      </c>
      <c r="I8" s="5"/>
    </row>
    <row r="9" spans="1:9" x14ac:dyDescent="0.35">
      <c r="A9" s="5">
        <v>7</v>
      </c>
      <c r="B9" s="5">
        <v>10</v>
      </c>
      <c r="C9" s="5"/>
      <c r="D9" s="5"/>
      <c r="E9" s="5" t="s">
        <v>93</v>
      </c>
      <c r="F9" s="5"/>
      <c r="G9" s="5"/>
      <c r="H9" s="5">
        <f t="shared" si="0"/>
        <v>0</v>
      </c>
      <c r="I9" s="5"/>
    </row>
    <row r="10" spans="1:9" x14ac:dyDescent="0.35">
      <c r="A10" s="5">
        <v>8</v>
      </c>
      <c r="B10" s="5">
        <v>10</v>
      </c>
      <c r="C10" s="5"/>
      <c r="D10" s="5"/>
      <c r="E10" s="5" t="s">
        <v>93</v>
      </c>
      <c r="F10" s="5"/>
      <c r="G10" s="5"/>
      <c r="H10" s="5">
        <f t="shared" si="0"/>
        <v>0</v>
      </c>
      <c r="I10" s="5"/>
    </row>
    <row r="11" spans="1:9" x14ac:dyDescent="0.35">
      <c r="A11" s="5">
        <v>9</v>
      </c>
      <c r="B11" s="5">
        <v>10</v>
      </c>
      <c r="C11" s="5"/>
      <c r="D11" s="5"/>
      <c r="E11" s="5" t="s">
        <v>93</v>
      </c>
      <c r="F11" s="5"/>
      <c r="G11" s="5"/>
      <c r="H11" s="5">
        <f t="shared" si="0"/>
        <v>0</v>
      </c>
      <c r="I11" s="5"/>
    </row>
    <row r="12" spans="1:9" x14ac:dyDescent="0.35">
      <c r="A12" s="5">
        <v>10</v>
      </c>
      <c r="B12" s="5">
        <v>10</v>
      </c>
      <c r="C12" s="5"/>
      <c r="D12" s="5"/>
      <c r="E12" s="5" t="s">
        <v>93</v>
      </c>
      <c r="F12" s="5"/>
      <c r="G12" s="5"/>
      <c r="H12" s="5">
        <f t="shared" si="0"/>
        <v>0</v>
      </c>
      <c r="I12" s="5"/>
    </row>
    <row r="13" spans="1:9" x14ac:dyDescent="0.35">
      <c r="A13" s="5">
        <v>11</v>
      </c>
      <c r="B13" s="5">
        <v>10</v>
      </c>
      <c r="C13" s="5"/>
      <c r="D13" s="5"/>
      <c r="E13" s="5" t="s">
        <v>93</v>
      </c>
      <c r="F13" s="5"/>
      <c r="G13" s="5"/>
      <c r="H13" s="5">
        <f t="shared" si="0"/>
        <v>0</v>
      </c>
      <c r="I13" s="5"/>
    </row>
    <row r="14" spans="1:9" x14ac:dyDescent="0.35">
      <c r="A14" s="5">
        <v>12</v>
      </c>
      <c r="B14" s="5">
        <v>10</v>
      </c>
      <c r="C14" s="5"/>
      <c r="D14" s="5"/>
      <c r="E14" s="5" t="s">
        <v>93</v>
      </c>
      <c r="F14" s="5"/>
      <c r="G14" s="5"/>
      <c r="H14" s="5">
        <f t="shared" si="0"/>
        <v>0</v>
      </c>
      <c r="I14" s="5"/>
    </row>
    <row r="15" spans="1:9" x14ac:dyDescent="0.35">
      <c r="A15" s="5">
        <v>13</v>
      </c>
      <c r="B15" s="5">
        <v>10</v>
      </c>
      <c r="C15" s="5"/>
      <c r="D15" s="5"/>
      <c r="E15" s="5" t="s">
        <v>93</v>
      </c>
      <c r="F15" s="5"/>
      <c r="G15" s="5"/>
      <c r="H15" s="5">
        <f t="shared" si="0"/>
        <v>0</v>
      </c>
      <c r="I15" s="5"/>
    </row>
    <row r="16" spans="1:9" x14ac:dyDescent="0.35">
      <c r="A16" s="5">
        <v>14</v>
      </c>
      <c r="B16" s="5">
        <v>10</v>
      </c>
      <c r="C16" s="5"/>
      <c r="D16" s="5"/>
      <c r="E16" s="5" t="s">
        <v>93</v>
      </c>
      <c r="F16" s="5"/>
      <c r="G16" s="5"/>
      <c r="H16" s="5">
        <f t="shared" si="0"/>
        <v>0</v>
      </c>
      <c r="I16" s="5"/>
    </row>
    <row r="17" spans="1:9" x14ac:dyDescent="0.35">
      <c r="A17" s="5">
        <v>15</v>
      </c>
      <c r="B17" s="5">
        <v>10</v>
      </c>
      <c r="C17" s="5"/>
      <c r="D17" s="5"/>
      <c r="E17" s="5" t="s">
        <v>93</v>
      </c>
      <c r="F17" s="5"/>
      <c r="G17" s="5"/>
      <c r="H17" s="5">
        <f t="shared" si="0"/>
        <v>0</v>
      </c>
      <c r="I17" s="5"/>
    </row>
    <row r="25" spans="1:9" ht="16" thickBot="1" x14ac:dyDescent="0.4"/>
    <row r="26" spans="1:9" ht="46.5" x14ac:dyDescent="0.35">
      <c r="A26" s="7" t="s">
        <v>146</v>
      </c>
      <c r="B26" s="8">
        <f>SUM(B3:B17)/100</f>
        <v>3.3</v>
      </c>
    </row>
    <row r="27" spans="1:9" ht="16" thickBot="1" x14ac:dyDescent="0.4">
      <c r="A27" s="9" t="s">
        <v>183</v>
      </c>
      <c r="B27" s="10">
        <f>'Concentrado de becas.'!B15</f>
        <v>4</v>
      </c>
    </row>
    <row r="28" spans="1:9" ht="16" thickBot="1" x14ac:dyDescent="0.4"/>
    <row r="29" spans="1:9" x14ac:dyDescent="0.35">
      <c r="A29" s="12" t="s">
        <v>93</v>
      </c>
      <c r="B29" s="15">
        <f>SUMIFS($B$3:$B$17,$E$3:$E$17,A29)</f>
        <v>90</v>
      </c>
    </row>
    <row r="30" spans="1:9" x14ac:dyDescent="0.35">
      <c r="A30" s="13" t="s">
        <v>57</v>
      </c>
      <c r="B30" s="16">
        <f t="shared" ref="B30:B31" si="1">SUMIFS($B$3:$B$17,$E$3:$E$17,A30)</f>
        <v>240</v>
      </c>
    </row>
    <row r="31" spans="1:9" ht="16" thickBot="1" x14ac:dyDescent="0.4">
      <c r="A31" s="14" t="s">
        <v>148</v>
      </c>
      <c r="B31" s="17">
        <f t="shared" si="1"/>
        <v>0</v>
      </c>
    </row>
    <row r="32" spans="1:9" ht="16" thickBot="1" x14ac:dyDescent="0.4"/>
    <row r="33" spans="1:2" ht="43" customHeight="1" thickBot="1" x14ac:dyDescent="0.4">
      <c r="A33" s="26" t="s">
        <v>149</v>
      </c>
      <c r="B33" s="27">
        <f>SUMIFS(H3:H17,E3:E17,A30)</f>
        <v>7</v>
      </c>
    </row>
  </sheetData>
  <mergeCells count="1">
    <mergeCell ref="A1:I1"/>
  </mergeCells>
  <dataValidations count="1">
    <dataValidation type="list" allowBlank="1" showInputMessage="1" showErrorMessage="1" sqref="E3:E17">
      <formula1>$A$29:$A$31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Concentrado de becas.</vt:lpstr>
      <vt:lpstr>201810</vt:lpstr>
      <vt:lpstr>Lluvia</vt:lpstr>
      <vt:lpstr>Alicia</vt:lpstr>
      <vt:lpstr>Tavo</vt:lpstr>
      <vt:lpstr>Daniel</vt:lpstr>
      <vt:lpstr>Varios</vt:lpstr>
      <vt:lpstr>Deportes</vt:lpstr>
      <vt:lpstr>Cultura</vt:lpstr>
      <vt:lpstr>INLUSA</vt:lpstr>
      <vt:lpstr>ICAGRA</vt:lpstr>
      <vt:lpstr>BLAISE</vt:lpstr>
      <vt:lpstr>S. COBAO</vt:lpstr>
      <vt:lpstr>Gobierno del Estado</vt:lpstr>
      <vt:lpstr>Casos especiales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Elizabeth Félix Acevedo</cp:lastModifiedBy>
  <cp:revision/>
  <dcterms:created xsi:type="dcterms:W3CDTF">2017-11-01T19:19:14Z</dcterms:created>
  <dcterms:modified xsi:type="dcterms:W3CDTF">2018-04-24T16:20:59Z</dcterms:modified>
  <cp:category/>
  <cp:contentStatus/>
</cp:coreProperties>
</file>