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video_\_product_\润欧\"/>
    </mc:Choice>
  </mc:AlternateContent>
  <xr:revisionPtr revIDLastSave="0" documentId="13_ncr:1_{6A2EC62E-A20B-4CBC-A6D4-EE6208B164FB}" xr6:coauthVersionLast="47" xr6:coauthVersionMax="47" xr10:uidLastSave="{00000000-0000-0000-0000-000000000000}"/>
  <bookViews>
    <workbookView xWindow="-103" yWindow="-103" windowWidth="33120" windowHeight="18120" activeTab="2" xr2:uid="{4221B459-CE4E-4835-AF01-8FFE18127E85}"/>
  </bookViews>
  <sheets>
    <sheet name="学士" sheetId="1" r:id="rId1"/>
    <sheet name="单周期硕士" sheetId="2" r:id="rId2"/>
    <sheet name="两年制硕士" sheetId="3" r:id="rId3"/>
  </sheets>
  <definedNames>
    <definedName name="_xlnm._FilterDatabase" localSheetId="1" hidden="1">单周期硕士!$A$1:$R$108</definedName>
    <definedName name="_xlnm._FilterDatabase" localSheetId="2" hidden="1">两年制硕士!$A$1:$R$97</definedName>
    <definedName name="_xlnm._FilterDatabase" localSheetId="0" hidden="1">学士!$A$1:$R$101</definedName>
    <definedName name="solver_adj" localSheetId="0" hidden="1">学士!$X$3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学士!$X$5</definedName>
    <definedName name="solver_pre" localSheetId="0" hidden="1">0.00000001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3" l="1"/>
  <c r="O97" i="3"/>
  <c r="N97" i="3"/>
  <c r="M97" i="3"/>
  <c r="L97" i="3"/>
  <c r="K97" i="3"/>
  <c r="P96" i="3"/>
  <c r="O96" i="3"/>
  <c r="N96" i="3"/>
  <c r="M96" i="3"/>
  <c r="L96" i="3"/>
  <c r="K96" i="3"/>
  <c r="P95" i="3"/>
  <c r="O95" i="3"/>
  <c r="N95" i="3"/>
  <c r="M95" i="3"/>
  <c r="L95" i="3"/>
  <c r="K95" i="3"/>
  <c r="P94" i="3"/>
  <c r="O94" i="3"/>
  <c r="N94" i="3"/>
  <c r="M94" i="3"/>
  <c r="L94" i="3"/>
  <c r="K94" i="3"/>
  <c r="P93" i="3"/>
  <c r="O93" i="3"/>
  <c r="N93" i="3"/>
  <c r="M93" i="3"/>
  <c r="L93" i="3"/>
  <c r="K93" i="3"/>
  <c r="P92" i="3"/>
  <c r="O92" i="3"/>
  <c r="N92" i="3"/>
  <c r="M92" i="3"/>
  <c r="L92" i="3"/>
  <c r="K92" i="3"/>
  <c r="P91" i="3"/>
  <c r="O91" i="3"/>
  <c r="N91" i="3"/>
  <c r="M91" i="3"/>
  <c r="L91" i="3"/>
  <c r="K91" i="3"/>
  <c r="P90" i="3"/>
  <c r="O90" i="3"/>
  <c r="N90" i="3"/>
  <c r="M90" i="3"/>
  <c r="L90" i="3"/>
  <c r="K90" i="3"/>
  <c r="P89" i="3"/>
  <c r="O89" i="3"/>
  <c r="N89" i="3"/>
  <c r="M89" i="3"/>
  <c r="L89" i="3"/>
  <c r="K89" i="3"/>
  <c r="P88" i="3"/>
  <c r="O88" i="3"/>
  <c r="N88" i="3"/>
  <c r="M88" i="3"/>
  <c r="L88" i="3"/>
  <c r="K88" i="3"/>
  <c r="P87" i="3"/>
  <c r="O87" i="3"/>
  <c r="N87" i="3"/>
  <c r="M87" i="3"/>
  <c r="L87" i="3"/>
  <c r="K87" i="3"/>
  <c r="P86" i="3"/>
  <c r="O86" i="3"/>
  <c r="N86" i="3"/>
  <c r="M86" i="3"/>
  <c r="L86" i="3"/>
  <c r="K86" i="3"/>
  <c r="P85" i="3"/>
  <c r="O85" i="3"/>
  <c r="N85" i="3"/>
  <c r="M85" i="3"/>
  <c r="L85" i="3"/>
  <c r="K85" i="3"/>
  <c r="P84" i="3"/>
  <c r="O84" i="3"/>
  <c r="N84" i="3"/>
  <c r="M84" i="3"/>
  <c r="L84" i="3"/>
  <c r="K84" i="3"/>
  <c r="P83" i="3"/>
  <c r="O83" i="3"/>
  <c r="N83" i="3"/>
  <c r="M83" i="3"/>
  <c r="L83" i="3"/>
  <c r="K83" i="3"/>
  <c r="P82" i="3"/>
  <c r="O82" i="3"/>
  <c r="N82" i="3"/>
  <c r="M82" i="3"/>
  <c r="L82" i="3"/>
  <c r="K82" i="3"/>
  <c r="P81" i="3"/>
  <c r="O81" i="3"/>
  <c r="N81" i="3"/>
  <c r="M81" i="3"/>
  <c r="L81" i="3"/>
  <c r="K81" i="3"/>
  <c r="P80" i="3"/>
  <c r="O80" i="3"/>
  <c r="N80" i="3"/>
  <c r="M80" i="3"/>
  <c r="L80" i="3"/>
  <c r="K80" i="3"/>
  <c r="P79" i="3"/>
  <c r="O79" i="3"/>
  <c r="N79" i="3"/>
  <c r="M79" i="3"/>
  <c r="L79" i="3"/>
  <c r="K79" i="3"/>
  <c r="P78" i="3"/>
  <c r="O78" i="3"/>
  <c r="N78" i="3"/>
  <c r="M78" i="3"/>
  <c r="L78" i="3"/>
  <c r="K78" i="3"/>
  <c r="P77" i="3"/>
  <c r="O77" i="3"/>
  <c r="N77" i="3"/>
  <c r="M77" i="3"/>
  <c r="L77" i="3"/>
  <c r="K77" i="3"/>
  <c r="P76" i="3"/>
  <c r="O76" i="3"/>
  <c r="N76" i="3"/>
  <c r="M76" i="3"/>
  <c r="L76" i="3"/>
  <c r="K76" i="3"/>
  <c r="P75" i="3"/>
  <c r="O75" i="3"/>
  <c r="N75" i="3"/>
  <c r="M75" i="3"/>
  <c r="L75" i="3"/>
  <c r="K75" i="3"/>
  <c r="P74" i="3"/>
  <c r="O74" i="3"/>
  <c r="N74" i="3"/>
  <c r="M74" i="3"/>
  <c r="L74" i="3"/>
  <c r="K74" i="3"/>
  <c r="P73" i="3"/>
  <c r="O73" i="3"/>
  <c r="N73" i="3"/>
  <c r="M73" i="3"/>
  <c r="L73" i="3"/>
  <c r="K73" i="3"/>
  <c r="P72" i="3"/>
  <c r="O72" i="3"/>
  <c r="N72" i="3"/>
  <c r="M72" i="3"/>
  <c r="L72" i="3"/>
  <c r="K72" i="3"/>
  <c r="P71" i="3"/>
  <c r="O71" i="3"/>
  <c r="N71" i="3"/>
  <c r="M71" i="3"/>
  <c r="L71" i="3"/>
  <c r="K71" i="3"/>
  <c r="P70" i="3"/>
  <c r="O70" i="3"/>
  <c r="N70" i="3"/>
  <c r="M70" i="3"/>
  <c r="L70" i="3"/>
  <c r="K70" i="3"/>
  <c r="P69" i="3"/>
  <c r="O69" i="3"/>
  <c r="N69" i="3"/>
  <c r="M69" i="3"/>
  <c r="L69" i="3"/>
  <c r="K69" i="3"/>
  <c r="P68" i="3"/>
  <c r="O68" i="3"/>
  <c r="N68" i="3"/>
  <c r="M68" i="3"/>
  <c r="L68" i="3"/>
  <c r="K68" i="3"/>
  <c r="P67" i="3"/>
  <c r="O67" i="3"/>
  <c r="N67" i="3"/>
  <c r="M67" i="3"/>
  <c r="L67" i="3"/>
  <c r="K67" i="3"/>
  <c r="P66" i="3"/>
  <c r="O66" i="3"/>
  <c r="N66" i="3"/>
  <c r="M66" i="3"/>
  <c r="L66" i="3"/>
  <c r="K66" i="3"/>
  <c r="P65" i="3"/>
  <c r="O65" i="3"/>
  <c r="N65" i="3"/>
  <c r="M65" i="3"/>
  <c r="L65" i="3"/>
  <c r="K65" i="3"/>
  <c r="P64" i="3"/>
  <c r="O64" i="3"/>
  <c r="N64" i="3"/>
  <c r="M64" i="3"/>
  <c r="L64" i="3"/>
  <c r="K64" i="3"/>
  <c r="P63" i="3"/>
  <c r="O63" i="3"/>
  <c r="N63" i="3"/>
  <c r="M63" i="3"/>
  <c r="L63" i="3"/>
  <c r="K63" i="3"/>
  <c r="P62" i="3"/>
  <c r="O62" i="3"/>
  <c r="N62" i="3"/>
  <c r="M62" i="3"/>
  <c r="L62" i="3"/>
  <c r="K62" i="3"/>
  <c r="P61" i="3"/>
  <c r="O61" i="3"/>
  <c r="N61" i="3"/>
  <c r="M61" i="3"/>
  <c r="L61" i="3"/>
  <c r="K61" i="3"/>
  <c r="P60" i="3"/>
  <c r="O60" i="3"/>
  <c r="N60" i="3"/>
  <c r="M60" i="3"/>
  <c r="L60" i="3"/>
  <c r="K60" i="3"/>
  <c r="P59" i="3"/>
  <c r="O59" i="3"/>
  <c r="N59" i="3"/>
  <c r="M59" i="3"/>
  <c r="L59" i="3"/>
  <c r="K59" i="3"/>
  <c r="P58" i="3"/>
  <c r="O58" i="3"/>
  <c r="N58" i="3"/>
  <c r="M58" i="3"/>
  <c r="L58" i="3"/>
  <c r="K58" i="3"/>
  <c r="P57" i="3"/>
  <c r="O57" i="3"/>
  <c r="N57" i="3"/>
  <c r="M57" i="3"/>
  <c r="L57" i="3"/>
  <c r="K57" i="3"/>
  <c r="P56" i="3"/>
  <c r="O56" i="3"/>
  <c r="N56" i="3"/>
  <c r="M56" i="3"/>
  <c r="L56" i="3"/>
  <c r="K56" i="3"/>
  <c r="P55" i="3"/>
  <c r="O55" i="3"/>
  <c r="N55" i="3"/>
  <c r="M55" i="3"/>
  <c r="L55" i="3"/>
  <c r="K55" i="3"/>
  <c r="P54" i="3"/>
  <c r="O54" i="3"/>
  <c r="N54" i="3"/>
  <c r="M54" i="3"/>
  <c r="L54" i="3"/>
  <c r="K54" i="3"/>
  <c r="P53" i="3"/>
  <c r="O53" i="3"/>
  <c r="N53" i="3"/>
  <c r="M53" i="3"/>
  <c r="L53" i="3"/>
  <c r="K53" i="3"/>
  <c r="P52" i="3"/>
  <c r="O52" i="3"/>
  <c r="N52" i="3"/>
  <c r="M52" i="3"/>
  <c r="L52" i="3"/>
  <c r="K52" i="3"/>
  <c r="P51" i="3"/>
  <c r="O51" i="3"/>
  <c r="N51" i="3"/>
  <c r="M51" i="3"/>
  <c r="L51" i="3"/>
  <c r="K51" i="3"/>
  <c r="P50" i="3"/>
  <c r="O50" i="3"/>
  <c r="N50" i="3"/>
  <c r="M50" i="3"/>
  <c r="L50" i="3"/>
  <c r="K50" i="3"/>
  <c r="P49" i="3"/>
  <c r="O49" i="3"/>
  <c r="N49" i="3"/>
  <c r="M49" i="3"/>
  <c r="L49" i="3"/>
  <c r="K49" i="3"/>
  <c r="P48" i="3"/>
  <c r="O48" i="3"/>
  <c r="N48" i="3"/>
  <c r="M48" i="3"/>
  <c r="L48" i="3"/>
  <c r="K48" i="3"/>
  <c r="P47" i="3"/>
  <c r="O47" i="3"/>
  <c r="N47" i="3"/>
  <c r="M47" i="3"/>
  <c r="L47" i="3"/>
  <c r="K47" i="3"/>
  <c r="P46" i="3"/>
  <c r="O46" i="3"/>
  <c r="N46" i="3"/>
  <c r="M46" i="3"/>
  <c r="L46" i="3"/>
  <c r="K46" i="3"/>
  <c r="P45" i="3"/>
  <c r="O45" i="3"/>
  <c r="N45" i="3"/>
  <c r="M45" i="3"/>
  <c r="L45" i="3"/>
  <c r="K45" i="3"/>
  <c r="P44" i="3"/>
  <c r="O44" i="3"/>
  <c r="N44" i="3"/>
  <c r="M44" i="3"/>
  <c r="L44" i="3"/>
  <c r="K44" i="3"/>
  <c r="P43" i="3"/>
  <c r="O43" i="3"/>
  <c r="N43" i="3"/>
  <c r="M43" i="3"/>
  <c r="L43" i="3"/>
  <c r="K43" i="3"/>
  <c r="P42" i="3"/>
  <c r="O42" i="3"/>
  <c r="N42" i="3"/>
  <c r="M42" i="3"/>
  <c r="L42" i="3"/>
  <c r="K42" i="3"/>
  <c r="P41" i="3"/>
  <c r="O41" i="3"/>
  <c r="N41" i="3"/>
  <c r="M41" i="3"/>
  <c r="L41" i="3"/>
  <c r="K41" i="3"/>
  <c r="P40" i="3"/>
  <c r="O40" i="3"/>
  <c r="N40" i="3"/>
  <c r="M40" i="3"/>
  <c r="L40" i="3"/>
  <c r="K40" i="3"/>
  <c r="P39" i="3"/>
  <c r="O39" i="3"/>
  <c r="N39" i="3"/>
  <c r="M39" i="3"/>
  <c r="L39" i="3"/>
  <c r="K39" i="3"/>
  <c r="P38" i="3"/>
  <c r="O38" i="3"/>
  <c r="N38" i="3"/>
  <c r="M38" i="3"/>
  <c r="L38" i="3"/>
  <c r="K38" i="3"/>
  <c r="P37" i="3"/>
  <c r="O37" i="3"/>
  <c r="N37" i="3"/>
  <c r="M37" i="3"/>
  <c r="L37" i="3"/>
  <c r="K37" i="3"/>
  <c r="P36" i="3"/>
  <c r="O36" i="3"/>
  <c r="N36" i="3"/>
  <c r="M36" i="3"/>
  <c r="L36" i="3"/>
  <c r="K36" i="3"/>
  <c r="P35" i="3"/>
  <c r="O35" i="3"/>
  <c r="N35" i="3"/>
  <c r="M35" i="3"/>
  <c r="L35" i="3"/>
  <c r="K35" i="3"/>
  <c r="P34" i="3"/>
  <c r="O34" i="3"/>
  <c r="N34" i="3"/>
  <c r="M34" i="3"/>
  <c r="L34" i="3"/>
  <c r="K34" i="3"/>
  <c r="P33" i="3"/>
  <c r="O33" i="3"/>
  <c r="N33" i="3"/>
  <c r="M33" i="3"/>
  <c r="L33" i="3"/>
  <c r="K33" i="3"/>
  <c r="P32" i="3"/>
  <c r="O32" i="3"/>
  <c r="N32" i="3"/>
  <c r="M32" i="3"/>
  <c r="L32" i="3"/>
  <c r="K32" i="3"/>
  <c r="P31" i="3"/>
  <c r="O31" i="3"/>
  <c r="N31" i="3"/>
  <c r="M31" i="3"/>
  <c r="L31" i="3"/>
  <c r="K31" i="3"/>
  <c r="P30" i="3"/>
  <c r="O30" i="3"/>
  <c r="N30" i="3"/>
  <c r="M30" i="3"/>
  <c r="L30" i="3"/>
  <c r="K30" i="3"/>
  <c r="P29" i="3"/>
  <c r="O29" i="3"/>
  <c r="N29" i="3"/>
  <c r="M29" i="3"/>
  <c r="L29" i="3"/>
  <c r="K29" i="3"/>
  <c r="P28" i="3"/>
  <c r="O28" i="3"/>
  <c r="N28" i="3"/>
  <c r="M28" i="3"/>
  <c r="L28" i="3"/>
  <c r="K28" i="3"/>
  <c r="P27" i="3"/>
  <c r="O27" i="3"/>
  <c r="N27" i="3"/>
  <c r="M27" i="3"/>
  <c r="L27" i="3"/>
  <c r="K27" i="3"/>
  <c r="P26" i="3"/>
  <c r="O26" i="3"/>
  <c r="N26" i="3"/>
  <c r="M26" i="3"/>
  <c r="L26" i="3"/>
  <c r="K26" i="3"/>
  <c r="P25" i="3"/>
  <c r="O25" i="3"/>
  <c r="N25" i="3"/>
  <c r="M25" i="3"/>
  <c r="L25" i="3"/>
  <c r="K25" i="3"/>
  <c r="P24" i="3"/>
  <c r="O24" i="3"/>
  <c r="N24" i="3"/>
  <c r="M24" i="3"/>
  <c r="L24" i="3"/>
  <c r="K24" i="3"/>
  <c r="P23" i="3"/>
  <c r="O23" i="3"/>
  <c r="N23" i="3"/>
  <c r="M23" i="3"/>
  <c r="L23" i="3"/>
  <c r="K23" i="3"/>
  <c r="P22" i="3"/>
  <c r="O22" i="3"/>
  <c r="N22" i="3"/>
  <c r="M22" i="3"/>
  <c r="L22" i="3"/>
  <c r="K22" i="3"/>
  <c r="P21" i="3"/>
  <c r="O21" i="3"/>
  <c r="N21" i="3"/>
  <c r="M21" i="3"/>
  <c r="L21" i="3"/>
  <c r="K21" i="3"/>
  <c r="P20" i="3"/>
  <c r="O20" i="3"/>
  <c r="N20" i="3"/>
  <c r="M20" i="3"/>
  <c r="L20" i="3"/>
  <c r="K20" i="3"/>
  <c r="P19" i="3"/>
  <c r="O19" i="3"/>
  <c r="N19" i="3"/>
  <c r="M19" i="3"/>
  <c r="L19" i="3"/>
  <c r="K19" i="3"/>
  <c r="P18" i="3"/>
  <c r="O18" i="3"/>
  <c r="N18" i="3"/>
  <c r="M18" i="3"/>
  <c r="L18" i="3"/>
  <c r="K18" i="3"/>
  <c r="P17" i="3"/>
  <c r="O17" i="3"/>
  <c r="N17" i="3"/>
  <c r="M17" i="3"/>
  <c r="L17" i="3"/>
  <c r="K17" i="3"/>
  <c r="P16" i="3"/>
  <c r="O16" i="3"/>
  <c r="N16" i="3"/>
  <c r="M16" i="3"/>
  <c r="L16" i="3"/>
  <c r="K16" i="3"/>
  <c r="P15" i="3"/>
  <c r="O15" i="3"/>
  <c r="N15" i="3"/>
  <c r="M15" i="3"/>
  <c r="L15" i="3"/>
  <c r="K15" i="3"/>
  <c r="P14" i="3"/>
  <c r="O14" i="3"/>
  <c r="N14" i="3"/>
  <c r="M14" i="3"/>
  <c r="L14" i="3"/>
  <c r="K14" i="3"/>
  <c r="P13" i="3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N10" i="3"/>
  <c r="V8" i="3" s="1"/>
  <c r="M10" i="3"/>
  <c r="U8" i="3" s="1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T8" i="3" s="1"/>
  <c r="K7" i="3"/>
  <c r="S8" i="3" s="1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T5" i="3" s="1"/>
  <c r="K4" i="3"/>
  <c r="P3" i="3"/>
  <c r="O3" i="3"/>
  <c r="N3" i="3"/>
  <c r="M3" i="3"/>
  <c r="L3" i="3"/>
  <c r="K3" i="3"/>
  <c r="P2" i="3"/>
  <c r="X5" i="3" s="1"/>
  <c r="O2" i="3"/>
  <c r="W5" i="3" s="1"/>
  <c r="N2" i="3"/>
  <c r="V5" i="3" s="1"/>
  <c r="M2" i="3"/>
  <c r="U5" i="3" s="1"/>
  <c r="L2" i="3"/>
  <c r="K2" i="3"/>
  <c r="S5" i="3" s="1"/>
  <c r="P9" i="2"/>
  <c r="O9" i="2"/>
  <c r="N9" i="2"/>
  <c r="M9" i="2"/>
  <c r="L9" i="2"/>
  <c r="K9" i="2"/>
  <c r="T8" i="2"/>
  <c r="P8" i="2"/>
  <c r="O8" i="2"/>
  <c r="N8" i="2"/>
  <c r="M8" i="2"/>
  <c r="L8" i="2"/>
  <c r="K8" i="2"/>
  <c r="P7" i="2"/>
  <c r="O7" i="2"/>
  <c r="N7" i="2"/>
  <c r="M7" i="2"/>
  <c r="L7" i="2"/>
  <c r="K7" i="2"/>
  <c r="P6" i="2"/>
  <c r="O6" i="2"/>
  <c r="N6" i="2"/>
  <c r="M6" i="2"/>
  <c r="L6" i="2"/>
  <c r="K6" i="2"/>
  <c r="P5" i="2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K3" i="2"/>
  <c r="P2" i="2"/>
  <c r="X5" i="2" s="1"/>
  <c r="O2" i="2"/>
  <c r="W5" i="2" s="1"/>
  <c r="N2" i="2"/>
  <c r="V5" i="2" s="1"/>
  <c r="M2" i="2"/>
  <c r="U5" i="2" s="1"/>
  <c r="L2" i="2"/>
  <c r="T5" i="2" s="1"/>
  <c r="K2" i="2"/>
  <c r="P27" i="1"/>
  <c r="O27" i="1"/>
  <c r="N27" i="1"/>
  <c r="M27" i="1"/>
  <c r="L27" i="1"/>
  <c r="K27" i="1"/>
  <c r="P18" i="1"/>
  <c r="O18" i="1"/>
  <c r="N18" i="1"/>
  <c r="M18" i="1"/>
  <c r="L18" i="1"/>
  <c r="K18" i="1"/>
  <c r="P36" i="1"/>
  <c r="O36" i="1"/>
  <c r="N36" i="1"/>
  <c r="M36" i="1"/>
  <c r="L36" i="1"/>
  <c r="K36" i="1"/>
  <c r="P35" i="1"/>
  <c r="O35" i="1"/>
  <c r="N35" i="1"/>
  <c r="M35" i="1"/>
  <c r="L35" i="1"/>
  <c r="K35" i="1"/>
  <c r="P25" i="1"/>
  <c r="O25" i="1"/>
  <c r="N25" i="1"/>
  <c r="M25" i="1"/>
  <c r="L25" i="1"/>
  <c r="K25" i="1"/>
  <c r="P30" i="1"/>
  <c r="O30" i="1"/>
  <c r="N30" i="1"/>
  <c r="M30" i="1"/>
  <c r="L30" i="1"/>
  <c r="K30" i="1"/>
  <c r="P41" i="1"/>
  <c r="O41" i="1"/>
  <c r="N41" i="1"/>
  <c r="M41" i="1"/>
  <c r="L41" i="1"/>
  <c r="K41" i="1"/>
  <c r="P31" i="1"/>
  <c r="O31" i="1"/>
  <c r="N31" i="1"/>
  <c r="M31" i="1"/>
  <c r="L31" i="1"/>
  <c r="K31" i="1"/>
  <c r="P7" i="1"/>
  <c r="O7" i="1"/>
  <c r="N7" i="1"/>
  <c r="M7" i="1"/>
  <c r="L7" i="1"/>
  <c r="K7" i="1"/>
  <c r="P8" i="1"/>
  <c r="O8" i="1"/>
  <c r="N8" i="1"/>
  <c r="M8" i="1"/>
  <c r="L8" i="1"/>
  <c r="K8" i="1"/>
  <c r="P22" i="1"/>
  <c r="O22" i="1"/>
  <c r="N22" i="1"/>
  <c r="M22" i="1"/>
  <c r="L22" i="1"/>
  <c r="K22" i="1"/>
  <c r="P9" i="1"/>
  <c r="O9" i="1"/>
  <c r="N9" i="1"/>
  <c r="M9" i="1"/>
  <c r="L9" i="1"/>
  <c r="K9" i="1"/>
  <c r="P2" i="1"/>
  <c r="O2" i="1"/>
  <c r="N2" i="1"/>
  <c r="M2" i="1"/>
  <c r="L2" i="1"/>
  <c r="K2" i="1"/>
  <c r="P4" i="1"/>
  <c r="O4" i="1"/>
  <c r="N4" i="1"/>
  <c r="M4" i="1"/>
  <c r="L4" i="1"/>
  <c r="K4" i="1"/>
  <c r="P3" i="1"/>
  <c r="O3" i="1"/>
  <c r="N3" i="1"/>
  <c r="M3" i="1"/>
  <c r="L3" i="1"/>
  <c r="K3" i="1"/>
  <c r="P16" i="1"/>
  <c r="O16" i="1"/>
  <c r="N16" i="1"/>
  <c r="M16" i="1"/>
  <c r="L16" i="1"/>
  <c r="K16" i="1"/>
  <c r="P28" i="1"/>
  <c r="O28" i="1"/>
  <c r="N28" i="1"/>
  <c r="M28" i="1"/>
  <c r="L28" i="1"/>
  <c r="K28" i="1"/>
  <c r="P6" i="1"/>
  <c r="O6" i="1"/>
  <c r="N6" i="1"/>
  <c r="M6" i="1"/>
  <c r="L6" i="1"/>
  <c r="K6" i="1"/>
  <c r="P48" i="1"/>
  <c r="O48" i="1"/>
  <c r="N48" i="1"/>
  <c r="M48" i="1"/>
  <c r="L48" i="1"/>
  <c r="K48" i="1"/>
  <c r="P38" i="1"/>
  <c r="O38" i="1"/>
  <c r="N38" i="1"/>
  <c r="M38" i="1"/>
  <c r="L38" i="1"/>
  <c r="K38" i="1"/>
  <c r="P47" i="1"/>
  <c r="O47" i="1"/>
  <c r="N47" i="1"/>
  <c r="M47" i="1"/>
  <c r="L47" i="1"/>
  <c r="K47" i="1"/>
  <c r="P43" i="1"/>
  <c r="O43" i="1"/>
  <c r="N43" i="1"/>
  <c r="M43" i="1"/>
  <c r="L43" i="1"/>
  <c r="K43" i="1"/>
  <c r="P33" i="1"/>
  <c r="O33" i="1"/>
  <c r="N33" i="1"/>
  <c r="M33" i="1"/>
  <c r="L33" i="1"/>
  <c r="K33" i="1"/>
  <c r="P44" i="1"/>
  <c r="O44" i="1"/>
  <c r="N44" i="1"/>
  <c r="M44" i="1"/>
  <c r="L44" i="1"/>
  <c r="K44" i="1"/>
  <c r="P32" i="1"/>
  <c r="O32" i="1"/>
  <c r="N32" i="1"/>
  <c r="M32" i="1"/>
  <c r="L32" i="1"/>
  <c r="K32" i="1"/>
  <c r="P29" i="1"/>
  <c r="O29" i="1"/>
  <c r="N29" i="1"/>
  <c r="M29" i="1"/>
  <c r="L29" i="1"/>
  <c r="K29" i="1"/>
  <c r="P20" i="1"/>
  <c r="O20" i="1"/>
  <c r="N20" i="1"/>
  <c r="M20" i="1"/>
  <c r="L20" i="1"/>
  <c r="K20" i="1"/>
  <c r="P26" i="1"/>
  <c r="O26" i="1"/>
  <c r="N26" i="1"/>
  <c r="M26" i="1"/>
  <c r="L26" i="1"/>
  <c r="K26" i="1"/>
  <c r="P11" i="1"/>
  <c r="O11" i="1"/>
  <c r="N11" i="1"/>
  <c r="M11" i="1"/>
  <c r="L11" i="1"/>
  <c r="K11" i="1"/>
  <c r="P42" i="1"/>
  <c r="O42" i="1"/>
  <c r="N42" i="1"/>
  <c r="M42" i="1"/>
  <c r="L42" i="1"/>
  <c r="K42" i="1"/>
  <c r="P46" i="1"/>
  <c r="O46" i="1"/>
  <c r="N46" i="1"/>
  <c r="M46" i="1"/>
  <c r="L46" i="1"/>
  <c r="K46" i="1"/>
  <c r="P39" i="1"/>
  <c r="O39" i="1"/>
  <c r="N39" i="1"/>
  <c r="M39" i="1"/>
  <c r="L39" i="1"/>
  <c r="K39" i="1"/>
  <c r="P17" i="1"/>
  <c r="O17" i="1"/>
  <c r="N17" i="1"/>
  <c r="M17" i="1"/>
  <c r="L17" i="1"/>
  <c r="K17" i="1"/>
  <c r="P13" i="1"/>
  <c r="O13" i="1"/>
  <c r="N13" i="1"/>
  <c r="M13" i="1"/>
  <c r="L13" i="1"/>
  <c r="K13" i="1"/>
  <c r="P37" i="1"/>
  <c r="O37" i="1"/>
  <c r="N37" i="1"/>
  <c r="M37" i="1"/>
  <c r="L37" i="1"/>
  <c r="K37" i="1"/>
  <c r="P45" i="1"/>
  <c r="O45" i="1"/>
  <c r="N45" i="1"/>
  <c r="M45" i="1"/>
  <c r="L45" i="1"/>
  <c r="K45" i="1"/>
  <c r="P34" i="1"/>
  <c r="O34" i="1"/>
  <c r="N34" i="1"/>
  <c r="M34" i="1"/>
  <c r="L34" i="1"/>
  <c r="K34" i="1"/>
  <c r="P24" i="1"/>
  <c r="O24" i="1"/>
  <c r="N24" i="1"/>
  <c r="M24" i="1"/>
  <c r="L24" i="1"/>
  <c r="K24" i="1"/>
  <c r="P40" i="1"/>
  <c r="O40" i="1"/>
  <c r="N40" i="1"/>
  <c r="M40" i="1"/>
  <c r="L40" i="1"/>
  <c r="K40" i="1"/>
  <c r="P14" i="1"/>
  <c r="O14" i="1"/>
  <c r="N14" i="1"/>
  <c r="M14" i="1"/>
  <c r="L14" i="1"/>
  <c r="K14" i="1"/>
  <c r="P5" i="1"/>
  <c r="O5" i="1"/>
  <c r="N5" i="1"/>
  <c r="M5" i="1"/>
  <c r="L5" i="1"/>
  <c r="K5" i="1"/>
  <c r="P15" i="1"/>
  <c r="O15" i="1"/>
  <c r="N15" i="1"/>
  <c r="M15" i="1"/>
  <c r="L15" i="1"/>
  <c r="K15" i="1"/>
  <c r="P19" i="1"/>
  <c r="O19" i="1"/>
  <c r="N19" i="1"/>
  <c r="M19" i="1"/>
  <c r="L19" i="1"/>
  <c r="K19" i="1"/>
  <c r="P12" i="1"/>
  <c r="O12" i="1"/>
  <c r="N12" i="1"/>
  <c r="M12" i="1"/>
  <c r="L12" i="1"/>
  <c r="K12" i="1"/>
  <c r="P21" i="1"/>
  <c r="O21" i="1"/>
  <c r="N21" i="1"/>
  <c r="M21" i="1"/>
  <c r="L21" i="1"/>
  <c r="K21" i="1"/>
  <c r="P23" i="1"/>
  <c r="O23" i="1"/>
  <c r="N23" i="1"/>
  <c r="M23" i="1"/>
  <c r="L23" i="1"/>
  <c r="K23" i="1"/>
  <c r="P49" i="1"/>
  <c r="O49" i="1"/>
  <c r="N49" i="1"/>
  <c r="M49" i="1"/>
  <c r="L49" i="1"/>
  <c r="K49" i="1"/>
  <c r="P10" i="1"/>
  <c r="O10" i="1"/>
  <c r="N10" i="1"/>
  <c r="M10" i="1"/>
  <c r="L10" i="1"/>
  <c r="K10" i="1"/>
  <c r="W8" i="3" l="1"/>
  <c r="Q26" i="3" s="1"/>
  <c r="X8" i="3"/>
  <c r="S5" i="2"/>
  <c r="U8" i="2"/>
  <c r="S8" i="2"/>
  <c r="V8" i="2"/>
  <c r="W8" i="2"/>
  <c r="X8" i="2"/>
  <c r="X5" i="1"/>
  <c r="T5" i="1"/>
  <c r="V5" i="1"/>
  <c r="W8" i="1"/>
  <c r="X8" i="1"/>
  <c r="U5" i="1"/>
  <c r="S5" i="1"/>
  <c r="S8" i="1"/>
  <c r="T8" i="1"/>
  <c r="U8" i="1"/>
  <c r="V8" i="1"/>
  <c r="W5" i="1"/>
  <c r="Q34" i="3" l="1"/>
  <c r="Q40" i="3"/>
  <c r="Q42" i="3"/>
  <c r="Q11" i="3"/>
  <c r="Q50" i="3"/>
  <c r="Q32" i="3"/>
  <c r="Q95" i="3"/>
  <c r="Q29" i="3"/>
  <c r="Q93" i="3"/>
  <c r="Q54" i="3"/>
  <c r="Q66" i="3"/>
  <c r="Q85" i="3"/>
  <c r="Q74" i="3"/>
  <c r="Q16" i="3"/>
  <c r="Q79" i="3"/>
  <c r="Q38" i="3"/>
  <c r="Q21" i="3"/>
  <c r="Q77" i="3"/>
  <c r="Q94" i="3"/>
  <c r="Q55" i="3"/>
  <c r="Q10" i="3"/>
  <c r="Q69" i="3"/>
  <c r="Q24" i="3"/>
  <c r="Q87" i="3"/>
  <c r="Q84" i="3"/>
  <c r="Q58" i="3"/>
  <c r="Q96" i="3"/>
  <c r="Q61" i="3"/>
  <c r="Q43" i="3"/>
  <c r="Q19" i="3"/>
  <c r="Q89" i="3"/>
  <c r="Q73" i="3"/>
  <c r="Q49" i="3"/>
  <c r="Q91" i="3"/>
  <c r="Q88" i="3"/>
  <c r="Q53" i="3"/>
  <c r="Q27" i="3"/>
  <c r="Q92" i="3"/>
  <c r="Q81" i="3"/>
  <c r="Q68" i="3"/>
  <c r="Q52" i="3"/>
  <c r="Q31" i="3"/>
  <c r="Q36" i="3"/>
  <c r="Q41" i="3"/>
  <c r="Q83" i="3"/>
  <c r="Q80" i="3"/>
  <c r="Q45" i="3"/>
  <c r="Q14" i="3"/>
  <c r="Q18" i="3"/>
  <c r="Q86" i="3"/>
  <c r="Q62" i="3"/>
  <c r="Q60" i="3"/>
  <c r="Q47" i="3"/>
  <c r="Q28" i="3"/>
  <c r="Q33" i="3"/>
  <c r="Q75" i="3"/>
  <c r="Q72" i="3"/>
  <c r="Q37" i="3"/>
  <c r="Q35" i="3"/>
  <c r="Q46" i="3"/>
  <c r="Q70" i="3"/>
  <c r="Q65" i="3"/>
  <c r="Q39" i="3"/>
  <c r="Q15" i="3"/>
  <c r="Q20" i="3"/>
  <c r="Q25" i="3"/>
  <c r="Q67" i="3"/>
  <c r="Q64" i="3"/>
  <c r="Q13" i="3"/>
  <c r="Q6" i="3"/>
  <c r="Q8" i="3"/>
  <c r="Q82" i="3"/>
  <c r="Q78" i="3"/>
  <c r="Q71" i="3"/>
  <c r="Q30" i="3"/>
  <c r="Q44" i="3"/>
  <c r="Q2" i="3"/>
  <c r="Q3" i="3"/>
  <c r="Q12" i="3"/>
  <c r="Q17" i="3"/>
  <c r="R17" i="3" s="1"/>
  <c r="Q59" i="3"/>
  <c r="Q56" i="3"/>
  <c r="Q90" i="3"/>
  <c r="Q22" i="3"/>
  <c r="Q97" i="3"/>
  <c r="Q76" i="3"/>
  <c r="Q63" i="3"/>
  <c r="Q57" i="3"/>
  <c r="Q23" i="3"/>
  <c r="Q7" i="3"/>
  <c r="Q5" i="3"/>
  <c r="Q4" i="3"/>
  <c r="Q9" i="3"/>
  <c r="Q51" i="3"/>
  <c r="Q48" i="3"/>
  <c r="Q3" i="2"/>
  <c r="Q5" i="2"/>
  <c r="Q8" i="2"/>
  <c r="Q6" i="2"/>
  <c r="Q2" i="2"/>
  <c r="Q4" i="2"/>
  <c r="Q7" i="2"/>
  <c r="Q9" i="2"/>
  <c r="R9" i="2" s="1"/>
  <c r="Q2" i="1"/>
  <c r="Q40" i="1"/>
  <c r="Q7" i="1"/>
  <c r="Q3" i="1"/>
  <c r="Q33" i="1"/>
  <c r="Q22" i="1"/>
  <c r="Q46" i="1"/>
  <c r="Q27" i="1"/>
  <c r="Q47" i="1"/>
  <c r="Q32" i="1"/>
  <c r="Q15" i="1"/>
  <c r="Q28" i="1"/>
  <c r="Q5" i="1"/>
  <c r="Q36" i="1"/>
  <c r="Q12" i="1"/>
  <c r="Q37" i="1"/>
  <c r="Q17" i="1"/>
  <c r="Q23" i="1"/>
  <c r="Q25" i="1"/>
  <c r="Q48" i="1"/>
  <c r="Q20" i="1"/>
  <c r="Q19" i="1"/>
  <c r="Q44" i="1"/>
  <c r="Q18" i="1"/>
  <c r="Q35" i="1"/>
  <c r="Q30" i="1"/>
  <c r="Q31" i="1"/>
  <c r="Q8" i="1"/>
  <c r="Q9" i="1"/>
  <c r="Q4" i="1"/>
  <c r="Q16" i="1"/>
  <c r="Q6" i="1"/>
  <c r="Q38" i="1"/>
  <c r="Q43" i="1"/>
  <c r="Q29" i="1"/>
  <c r="Q26" i="1"/>
  <c r="Q42" i="1"/>
  <c r="Q39" i="1"/>
  <c r="Q13" i="1"/>
  <c r="Q45" i="1"/>
  <c r="Q24" i="1"/>
  <c r="Q14" i="1"/>
  <c r="Q21" i="1"/>
  <c r="Q49" i="1"/>
  <c r="Q11" i="1"/>
  <c r="Q10" i="1"/>
  <c r="Q41" i="1"/>
  <c r="Q34" i="1"/>
  <c r="R65" i="3" l="1"/>
  <c r="R80" i="3"/>
  <c r="R19" i="3"/>
  <c r="R16" i="3"/>
  <c r="R2" i="3"/>
  <c r="R4" i="3"/>
  <c r="R44" i="3"/>
  <c r="R46" i="3"/>
  <c r="R41" i="3"/>
  <c r="R61" i="3"/>
  <c r="R85" i="3"/>
  <c r="R12" i="3"/>
  <c r="R83" i="3"/>
  <c r="R71" i="3"/>
  <c r="R37" i="3"/>
  <c r="R31" i="3"/>
  <c r="R58" i="3"/>
  <c r="R54" i="3"/>
  <c r="R39" i="3"/>
  <c r="R43" i="3"/>
  <c r="R23" i="3"/>
  <c r="R78" i="3"/>
  <c r="R72" i="3"/>
  <c r="R52" i="3"/>
  <c r="R84" i="3"/>
  <c r="R93" i="3"/>
  <c r="R48" i="3"/>
  <c r="R74" i="3"/>
  <c r="R57" i="3"/>
  <c r="R82" i="3"/>
  <c r="R75" i="3"/>
  <c r="R68" i="3"/>
  <c r="R87" i="3"/>
  <c r="R29" i="3"/>
  <c r="R3" i="3"/>
  <c r="R30" i="3"/>
  <c r="R63" i="3"/>
  <c r="R8" i="3"/>
  <c r="R33" i="3"/>
  <c r="R81" i="3"/>
  <c r="R24" i="3"/>
  <c r="R95" i="3"/>
  <c r="R45" i="3"/>
  <c r="R35" i="3"/>
  <c r="R76" i="3"/>
  <c r="R6" i="3"/>
  <c r="R28" i="3"/>
  <c r="R92" i="3"/>
  <c r="R69" i="3"/>
  <c r="R32" i="3"/>
  <c r="R9" i="3"/>
  <c r="R5" i="3"/>
  <c r="R97" i="3"/>
  <c r="R13" i="3"/>
  <c r="R47" i="3"/>
  <c r="R27" i="3"/>
  <c r="R10" i="3"/>
  <c r="R50" i="3"/>
  <c r="R51" i="3"/>
  <c r="R36" i="3"/>
  <c r="R22" i="3"/>
  <c r="R64" i="3"/>
  <c r="R60" i="3"/>
  <c r="R53" i="3"/>
  <c r="R55" i="3"/>
  <c r="R11" i="3"/>
  <c r="R79" i="3"/>
  <c r="R66" i="3"/>
  <c r="R90" i="3"/>
  <c r="R67" i="3"/>
  <c r="R62" i="3"/>
  <c r="R88" i="3"/>
  <c r="R94" i="3"/>
  <c r="R42" i="3"/>
  <c r="R89" i="3"/>
  <c r="R96" i="3"/>
  <c r="R56" i="3"/>
  <c r="R25" i="3"/>
  <c r="R86" i="3"/>
  <c r="R91" i="3"/>
  <c r="R77" i="3"/>
  <c r="R40" i="3"/>
  <c r="R70" i="3"/>
  <c r="R7" i="3"/>
  <c r="R59" i="3"/>
  <c r="R20" i="3"/>
  <c r="R18" i="3"/>
  <c r="R49" i="3"/>
  <c r="R21" i="3"/>
  <c r="R34" i="3"/>
  <c r="R15" i="3"/>
  <c r="R14" i="3"/>
  <c r="R73" i="3"/>
  <c r="R38" i="3"/>
  <c r="R26" i="3"/>
  <c r="R7" i="2"/>
  <c r="R4" i="2"/>
  <c r="R2" i="2"/>
  <c r="R6" i="2"/>
  <c r="R8" i="2"/>
  <c r="R5" i="2"/>
  <c r="R3" i="2"/>
  <c r="R2" i="1"/>
  <c r="R34" i="1"/>
  <c r="R41" i="1"/>
  <c r="R10" i="1"/>
  <c r="R36" i="1"/>
  <c r="R13" i="1"/>
  <c r="R39" i="1"/>
  <c r="R48" i="1"/>
  <c r="R43" i="1"/>
  <c r="R42" i="1"/>
  <c r="R26" i="1"/>
  <c r="R40" i="1"/>
  <c r="R29" i="1"/>
  <c r="R25" i="1"/>
  <c r="R5" i="1"/>
  <c r="R28" i="1"/>
  <c r="R38" i="1"/>
  <c r="R23" i="1"/>
  <c r="R46" i="1"/>
  <c r="R6" i="1"/>
  <c r="R17" i="1"/>
  <c r="R11" i="1"/>
  <c r="R16" i="1"/>
  <c r="R44" i="1"/>
  <c r="R7" i="1"/>
  <c r="R4" i="1"/>
  <c r="R19" i="1"/>
  <c r="R9" i="1"/>
  <c r="R15" i="1"/>
  <c r="R8" i="1"/>
  <c r="R37" i="1"/>
  <c r="R33" i="1"/>
  <c r="R27" i="1"/>
  <c r="R49" i="1"/>
  <c r="R21" i="1"/>
  <c r="R31" i="1"/>
  <c r="R32" i="1"/>
  <c r="R14" i="1"/>
  <c r="R30" i="1"/>
  <c r="R3" i="1"/>
  <c r="R24" i="1"/>
  <c r="R35" i="1"/>
  <c r="R45" i="1"/>
  <c r="R18" i="1"/>
  <c r="R47" i="1"/>
  <c r="R20" i="1"/>
  <c r="R12" i="1"/>
  <c r="R22" i="1"/>
</calcChain>
</file>

<file path=xl/sharedStrings.xml><?xml version="1.0" encoding="utf-8"?>
<sst xmlns="http://schemas.openxmlformats.org/spreadsheetml/2006/main" count="688" uniqueCount="339">
  <si>
    <t>毕业生数</t>
    <phoneticPr fontId="1" type="noConversion"/>
  </si>
  <si>
    <t>人文</t>
    <phoneticPr fontId="1" type="noConversion"/>
  </si>
  <si>
    <t>教培</t>
    <phoneticPr fontId="1" type="noConversion"/>
  </si>
  <si>
    <t>艺术与设计</t>
    <phoneticPr fontId="1" type="noConversion"/>
  </si>
  <si>
    <t>科学</t>
    <phoneticPr fontId="1" type="noConversion"/>
  </si>
  <si>
    <t>工业与信息工程</t>
    <phoneticPr fontId="1" type="noConversion"/>
  </si>
  <si>
    <t>信息学与通信技术</t>
    <phoneticPr fontId="1" type="noConversion"/>
  </si>
  <si>
    <t>建筑与土木工程</t>
    <phoneticPr fontId="1" type="noConversion"/>
  </si>
  <si>
    <t>医疗保健与制药</t>
    <phoneticPr fontId="1" type="noConversion"/>
  </si>
  <si>
    <t>农林兽医</t>
    <phoneticPr fontId="1" type="noConversion"/>
  </si>
  <si>
    <t>心理</t>
    <phoneticPr fontId="1" type="noConversion"/>
  </si>
  <si>
    <t>政治社会与传播</t>
    <phoneticPr fontId="1" type="noConversion"/>
  </si>
  <si>
    <t>法律</t>
    <phoneticPr fontId="1" type="noConversion"/>
  </si>
  <si>
    <t>经济</t>
    <phoneticPr fontId="1" type="noConversion"/>
  </si>
  <si>
    <t>语言</t>
    <phoneticPr fontId="1" type="noConversion"/>
  </si>
  <si>
    <t>医疗保健与农林兽医</t>
    <phoneticPr fontId="1" type="noConversion"/>
  </si>
  <si>
    <t>理工科</t>
    <phoneticPr fontId="1" type="noConversion"/>
  </si>
  <si>
    <t>经济、法律与社会</t>
    <phoneticPr fontId="1" type="noConversion"/>
  </si>
  <si>
    <t>艺术、文学与教育</t>
    <phoneticPr fontId="1" type="noConversion"/>
  </si>
  <si>
    <t>专业领域</t>
    <phoneticPr fontId="1" type="noConversion"/>
  </si>
  <si>
    <t>找工耗时，月</t>
    <phoneticPr fontId="1" type="noConversion"/>
  </si>
  <si>
    <t>就业率，%</t>
    <phoneticPr fontId="1" type="noConversion"/>
  </si>
  <si>
    <t>月净工资，€</t>
    <phoneticPr fontId="1" type="noConversion"/>
  </si>
  <si>
    <t>专业代码</t>
    <phoneticPr fontId="1" type="noConversion"/>
  </si>
  <si>
    <t>L-28, 22</t>
    <phoneticPr fontId="1" type="noConversion"/>
  </si>
  <si>
    <t>L/DS, L/SC, DS/1</t>
    <phoneticPr fontId="1" type="noConversion"/>
  </si>
  <si>
    <t>国防安全</t>
    <phoneticPr fontId="1" type="noConversion"/>
  </si>
  <si>
    <t>L/GASTR</t>
    <phoneticPr fontId="1" type="noConversion"/>
  </si>
  <si>
    <t>康复保健专业</t>
    <phoneticPr fontId="1" type="noConversion"/>
  </si>
  <si>
    <t>L/SNT2, SNT/2</t>
    <phoneticPr fontId="1" type="noConversion"/>
  </si>
  <si>
    <t>L/SNT3, SNT/3</t>
    <phoneticPr fontId="1" type="noConversion"/>
  </si>
  <si>
    <t>护理保健专业与产科保健专业</t>
    <phoneticPr fontId="1" type="noConversion"/>
  </si>
  <si>
    <t>L/SNT1, SNT/1</t>
    <phoneticPr fontId="1" type="noConversion"/>
  </si>
  <si>
    <t>预防保健专业</t>
    <phoneticPr fontId="1" type="noConversion"/>
  </si>
  <si>
    <t>L/SNT4, SNT/4</t>
    <phoneticPr fontId="1" type="noConversion"/>
  </si>
  <si>
    <t>教培学</t>
    <phoneticPr fontId="1" type="noConversion"/>
  </si>
  <si>
    <t>L-19, 18</t>
    <phoneticPr fontId="1" type="noConversion"/>
  </si>
  <si>
    <t>运动与体育科学</t>
    <phoneticPr fontId="1" type="noConversion"/>
  </si>
  <si>
    <t>L-22, 33</t>
    <phoneticPr fontId="1" type="noConversion"/>
  </si>
  <si>
    <t>计算机科技</t>
    <phoneticPr fontId="1" type="noConversion"/>
  </si>
  <si>
    <t>L-31, 26</t>
    <phoneticPr fontId="1" type="noConversion"/>
  </si>
  <si>
    <t>法律事务</t>
    <phoneticPr fontId="1" type="noConversion"/>
  </si>
  <si>
    <t>L-14, 2</t>
    <phoneticPr fontId="1" type="noConversion"/>
  </si>
  <si>
    <t>统计学</t>
    <phoneticPr fontId="1" type="noConversion"/>
  </si>
  <si>
    <t>L-41, 37</t>
    <phoneticPr fontId="1" type="noConversion"/>
  </si>
  <si>
    <t>传播学</t>
    <phoneticPr fontId="1" type="noConversion"/>
  </si>
  <si>
    <t>L-20, 14</t>
    <phoneticPr fontId="1" type="noConversion"/>
  </si>
  <si>
    <t>工业设计</t>
    <phoneticPr fontId="1" type="noConversion"/>
  </si>
  <si>
    <t>L-4, 42</t>
    <phoneticPr fontId="1" type="noConversion"/>
  </si>
  <si>
    <t>旅游学</t>
    <phoneticPr fontId="1" type="noConversion"/>
  </si>
  <si>
    <t>L-15, 39</t>
    <phoneticPr fontId="1" type="noConversion"/>
  </si>
  <si>
    <t>地理学</t>
    <phoneticPr fontId="1" type="noConversion"/>
  </si>
  <si>
    <t>L-6, 30</t>
    <phoneticPr fontId="1" type="noConversion"/>
  </si>
  <si>
    <t>经济与商务管理学</t>
    <phoneticPr fontId="1" type="noConversion"/>
  </si>
  <si>
    <t>L-18, 17</t>
    <phoneticPr fontId="1" type="noConversion"/>
  </si>
  <si>
    <t>社会事务</t>
    <phoneticPr fontId="1" type="noConversion"/>
  </si>
  <si>
    <t>L-39, 6</t>
    <phoneticPr fontId="1" type="noConversion"/>
  </si>
  <si>
    <t>心理科技</t>
    <phoneticPr fontId="1" type="noConversion"/>
  </si>
  <si>
    <t>L-24, 34</t>
    <phoneticPr fontId="1" type="noConversion"/>
  </si>
  <si>
    <t>语言调解</t>
    <phoneticPr fontId="1" type="noConversion"/>
  </si>
  <si>
    <t>L-12, 3</t>
    <phoneticPr fontId="1" type="noConversion"/>
  </si>
  <si>
    <t>畜牧学与动物养殖技术</t>
    <phoneticPr fontId="1" type="noConversion"/>
  </si>
  <si>
    <t>L-38, 40</t>
    <phoneticPr fontId="1" type="noConversion"/>
  </si>
  <si>
    <t>L-25, L-26, 20</t>
    <phoneticPr fontId="1" type="noConversion"/>
  </si>
  <si>
    <t>经济学</t>
    <phoneticPr fontId="1" type="noConversion"/>
  </si>
  <si>
    <t>L-33, 28</t>
    <phoneticPr fontId="1" type="noConversion"/>
  </si>
  <si>
    <t>信息工程</t>
    <phoneticPr fontId="1" type="noConversion"/>
  </si>
  <si>
    <t>L-8, 9</t>
    <phoneticPr fontId="1" type="noConversion"/>
  </si>
  <si>
    <t>政治学与国际关系</t>
    <phoneticPr fontId="1" type="noConversion"/>
  </si>
  <si>
    <t>L-36, 15</t>
    <phoneticPr fontId="1" type="noConversion"/>
  </si>
  <si>
    <t>社会学</t>
    <phoneticPr fontId="1" type="noConversion"/>
  </si>
  <si>
    <t>L-40, 36</t>
    <phoneticPr fontId="1" type="noConversion"/>
  </si>
  <si>
    <t>形象艺术、音乐、娱乐与时尚学科</t>
    <phoneticPr fontId="1" type="noConversion"/>
  </si>
  <si>
    <t>L-3, 23</t>
    <phoneticPr fontId="1" type="noConversion"/>
  </si>
  <si>
    <t>L-37, 35</t>
    <phoneticPr fontId="1" type="noConversion"/>
  </si>
  <si>
    <t>行政管理</t>
    <phoneticPr fontId="1" type="noConversion"/>
  </si>
  <si>
    <t>L-16, 19</t>
    <phoneticPr fontId="1" type="noConversion"/>
  </si>
  <si>
    <t>数学</t>
    <phoneticPr fontId="1" type="noConversion"/>
  </si>
  <si>
    <t>L-35, 32</t>
    <phoneticPr fontId="1" type="noConversion"/>
  </si>
  <si>
    <t>L-5, 29</t>
    <phoneticPr fontId="1" type="noConversion"/>
  </si>
  <si>
    <t>哲学</t>
    <phoneticPr fontId="1" type="noConversion"/>
  </si>
  <si>
    <t>现代语言与文化</t>
    <phoneticPr fontId="1" type="noConversion"/>
  </si>
  <si>
    <t>L-11, 11</t>
    <phoneticPr fontId="1" type="noConversion"/>
  </si>
  <si>
    <t>工业工程</t>
    <phoneticPr fontId="1" type="noConversion"/>
  </si>
  <si>
    <t>L-9, 10</t>
    <phoneticPr fontId="1" type="noConversion"/>
  </si>
  <si>
    <t>生物技术</t>
    <phoneticPr fontId="1" type="noConversion"/>
  </si>
  <si>
    <t>L-2, 1</t>
    <phoneticPr fontId="1" type="noConversion"/>
  </si>
  <si>
    <t>历史学</t>
    <phoneticPr fontId="1" type="noConversion"/>
  </si>
  <si>
    <t>L-42, 38</t>
    <phoneticPr fontId="1" type="noConversion"/>
  </si>
  <si>
    <t>化学科技</t>
    <phoneticPr fontId="1" type="noConversion"/>
  </si>
  <si>
    <t>L-27, 21</t>
    <phoneticPr fontId="1" type="noConversion"/>
  </si>
  <si>
    <t>L-21, 7</t>
    <phoneticPr fontId="1" type="noConversion"/>
  </si>
  <si>
    <t>文化遗产</t>
    <phoneticPr fontId="1" type="noConversion"/>
  </si>
  <si>
    <t>L-1, 13</t>
    <phoneticPr fontId="1" type="noConversion"/>
  </si>
  <si>
    <t>建筑学与建造科技</t>
    <phoneticPr fontId="1" type="noConversion"/>
  </si>
  <si>
    <t>L-17, L-23, 4</t>
    <phoneticPr fontId="1" type="noConversion"/>
  </si>
  <si>
    <t>制药科技</t>
    <phoneticPr fontId="1" type="noConversion"/>
  </si>
  <si>
    <t>L-29, 24</t>
    <phoneticPr fontId="1" type="noConversion"/>
  </si>
  <si>
    <t>物理科技</t>
    <phoneticPr fontId="1" type="noConversion"/>
  </si>
  <si>
    <t>L-30, 25</t>
    <phoneticPr fontId="1" type="noConversion"/>
  </si>
  <si>
    <t>L-32, 27</t>
    <phoneticPr fontId="1" type="noConversion"/>
  </si>
  <si>
    <t>文学</t>
    <phoneticPr fontId="1" type="noConversion"/>
  </si>
  <si>
    <t>L-10, 5</t>
    <phoneticPr fontId="1" type="noConversion"/>
  </si>
  <si>
    <t>土木与环境工程</t>
    <phoneticPr fontId="1" type="noConversion"/>
  </si>
  <si>
    <t>L-7, 8</t>
    <phoneticPr fontId="1" type="noConversion"/>
  </si>
  <si>
    <t>地质学</t>
    <phoneticPr fontId="1" type="noConversion"/>
  </si>
  <si>
    <t>L-34, 16</t>
    <phoneticPr fontId="1" type="noConversion"/>
  </si>
  <si>
    <t>生物科学</t>
    <phoneticPr fontId="1" type="noConversion"/>
  </si>
  <si>
    <t>L-13, 12</t>
    <phoneticPr fontId="1" type="noConversion"/>
  </si>
  <si>
    <t>文化遗产的保护诊断</t>
    <phoneticPr fontId="1" type="noConversion"/>
  </si>
  <si>
    <t>L-43, 41</t>
    <phoneticPr fontId="1" type="noConversion"/>
  </si>
  <si>
    <t>法学</t>
    <phoneticPr fontId="1" type="noConversion"/>
  </si>
  <si>
    <t>合作、发展与和平的社会学</t>
    <phoneticPr fontId="1" type="noConversion"/>
  </si>
  <si>
    <t>美食的科学、文化与政策</t>
    <phoneticPr fontId="1" type="noConversion"/>
  </si>
  <si>
    <t>国土、城市、景观与环境的规划科学</t>
    <phoneticPr fontId="1" type="noConversion"/>
  </si>
  <si>
    <t>农林科技与食品科技</t>
    <phoneticPr fontId="1" type="noConversion"/>
  </si>
  <si>
    <t>卫生职业技术学</t>
    <phoneticPr fontId="1" type="noConversion"/>
  </si>
  <si>
    <t>导航科技</t>
    <phoneticPr fontId="1" type="noConversion"/>
  </si>
  <si>
    <t>环境与自然的科技</t>
    <phoneticPr fontId="1" type="noConversion"/>
  </si>
  <si>
    <t>毕业生数得分</t>
    <phoneticPr fontId="1" type="noConversion"/>
  </si>
  <si>
    <t>就业率得分</t>
    <phoneticPr fontId="1" type="noConversion"/>
  </si>
  <si>
    <t>找工耗时得分</t>
    <phoneticPr fontId="1" type="noConversion"/>
  </si>
  <si>
    <t>月净工资得分</t>
    <phoneticPr fontId="1" type="noConversion"/>
  </si>
  <si>
    <t>总分</t>
    <phoneticPr fontId="1" type="noConversion"/>
  </si>
  <si>
    <t>总分，经调整</t>
    <phoneticPr fontId="1" type="noConversion"/>
  </si>
  <si>
    <t>学时</t>
    <phoneticPr fontId="1" type="noConversion"/>
  </si>
  <si>
    <t>就业率</t>
    <phoneticPr fontId="1" type="noConversion"/>
  </si>
  <si>
    <t>找工耗时</t>
    <phoneticPr fontId="1" type="noConversion"/>
  </si>
  <si>
    <t>工时</t>
    <phoneticPr fontId="1" type="noConversion"/>
  </si>
  <si>
    <t>月净工资</t>
    <phoneticPr fontId="1" type="noConversion"/>
  </si>
  <si>
    <t>R</t>
    <phoneticPr fontId="1" type="noConversion"/>
  </si>
  <si>
    <t>Average</t>
    <phoneticPr fontId="1" type="noConversion"/>
  </si>
  <si>
    <t>σ</t>
    <phoneticPr fontId="1" type="noConversion"/>
  </si>
  <si>
    <t>专业名称</t>
    <phoneticPr fontId="1" type="noConversion"/>
  </si>
  <si>
    <t>毕业耗时，年</t>
    <phoneticPr fontId="1" type="noConversion"/>
  </si>
  <si>
    <t>周均工时，周</t>
    <phoneticPr fontId="1" type="noConversion"/>
  </si>
  <si>
    <t>毕业耗时得分</t>
    <phoneticPr fontId="1" type="noConversion"/>
  </si>
  <si>
    <t>周均工时得分</t>
    <phoneticPr fontId="1" type="noConversion"/>
  </si>
  <si>
    <t>专业组别</t>
    <phoneticPr fontId="1" type="noConversion"/>
  </si>
  <si>
    <t>初等教育学</t>
    <phoneticPr fontId="1" type="noConversion"/>
  </si>
  <si>
    <t>LM-85bis</t>
    <phoneticPr fontId="1" type="noConversion"/>
  </si>
  <si>
    <t>制药与工业制药</t>
    <phoneticPr fontId="1" type="noConversion"/>
  </si>
  <si>
    <t>LM-13、LM-13ante22、14/S</t>
    <phoneticPr fontId="1" type="noConversion"/>
  </si>
  <si>
    <t>医学与外科</t>
    <phoneticPr fontId="1" type="noConversion"/>
  </si>
  <si>
    <t>LM-41, 46/S</t>
    <phoneticPr fontId="1" type="noConversion"/>
  </si>
  <si>
    <t>牙科与假牙</t>
    <phoneticPr fontId="1" type="noConversion"/>
  </si>
  <si>
    <t>LM-46, 52/S</t>
    <phoneticPr fontId="1" type="noConversion"/>
  </si>
  <si>
    <t>建筑与工程建筑建造</t>
    <phoneticPr fontId="1" type="noConversion"/>
  </si>
  <si>
    <t>LM-4, LM-4 C.U., 4/S</t>
    <phoneticPr fontId="1" type="noConversion"/>
  </si>
  <si>
    <t>兽医学</t>
    <phoneticPr fontId="1" type="noConversion"/>
  </si>
  <si>
    <t>LM-42, 47/S</t>
    <phoneticPr fontId="1" type="noConversion"/>
  </si>
  <si>
    <t>法理学</t>
    <phoneticPr fontId="1" type="noConversion"/>
  </si>
  <si>
    <t>LMG/01、22/S、102/S</t>
  </si>
  <si>
    <t>文化遗产的养护与复原</t>
    <phoneticPr fontId="1" type="noConversion"/>
  </si>
  <si>
    <t>LMR/02</t>
    <phoneticPr fontId="1" type="noConversion"/>
  </si>
  <si>
    <t>理工科</t>
  </si>
  <si>
    <t>管理工程</t>
    <phoneticPr fontId="1" type="noConversion"/>
  </si>
  <si>
    <t>LM-31, 34/S</t>
    <phoneticPr fontId="1" type="noConversion"/>
  </si>
  <si>
    <t>计算机工程</t>
    <phoneticPr fontId="1" type="noConversion"/>
  </si>
  <si>
    <t>LM-32, 35/S</t>
    <phoneticPr fontId="1" type="noConversion"/>
  </si>
  <si>
    <t>机械工程</t>
    <phoneticPr fontId="1" type="noConversion"/>
  </si>
  <si>
    <t>LM-33, 36/S</t>
    <phoneticPr fontId="1" type="noConversion"/>
  </si>
  <si>
    <t>电子工程</t>
    <phoneticPr fontId="1" type="noConversion"/>
  </si>
  <si>
    <t>LM-29, 32/S</t>
    <phoneticPr fontId="1" type="noConversion"/>
  </si>
  <si>
    <t>电气工程</t>
    <phoneticPr fontId="1" type="noConversion"/>
  </si>
  <si>
    <t>LM-28, 31/S</t>
    <phoneticPr fontId="1" type="noConversion"/>
  </si>
  <si>
    <t>自动化工程</t>
    <phoneticPr fontId="1" type="noConversion"/>
  </si>
  <si>
    <t>LM-25, 29/S</t>
    <phoneticPr fontId="1" type="noConversion"/>
  </si>
  <si>
    <t>LM/DS, DS/S</t>
  </si>
  <si>
    <t>经济</t>
  </si>
  <si>
    <t>商务经济学</t>
    <phoneticPr fontId="1" type="noConversion"/>
  </si>
  <si>
    <t>LM-77, 84/S</t>
    <phoneticPr fontId="1" type="noConversion"/>
  </si>
  <si>
    <t>信息安全</t>
    <phoneticPr fontId="1" type="noConversion"/>
  </si>
  <si>
    <t>LM-66</t>
    <phoneticPr fontId="1" type="noConversion"/>
  </si>
  <si>
    <t>信息学</t>
    <phoneticPr fontId="1" type="noConversion"/>
  </si>
  <si>
    <t>LM-18, 23/S</t>
    <phoneticPr fontId="1" type="noConversion"/>
  </si>
  <si>
    <t>LM-82, 48/S, 90/S, 92/S</t>
  </si>
  <si>
    <t>数学物理建模工程</t>
    <phoneticPr fontId="1" type="noConversion"/>
  </si>
  <si>
    <t>LM-44, 50/S</t>
    <phoneticPr fontId="1" type="noConversion"/>
  </si>
  <si>
    <t>LM-40, 45/S</t>
    <phoneticPr fontId="1" type="noConversion"/>
  </si>
  <si>
    <t>通信工程</t>
    <phoneticPr fontId="1" type="noConversion"/>
  </si>
  <si>
    <t>LM-27, 30/S</t>
    <phoneticPr fontId="1" type="noConversion"/>
  </si>
  <si>
    <t>能源与核工程</t>
    <phoneticPr fontId="1" type="noConversion"/>
  </si>
  <si>
    <t>LM-30, 33/S</t>
    <phoneticPr fontId="1" type="noConversion"/>
  </si>
  <si>
    <t>信息社会的技术与方法</t>
    <phoneticPr fontId="1" type="noConversion"/>
  </si>
  <si>
    <t>LM-91, 100/S</t>
    <phoneticPr fontId="1" type="noConversion"/>
  </si>
  <si>
    <t>物理学</t>
    <phoneticPr fontId="1" type="noConversion"/>
  </si>
  <si>
    <t>LM-17, 20/S</t>
    <phoneticPr fontId="1" type="noConversion"/>
  </si>
  <si>
    <t>医疗保健与农林兽医</t>
  </si>
  <si>
    <t>健康专业康复科学</t>
  </si>
  <si>
    <t>LM/SNT2, SNT_SPEC/2</t>
    <phoneticPr fontId="1" type="noConversion"/>
  </si>
  <si>
    <t>化学工程</t>
    <phoneticPr fontId="1" type="noConversion"/>
  </si>
  <si>
    <t>LM-22, 27/S</t>
    <phoneticPr fontId="1" type="noConversion"/>
  </si>
  <si>
    <t>预防性与适应性的运动活动科技</t>
    <phoneticPr fontId="1" type="noConversion"/>
  </si>
  <si>
    <t>LM-67, 76/S</t>
    <phoneticPr fontId="1" type="noConversion"/>
  </si>
  <si>
    <t>金融学</t>
    <phoneticPr fontId="1" type="noConversion"/>
  </si>
  <si>
    <t>LM-16, 19/S</t>
    <phoneticPr fontId="1" type="noConversion"/>
  </si>
  <si>
    <t>生物医学工程</t>
    <phoneticPr fontId="1" type="noConversion"/>
  </si>
  <si>
    <t>LM-21, 26/S</t>
    <phoneticPr fontId="1" type="noConversion"/>
  </si>
  <si>
    <t>护理与助产学</t>
    <phoneticPr fontId="1" type="noConversion"/>
  </si>
  <si>
    <t>LM/SNT1, SNT_SPEC/1</t>
    <phoneticPr fontId="1" type="noConversion"/>
  </si>
  <si>
    <t>安全工程</t>
    <phoneticPr fontId="1" type="noConversion"/>
  </si>
  <si>
    <t>LM-26</t>
    <phoneticPr fontId="1" type="noConversion"/>
  </si>
  <si>
    <t>LM-56, 64/S</t>
    <phoneticPr fontId="1" type="noConversion"/>
  </si>
  <si>
    <t>海军工程</t>
    <phoneticPr fontId="1" type="noConversion"/>
  </si>
  <si>
    <t>LM-34, 37/S</t>
    <phoneticPr fontId="1" type="noConversion"/>
  </si>
  <si>
    <t>LM/SNT3, SNT_SPEC/3</t>
    <phoneticPr fontId="1" type="noConversion"/>
  </si>
  <si>
    <t>航空航天工程</t>
    <phoneticPr fontId="1" type="noConversion"/>
  </si>
  <si>
    <t>LM-20, 25/S</t>
    <phoneticPr fontId="1" type="noConversion"/>
  </si>
  <si>
    <t>化学</t>
    <phoneticPr fontId="1" type="noConversion"/>
  </si>
  <si>
    <t>LM-54, 62/S</t>
    <phoneticPr fontId="1" type="noConversion"/>
  </si>
  <si>
    <t>运动科技</t>
    <phoneticPr fontId="1" type="noConversion"/>
  </si>
  <si>
    <t>LM-68, 75/S</t>
    <phoneticPr fontId="1" type="noConversion"/>
  </si>
  <si>
    <t>美食的经济与社会学</t>
    <phoneticPr fontId="1" type="noConversion"/>
  </si>
  <si>
    <t>LM/GASTR</t>
    <phoneticPr fontId="1" type="noConversion"/>
  </si>
  <si>
    <t>预防医学</t>
    <phoneticPr fontId="1" type="noConversion"/>
  </si>
  <si>
    <t>LM/SNT4, SNT_SPEC/4</t>
    <phoneticPr fontId="1" type="noConversion"/>
  </si>
  <si>
    <t>材料工程</t>
    <phoneticPr fontId="1" type="noConversion"/>
  </si>
  <si>
    <t>LM-53, LM-53ante21, 61/S</t>
    <phoneticPr fontId="1" type="noConversion"/>
  </si>
  <si>
    <t>化学工程科技</t>
    <phoneticPr fontId="1" type="noConversion"/>
  </si>
  <si>
    <t>LM-71, 81/S</t>
    <phoneticPr fontId="1" type="noConversion"/>
  </si>
  <si>
    <t>医学、兽医与制药的生物技术</t>
    <phoneticPr fontId="1" type="noConversion"/>
  </si>
  <si>
    <t>LM-9, 9/S</t>
    <phoneticPr fontId="1" type="noConversion"/>
  </si>
  <si>
    <t>认知科学</t>
    <phoneticPr fontId="1" type="noConversion"/>
  </si>
  <si>
    <t>LM-55, 63/S</t>
    <phoneticPr fontId="1" type="noConversion"/>
  </si>
  <si>
    <t>工业生物技术</t>
    <phoneticPr fontId="1" type="noConversion"/>
  </si>
  <si>
    <t>LM-8, 8/S</t>
    <phoneticPr fontId="1" type="noConversion"/>
  </si>
  <si>
    <t>建筑与土木工程</t>
  </si>
  <si>
    <t>土木工程</t>
    <phoneticPr fontId="1" type="noConversion"/>
  </si>
  <si>
    <t>LM-23, 28/S</t>
    <phoneticPr fontId="1" type="noConversion"/>
  </si>
  <si>
    <t>体育与运动活动事务的组织与管理</t>
    <phoneticPr fontId="1" type="noConversion"/>
  </si>
  <si>
    <t>LM-47, 53/S</t>
    <phoneticPr fontId="1" type="noConversion"/>
  </si>
  <si>
    <t>统计、精算与金融科学</t>
    <phoneticPr fontId="1" type="noConversion"/>
  </si>
  <si>
    <t>LM-83, 91/S</t>
    <phoneticPr fontId="1" type="noConversion"/>
  </si>
  <si>
    <t>环境与国土工程</t>
    <phoneticPr fontId="1" type="noConversion"/>
  </si>
  <si>
    <t>LM-35, 38/S</t>
    <phoneticPr fontId="1" type="noConversion"/>
  </si>
  <si>
    <t>教育学</t>
    <phoneticPr fontId="1" type="noConversion"/>
  </si>
  <si>
    <t>LM-85, 87/S</t>
    <phoneticPr fontId="1" type="noConversion"/>
  </si>
  <si>
    <t>现代欧美语言文学</t>
    <phoneticPr fontId="1" type="noConversion"/>
  </si>
  <si>
    <t>LM-37, 42/S</t>
    <phoneticPr fontId="1" type="noConversion"/>
  </si>
  <si>
    <t>景观设计</t>
    <phoneticPr fontId="1" type="noConversion"/>
  </si>
  <si>
    <t>LM-3, 3/S</t>
    <phoneticPr fontId="1" type="noConversion"/>
  </si>
  <si>
    <t>教育事务的组织与管理</t>
    <phoneticPr fontId="1" type="noConversion"/>
  </si>
  <si>
    <t>LM-50、56/S</t>
    <phoneticPr fontId="1" type="noConversion"/>
  </si>
  <si>
    <t>现代语言学</t>
    <phoneticPr fontId="1" type="noConversion"/>
  </si>
  <si>
    <t>LM-14, 16/S, 40/S</t>
    <phoneticPr fontId="1" type="noConversion"/>
  </si>
  <si>
    <t>公共、商业和广告传播学</t>
    <phoneticPr fontId="1" type="noConversion"/>
  </si>
  <si>
    <t>LM-59, 59/S, 67/S</t>
    <phoneticPr fontId="1" type="noConversion"/>
  </si>
  <si>
    <t>法律</t>
  </si>
  <si>
    <t>LM/SC-GIUR</t>
    <phoneticPr fontId="1" type="noConversion"/>
  </si>
  <si>
    <t>国际交流与合作的现代语言</t>
    <phoneticPr fontId="1" type="noConversion"/>
  </si>
  <si>
    <t>LM-38, 43/S</t>
    <phoneticPr fontId="1" type="noConversion"/>
  </si>
  <si>
    <t>公共管理学</t>
    <phoneticPr fontId="1" type="noConversion"/>
  </si>
  <si>
    <t>LM-63, 71/S</t>
    <phoneticPr fontId="1" type="noConversion"/>
  </si>
  <si>
    <t>语言学</t>
    <phoneticPr fontId="1" type="noConversion"/>
  </si>
  <si>
    <t>LM-39, 44/S</t>
    <phoneticPr fontId="1" type="noConversion"/>
  </si>
  <si>
    <t>农业科技</t>
    <phoneticPr fontId="1" type="noConversion"/>
  </si>
  <si>
    <t>LM-69, 77/S</t>
    <phoneticPr fontId="1" type="noConversion"/>
  </si>
  <si>
    <t>建筑系统工程</t>
    <phoneticPr fontId="1" type="noConversion"/>
  </si>
  <si>
    <t>LM-24</t>
    <phoneticPr fontId="1" type="noConversion"/>
  </si>
  <si>
    <t>食品科技</t>
    <phoneticPr fontId="1" type="noConversion"/>
  </si>
  <si>
    <t>LM-70, 78/S</t>
    <phoneticPr fontId="1" type="noConversion"/>
  </si>
  <si>
    <t>翻译专业</t>
    <phoneticPr fontId="1" type="noConversion"/>
  </si>
  <si>
    <t>LM-94, 39/S, 104/S</t>
    <phoneticPr fontId="1" type="noConversion"/>
  </si>
  <si>
    <t>环境与国土的科技</t>
    <phoneticPr fontId="1" type="noConversion"/>
  </si>
  <si>
    <t>LM-75, 82/S</t>
    <phoneticPr fontId="1" type="noConversion"/>
  </si>
  <si>
    <t>旅游系统的规划与管理</t>
    <phoneticPr fontId="1" type="noConversion"/>
  </si>
  <si>
    <t>LM-49, 55/S</t>
    <phoneticPr fontId="1" type="noConversion"/>
  </si>
  <si>
    <t>LM-72, 80/S</t>
    <phoneticPr fontId="1" type="noConversion"/>
  </si>
  <si>
    <t>宇宙科学</t>
    <phoneticPr fontId="1" type="noConversion"/>
  </si>
  <si>
    <t>LM-58, 66/S</t>
    <phoneticPr fontId="1" type="noConversion"/>
  </si>
  <si>
    <t>生物学</t>
    <phoneticPr fontId="1" type="noConversion"/>
  </si>
  <si>
    <t>LM-6, 6/S</t>
    <phoneticPr fontId="1" type="noConversion"/>
  </si>
  <si>
    <t>社会事务与政策</t>
    <phoneticPr fontId="1" type="noConversion"/>
  </si>
  <si>
    <t>LM-87, 57/S</t>
    <phoneticPr fontId="1" type="noConversion"/>
  </si>
  <si>
    <t>人类营养科学</t>
    <phoneticPr fontId="1" type="noConversion"/>
  </si>
  <si>
    <t>LM-61, 69/S</t>
    <phoneticPr fontId="1" type="noConversion"/>
  </si>
  <si>
    <t>成人教育与继续培训学</t>
    <phoneticPr fontId="1" type="noConversion"/>
  </si>
  <si>
    <t>LM-57, 65/S</t>
    <phoneticPr fontId="1" type="noConversion"/>
  </si>
  <si>
    <t>古代的语言学、文学与历史学</t>
    <phoneticPr fontId="1" type="noConversion"/>
  </si>
  <si>
    <t>LM-15, 15/S</t>
    <phoneticPr fontId="1" type="noConversion"/>
  </si>
  <si>
    <t>国际关系</t>
    <phoneticPr fontId="1" type="noConversion"/>
  </si>
  <si>
    <t>LM-52, 60/S</t>
    <phoneticPr fontId="1" type="noConversion"/>
  </si>
  <si>
    <t>地质科技</t>
    <phoneticPr fontId="1" type="noConversion"/>
  </si>
  <si>
    <t>LM-74, 86/S</t>
    <phoneticPr fontId="1" type="noConversion"/>
  </si>
  <si>
    <t>国土、城市与环境的规划</t>
    <phoneticPr fontId="1" type="noConversion"/>
  </si>
  <si>
    <t>LM-48, 54/S</t>
    <phoneticPr fontId="1" type="noConversion"/>
  </si>
  <si>
    <t>环境与文化的经济学</t>
    <phoneticPr fontId="1" type="noConversion"/>
  </si>
  <si>
    <t>LM-76, 83/S</t>
    <phoneticPr fontId="1" type="noConversion"/>
  </si>
  <si>
    <t>林业与环境的科技</t>
    <phoneticPr fontId="1" type="noConversion"/>
  </si>
  <si>
    <t>LM-73, 74/S</t>
    <phoneticPr fontId="1" type="noConversion"/>
  </si>
  <si>
    <t>设计</t>
    <phoneticPr fontId="1" type="noConversion"/>
  </si>
  <si>
    <t>LM-12, 103/S</t>
    <phoneticPr fontId="1" type="noConversion"/>
  </si>
  <si>
    <t>数字人文</t>
    <phoneticPr fontId="1" type="noConversion"/>
  </si>
  <si>
    <t>LM-43, 24/S</t>
    <phoneticPr fontId="1" type="noConversion"/>
  </si>
  <si>
    <t>政治学</t>
    <phoneticPr fontId="1" type="noConversion"/>
  </si>
  <si>
    <t>LM-62, 70/S</t>
    <phoneticPr fontId="1" type="noConversion"/>
  </si>
  <si>
    <t>心理学</t>
    <phoneticPr fontId="1" type="noConversion"/>
  </si>
  <si>
    <t>LM-51, 58/S</t>
    <phoneticPr fontId="1" type="noConversion"/>
  </si>
  <si>
    <t>畜牧学与动物技术</t>
    <phoneticPr fontId="1" type="noConversion"/>
  </si>
  <si>
    <t>LM-86, 79/S</t>
    <phoneticPr fontId="1" type="noConversion"/>
  </si>
  <si>
    <t>传播理论</t>
    <phoneticPr fontId="1" type="noConversion"/>
  </si>
  <si>
    <t>LM-92, 101/S</t>
    <phoneticPr fontId="1" type="noConversion"/>
  </si>
  <si>
    <t>欧洲研究</t>
    <phoneticPr fontId="1" type="noConversion"/>
  </si>
  <si>
    <t>LM-90, 99/S</t>
    <phoneticPr fontId="1" type="noConversion"/>
  </si>
  <si>
    <t>信息与编辑系统</t>
    <phoneticPr fontId="1" type="noConversion"/>
  </si>
  <si>
    <t>LM-19, 13/S</t>
    <phoneticPr fontId="1" type="noConversion"/>
  </si>
  <si>
    <t>发展合作学</t>
    <phoneticPr fontId="1" type="noConversion"/>
  </si>
  <si>
    <t>LM-81, 88/S</t>
    <phoneticPr fontId="1" type="noConversion"/>
  </si>
  <si>
    <t>农业生物技术</t>
    <phoneticPr fontId="1" type="noConversion"/>
  </si>
  <si>
    <t>LM-7, 7/S</t>
    <phoneticPr fontId="1" type="noConversion"/>
  </si>
  <si>
    <t>自然科学</t>
    <phoneticPr fontId="1" type="noConversion"/>
  </si>
  <si>
    <t>LM-60, 68/S</t>
    <phoneticPr fontId="1" type="noConversion"/>
  </si>
  <si>
    <t>LM-84, 93/S, 94/S, 97/S, 98/S</t>
    <phoneticPr fontId="1" type="noConversion"/>
  </si>
  <si>
    <t>音乐学与乐器</t>
    <phoneticPr fontId="1" type="noConversion"/>
  </si>
  <si>
    <t>LM-45, 51/S</t>
    <phoneticPr fontId="1" type="noConversion"/>
  </si>
  <si>
    <t>文化人类学与民族学</t>
    <phoneticPr fontId="1" type="noConversion"/>
  </si>
  <si>
    <t>LM-1, 1/S</t>
    <phoneticPr fontId="1" type="noConversion"/>
  </si>
  <si>
    <t>LM-78, 17/S, 18/S, 96/S</t>
    <phoneticPr fontId="1" type="noConversion"/>
  </si>
  <si>
    <t>社会学与社会研究</t>
    <phoneticPr fontId="1" type="noConversion"/>
  </si>
  <si>
    <t>LM-88, 49/S, 89/S</t>
    <phoneticPr fontId="1" type="noConversion"/>
  </si>
  <si>
    <t>艺术史</t>
    <phoneticPr fontId="1" type="noConversion"/>
  </si>
  <si>
    <t>LM-89, 95/S</t>
    <phoneticPr fontId="1" type="noConversion"/>
  </si>
  <si>
    <t>文化遗产养护科学</t>
    <phoneticPr fontId="1" type="noConversion"/>
  </si>
  <si>
    <t>LM-11, 12/S</t>
    <phoneticPr fontId="1" type="noConversion"/>
  </si>
  <si>
    <t>LM-80, 21/S</t>
    <phoneticPr fontId="1" type="noConversion"/>
  </si>
  <si>
    <t>亚非的语言与文学</t>
    <phoneticPr fontId="1" type="noConversion"/>
  </si>
  <si>
    <t>LM-36, 41/S</t>
    <phoneticPr fontId="1" type="noConversion"/>
  </si>
  <si>
    <t>娱乐学与多媒体创作</t>
    <phoneticPr fontId="1" type="noConversion"/>
  </si>
  <si>
    <t>LM-65, 73/S</t>
    <phoneticPr fontId="1" type="noConversion"/>
  </si>
  <si>
    <t>考古学</t>
    <phoneticPr fontId="1" type="noConversion"/>
  </si>
  <si>
    <t>LM-2, 2/S</t>
    <phoneticPr fontId="1" type="noConversion"/>
  </si>
  <si>
    <t>档案学与图书管理</t>
    <phoneticPr fontId="1" type="noConversion"/>
  </si>
  <si>
    <t>LM-5, 5/S</t>
    <phoneticPr fontId="1" type="noConversion"/>
  </si>
  <si>
    <t>宗教学</t>
    <phoneticPr fontId="1" type="noConversion"/>
  </si>
  <si>
    <t>LM-64, 72/S</t>
    <phoneticPr fontId="1" type="noConversion"/>
  </si>
  <si>
    <t>地球物理科学</t>
    <phoneticPr fontId="1" type="noConversion"/>
  </si>
  <si>
    <t>LM-79, 85/S</t>
    <phoneticPr fontId="1" type="noConversion"/>
  </si>
  <si>
    <t>LMG/01, 22/S, 102/S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</si>
</sst>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);[Red]\(0.0\)"/>
    <numFmt numFmtId="177" formatCode="0_);[Red]\(0\)"/>
    <numFmt numFmtId="178" formatCode="0.0%"/>
    <numFmt numFmtId="179" formatCode="0_ "/>
    <numFmt numFmtId="180" formatCode="0.0_ "/>
    <numFmt numFmtId="181" formatCode="0.000000"/>
    <numFmt numFmtId="182" formatCode="0.0000_ "/>
    <numFmt numFmtId="183" formatCode="0.0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51C-D44A-4969-B823-E6D02264903B}">
  <dimension ref="A1:X97"/>
  <sheetViews>
    <sheetView zoomScale="85" zoomScaleNormal="85" workbookViewId="0">
      <selection activeCell="U18" sqref="U18"/>
    </sheetView>
  </sheetViews>
  <sheetFormatPr defaultRowHeight="14.15"/>
  <cols>
    <col min="1" max="1" width="18.35546875" style="1" bestFit="1" customWidth="1"/>
    <col min="2" max="2" width="20.35546875" style="1" bestFit="1" customWidth="1"/>
    <col min="3" max="3" width="32.28515625" style="1" bestFit="1" customWidth="1"/>
    <col min="4" max="4" width="14.640625" style="1" bestFit="1" customWidth="1"/>
    <col min="5" max="5" width="12.7109375" style="4" bestFit="1" customWidth="1"/>
    <col min="6" max="6" width="12.7109375" style="2" bestFit="1" customWidth="1"/>
    <col min="7" max="7" width="13.640625" style="5" bestFit="1" customWidth="1"/>
    <col min="8" max="8" width="16.5703125" style="2" bestFit="1" customWidth="1"/>
    <col min="9" max="9" width="12.7109375" style="2" bestFit="1" customWidth="1"/>
    <col min="10" max="10" width="15.7109375" style="4" bestFit="1" customWidth="1"/>
    <col min="11" max="11" width="16.5703125" style="6" bestFit="1" customWidth="1"/>
    <col min="12" max="12" width="12.7109375" style="1" bestFit="1" customWidth="1"/>
    <col min="13" max="13" width="14.640625" style="1" bestFit="1" customWidth="1"/>
    <col min="14" max="14" width="16.5703125" style="1" bestFit="1" customWidth="1"/>
    <col min="15" max="15" width="12.7109375" style="1" bestFit="1" customWidth="1"/>
    <col min="16" max="16" width="16.5703125" style="1" bestFit="1" customWidth="1"/>
    <col min="17" max="17" width="9" style="3" bestFit="1" customWidth="1"/>
    <col min="18" max="18" width="16.5703125" style="6" bestFit="1" customWidth="1"/>
    <col min="19" max="24" width="9.0703125" style="1" bestFit="1" customWidth="1"/>
    <col min="25" max="16384" width="9.140625" style="1"/>
  </cols>
  <sheetData>
    <row r="1" spans="1:24">
      <c r="A1" s="1" t="s">
        <v>19</v>
      </c>
      <c r="B1" s="1" t="s">
        <v>138</v>
      </c>
      <c r="C1" s="1" t="s">
        <v>133</v>
      </c>
      <c r="D1" s="1" t="s">
        <v>23</v>
      </c>
      <c r="E1" s="4" t="s">
        <v>0</v>
      </c>
      <c r="F1" s="2" t="s">
        <v>134</v>
      </c>
      <c r="G1" s="5" t="s">
        <v>21</v>
      </c>
      <c r="H1" s="2" t="s">
        <v>20</v>
      </c>
      <c r="I1" s="2" t="s">
        <v>135</v>
      </c>
      <c r="J1" s="4" t="s">
        <v>22</v>
      </c>
      <c r="K1" s="6" t="s">
        <v>119</v>
      </c>
      <c r="L1" s="1" t="s">
        <v>136</v>
      </c>
      <c r="M1" s="1" t="s">
        <v>120</v>
      </c>
      <c r="N1" s="1" t="s">
        <v>121</v>
      </c>
      <c r="O1" s="1" t="s">
        <v>137</v>
      </c>
      <c r="P1" s="1" t="s">
        <v>122</v>
      </c>
      <c r="Q1" s="3" t="s">
        <v>123</v>
      </c>
      <c r="R1" s="6" t="s">
        <v>124</v>
      </c>
      <c r="S1" s="4" t="s">
        <v>0</v>
      </c>
      <c r="T1" s="7" t="s">
        <v>125</v>
      </c>
      <c r="U1" s="5" t="s">
        <v>126</v>
      </c>
      <c r="V1" s="2" t="s">
        <v>127</v>
      </c>
      <c r="W1" s="2" t="s">
        <v>128</v>
      </c>
      <c r="X1" s="4" t="s">
        <v>129</v>
      </c>
    </row>
    <row r="2" spans="1:24">
      <c r="A2" s="1" t="s">
        <v>15</v>
      </c>
      <c r="B2" s="1" t="s">
        <v>8</v>
      </c>
      <c r="C2" s="1" t="s">
        <v>31</v>
      </c>
      <c r="D2" s="1" t="s">
        <v>32</v>
      </c>
      <c r="E2" s="4">
        <v>9747</v>
      </c>
      <c r="F2" s="2">
        <v>3.8</v>
      </c>
      <c r="G2" s="5">
        <v>0.77700000000000002</v>
      </c>
      <c r="H2" s="2">
        <v>1.9</v>
      </c>
      <c r="I2" s="2">
        <v>38</v>
      </c>
      <c r="J2" s="4">
        <v>1672</v>
      </c>
      <c r="K2" s="6">
        <f t="shared" ref="K2:K49" si="0">LOG(E2,S$3)</f>
        <v>123.65730175995249</v>
      </c>
      <c r="L2" s="6">
        <f t="shared" ref="L2:L49" si="1">LOG(1/F2+1,T$3)</f>
        <v>107.71415221200247</v>
      </c>
      <c r="M2" s="6">
        <f t="shared" ref="M2:M49" si="2">LOG(G2+1,U$3)</f>
        <v>180.62490624574247</v>
      </c>
      <c r="N2" s="6">
        <f t="shared" ref="N2:N49" si="3">LOG(1/H2+1,V$3)</f>
        <v>165.21401717183858</v>
      </c>
      <c r="O2" s="6">
        <f t="shared" ref="O2:O49" si="4">LOG(1/I2+1,W$3)</f>
        <v>80.187203867895207</v>
      </c>
      <c r="P2" s="6">
        <f t="shared" ref="P2:P49" si="5">LOG(J2,X$3)</f>
        <v>105.84488748510496</v>
      </c>
      <c r="Q2" s="3">
        <f t="shared" ref="Q2:Q49" si="6">((K2-$S$6)*(SUM(S$8:X$8)/6/S$8)+(L2-$S$6)*(SUM(S$8:X$8)/6/T$8)+(M2-$S$6)*(SUM(S$8:X$8)/6/U$8)+(N2-$S$6)*(SUM(S$8:X$8)/6/V$8)+(O2-$S$6)*(SUM(S$8:X$8)/6/W$8)+(P2-$S$6)*(SUM(S$8:X$8)/6/X$8)+$S$6*6)/6</f>
        <v>123.71298035615708</v>
      </c>
      <c r="R2" s="6">
        <f t="shared" ref="R2:R49" si="7">(Q2-MIN(Q:Q))*($S$6/(MAX(Q:Q)-MIN(Q:Q)))</f>
        <v>100</v>
      </c>
      <c r="S2" s="12" t="s">
        <v>130</v>
      </c>
      <c r="T2" s="12"/>
      <c r="U2" s="12"/>
      <c r="V2" s="12"/>
      <c r="W2" s="12"/>
      <c r="X2" s="12"/>
    </row>
    <row r="3" spans="1:24">
      <c r="A3" s="1" t="s">
        <v>15</v>
      </c>
      <c r="B3" s="1" t="s">
        <v>8</v>
      </c>
      <c r="C3" s="1" t="s">
        <v>28</v>
      </c>
      <c r="D3" s="1" t="s">
        <v>29</v>
      </c>
      <c r="E3" s="4">
        <v>3622</v>
      </c>
      <c r="F3" s="2">
        <v>3.7</v>
      </c>
      <c r="G3" s="5">
        <v>0.77100000000000002</v>
      </c>
      <c r="H3" s="2">
        <v>2</v>
      </c>
      <c r="I3" s="2">
        <v>34</v>
      </c>
      <c r="J3" s="4">
        <v>1402</v>
      </c>
      <c r="K3" s="6">
        <f t="shared" si="0"/>
        <v>110.32945554681754</v>
      </c>
      <c r="L3" s="6">
        <f t="shared" si="1"/>
        <v>110.30301802879266</v>
      </c>
      <c r="M3" s="6">
        <f t="shared" si="2"/>
        <v>179.56232213009474</v>
      </c>
      <c r="N3" s="6">
        <f t="shared" si="3"/>
        <v>158.4189051298444</v>
      </c>
      <c r="O3" s="6">
        <f t="shared" si="4"/>
        <v>89.485505402963852</v>
      </c>
      <c r="P3" s="6">
        <f t="shared" si="5"/>
        <v>103.33315997529094</v>
      </c>
      <c r="Q3" s="3">
        <f t="shared" si="6"/>
        <v>120.30500748856356</v>
      </c>
      <c r="R3" s="6">
        <f t="shared" si="7"/>
        <v>92.825780633575619</v>
      </c>
      <c r="S3" s="9">
        <v>1.0771035668065734</v>
      </c>
      <c r="T3" s="9">
        <v>1.0021711944655454</v>
      </c>
      <c r="U3" s="9">
        <v>1.0031880570863496</v>
      </c>
      <c r="V3" s="9">
        <v>1.002562727184465</v>
      </c>
      <c r="W3" s="9">
        <v>1.0003239880279675</v>
      </c>
      <c r="X3" s="9">
        <v>1.0726362037133215</v>
      </c>
    </row>
    <row r="4" spans="1:24">
      <c r="A4" s="1" t="s">
        <v>15</v>
      </c>
      <c r="B4" s="1" t="s">
        <v>8</v>
      </c>
      <c r="C4" s="1" t="s">
        <v>116</v>
      </c>
      <c r="D4" s="1" t="s">
        <v>30</v>
      </c>
      <c r="E4" s="4">
        <v>2278</v>
      </c>
      <c r="F4" s="2">
        <v>3.6</v>
      </c>
      <c r="G4" s="5">
        <v>0.73899999999999999</v>
      </c>
      <c r="H4" s="2">
        <v>2.2000000000000002</v>
      </c>
      <c r="I4" s="2">
        <v>37</v>
      </c>
      <c r="J4" s="4">
        <v>1645</v>
      </c>
      <c r="K4" s="6">
        <f t="shared" si="0"/>
        <v>104.08610281699258</v>
      </c>
      <c r="L4" s="6">
        <f t="shared" si="1"/>
        <v>113.02003113933631</v>
      </c>
      <c r="M4" s="6">
        <f t="shared" si="2"/>
        <v>173.83370020526701</v>
      </c>
      <c r="N4" s="6">
        <f t="shared" si="3"/>
        <v>146.39613824427562</v>
      </c>
      <c r="O4" s="6">
        <f t="shared" si="4"/>
        <v>82.325779482159192</v>
      </c>
      <c r="P4" s="6">
        <f t="shared" si="5"/>
        <v>105.61271008940838</v>
      </c>
      <c r="Q4" s="3">
        <f t="shared" si="6"/>
        <v>118.54640971277968</v>
      </c>
      <c r="R4" s="6">
        <f t="shared" si="7"/>
        <v>89.123707081068574</v>
      </c>
      <c r="S4" s="12" t="s">
        <v>131</v>
      </c>
      <c r="T4" s="12"/>
      <c r="U4" s="12"/>
      <c r="V4" s="12"/>
      <c r="W4" s="12"/>
      <c r="X4" s="12"/>
    </row>
    <row r="5" spans="1:24">
      <c r="A5" s="1" t="s">
        <v>17</v>
      </c>
      <c r="B5" s="1" t="s">
        <v>11</v>
      </c>
      <c r="C5" s="1" t="s">
        <v>26</v>
      </c>
      <c r="D5" s="1" t="s">
        <v>25</v>
      </c>
      <c r="E5" s="4">
        <v>314</v>
      </c>
      <c r="F5" s="2">
        <v>3.2</v>
      </c>
      <c r="G5" s="5">
        <v>0.41799999999999998</v>
      </c>
      <c r="H5" s="2">
        <v>2.2999999999999998</v>
      </c>
      <c r="I5" s="2">
        <v>36.5</v>
      </c>
      <c r="J5" s="4">
        <v>1621</v>
      </c>
      <c r="K5" s="6">
        <f t="shared" si="0"/>
        <v>77.406259964779608</v>
      </c>
      <c r="L5" s="6">
        <f t="shared" si="1"/>
        <v>125.38205286624898</v>
      </c>
      <c r="M5" s="6">
        <f t="shared" si="2"/>
        <v>109.7232055985555</v>
      </c>
      <c r="N5" s="6">
        <f t="shared" si="3"/>
        <v>141.0511972389728</v>
      </c>
      <c r="O5" s="6">
        <f t="shared" si="4"/>
        <v>83.438424574662591</v>
      </c>
      <c r="P5" s="6">
        <f t="shared" si="5"/>
        <v>105.40310832726404</v>
      </c>
      <c r="Q5" s="3">
        <f t="shared" si="6"/>
        <v>110.05643608125133</v>
      </c>
      <c r="R5" s="6">
        <f t="shared" si="7"/>
        <v>71.25122522332633</v>
      </c>
      <c r="S5" s="10">
        <f>AVERAGE(K:K)</f>
        <v>100.00000000147435</v>
      </c>
      <c r="T5" s="10">
        <f t="shared" ref="T5:X5" si="8">AVERAGE(L:L)</f>
        <v>100.00000038748026</v>
      </c>
      <c r="U5" s="10">
        <f t="shared" si="8"/>
        <v>100.00000011218897</v>
      </c>
      <c r="V5" s="10">
        <f t="shared" si="8"/>
        <v>100.00000060860937</v>
      </c>
      <c r="W5" s="10">
        <f t="shared" si="8"/>
        <v>100.00000003906013</v>
      </c>
      <c r="X5" s="10">
        <f t="shared" si="8"/>
        <v>99.999999831595801</v>
      </c>
    </row>
    <row r="6" spans="1:24">
      <c r="A6" s="1" t="s">
        <v>16</v>
      </c>
      <c r="B6" s="1" t="s">
        <v>6</v>
      </c>
      <c r="C6" s="1" t="s">
        <v>39</v>
      </c>
      <c r="D6" s="1" t="s">
        <v>40</v>
      </c>
      <c r="E6" s="4">
        <v>3360</v>
      </c>
      <c r="F6" s="2">
        <v>4.5</v>
      </c>
      <c r="G6" s="5">
        <v>0.56299999999999994</v>
      </c>
      <c r="H6" s="2">
        <v>2.2999999999999998</v>
      </c>
      <c r="I6" s="2">
        <v>38.200000000000003</v>
      </c>
      <c r="J6" s="4">
        <v>1472</v>
      </c>
      <c r="K6" s="6">
        <f t="shared" si="0"/>
        <v>109.31855250318513</v>
      </c>
      <c r="L6" s="6">
        <f t="shared" si="1"/>
        <v>92.524399566981742</v>
      </c>
      <c r="M6" s="6">
        <f t="shared" si="2"/>
        <v>140.31071779694867</v>
      </c>
      <c r="N6" s="6">
        <f t="shared" si="3"/>
        <v>141.0511972389728</v>
      </c>
      <c r="O6" s="6">
        <f t="shared" si="4"/>
        <v>79.772753471121391</v>
      </c>
      <c r="P6" s="6">
        <f t="shared" si="5"/>
        <v>104.02800704088418</v>
      </c>
      <c r="Q6" s="3">
        <f t="shared" si="6"/>
        <v>109.54918598256795</v>
      </c>
      <c r="R6" s="6">
        <f t="shared" si="7"/>
        <v>70.183398798943813</v>
      </c>
      <c r="S6" s="12">
        <v>100</v>
      </c>
      <c r="T6" s="12"/>
      <c r="U6" s="12"/>
      <c r="V6" s="12"/>
      <c r="W6" s="12"/>
      <c r="X6" s="12"/>
    </row>
    <row r="7" spans="1:24">
      <c r="A7" s="1" t="s">
        <v>18</v>
      </c>
      <c r="B7" s="1" t="s">
        <v>2</v>
      </c>
      <c r="C7" s="1" t="s">
        <v>35</v>
      </c>
      <c r="D7" s="1" t="s">
        <v>36</v>
      </c>
      <c r="E7" s="4">
        <v>7486</v>
      </c>
      <c r="F7" s="2">
        <v>4</v>
      </c>
      <c r="G7" s="5">
        <v>0.53400000000000003</v>
      </c>
      <c r="H7" s="2">
        <v>2.9</v>
      </c>
      <c r="I7" s="2">
        <v>28</v>
      </c>
      <c r="J7" s="4">
        <v>1010</v>
      </c>
      <c r="K7" s="6">
        <f t="shared" si="0"/>
        <v>120.10398017497248</v>
      </c>
      <c r="L7" s="6">
        <f t="shared" si="1"/>
        <v>102.88608934673945</v>
      </c>
      <c r="M7" s="6">
        <f t="shared" si="2"/>
        <v>134.42682498353648</v>
      </c>
      <c r="N7" s="6">
        <f t="shared" si="3"/>
        <v>115.75374867590511</v>
      </c>
      <c r="O7" s="6">
        <f t="shared" si="4"/>
        <v>108.32808949235321</v>
      </c>
      <c r="P7" s="6">
        <f t="shared" si="5"/>
        <v>98.656142719252159</v>
      </c>
      <c r="Q7" s="3">
        <f t="shared" si="6"/>
        <v>109.37213845179566</v>
      </c>
      <c r="R7" s="6">
        <f t="shared" si="7"/>
        <v>69.810691071097068</v>
      </c>
      <c r="S7" s="12" t="s">
        <v>132</v>
      </c>
      <c r="T7" s="12"/>
      <c r="U7" s="12"/>
      <c r="V7" s="12"/>
      <c r="W7" s="12"/>
      <c r="X7" s="12"/>
    </row>
    <row r="8" spans="1:24">
      <c r="A8" s="1" t="s">
        <v>15</v>
      </c>
      <c r="B8" s="1" t="s">
        <v>37</v>
      </c>
      <c r="C8" s="1" t="s">
        <v>37</v>
      </c>
      <c r="D8" s="1" t="s">
        <v>38</v>
      </c>
      <c r="E8" s="4">
        <v>5146</v>
      </c>
      <c r="F8" s="2">
        <v>3.7</v>
      </c>
      <c r="G8" s="5">
        <v>0.47599999999999998</v>
      </c>
      <c r="H8" s="2">
        <v>3.3</v>
      </c>
      <c r="I8" s="2">
        <v>22.8</v>
      </c>
      <c r="J8" s="4">
        <v>810</v>
      </c>
      <c r="K8" s="6">
        <f t="shared" si="0"/>
        <v>115.05770497333776</v>
      </c>
      <c r="L8" s="6">
        <f t="shared" si="1"/>
        <v>110.30301802879266</v>
      </c>
      <c r="M8" s="6">
        <f t="shared" si="2"/>
        <v>122.31776239988605</v>
      </c>
      <c r="N8" s="6">
        <f t="shared" si="3"/>
        <v>103.41778811085811</v>
      </c>
      <c r="O8" s="6">
        <f t="shared" si="4"/>
        <v>132.51106286622712</v>
      </c>
      <c r="P8" s="6">
        <f t="shared" si="5"/>
        <v>95.509060922474561</v>
      </c>
      <c r="Q8" s="3">
        <f t="shared" si="6"/>
        <v>108.5737013102251</v>
      </c>
      <c r="R8" s="6">
        <f t="shared" si="7"/>
        <v>68.129878627313474</v>
      </c>
      <c r="S8" s="11">
        <f>(_xlfn.VAR.P(K:K))^0.5</f>
        <v>18.227150160938582</v>
      </c>
      <c r="T8" s="11">
        <f t="shared" ref="T8:X8" si="9">(_xlfn.VAR.P(L:L))^0.5</f>
        <v>14.927857433511413</v>
      </c>
      <c r="U8" s="11">
        <f t="shared" si="9"/>
        <v>32.400345346137037</v>
      </c>
      <c r="V8" s="11">
        <f t="shared" si="9"/>
        <v>21.678920737697386</v>
      </c>
      <c r="W8" s="11">
        <f t="shared" si="9"/>
        <v>16.492794576699623</v>
      </c>
      <c r="X8" s="11">
        <f t="shared" si="9"/>
        <v>3.1080550783467884</v>
      </c>
    </row>
    <row r="9" spans="1:24">
      <c r="A9" s="1" t="s">
        <v>15</v>
      </c>
      <c r="B9" s="1" t="s">
        <v>8</v>
      </c>
      <c r="C9" s="1" t="s">
        <v>33</v>
      </c>
      <c r="D9" s="1" t="s">
        <v>34</v>
      </c>
      <c r="E9" s="4">
        <v>595</v>
      </c>
      <c r="F9" s="2">
        <v>3.7</v>
      </c>
      <c r="G9" s="5">
        <v>0.72599999999999998</v>
      </c>
      <c r="H9" s="2">
        <v>3.1</v>
      </c>
      <c r="I9" s="2">
        <v>38.1</v>
      </c>
      <c r="J9" s="4">
        <v>1414</v>
      </c>
      <c r="K9" s="6">
        <f t="shared" si="0"/>
        <v>86.011626996219761</v>
      </c>
      <c r="L9" s="6">
        <f t="shared" si="1"/>
        <v>110.30301802879266</v>
      </c>
      <c r="M9" s="6">
        <f t="shared" si="2"/>
        <v>171.47627774302316</v>
      </c>
      <c r="N9" s="6">
        <f t="shared" si="3"/>
        <v>109.23634827740216</v>
      </c>
      <c r="O9" s="6">
        <f t="shared" si="4"/>
        <v>79.979441726568822</v>
      </c>
      <c r="P9" s="6">
        <f t="shared" si="5"/>
        <v>103.45470670410474</v>
      </c>
      <c r="Q9" s="3">
        <f t="shared" si="6"/>
        <v>107.27803226167269</v>
      </c>
      <c r="R9" s="6">
        <f t="shared" si="7"/>
        <v>65.402329335770801</v>
      </c>
    </row>
    <row r="10" spans="1:24">
      <c r="A10" s="1" t="s">
        <v>17</v>
      </c>
      <c r="B10" s="1" t="s">
        <v>12</v>
      </c>
      <c r="C10" s="1" t="s">
        <v>41</v>
      </c>
      <c r="D10" s="1" t="s">
        <v>42</v>
      </c>
      <c r="E10" s="4">
        <v>2800</v>
      </c>
      <c r="F10" s="2">
        <v>4.3</v>
      </c>
      <c r="G10" s="5">
        <v>0.53300000000000003</v>
      </c>
      <c r="H10" s="2">
        <v>2.9</v>
      </c>
      <c r="I10" s="2">
        <v>36.200000000000003</v>
      </c>
      <c r="J10" s="4">
        <v>1349</v>
      </c>
      <c r="K10" s="6">
        <f t="shared" si="0"/>
        <v>106.86388818349666</v>
      </c>
      <c r="L10" s="6">
        <f t="shared" si="1"/>
        <v>96.407166012402726</v>
      </c>
      <c r="M10" s="6">
        <f t="shared" si="2"/>
        <v>134.22195350315093</v>
      </c>
      <c r="N10" s="6">
        <f t="shared" si="3"/>
        <v>115.75374867590511</v>
      </c>
      <c r="O10" s="6">
        <f t="shared" si="4"/>
        <v>84.120566611628817</v>
      </c>
      <c r="P10" s="6">
        <f t="shared" si="5"/>
        <v>102.78357978427672</v>
      </c>
      <c r="Q10" s="3">
        <f t="shared" si="6"/>
        <v>105.49486744220154</v>
      </c>
      <c r="R10" s="6">
        <f t="shared" si="7"/>
        <v>61.648539009848989</v>
      </c>
    </row>
    <row r="11" spans="1:24">
      <c r="A11" s="1" t="s">
        <v>16</v>
      </c>
      <c r="B11" s="1" t="s">
        <v>4</v>
      </c>
      <c r="C11" s="1" t="s">
        <v>117</v>
      </c>
      <c r="D11" s="1" t="s">
        <v>24</v>
      </c>
      <c r="E11" s="4">
        <v>251</v>
      </c>
      <c r="F11" s="2">
        <v>3.1</v>
      </c>
      <c r="G11" s="5">
        <v>0.56299999999999994</v>
      </c>
      <c r="H11" s="2">
        <v>5</v>
      </c>
      <c r="I11" s="2">
        <v>36.4</v>
      </c>
      <c r="J11" s="4">
        <v>1758</v>
      </c>
      <c r="K11" s="6">
        <f t="shared" si="0"/>
        <v>74.39127011806174</v>
      </c>
      <c r="L11" s="6">
        <f t="shared" si="1"/>
        <v>128.9098113965739</v>
      </c>
      <c r="M11" s="6">
        <f t="shared" si="2"/>
        <v>140.31071779694867</v>
      </c>
      <c r="N11" s="6">
        <f t="shared" si="3"/>
        <v>71.234690313135332</v>
      </c>
      <c r="O11" s="6">
        <f t="shared" si="4"/>
        <v>83.664572611518565</v>
      </c>
      <c r="P11" s="6">
        <f t="shared" si="5"/>
        <v>106.56018614782585</v>
      </c>
      <c r="Q11" s="3">
        <f t="shared" si="6"/>
        <v>104.65673374182587</v>
      </c>
      <c r="R11" s="6">
        <f t="shared" si="7"/>
        <v>59.884160225597114</v>
      </c>
    </row>
    <row r="12" spans="1:24">
      <c r="A12" s="1" t="s">
        <v>17</v>
      </c>
      <c r="B12" s="1" t="s">
        <v>13</v>
      </c>
      <c r="C12" s="1" t="s">
        <v>53</v>
      </c>
      <c r="D12" s="1" t="s">
        <v>54</v>
      </c>
      <c r="E12" s="4">
        <v>16834</v>
      </c>
      <c r="F12" s="2">
        <v>3.9</v>
      </c>
      <c r="G12" s="5">
        <v>0.35699999999999998</v>
      </c>
      <c r="H12" s="2">
        <v>3.6</v>
      </c>
      <c r="I12" s="2">
        <v>34.299999999999997</v>
      </c>
      <c r="J12" s="4">
        <v>1183</v>
      </c>
      <c r="K12" s="6">
        <f t="shared" si="0"/>
        <v>131.01424576540873</v>
      </c>
      <c r="L12" s="6">
        <f t="shared" si="1"/>
        <v>105.24453843083536</v>
      </c>
      <c r="M12" s="6">
        <f t="shared" si="2"/>
        <v>95.908803915782727</v>
      </c>
      <c r="N12" s="6">
        <f t="shared" si="3"/>
        <v>95.771573552915001</v>
      </c>
      <c r="O12" s="6">
        <f t="shared" si="4"/>
        <v>88.713971985594668</v>
      </c>
      <c r="P12" s="6">
        <f t="shared" si="5"/>
        <v>100.91091591788926</v>
      </c>
      <c r="Q12" s="3">
        <f t="shared" si="6"/>
        <v>103.97762160553636</v>
      </c>
      <c r="R12" s="6">
        <f t="shared" si="7"/>
        <v>58.45454220062075</v>
      </c>
    </row>
    <row r="13" spans="1:24">
      <c r="A13" s="1" t="s">
        <v>16</v>
      </c>
      <c r="B13" s="1" t="s">
        <v>5</v>
      </c>
      <c r="C13" s="1" t="s">
        <v>66</v>
      </c>
      <c r="D13" s="1" t="s">
        <v>67</v>
      </c>
      <c r="E13" s="4">
        <v>7275</v>
      </c>
      <c r="F13" s="2">
        <v>4.2</v>
      </c>
      <c r="G13" s="5">
        <v>0.27700000000000002</v>
      </c>
      <c r="H13" s="2">
        <v>2.8</v>
      </c>
      <c r="I13" s="2">
        <v>33.1</v>
      </c>
      <c r="J13" s="4">
        <v>1264</v>
      </c>
      <c r="K13" s="6">
        <f t="shared" si="0"/>
        <v>119.71905143100362</v>
      </c>
      <c r="L13" s="6">
        <f t="shared" si="1"/>
        <v>98.473847153548959</v>
      </c>
      <c r="M13" s="6">
        <f t="shared" si="2"/>
        <v>76.818929294718785</v>
      </c>
      <c r="N13" s="6">
        <f t="shared" si="3"/>
        <v>119.31538768987836</v>
      </c>
      <c r="O13" s="6">
        <f t="shared" si="4"/>
        <v>91.882787889508734</v>
      </c>
      <c r="P13" s="6">
        <f t="shared" si="5"/>
        <v>101.85541556128294</v>
      </c>
      <c r="Q13" s="3">
        <f t="shared" si="6"/>
        <v>103.73903960332466</v>
      </c>
      <c r="R13" s="6">
        <f t="shared" si="7"/>
        <v>57.952296529294109</v>
      </c>
    </row>
    <row r="14" spans="1:24">
      <c r="A14" s="1" t="s">
        <v>17</v>
      </c>
      <c r="B14" s="1" t="s">
        <v>11</v>
      </c>
      <c r="C14" s="1" t="s">
        <v>45</v>
      </c>
      <c r="D14" s="1" t="s">
        <v>46</v>
      </c>
      <c r="E14" s="4">
        <v>7520</v>
      </c>
      <c r="F14" s="2">
        <v>3.7</v>
      </c>
      <c r="G14" s="5">
        <v>0.42499999999999999</v>
      </c>
      <c r="H14" s="2">
        <v>4</v>
      </c>
      <c r="I14" s="2">
        <v>34</v>
      </c>
      <c r="J14" s="4">
        <v>1099</v>
      </c>
      <c r="K14" s="6">
        <f t="shared" si="0"/>
        <v>120.16498986284432</v>
      </c>
      <c r="L14" s="6">
        <f t="shared" si="1"/>
        <v>110.30301802879266</v>
      </c>
      <c r="M14" s="6">
        <f t="shared" si="2"/>
        <v>111.27030181550153</v>
      </c>
      <c r="N14" s="6">
        <f t="shared" si="3"/>
        <v>87.184214816709044</v>
      </c>
      <c r="O14" s="6">
        <f t="shared" si="4"/>
        <v>89.485505402963852</v>
      </c>
      <c r="P14" s="6">
        <f t="shared" si="5"/>
        <v>99.860522569498514</v>
      </c>
      <c r="Q14" s="3">
        <f t="shared" si="6"/>
        <v>102.58418882832326</v>
      </c>
      <c r="R14" s="6">
        <f t="shared" si="7"/>
        <v>55.521187739042617</v>
      </c>
    </row>
    <row r="15" spans="1:24">
      <c r="A15" s="1" t="s">
        <v>17</v>
      </c>
      <c r="B15" s="1" t="s">
        <v>10</v>
      </c>
      <c r="C15" s="1" t="s">
        <v>57</v>
      </c>
      <c r="D15" s="1" t="s">
        <v>58</v>
      </c>
      <c r="E15" s="4">
        <v>6986</v>
      </c>
      <c r="F15" s="2">
        <v>3.7</v>
      </c>
      <c r="G15" s="5">
        <v>0.25900000000000001</v>
      </c>
      <c r="H15" s="2">
        <v>4</v>
      </c>
      <c r="I15" s="2">
        <v>23.8</v>
      </c>
      <c r="J15" s="4">
        <v>815</v>
      </c>
      <c r="K15" s="6">
        <f t="shared" si="0"/>
        <v>119.17330436517946</v>
      </c>
      <c r="L15" s="6">
        <f t="shared" si="1"/>
        <v>110.30301802879266</v>
      </c>
      <c r="M15" s="6">
        <f t="shared" si="2"/>
        <v>72.359022165035896</v>
      </c>
      <c r="N15" s="6">
        <f t="shared" si="3"/>
        <v>87.184214816709044</v>
      </c>
      <c r="O15" s="6">
        <f t="shared" si="4"/>
        <v>127.05635993142376</v>
      </c>
      <c r="P15" s="6">
        <f t="shared" si="5"/>
        <v>95.596823639569351</v>
      </c>
      <c r="Q15" s="3">
        <f t="shared" si="6"/>
        <v>101.54799026305749</v>
      </c>
      <c r="R15" s="6">
        <f t="shared" si="7"/>
        <v>53.339857046806138</v>
      </c>
    </row>
    <row r="16" spans="1:24">
      <c r="A16" s="1" t="s">
        <v>15</v>
      </c>
      <c r="B16" s="1" t="s">
        <v>9</v>
      </c>
      <c r="C16" s="1" t="s">
        <v>115</v>
      </c>
      <c r="D16" s="1" t="s">
        <v>63</v>
      </c>
      <c r="E16" s="4">
        <v>3354</v>
      </c>
      <c r="F16" s="2">
        <v>4.4000000000000004</v>
      </c>
      <c r="G16" s="5">
        <v>0.39600000000000002</v>
      </c>
      <c r="H16" s="2">
        <v>3</v>
      </c>
      <c r="I16" s="2">
        <v>34</v>
      </c>
      <c r="J16" s="4">
        <v>1171</v>
      </c>
      <c r="K16" s="6">
        <f t="shared" si="0"/>
        <v>109.2944892625482</v>
      </c>
      <c r="L16" s="6">
        <f t="shared" si="1"/>
        <v>94.425745727875665</v>
      </c>
      <c r="M16" s="6">
        <f t="shared" si="2"/>
        <v>104.81070402510106</v>
      </c>
      <c r="N16" s="6">
        <f t="shared" si="3"/>
        <v>112.40000195315947</v>
      </c>
      <c r="O16" s="6">
        <f t="shared" si="4"/>
        <v>89.485505402963852</v>
      </c>
      <c r="P16" s="6">
        <f t="shared" si="5"/>
        <v>100.7655138442278</v>
      </c>
      <c r="Q16" s="3">
        <f t="shared" si="6"/>
        <v>101.38218930539813</v>
      </c>
      <c r="R16" s="6">
        <f t="shared" si="7"/>
        <v>52.990824795780206</v>
      </c>
    </row>
    <row r="17" spans="1:18">
      <c r="A17" s="1" t="s">
        <v>16</v>
      </c>
      <c r="B17" s="1" t="s">
        <v>5</v>
      </c>
      <c r="C17" s="1" t="s">
        <v>83</v>
      </c>
      <c r="D17" s="1" t="s">
        <v>84</v>
      </c>
      <c r="E17" s="4">
        <v>11544</v>
      </c>
      <c r="F17" s="2">
        <v>4.2</v>
      </c>
      <c r="G17" s="5">
        <v>0.23300000000000001</v>
      </c>
      <c r="H17" s="2">
        <v>3.4</v>
      </c>
      <c r="I17" s="2">
        <v>31.1</v>
      </c>
      <c r="J17" s="4">
        <v>1159</v>
      </c>
      <c r="K17" s="6">
        <f t="shared" si="0"/>
        <v>125.93539007794503</v>
      </c>
      <c r="L17" s="6">
        <f t="shared" si="1"/>
        <v>98.473847153548959</v>
      </c>
      <c r="M17" s="6">
        <f t="shared" si="2"/>
        <v>65.803061557188528</v>
      </c>
      <c r="N17" s="6">
        <f t="shared" si="3"/>
        <v>100.73617776093712</v>
      </c>
      <c r="O17" s="6">
        <f t="shared" si="4"/>
        <v>97.699096146507955</v>
      </c>
      <c r="P17" s="6">
        <f t="shared" si="5"/>
        <v>100.61861404045361</v>
      </c>
      <c r="Q17" s="3">
        <f t="shared" si="6"/>
        <v>101.06448762911373</v>
      </c>
      <c r="R17" s="6">
        <f t="shared" si="7"/>
        <v>52.322022077185061</v>
      </c>
    </row>
    <row r="18" spans="1:18">
      <c r="A18" s="1" t="s">
        <v>18</v>
      </c>
      <c r="B18" s="1" t="s">
        <v>14</v>
      </c>
      <c r="C18" s="1" t="s">
        <v>59</v>
      </c>
      <c r="D18" s="1" t="s">
        <v>60</v>
      </c>
      <c r="E18" s="4">
        <v>5026</v>
      </c>
      <c r="F18" s="2">
        <v>3.9</v>
      </c>
      <c r="G18" s="5">
        <v>0.34499999999999997</v>
      </c>
      <c r="H18" s="2">
        <v>3.7</v>
      </c>
      <c r="I18" s="2">
        <v>30.9</v>
      </c>
      <c r="J18" s="4">
        <v>1032</v>
      </c>
      <c r="K18" s="6">
        <f t="shared" si="0"/>
        <v>114.74003283389658</v>
      </c>
      <c r="L18" s="6">
        <f t="shared" si="1"/>
        <v>105.24453843083536</v>
      </c>
      <c r="M18" s="6">
        <f t="shared" si="2"/>
        <v>93.118226835578255</v>
      </c>
      <c r="N18" s="6">
        <f t="shared" si="3"/>
        <v>93.469215127266878</v>
      </c>
      <c r="O18" s="6">
        <f t="shared" si="4"/>
        <v>98.321488264611943</v>
      </c>
      <c r="P18" s="6">
        <f t="shared" si="5"/>
        <v>98.963452086262393</v>
      </c>
      <c r="Q18" s="3">
        <f t="shared" si="6"/>
        <v>100.62642891910271</v>
      </c>
      <c r="R18" s="6">
        <f t="shared" si="7"/>
        <v>51.39985238772649</v>
      </c>
    </row>
    <row r="19" spans="1:18">
      <c r="A19" s="1" t="s">
        <v>17</v>
      </c>
      <c r="B19" s="1" t="s">
        <v>13</v>
      </c>
      <c r="C19" s="1" t="s">
        <v>64</v>
      </c>
      <c r="D19" s="1" t="s">
        <v>65</v>
      </c>
      <c r="E19" s="4">
        <v>5588</v>
      </c>
      <c r="F19" s="2">
        <v>4</v>
      </c>
      <c r="G19" s="5">
        <v>0.32100000000000001</v>
      </c>
      <c r="H19" s="2">
        <v>3.6</v>
      </c>
      <c r="I19" s="2">
        <v>33.700000000000003</v>
      </c>
      <c r="J19" s="4">
        <v>1183</v>
      </c>
      <c r="K19" s="6">
        <f t="shared" si="0"/>
        <v>116.16711070691126</v>
      </c>
      <c r="L19" s="6">
        <f t="shared" si="1"/>
        <v>102.88608934673945</v>
      </c>
      <c r="M19" s="6">
        <f t="shared" si="2"/>
        <v>87.461592633725672</v>
      </c>
      <c r="N19" s="6">
        <f t="shared" si="3"/>
        <v>95.771573552915001</v>
      </c>
      <c r="O19" s="6">
        <f t="shared" si="4"/>
        <v>90.270577363045732</v>
      </c>
      <c r="P19" s="6">
        <f t="shared" si="5"/>
        <v>100.91091591788926</v>
      </c>
      <c r="Q19" s="3">
        <f t="shared" si="6"/>
        <v>100.59782128375933</v>
      </c>
      <c r="R19" s="6">
        <f t="shared" si="7"/>
        <v>51.339629651372086</v>
      </c>
    </row>
    <row r="20" spans="1:18">
      <c r="A20" s="1" t="s">
        <v>16</v>
      </c>
      <c r="B20" s="1" t="s">
        <v>4</v>
      </c>
      <c r="C20" s="1" t="s">
        <v>77</v>
      </c>
      <c r="D20" s="1" t="s">
        <v>78</v>
      </c>
      <c r="E20" s="4">
        <v>1669</v>
      </c>
      <c r="F20" s="2">
        <v>4.2</v>
      </c>
      <c r="G20" s="5">
        <v>0.217</v>
      </c>
      <c r="H20" s="2">
        <v>3</v>
      </c>
      <c r="I20" s="2">
        <v>24.2</v>
      </c>
      <c r="J20" s="4">
        <v>953</v>
      </c>
      <c r="K20" s="6">
        <f t="shared" si="0"/>
        <v>99.898005982918704</v>
      </c>
      <c r="L20" s="6">
        <f t="shared" si="1"/>
        <v>98.473847153548959</v>
      </c>
      <c r="M20" s="6">
        <f t="shared" si="2"/>
        <v>61.699553044630917</v>
      </c>
      <c r="N20" s="6">
        <f t="shared" si="3"/>
        <v>112.40000195315947</v>
      </c>
      <c r="O20" s="6">
        <f t="shared" si="4"/>
        <v>124.99820012738329</v>
      </c>
      <c r="P20" s="6">
        <f t="shared" si="5"/>
        <v>97.82768812420305</v>
      </c>
      <c r="Q20" s="3">
        <f t="shared" si="6"/>
        <v>100.29328630184771</v>
      </c>
      <c r="R20" s="6">
        <f t="shared" si="7"/>
        <v>50.698544510771548</v>
      </c>
    </row>
    <row r="21" spans="1:18">
      <c r="A21" s="1" t="s">
        <v>17</v>
      </c>
      <c r="B21" s="1" t="s">
        <v>13</v>
      </c>
      <c r="C21" s="1" t="s">
        <v>49</v>
      </c>
      <c r="D21" s="1" t="s">
        <v>50</v>
      </c>
      <c r="E21" s="4">
        <v>1631</v>
      </c>
      <c r="F21" s="2">
        <v>3.9</v>
      </c>
      <c r="G21" s="5">
        <v>0.434</v>
      </c>
      <c r="H21" s="2">
        <v>3.4</v>
      </c>
      <c r="I21" s="2">
        <v>34.9</v>
      </c>
      <c r="J21" s="4">
        <v>1124</v>
      </c>
      <c r="K21" s="6">
        <f t="shared" si="0"/>
        <v>99.587926566154593</v>
      </c>
      <c r="L21" s="6">
        <f t="shared" si="1"/>
        <v>105.24453843083536</v>
      </c>
      <c r="M21" s="6">
        <f t="shared" si="2"/>
        <v>113.24829620257377</v>
      </c>
      <c r="N21" s="6">
        <f t="shared" si="3"/>
        <v>100.73617776093712</v>
      </c>
      <c r="O21" s="6">
        <f t="shared" si="4"/>
        <v>87.210143604560855</v>
      </c>
      <c r="P21" s="6">
        <f t="shared" si="5"/>
        <v>100.18130524603079</v>
      </c>
      <c r="Q21" s="3">
        <f t="shared" si="6"/>
        <v>100.16150608670448</v>
      </c>
      <c r="R21" s="6">
        <f t="shared" si="7"/>
        <v>50.421130279988724</v>
      </c>
    </row>
    <row r="22" spans="1:18">
      <c r="A22" s="1" t="s">
        <v>15</v>
      </c>
      <c r="B22" s="1" t="s">
        <v>8</v>
      </c>
      <c r="C22" s="1" t="s">
        <v>55</v>
      </c>
      <c r="D22" s="1" t="s">
        <v>56</v>
      </c>
      <c r="E22" s="4">
        <v>2271</v>
      </c>
      <c r="F22" s="2">
        <v>4.2</v>
      </c>
      <c r="G22" s="5">
        <v>0.45700000000000002</v>
      </c>
      <c r="H22" s="2">
        <v>4.0999999999999996</v>
      </c>
      <c r="I22" s="2">
        <v>30.1</v>
      </c>
      <c r="J22" s="4">
        <v>1083</v>
      </c>
      <c r="K22" s="6">
        <f t="shared" si="0"/>
        <v>104.04466789448078</v>
      </c>
      <c r="L22" s="6">
        <f t="shared" si="1"/>
        <v>98.473847153548959</v>
      </c>
      <c r="M22" s="6">
        <f t="shared" si="2"/>
        <v>118.24730813618748</v>
      </c>
      <c r="N22" s="6">
        <f t="shared" si="3"/>
        <v>85.273653091629001</v>
      </c>
      <c r="O22" s="6">
        <f t="shared" si="4"/>
        <v>100.89243649780923</v>
      </c>
      <c r="P22" s="6">
        <f t="shared" si="5"/>
        <v>99.651369100964729</v>
      </c>
      <c r="Q22" s="3">
        <f t="shared" si="6"/>
        <v>99.838257503685711</v>
      </c>
      <c r="R22" s="6">
        <f t="shared" si="7"/>
        <v>49.74065061229112</v>
      </c>
    </row>
    <row r="23" spans="1:18">
      <c r="A23" s="1" t="s">
        <v>17</v>
      </c>
      <c r="B23" s="1" t="s">
        <v>13</v>
      </c>
      <c r="C23" s="1" t="s">
        <v>113</v>
      </c>
      <c r="D23" s="1" t="s">
        <v>27</v>
      </c>
      <c r="E23" s="4">
        <v>240</v>
      </c>
      <c r="F23" s="2">
        <v>3.1</v>
      </c>
      <c r="G23" s="5">
        <v>0.46600000000000003</v>
      </c>
      <c r="H23" s="2">
        <v>3.8</v>
      </c>
      <c r="I23" s="2">
        <v>36.9</v>
      </c>
      <c r="J23" s="4">
        <v>1176</v>
      </c>
      <c r="K23" s="6">
        <f t="shared" si="0"/>
        <v>73.787922014219703</v>
      </c>
      <c r="L23" s="6">
        <f t="shared" si="1"/>
        <v>128.9098113965739</v>
      </c>
      <c r="M23" s="6">
        <f t="shared" si="2"/>
        <v>120.18199344018453</v>
      </c>
      <c r="N23" s="6">
        <f t="shared" si="3"/>
        <v>91.275446903245793</v>
      </c>
      <c r="O23" s="6">
        <f t="shared" si="4"/>
        <v>82.545928084550908</v>
      </c>
      <c r="P23" s="6">
        <f t="shared" si="5"/>
        <v>100.82627830139234</v>
      </c>
      <c r="Q23" s="3">
        <f t="shared" si="6"/>
        <v>99.782093335708865</v>
      </c>
      <c r="R23" s="6">
        <f t="shared" si="7"/>
        <v>49.622417845407881</v>
      </c>
    </row>
    <row r="24" spans="1:18">
      <c r="A24" s="1" t="s">
        <v>17</v>
      </c>
      <c r="B24" s="1" t="s">
        <v>11</v>
      </c>
      <c r="C24" s="1" t="s">
        <v>68</v>
      </c>
      <c r="D24" s="1" t="s">
        <v>69</v>
      </c>
      <c r="E24" s="4">
        <v>5129</v>
      </c>
      <c r="F24" s="2">
        <v>4</v>
      </c>
      <c r="G24" s="5">
        <v>0.33400000000000002</v>
      </c>
      <c r="H24" s="2">
        <v>4</v>
      </c>
      <c r="I24" s="2">
        <v>31.7</v>
      </c>
      <c r="J24" s="4">
        <v>1113</v>
      </c>
      <c r="K24" s="6">
        <f t="shared" si="0"/>
        <v>115.0131545769911</v>
      </c>
      <c r="L24" s="6">
        <f t="shared" si="1"/>
        <v>102.88608934673945</v>
      </c>
      <c r="M24" s="6">
        <f t="shared" si="2"/>
        <v>90.538238880489558</v>
      </c>
      <c r="N24" s="6">
        <f t="shared" si="3"/>
        <v>87.184214816709044</v>
      </c>
      <c r="O24" s="6">
        <f t="shared" si="4"/>
        <v>95.878320620704685</v>
      </c>
      <c r="P24" s="6">
        <f t="shared" si="5"/>
        <v>100.04104898661259</v>
      </c>
      <c r="Q24" s="3">
        <f t="shared" si="6"/>
        <v>99.694674445216677</v>
      </c>
      <c r="R24" s="6">
        <f t="shared" si="7"/>
        <v>49.438389884644437</v>
      </c>
    </row>
    <row r="25" spans="1:18">
      <c r="A25" s="1" t="s">
        <v>18</v>
      </c>
      <c r="B25" s="1" t="s">
        <v>3</v>
      </c>
      <c r="C25" s="1" t="s">
        <v>47</v>
      </c>
      <c r="D25" s="1" t="s">
        <v>48</v>
      </c>
      <c r="E25" s="4">
        <v>1698</v>
      </c>
      <c r="F25" s="2">
        <v>3.7</v>
      </c>
      <c r="G25" s="5">
        <v>0.36599999999999999</v>
      </c>
      <c r="H25" s="2">
        <v>3.5</v>
      </c>
      <c r="I25" s="2">
        <v>35</v>
      </c>
      <c r="J25" s="4">
        <v>1097</v>
      </c>
      <c r="K25" s="6">
        <f t="shared" si="0"/>
        <v>100.12993212618427</v>
      </c>
      <c r="L25" s="6">
        <f t="shared" si="1"/>
        <v>110.30301802879266</v>
      </c>
      <c r="M25" s="6">
        <f t="shared" si="2"/>
        <v>97.985589764180361</v>
      </c>
      <c r="N25" s="6">
        <f t="shared" si="3"/>
        <v>98.190832639964626</v>
      </c>
      <c r="O25" s="6">
        <f t="shared" si="4"/>
        <v>86.964448688140649</v>
      </c>
      <c r="P25" s="6">
        <f t="shared" si="5"/>
        <v>99.834545519472371</v>
      </c>
      <c r="Q25" s="3">
        <f t="shared" si="6"/>
        <v>99.133679448899599</v>
      </c>
      <c r="R25" s="6">
        <f t="shared" si="7"/>
        <v>48.257423567301913</v>
      </c>
    </row>
    <row r="26" spans="1:18">
      <c r="A26" s="1" t="s">
        <v>16</v>
      </c>
      <c r="B26" s="1" t="s">
        <v>4</v>
      </c>
      <c r="C26" s="1" t="s">
        <v>43</v>
      </c>
      <c r="D26" s="1" t="s">
        <v>44</v>
      </c>
      <c r="E26" s="4">
        <v>799</v>
      </c>
      <c r="F26" s="2">
        <v>3.7</v>
      </c>
      <c r="G26" s="5">
        <v>0.29099999999999998</v>
      </c>
      <c r="H26" s="2">
        <v>3.3</v>
      </c>
      <c r="I26" s="2">
        <v>34.799999999999997</v>
      </c>
      <c r="J26" s="4">
        <v>1280</v>
      </c>
      <c r="K26" s="6">
        <f t="shared" si="0"/>
        <v>89.980625098062305</v>
      </c>
      <c r="L26" s="6">
        <f t="shared" si="1"/>
        <v>110.30301802879266</v>
      </c>
      <c r="M26" s="6">
        <f t="shared" si="2"/>
        <v>80.244497232708724</v>
      </c>
      <c r="N26" s="6">
        <f t="shared" si="3"/>
        <v>103.41778811085811</v>
      </c>
      <c r="O26" s="6">
        <f t="shared" si="4"/>
        <v>87.457230838717408</v>
      </c>
      <c r="P26" s="6">
        <f t="shared" si="5"/>
        <v>102.03480656208963</v>
      </c>
      <c r="Q26" s="3">
        <f t="shared" si="6"/>
        <v>98.761318064450805</v>
      </c>
      <c r="R26" s="6">
        <f t="shared" si="7"/>
        <v>47.4735551624142</v>
      </c>
    </row>
    <row r="27" spans="1:18">
      <c r="A27" s="1" t="s">
        <v>18</v>
      </c>
      <c r="B27" s="1" t="s">
        <v>14</v>
      </c>
      <c r="C27" s="1" t="s">
        <v>81</v>
      </c>
      <c r="D27" s="1" t="s">
        <v>82</v>
      </c>
      <c r="E27" s="4">
        <v>6831</v>
      </c>
      <c r="F27" s="2">
        <v>4.3</v>
      </c>
      <c r="G27" s="5">
        <v>0.31900000000000001</v>
      </c>
      <c r="H27" s="2">
        <v>3.9</v>
      </c>
      <c r="I27" s="2">
        <v>30.2</v>
      </c>
      <c r="J27" s="4">
        <v>998</v>
      </c>
      <c r="K27" s="6">
        <f t="shared" si="0"/>
        <v>118.87122556717902</v>
      </c>
      <c r="L27" s="6">
        <f t="shared" si="1"/>
        <v>96.407166012402726</v>
      </c>
      <c r="M27" s="6">
        <f t="shared" si="2"/>
        <v>86.985576778966447</v>
      </c>
      <c r="N27" s="6">
        <f t="shared" si="3"/>
        <v>89.182731165106006</v>
      </c>
      <c r="O27" s="6">
        <f t="shared" si="4"/>
        <v>100.56373841560382</v>
      </c>
      <c r="P27" s="6">
        <f t="shared" si="5"/>
        <v>98.485685751514239</v>
      </c>
      <c r="Q27" s="3">
        <f t="shared" si="6"/>
        <v>98.34097771511226</v>
      </c>
      <c r="R27" s="6">
        <f t="shared" si="7"/>
        <v>46.588684891471111</v>
      </c>
    </row>
    <row r="28" spans="1:18">
      <c r="A28" s="1" t="s">
        <v>15</v>
      </c>
      <c r="B28" s="1" t="s">
        <v>9</v>
      </c>
      <c r="C28" s="1" t="s">
        <v>61</v>
      </c>
      <c r="D28" s="1" t="s">
        <v>62</v>
      </c>
      <c r="E28" s="4">
        <v>765</v>
      </c>
      <c r="F28" s="2">
        <v>4.4000000000000004</v>
      </c>
      <c r="G28" s="5">
        <v>0.46600000000000003</v>
      </c>
      <c r="H28" s="2">
        <v>3.3</v>
      </c>
      <c r="I28" s="2">
        <v>33.6</v>
      </c>
      <c r="J28" s="4">
        <v>1114</v>
      </c>
      <c r="K28" s="6">
        <f t="shared" si="0"/>
        <v>89.39516853114209</v>
      </c>
      <c r="L28" s="6">
        <f t="shared" si="1"/>
        <v>94.425745727875665</v>
      </c>
      <c r="M28" s="6">
        <f t="shared" si="2"/>
        <v>120.18199344018453</v>
      </c>
      <c r="N28" s="6">
        <f t="shared" si="3"/>
        <v>103.41778811085811</v>
      </c>
      <c r="O28" s="6">
        <f t="shared" si="4"/>
        <v>90.535338358407714</v>
      </c>
      <c r="P28" s="6">
        <f t="shared" si="5"/>
        <v>100.05385670774396</v>
      </c>
      <c r="Q28" s="3">
        <f t="shared" si="6"/>
        <v>97.830009318813737</v>
      </c>
      <c r="R28" s="6">
        <f t="shared" si="7"/>
        <v>45.513030974383383</v>
      </c>
    </row>
    <row r="29" spans="1:18">
      <c r="A29" s="1" t="s">
        <v>16</v>
      </c>
      <c r="B29" s="1" t="s">
        <v>4</v>
      </c>
      <c r="C29" s="1" t="s">
        <v>85</v>
      </c>
      <c r="D29" s="1" t="s">
        <v>86</v>
      </c>
      <c r="E29" s="4">
        <v>3216</v>
      </c>
      <c r="F29" s="2">
        <v>3.7</v>
      </c>
      <c r="G29" s="5">
        <v>0.17899999999999999</v>
      </c>
      <c r="H29" s="2">
        <v>4.2</v>
      </c>
      <c r="I29" s="2">
        <v>23.9</v>
      </c>
      <c r="J29" s="4">
        <v>839</v>
      </c>
      <c r="K29" s="6">
        <f t="shared" si="0"/>
        <v>108.72882116894776</v>
      </c>
      <c r="L29" s="6">
        <f t="shared" si="1"/>
        <v>110.30301802879266</v>
      </c>
      <c r="M29" s="6">
        <f t="shared" si="2"/>
        <v>51.733379025591901</v>
      </c>
      <c r="N29" s="6">
        <f t="shared" si="3"/>
        <v>83.445343277933262</v>
      </c>
      <c r="O29" s="6">
        <f t="shared" si="4"/>
        <v>126.53549101903481</v>
      </c>
      <c r="P29" s="6">
        <f t="shared" si="5"/>
        <v>96.010726349645651</v>
      </c>
      <c r="Q29" s="3">
        <f t="shared" si="6"/>
        <v>97.747979397855104</v>
      </c>
      <c r="R29" s="6">
        <f t="shared" si="7"/>
        <v>45.340347484686689</v>
      </c>
    </row>
    <row r="30" spans="1:18">
      <c r="A30" s="1" t="s">
        <v>18</v>
      </c>
      <c r="B30" s="1" t="s">
        <v>1</v>
      </c>
      <c r="C30" s="1" t="s">
        <v>101</v>
      </c>
      <c r="D30" s="1" t="s">
        <v>102</v>
      </c>
      <c r="E30" s="4">
        <v>4824</v>
      </c>
      <c r="F30" s="2">
        <v>4.2</v>
      </c>
      <c r="G30" s="5">
        <v>0.20599999999999999</v>
      </c>
      <c r="H30" s="2">
        <v>4</v>
      </c>
      <c r="I30" s="2">
        <v>22.7</v>
      </c>
      <c r="J30" s="4">
        <v>756</v>
      </c>
      <c r="K30" s="6">
        <f t="shared" si="0"/>
        <v>114.18775181463398</v>
      </c>
      <c r="L30" s="6">
        <f t="shared" si="1"/>
        <v>98.473847153548959</v>
      </c>
      <c r="M30" s="6">
        <f t="shared" si="2"/>
        <v>58.846975094486538</v>
      </c>
      <c r="N30" s="6">
        <f t="shared" si="3"/>
        <v>87.184214816709044</v>
      </c>
      <c r="O30" s="6">
        <f t="shared" si="4"/>
        <v>133.08240779497953</v>
      </c>
      <c r="P30" s="6">
        <f t="shared" si="5"/>
        <v>94.525126225058372</v>
      </c>
      <c r="Q30" s="3">
        <f t="shared" si="6"/>
        <v>97.208055772263478</v>
      </c>
      <c r="R30" s="6">
        <f t="shared" si="7"/>
        <v>44.203739101461871</v>
      </c>
    </row>
    <row r="31" spans="1:18">
      <c r="A31" s="1" t="s">
        <v>18</v>
      </c>
      <c r="B31" s="1" t="s">
        <v>1</v>
      </c>
      <c r="C31" s="1" t="s">
        <v>80</v>
      </c>
      <c r="D31" s="1" t="s">
        <v>79</v>
      </c>
      <c r="E31" s="4">
        <v>2132</v>
      </c>
      <c r="F31" s="2">
        <v>4</v>
      </c>
      <c r="G31" s="5">
        <v>0.28799999999999998</v>
      </c>
      <c r="H31" s="2">
        <v>4.3</v>
      </c>
      <c r="I31" s="2">
        <v>27.1</v>
      </c>
      <c r="J31" s="4">
        <v>970</v>
      </c>
      <c r="K31" s="6">
        <f t="shared" si="0"/>
        <v>103.19432411598272</v>
      </c>
      <c r="L31" s="6">
        <f t="shared" si="1"/>
        <v>102.88608934673945</v>
      </c>
      <c r="M31" s="6">
        <f t="shared" si="2"/>
        <v>79.51358475715368</v>
      </c>
      <c r="N31" s="6">
        <f t="shared" si="3"/>
        <v>81.694066951742073</v>
      </c>
      <c r="O31" s="6">
        <f t="shared" si="4"/>
        <v>111.86128806988948</v>
      </c>
      <c r="P31" s="6">
        <f t="shared" si="5"/>
        <v>98.079846269774379</v>
      </c>
      <c r="Q31" s="3">
        <f t="shared" si="6"/>
        <v>97.012373253523535</v>
      </c>
      <c r="R31" s="6">
        <f t="shared" si="7"/>
        <v>43.791802337245166</v>
      </c>
    </row>
    <row r="32" spans="1:18">
      <c r="A32" s="1" t="s">
        <v>16</v>
      </c>
      <c r="B32" s="1" t="s">
        <v>4</v>
      </c>
      <c r="C32" s="1" t="s">
        <v>89</v>
      </c>
      <c r="D32" s="1" t="s">
        <v>90</v>
      </c>
      <c r="E32" s="4">
        <v>1950</v>
      </c>
      <c r="F32" s="2">
        <v>4.2</v>
      </c>
      <c r="G32" s="5">
        <v>0.222</v>
      </c>
      <c r="H32" s="2">
        <v>3.4</v>
      </c>
      <c r="I32" s="2">
        <v>28.9</v>
      </c>
      <c r="J32" s="4">
        <v>1018</v>
      </c>
      <c r="K32" s="6">
        <f t="shared" si="0"/>
        <v>101.99297149471883</v>
      </c>
      <c r="L32" s="6">
        <f t="shared" si="1"/>
        <v>98.473847153548959</v>
      </c>
      <c r="M32" s="6">
        <f t="shared" si="2"/>
        <v>62.987666386772574</v>
      </c>
      <c r="N32" s="6">
        <f t="shared" si="3"/>
        <v>100.73617776093712</v>
      </c>
      <c r="O32" s="6">
        <f t="shared" si="4"/>
        <v>105.01127379912202</v>
      </c>
      <c r="P32" s="6">
        <f t="shared" si="5"/>
        <v>98.768659251772405</v>
      </c>
      <c r="Q32" s="3">
        <f t="shared" si="6"/>
        <v>96.457789527044497</v>
      </c>
      <c r="R32" s="6">
        <f t="shared" si="7"/>
        <v>42.62433256404266</v>
      </c>
    </row>
    <row r="33" spans="1:18">
      <c r="A33" s="1" t="s">
        <v>16</v>
      </c>
      <c r="B33" s="1" t="s">
        <v>4</v>
      </c>
      <c r="C33" s="1" t="s">
        <v>98</v>
      </c>
      <c r="D33" s="1" t="s">
        <v>99</v>
      </c>
      <c r="E33" s="4">
        <v>1806</v>
      </c>
      <c r="F33" s="2">
        <v>4.0999999999999996</v>
      </c>
      <c r="G33" s="5">
        <v>0.20799999999999999</v>
      </c>
      <c r="H33" s="2">
        <v>3.9</v>
      </c>
      <c r="I33" s="2">
        <v>25.1</v>
      </c>
      <c r="J33" s="4">
        <v>925</v>
      </c>
      <c r="K33" s="6">
        <f t="shared" si="0"/>
        <v>100.96012944200206</v>
      </c>
      <c r="L33" s="6">
        <f t="shared" si="1"/>
        <v>100.63143551103876</v>
      </c>
      <c r="M33" s="6">
        <f t="shared" si="2"/>
        <v>59.367555833379065</v>
      </c>
      <c r="N33" s="6">
        <f t="shared" si="3"/>
        <v>89.182731165106006</v>
      </c>
      <c r="O33" s="6">
        <f t="shared" si="4"/>
        <v>120.60259383761597</v>
      </c>
      <c r="P33" s="6">
        <f t="shared" si="5"/>
        <v>97.402396649128605</v>
      </c>
      <c r="Q33" s="3">
        <f t="shared" si="6"/>
        <v>96.306314531323551</v>
      </c>
      <c r="R33" s="6">
        <f t="shared" si="7"/>
        <v>42.305458297711532</v>
      </c>
    </row>
    <row r="34" spans="1:18">
      <c r="A34" s="1" t="s">
        <v>17</v>
      </c>
      <c r="B34" s="1" t="s">
        <v>11</v>
      </c>
      <c r="C34" s="1" t="s">
        <v>70</v>
      </c>
      <c r="D34" s="1" t="s">
        <v>71</v>
      </c>
      <c r="E34" s="4">
        <v>1701</v>
      </c>
      <c r="F34" s="2">
        <v>4</v>
      </c>
      <c r="G34" s="5">
        <v>0.34200000000000003</v>
      </c>
      <c r="H34" s="2">
        <v>4.3</v>
      </c>
      <c r="I34" s="2">
        <v>30.1</v>
      </c>
      <c r="J34" s="4">
        <v>1001</v>
      </c>
      <c r="K34" s="6">
        <f t="shared" si="0"/>
        <v>100.15369802741701</v>
      </c>
      <c r="L34" s="6">
        <f t="shared" si="1"/>
        <v>102.88608934673945</v>
      </c>
      <c r="M34" s="6">
        <f t="shared" si="2"/>
        <v>92.416692333351747</v>
      </c>
      <c r="N34" s="6">
        <f t="shared" si="3"/>
        <v>81.694066951742073</v>
      </c>
      <c r="O34" s="6">
        <f t="shared" si="4"/>
        <v>100.89243649780923</v>
      </c>
      <c r="P34" s="6">
        <f t="shared" si="5"/>
        <v>98.528491376010578</v>
      </c>
      <c r="Q34" s="3">
        <f t="shared" si="6"/>
        <v>96.153837710420945</v>
      </c>
      <c r="R34" s="6">
        <f t="shared" si="7"/>
        <v>41.984475061063073</v>
      </c>
    </row>
    <row r="35" spans="1:18">
      <c r="A35" s="1" t="s">
        <v>18</v>
      </c>
      <c r="B35" s="1" t="s">
        <v>3</v>
      </c>
      <c r="C35" s="1" t="s">
        <v>72</v>
      </c>
      <c r="D35" s="1" t="s">
        <v>73</v>
      </c>
      <c r="E35" s="4">
        <v>1848</v>
      </c>
      <c r="F35" s="2">
        <v>4.0999999999999996</v>
      </c>
      <c r="G35" s="5">
        <v>0.373</v>
      </c>
      <c r="H35" s="2">
        <v>4.0999999999999996</v>
      </c>
      <c r="I35" s="2">
        <v>31.4</v>
      </c>
      <c r="J35" s="4">
        <v>988</v>
      </c>
      <c r="K35" s="6">
        <f t="shared" si="0"/>
        <v>101.26964605158636</v>
      </c>
      <c r="L35" s="6">
        <f t="shared" si="1"/>
        <v>100.63143551103876</v>
      </c>
      <c r="M35" s="6">
        <f t="shared" si="2"/>
        <v>99.591429571616985</v>
      </c>
      <c r="N35" s="6">
        <f t="shared" si="3"/>
        <v>85.273653091629001</v>
      </c>
      <c r="O35" s="6">
        <f t="shared" si="4"/>
        <v>96.780144639192187</v>
      </c>
      <c r="P35" s="6">
        <f t="shared" si="5"/>
        <v>98.342065237420229</v>
      </c>
      <c r="Q35" s="3">
        <f t="shared" si="6"/>
        <v>96.116522437257728</v>
      </c>
      <c r="R35" s="6">
        <f t="shared" si="7"/>
        <v>41.905921631856934</v>
      </c>
    </row>
    <row r="36" spans="1:18">
      <c r="A36" s="1" t="s">
        <v>18</v>
      </c>
      <c r="B36" s="1" t="s">
        <v>3</v>
      </c>
      <c r="C36" s="1" t="s">
        <v>92</v>
      </c>
      <c r="D36" s="1" t="s">
        <v>93</v>
      </c>
      <c r="E36" s="4">
        <v>2802</v>
      </c>
      <c r="F36" s="2">
        <v>4.5</v>
      </c>
      <c r="G36" s="5">
        <v>0.30399999999999999</v>
      </c>
      <c r="H36" s="2">
        <v>3.9</v>
      </c>
      <c r="I36" s="2">
        <v>27.4</v>
      </c>
      <c r="J36" s="4">
        <v>928</v>
      </c>
      <c r="K36" s="6">
        <f t="shared" si="0"/>
        <v>106.87350145027591</v>
      </c>
      <c r="L36" s="6">
        <f t="shared" si="1"/>
        <v>92.524399566981742</v>
      </c>
      <c r="M36" s="6">
        <f t="shared" si="2"/>
        <v>83.392280985633164</v>
      </c>
      <c r="N36" s="6">
        <f t="shared" si="3"/>
        <v>89.182731165106006</v>
      </c>
      <c r="O36" s="6">
        <f t="shared" si="4"/>
        <v>110.65821951295801</v>
      </c>
      <c r="P36" s="6">
        <f t="shared" si="5"/>
        <v>97.448574983661899</v>
      </c>
      <c r="Q36" s="3">
        <f t="shared" si="6"/>
        <v>96.112665482538333</v>
      </c>
      <c r="R36" s="6">
        <f t="shared" si="7"/>
        <v>41.897802248188583</v>
      </c>
    </row>
    <row r="37" spans="1:18">
      <c r="A37" s="1" t="s">
        <v>17</v>
      </c>
      <c r="B37" s="1" t="s">
        <v>11</v>
      </c>
      <c r="C37" s="1" t="s">
        <v>75</v>
      </c>
      <c r="D37" s="1" t="s">
        <v>76</v>
      </c>
      <c r="E37" s="4">
        <v>1097</v>
      </c>
      <c r="F37" s="2">
        <v>4.5</v>
      </c>
      <c r="G37" s="5">
        <v>0.435</v>
      </c>
      <c r="H37" s="2">
        <v>3.9</v>
      </c>
      <c r="I37" s="2">
        <v>34.700000000000003</v>
      </c>
      <c r="J37" s="4">
        <v>1186</v>
      </c>
      <c r="K37" s="6">
        <f t="shared" si="0"/>
        <v>94.248159831931957</v>
      </c>
      <c r="L37" s="6">
        <f t="shared" si="1"/>
        <v>92.524399566981742</v>
      </c>
      <c r="M37" s="6">
        <f t="shared" si="2"/>
        <v>113.46730660115232</v>
      </c>
      <c r="N37" s="6">
        <f t="shared" si="3"/>
        <v>89.182731165106006</v>
      </c>
      <c r="O37" s="6">
        <f t="shared" si="4"/>
        <v>87.705722260133868</v>
      </c>
      <c r="P37" s="6">
        <f t="shared" si="5"/>
        <v>100.94703597904102</v>
      </c>
      <c r="Q37" s="3">
        <f t="shared" si="6"/>
        <v>96.022175180805633</v>
      </c>
      <c r="R37" s="6">
        <f t="shared" si="7"/>
        <v>41.707308573389248</v>
      </c>
    </row>
    <row r="38" spans="1:18">
      <c r="A38" s="1" t="s">
        <v>16</v>
      </c>
      <c r="B38" s="1" t="s">
        <v>4</v>
      </c>
      <c r="C38" s="1" t="s">
        <v>107</v>
      </c>
      <c r="D38" s="1" t="s">
        <v>108</v>
      </c>
      <c r="E38" s="4">
        <v>3944</v>
      </c>
      <c r="F38" s="2">
        <v>4.4000000000000004</v>
      </c>
      <c r="G38" s="5">
        <v>0.191</v>
      </c>
      <c r="H38" s="2">
        <v>3.9</v>
      </c>
      <c r="I38" s="2">
        <v>23.6</v>
      </c>
      <c r="J38" s="4">
        <v>799</v>
      </c>
      <c r="K38" s="6">
        <f t="shared" si="0"/>
        <v>111.47611916034859</v>
      </c>
      <c r="L38" s="6">
        <f t="shared" si="1"/>
        <v>94.425745727875665</v>
      </c>
      <c r="M38" s="6">
        <f t="shared" si="2"/>
        <v>54.91487865968044</v>
      </c>
      <c r="N38" s="6">
        <f t="shared" si="3"/>
        <v>89.182731165106006</v>
      </c>
      <c r="O38" s="6">
        <f t="shared" si="4"/>
        <v>128.11107099287383</v>
      </c>
      <c r="P38" s="6">
        <f t="shared" si="5"/>
        <v>95.314060542320689</v>
      </c>
      <c r="Q38" s="3">
        <f t="shared" si="6"/>
        <v>95.734002424245432</v>
      </c>
      <c r="R38" s="6">
        <f t="shared" si="7"/>
        <v>41.100668012764729</v>
      </c>
    </row>
    <row r="39" spans="1:18">
      <c r="A39" s="1" t="s">
        <v>16</v>
      </c>
      <c r="B39" s="1" t="s">
        <v>7</v>
      </c>
      <c r="C39" s="1" t="s">
        <v>94</v>
      </c>
      <c r="D39" s="1" t="s">
        <v>95</v>
      </c>
      <c r="E39" s="4">
        <v>1560</v>
      </c>
      <c r="F39" s="2">
        <v>4.5999999999999996</v>
      </c>
      <c r="G39" s="5">
        <v>0.27600000000000002</v>
      </c>
      <c r="H39" s="2">
        <v>3.2</v>
      </c>
      <c r="I39" s="2">
        <v>30.3</v>
      </c>
      <c r="J39" s="4">
        <v>1025</v>
      </c>
      <c r="K39" s="6">
        <f t="shared" si="0"/>
        <v>98.988705168721069</v>
      </c>
      <c r="L39" s="6">
        <f t="shared" si="1"/>
        <v>90.698354445047983</v>
      </c>
      <c r="M39" s="6">
        <f t="shared" si="2"/>
        <v>76.572810673406309</v>
      </c>
      <c r="N39" s="6">
        <f t="shared" si="3"/>
        <v>106.24697566656464</v>
      </c>
      <c r="O39" s="6">
        <f t="shared" si="4"/>
        <v>100.23717530100554</v>
      </c>
      <c r="P39" s="6">
        <f t="shared" si="5"/>
        <v>98.866388244734665</v>
      </c>
      <c r="Q39" s="3">
        <f t="shared" si="6"/>
        <v>95.655855152133498</v>
      </c>
      <c r="R39" s="6">
        <f t="shared" si="7"/>
        <v>40.936157996165164</v>
      </c>
    </row>
    <row r="40" spans="1:18">
      <c r="A40" s="1" t="s">
        <v>17</v>
      </c>
      <c r="B40" s="1" t="s">
        <v>11</v>
      </c>
      <c r="C40" s="1" t="s">
        <v>51</v>
      </c>
      <c r="D40" s="1" t="s">
        <v>52</v>
      </c>
      <c r="E40" s="4">
        <v>102</v>
      </c>
      <c r="F40" s="2">
        <v>4.4000000000000004</v>
      </c>
      <c r="G40" s="5">
        <v>0.432</v>
      </c>
      <c r="H40" s="2">
        <v>3</v>
      </c>
      <c r="I40" s="2">
        <v>30.3</v>
      </c>
      <c r="J40" s="4">
        <v>1108</v>
      </c>
      <c r="K40" s="6">
        <f t="shared" si="0"/>
        <v>62.267764404447895</v>
      </c>
      <c r="L40" s="6">
        <f t="shared" si="1"/>
        <v>94.425745727875665</v>
      </c>
      <c r="M40" s="6">
        <f t="shared" si="2"/>
        <v>112.80981685151178</v>
      </c>
      <c r="N40" s="6">
        <f t="shared" si="3"/>
        <v>112.40000195315947</v>
      </c>
      <c r="O40" s="6">
        <f t="shared" si="4"/>
        <v>100.23717530100554</v>
      </c>
      <c r="P40" s="6">
        <f t="shared" si="5"/>
        <v>99.976837277409786</v>
      </c>
      <c r="Q40" s="3">
        <f t="shared" si="6"/>
        <v>95.639786574769786</v>
      </c>
      <c r="R40" s="6">
        <f t="shared" si="7"/>
        <v>40.902331582812572</v>
      </c>
    </row>
    <row r="41" spans="1:18">
      <c r="A41" s="1" t="s">
        <v>18</v>
      </c>
      <c r="B41" s="1" t="s">
        <v>1</v>
      </c>
      <c r="C41" s="1" t="s">
        <v>87</v>
      </c>
      <c r="D41" s="1" t="s">
        <v>88</v>
      </c>
      <c r="E41" s="4">
        <v>1216</v>
      </c>
      <c r="F41" s="2">
        <v>4.5</v>
      </c>
      <c r="G41" s="5">
        <v>0.314</v>
      </c>
      <c r="H41" s="2">
        <v>4.2</v>
      </c>
      <c r="I41" s="2">
        <v>27.4</v>
      </c>
      <c r="J41" s="4">
        <v>1053</v>
      </c>
      <c r="K41" s="6">
        <f t="shared" si="0"/>
        <v>95.634721010219863</v>
      </c>
      <c r="L41" s="6">
        <f t="shared" si="1"/>
        <v>92.524399566981742</v>
      </c>
      <c r="M41" s="6">
        <f t="shared" si="2"/>
        <v>85.792372139077969</v>
      </c>
      <c r="N41" s="6">
        <f t="shared" si="3"/>
        <v>83.445343277933262</v>
      </c>
      <c r="O41" s="6">
        <f t="shared" si="4"/>
        <v>110.65821951295801</v>
      </c>
      <c r="P41" s="6">
        <f t="shared" si="5"/>
        <v>99.250741731055939</v>
      </c>
      <c r="Q41" s="3">
        <f t="shared" si="6"/>
        <v>95.438016884435129</v>
      </c>
      <c r="R41" s="6">
        <f t="shared" si="7"/>
        <v>40.477580542767321</v>
      </c>
    </row>
    <row r="42" spans="1:18">
      <c r="A42" s="1" t="s">
        <v>16</v>
      </c>
      <c r="B42" s="1" t="s">
        <v>7</v>
      </c>
      <c r="C42" s="1" t="s">
        <v>103</v>
      </c>
      <c r="D42" s="1" t="s">
        <v>104</v>
      </c>
      <c r="E42" s="4">
        <v>1700</v>
      </c>
      <c r="F42" s="2">
        <v>5.2</v>
      </c>
      <c r="G42" s="5">
        <v>0.26800000000000002</v>
      </c>
      <c r="H42" s="2">
        <v>3</v>
      </c>
      <c r="I42" s="2">
        <v>30.7</v>
      </c>
      <c r="J42" s="4">
        <v>1087</v>
      </c>
      <c r="K42" s="6">
        <f t="shared" si="0"/>
        <v>100.14578072077759</v>
      </c>
      <c r="L42" s="6">
        <f t="shared" si="1"/>
        <v>81.098928104608447</v>
      </c>
      <c r="M42" s="6">
        <f t="shared" si="2"/>
        <v>74.596889669388631</v>
      </c>
      <c r="N42" s="6">
        <f t="shared" si="3"/>
        <v>112.40000195315947</v>
      </c>
      <c r="O42" s="6">
        <f t="shared" si="4"/>
        <v>98.951861805642281</v>
      </c>
      <c r="P42" s="6">
        <f t="shared" si="5"/>
        <v>99.703945737550384</v>
      </c>
      <c r="Q42" s="3">
        <f t="shared" si="6"/>
        <v>95.165644822571622</v>
      </c>
      <c r="R42" s="6">
        <f t="shared" si="7"/>
        <v>39.904202468171924</v>
      </c>
    </row>
    <row r="43" spans="1:18">
      <c r="A43" s="1" t="s">
        <v>16</v>
      </c>
      <c r="B43" s="1" t="s">
        <v>4</v>
      </c>
      <c r="C43" s="1" t="s">
        <v>118</v>
      </c>
      <c r="D43" s="1" t="s">
        <v>100</v>
      </c>
      <c r="E43" s="4">
        <v>1232</v>
      </c>
      <c r="F43" s="2">
        <v>4.4000000000000004</v>
      </c>
      <c r="G43" s="5">
        <v>0.318</v>
      </c>
      <c r="H43" s="2">
        <v>4.4000000000000004</v>
      </c>
      <c r="I43" s="2">
        <v>27.8</v>
      </c>
      <c r="J43" s="4">
        <v>950</v>
      </c>
      <c r="K43" s="6">
        <f t="shared" si="0"/>
        <v>95.810715405900126</v>
      </c>
      <c r="L43" s="6">
        <f t="shared" si="1"/>
        <v>94.425745727875665</v>
      </c>
      <c r="M43" s="6">
        <f t="shared" si="2"/>
        <v>86.747298114500765</v>
      </c>
      <c r="N43" s="6">
        <f t="shared" si="3"/>
        <v>80.015039467801003</v>
      </c>
      <c r="O43" s="6">
        <f t="shared" si="4"/>
        <v>109.09381782958685</v>
      </c>
      <c r="P43" s="6">
        <f t="shared" si="5"/>
        <v>97.782723095294429</v>
      </c>
      <c r="Q43" s="3">
        <f t="shared" si="6"/>
        <v>93.779355164098504</v>
      </c>
      <c r="R43" s="6">
        <f t="shared" si="7"/>
        <v>36.985885186404786</v>
      </c>
    </row>
    <row r="44" spans="1:18">
      <c r="A44" s="1" t="s">
        <v>16</v>
      </c>
      <c r="B44" s="1" t="s">
        <v>4</v>
      </c>
      <c r="C44" s="1" t="s">
        <v>96</v>
      </c>
      <c r="D44" s="1" t="s">
        <v>97</v>
      </c>
      <c r="E44" s="4">
        <v>766</v>
      </c>
      <c r="F44" s="2">
        <v>5</v>
      </c>
      <c r="G44" s="5">
        <v>0.39</v>
      </c>
      <c r="H44" s="2">
        <v>3.4</v>
      </c>
      <c r="I44" s="2">
        <v>33.799999999999997</v>
      </c>
      <c r="J44" s="4">
        <v>1107</v>
      </c>
      <c r="K44" s="6">
        <f t="shared" si="0"/>
        <v>89.412756227375866</v>
      </c>
      <c r="L44" s="6">
        <f t="shared" si="1"/>
        <v>84.064055948117883</v>
      </c>
      <c r="M44" s="6">
        <f t="shared" si="2"/>
        <v>103.45749129104141</v>
      </c>
      <c r="N44" s="6">
        <f t="shared" si="3"/>
        <v>100.73617776093712</v>
      </c>
      <c r="O44" s="6">
        <f t="shared" si="4"/>
        <v>90.007360492657483</v>
      </c>
      <c r="P44" s="6">
        <f t="shared" si="5"/>
        <v>99.963960169066496</v>
      </c>
      <c r="Q44" s="3">
        <f t="shared" si="6"/>
        <v>93.693209005494722</v>
      </c>
      <c r="R44" s="6">
        <f t="shared" si="7"/>
        <v>36.804536489273076</v>
      </c>
    </row>
    <row r="45" spans="1:18">
      <c r="A45" s="1" t="s">
        <v>17</v>
      </c>
      <c r="B45" s="1" t="s">
        <v>11</v>
      </c>
      <c r="C45" s="1" t="s">
        <v>112</v>
      </c>
      <c r="D45" s="1" t="s">
        <v>74</v>
      </c>
      <c r="E45" s="4">
        <v>402</v>
      </c>
      <c r="F45" s="2">
        <v>4.0999999999999996</v>
      </c>
      <c r="G45" s="5">
        <v>0.318</v>
      </c>
      <c r="H45" s="2">
        <v>4</v>
      </c>
      <c r="I45" s="2">
        <v>30.2</v>
      </c>
      <c r="J45" s="4">
        <v>1058</v>
      </c>
      <c r="K45" s="6">
        <f t="shared" si="0"/>
        <v>80.732510436432449</v>
      </c>
      <c r="L45" s="6">
        <f t="shared" si="1"/>
        <v>100.63143551103876</v>
      </c>
      <c r="M45" s="6">
        <f t="shared" si="2"/>
        <v>86.747298114500765</v>
      </c>
      <c r="N45" s="6">
        <f t="shared" si="3"/>
        <v>87.184214816709044</v>
      </c>
      <c r="O45" s="6">
        <f t="shared" si="4"/>
        <v>100.56373841560382</v>
      </c>
      <c r="P45" s="6">
        <f t="shared" si="5"/>
        <v>99.318299396570907</v>
      </c>
      <c r="Q45" s="3">
        <f t="shared" si="6"/>
        <v>93.470822143294342</v>
      </c>
      <c r="R45" s="6">
        <f t="shared" si="7"/>
        <v>36.336383661881897</v>
      </c>
    </row>
    <row r="46" spans="1:18">
      <c r="A46" s="1" t="s">
        <v>16</v>
      </c>
      <c r="B46" s="1" t="s">
        <v>7</v>
      </c>
      <c r="C46" s="1" t="s">
        <v>114</v>
      </c>
      <c r="D46" s="1" t="s">
        <v>91</v>
      </c>
      <c r="E46" s="4">
        <v>211</v>
      </c>
      <c r="F46" s="2">
        <v>4.8</v>
      </c>
      <c r="G46" s="5">
        <v>0.29099999999999998</v>
      </c>
      <c r="H46" s="2">
        <v>3.4</v>
      </c>
      <c r="I46" s="2">
        <v>33.299999999999997</v>
      </c>
      <c r="J46" s="4">
        <v>1254</v>
      </c>
      <c r="K46" s="6">
        <f t="shared" si="0"/>
        <v>72.054097361206075</v>
      </c>
      <c r="L46" s="6">
        <f t="shared" si="1"/>
        <v>87.254904604206644</v>
      </c>
      <c r="M46" s="6">
        <f t="shared" si="2"/>
        <v>80.244497232708724</v>
      </c>
      <c r="N46" s="6">
        <f t="shared" si="3"/>
        <v>100.73617776093712</v>
      </c>
      <c r="O46" s="6">
        <f t="shared" si="4"/>
        <v>91.339023186495425</v>
      </c>
      <c r="P46" s="6">
        <f t="shared" si="5"/>
        <v>101.74213937781036</v>
      </c>
      <c r="Q46" s="3">
        <f t="shared" si="6"/>
        <v>91.312620912523968</v>
      </c>
      <c r="R46" s="6">
        <f t="shared" si="7"/>
        <v>31.793093656945008</v>
      </c>
    </row>
    <row r="47" spans="1:18">
      <c r="A47" s="1" t="s">
        <v>16</v>
      </c>
      <c r="B47" s="1" t="s">
        <v>4</v>
      </c>
      <c r="C47" s="1" t="s">
        <v>105</v>
      </c>
      <c r="D47" s="1" t="s">
        <v>106</v>
      </c>
      <c r="E47" s="4">
        <v>533</v>
      </c>
      <c r="F47" s="2">
        <v>4.5</v>
      </c>
      <c r="G47" s="5">
        <v>0.21099999999999999</v>
      </c>
      <c r="H47" s="2">
        <v>3.9</v>
      </c>
      <c r="I47" s="2">
        <v>29.9</v>
      </c>
      <c r="J47" s="4">
        <v>1086</v>
      </c>
      <c r="K47" s="6">
        <f t="shared" si="0"/>
        <v>84.530116960972506</v>
      </c>
      <c r="L47" s="6">
        <f t="shared" si="1"/>
        <v>92.524399566981742</v>
      </c>
      <c r="M47" s="6">
        <f t="shared" si="2"/>
        <v>60.14681312591717</v>
      </c>
      <c r="N47" s="6">
        <f t="shared" si="3"/>
        <v>89.182731165106006</v>
      </c>
      <c r="O47" s="6">
        <f t="shared" si="4"/>
        <v>101.55632187026011</v>
      </c>
      <c r="P47" s="6">
        <f t="shared" si="5"/>
        <v>99.690819738905176</v>
      </c>
      <c r="Q47" s="3">
        <f t="shared" si="6"/>
        <v>90.848911206800793</v>
      </c>
      <c r="R47" s="6">
        <f t="shared" si="7"/>
        <v>30.816925336230856</v>
      </c>
    </row>
    <row r="48" spans="1:18">
      <c r="A48" s="1" t="s">
        <v>16</v>
      </c>
      <c r="B48" s="1" t="s">
        <v>4</v>
      </c>
      <c r="C48" s="1" t="s">
        <v>109</v>
      </c>
      <c r="D48" s="1" t="s">
        <v>110</v>
      </c>
      <c r="E48" s="4">
        <v>82</v>
      </c>
      <c r="F48" s="2">
        <v>4.3</v>
      </c>
      <c r="G48" s="5">
        <v>0.28799999999999998</v>
      </c>
      <c r="H48" s="2">
        <v>6</v>
      </c>
      <c r="I48" s="2">
        <v>19.7</v>
      </c>
      <c r="J48" s="4">
        <v>624</v>
      </c>
      <c r="K48" s="6">
        <f t="shared" si="0"/>
        <v>59.329333806471162</v>
      </c>
      <c r="L48" s="6">
        <f t="shared" si="1"/>
        <v>96.407166012402726</v>
      </c>
      <c r="M48" s="6">
        <f t="shared" si="2"/>
        <v>79.51358475715368</v>
      </c>
      <c r="N48" s="6">
        <f t="shared" si="3"/>
        <v>60.228072489879764</v>
      </c>
      <c r="O48" s="6">
        <f t="shared" si="4"/>
        <v>152.85467660350059</v>
      </c>
      <c r="P48" s="6">
        <f t="shared" si="5"/>
        <v>91.788492473812965</v>
      </c>
      <c r="Q48" s="3">
        <f t="shared" si="6"/>
        <v>87.013068370539102</v>
      </c>
      <c r="R48" s="6">
        <f t="shared" si="7"/>
        <v>22.741984885809657</v>
      </c>
    </row>
    <row r="49" spans="1:18">
      <c r="A49" s="1" t="s">
        <v>17</v>
      </c>
      <c r="B49" s="1" t="s">
        <v>12</v>
      </c>
      <c r="C49" s="1" t="s">
        <v>111</v>
      </c>
      <c r="D49" s="1">
        <v>31</v>
      </c>
      <c r="E49" s="4">
        <v>26</v>
      </c>
      <c r="F49" s="2">
        <v>19</v>
      </c>
      <c r="G49" s="5">
        <v>0.435</v>
      </c>
      <c r="H49" s="2">
        <v>6</v>
      </c>
      <c r="I49" s="2">
        <v>34</v>
      </c>
      <c r="J49" s="4">
        <v>1806</v>
      </c>
      <c r="K49" s="6">
        <f t="shared" si="0"/>
        <v>43.864990309511562</v>
      </c>
      <c r="L49" s="6">
        <f t="shared" si="1"/>
        <v>23.650096263884574</v>
      </c>
      <c r="M49" s="6">
        <f t="shared" si="2"/>
        <v>113.46730660115232</v>
      </c>
      <c r="N49" s="6">
        <f t="shared" si="3"/>
        <v>60.228072489879764</v>
      </c>
      <c r="O49" s="6">
        <f t="shared" si="4"/>
        <v>89.485505402963852</v>
      </c>
      <c r="P49" s="6">
        <f t="shared" si="5"/>
        <v>106.94435473757054</v>
      </c>
      <c r="Q49" s="3">
        <f t="shared" si="6"/>
        <v>76.209932379356118</v>
      </c>
      <c r="R49" s="6">
        <f t="shared" si="7"/>
        <v>0</v>
      </c>
    </row>
    <row r="50" spans="1:18">
      <c r="L50" s="6"/>
      <c r="M50" s="6"/>
      <c r="N50" s="6"/>
      <c r="O50" s="6"/>
      <c r="P50" s="6"/>
    </row>
    <row r="51" spans="1:18">
      <c r="L51" s="6"/>
      <c r="M51" s="6"/>
      <c r="N51" s="6"/>
      <c r="O51" s="6"/>
      <c r="P51" s="6"/>
    </row>
    <row r="52" spans="1:18">
      <c r="L52" s="6"/>
      <c r="M52" s="6"/>
      <c r="N52" s="6"/>
      <c r="O52" s="6"/>
      <c r="P52" s="6"/>
    </row>
    <row r="53" spans="1:18">
      <c r="L53" s="6"/>
      <c r="M53" s="6"/>
      <c r="N53" s="6"/>
      <c r="O53" s="6"/>
      <c r="P53" s="6"/>
    </row>
    <row r="54" spans="1:18">
      <c r="L54" s="6"/>
      <c r="M54" s="6"/>
      <c r="N54" s="6"/>
      <c r="O54" s="6"/>
      <c r="P54" s="6"/>
    </row>
    <row r="55" spans="1:18">
      <c r="L55" s="6"/>
      <c r="M55" s="6"/>
      <c r="N55" s="6"/>
      <c r="O55" s="6"/>
      <c r="P55" s="6"/>
    </row>
    <row r="56" spans="1:18">
      <c r="L56" s="6"/>
      <c r="M56" s="6"/>
      <c r="N56" s="6"/>
      <c r="O56" s="6"/>
      <c r="P56" s="6"/>
    </row>
    <row r="57" spans="1:18">
      <c r="L57" s="6"/>
      <c r="M57" s="6"/>
      <c r="N57" s="6"/>
      <c r="O57" s="6"/>
      <c r="P57" s="6"/>
    </row>
    <row r="58" spans="1:18">
      <c r="L58" s="6"/>
      <c r="M58" s="6"/>
      <c r="N58" s="6"/>
      <c r="O58" s="6"/>
      <c r="P58" s="6"/>
    </row>
    <row r="59" spans="1:18">
      <c r="L59" s="6"/>
      <c r="M59" s="6"/>
      <c r="N59" s="6"/>
      <c r="O59" s="6"/>
      <c r="P59" s="6"/>
    </row>
    <row r="60" spans="1:18">
      <c r="L60" s="6"/>
      <c r="M60" s="6"/>
      <c r="N60" s="6"/>
      <c r="O60" s="6"/>
      <c r="P60" s="6"/>
    </row>
    <row r="61" spans="1:18">
      <c r="L61" s="6"/>
      <c r="M61" s="6"/>
      <c r="N61" s="6"/>
      <c r="O61" s="6"/>
      <c r="P61" s="6"/>
    </row>
    <row r="62" spans="1:18">
      <c r="L62" s="6"/>
      <c r="M62" s="6"/>
      <c r="N62" s="6"/>
      <c r="O62" s="6"/>
      <c r="P62" s="6"/>
    </row>
    <row r="63" spans="1:18">
      <c r="L63" s="6"/>
      <c r="M63" s="6"/>
      <c r="N63" s="6"/>
      <c r="O63" s="6"/>
      <c r="P63" s="6"/>
    </row>
    <row r="64" spans="1:18">
      <c r="L64" s="6"/>
      <c r="M64" s="6"/>
      <c r="N64" s="6"/>
      <c r="O64" s="6"/>
      <c r="P64" s="6"/>
    </row>
    <row r="65" spans="12:16">
      <c r="L65" s="6"/>
      <c r="M65" s="6"/>
      <c r="N65" s="6"/>
      <c r="O65" s="6"/>
      <c r="P65" s="6"/>
    </row>
    <row r="66" spans="12:16">
      <c r="L66" s="6"/>
      <c r="M66" s="6"/>
      <c r="N66" s="6"/>
      <c r="O66" s="6"/>
      <c r="P66" s="6"/>
    </row>
    <row r="67" spans="12:16">
      <c r="L67" s="6"/>
      <c r="M67" s="6"/>
      <c r="N67" s="6"/>
      <c r="O67" s="6"/>
      <c r="P67" s="6"/>
    </row>
    <row r="68" spans="12:16">
      <c r="L68" s="6"/>
      <c r="M68" s="6"/>
      <c r="N68" s="6"/>
      <c r="O68" s="6"/>
      <c r="P68" s="6"/>
    </row>
    <row r="69" spans="12:16">
      <c r="L69" s="6"/>
      <c r="M69" s="6"/>
      <c r="N69" s="6"/>
      <c r="O69" s="6"/>
      <c r="P69" s="6"/>
    </row>
    <row r="70" spans="12:16">
      <c r="L70" s="6"/>
      <c r="M70" s="6"/>
      <c r="N70" s="6"/>
      <c r="O70" s="6"/>
      <c r="P70" s="6"/>
    </row>
    <row r="71" spans="12:16">
      <c r="L71" s="6"/>
      <c r="M71" s="6"/>
      <c r="N71" s="6"/>
      <c r="O71" s="6"/>
      <c r="P71" s="6"/>
    </row>
    <row r="72" spans="12:16">
      <c r="L72" s="6"/>
      <c r="M72" s="6"/>
      <c r="N72" s="6"/>
      <c r="O72" s="6"/>
      <c r="P72" s="6"/>
    </row>
    <row r="73" spans="12:16">
      <c r="L73" s="6"/>
      <c r="M73" s="6"/>
      <c r="N73" s="6"/>
      <c r="O73" s="6"/>
      <c r="P73" s="6"/>
    </row>
    <row r="74" spans="12:16">
      <c r="L74" s="6"/>
      <c r="M74" s="6"/>
      <c r="N74" s="6"/>
      <c r="O74" s="6"/>
      <c r="P74" s="6"/>
    </row>
    <row r="75" spans="12:16">
      <c r="L75" s="6"/>
      <c r="M75" s="6"/>
      <c r="N75" s="6"/>
      <c r="O75" s="6"/>
      <c r="P75" s="6"/>
    </row>
    <row r="76" spans="12:16">
      <c r="L76" s="6"/>
      <c r="M76" s="6"/>
      <c r="N76" s="6"/>
      <c r="O76" s="6"/>
      <c r="P76" s="6"/>
    </row>
    <row r="77" spans="12:16">
      <c r="L77" s="6"/>
      <c r="M77" s="6"/>
      <c r="N77" s="6"/>
      <c r="O77" s="6"/>
      <c r="P77" s="6"/>
    </row>
    <row r="78" spans="12:16">
      <c r="L78" s="6"/>
      <c r="M78" s="6"/>
      <c r="N78" s="6"/>
      <c r="O78" s="6"/>
      <c r="P78" s="6"/>
    </row>
    <row r="79" spans="12:16">
      <c r="L79" s="6"/>
      <c r="M79" s="6"/>
      <c r="N79" s="6"/>
      <c r="O79" s="6"/>
      <c r="P79" s="6"/>
    </row>
    <row r="80" spans="12:16">
      <c r="L80" s="6"/>
      <c r="M80" s="6"/>
      <c r="N80" s="6"/>
      <c r="O80" s="6"/>
      <c r="P80" s="6"/>
    </row>
    <row r="81" spans="12:16">
      <c r="L81" s="6"/>
      <c r="M81" s="6"/>
      <c r="N81" s="6"/>
      <c r="O81" s="6"/>
      <c r="P81" s="6"/>
    </row>
    <row r="82" spans="12:16">
      <c r="L82" s="6"/>
      <c r="M82" s="6"/>
      <c r="N82" s="6"/>
      <c r="O82" s="6"/>
      <c r="P82" s="6"/>
    </row>
    <row r="83" spans="12:16">
      <c r="L83" s="6"/>
      <c r="M83" s="6"/>
      <c r="N83" s="6"/>
      <c r="O83" s="6"/>
      <c r="P83" s="6"/>
    </row>
    <row r="84" spans="12:16">
      <c r="L84" s="6"/>
      <c r="M84" s="6"/>
      <c r="N84" s="6"/>
      <c r="O84" s="6"/>
      <c r="P84" s="6"/>
    </row>
    <row r="85" spans="12:16">
      <c r="L85" s="6"/>
      <c r="M85" s="6"/>
      <c r="N85" s="6"/>
      <c r="O85" s="6"/>
      <c r="P85" s="6"/>
    </row>
    <row r="86" spans="12:16">
      <c r="L86" s="6"/>
      <c r="M86" s="6"/>
      <c r="N86" s="6"/>
      <c r="O86" s="6"/>
      <c r="P86" s="6"/>
    </row>
    <row r="87" spans="12:16">
      <c r="L87" s="6"/>
      <c r="M87" s="6"/>
      <c r="N87" s="6"/>
      <c r="O87" s="6"/>
      <c r="P87" s="6"/>
    </row>
    <row r="88" spans="12:16">
      <c r="L88" s="6"/>
      <c r="M88" s="6"/>
      <c r="N88" s="6"/>
      <c r="O88" s="6"/>
      <c r="P88" s="6"/>
    </row>
    <row r="89" spans="12:16">
      <c r="L89" s="6"/>
      <c r="M89" s="6"/>
      <c r="N89" s="6"/>
      <c r="O89" s="6"/>
      <c r="P89" s="6"/>
    </row>
    <row r="90" spans="12:16">
      <c r="L90" s="6"/>
      <c r="M90" s="6"/>
      <c r="N90" s="6"/>
      <c r="O90" s="6"/>
      <c r="P90" s="6"/>
    </row>
    <row r="91" spans="12:16">
      <c r="L91" s="6"/>
      <c r="M91" s="6"/>
      <c r="N91" s="6"/>
      <c r="O91" s="6"/>
      <c r="P91" s="6"/>
    </row>
    <row r="92" spans="12:16">
      <c r="L92" s="6"/>
      <c r="M92" s="6"/>
      <c r="N92" s="6"/>
      <c r="O92" s="6"/>
      <c r="P92" s="6"/>
    </row>
    <row r="93" spans="12:16">
      <c r="L93" s="6"/>
      <c r="M93" s="6"/>
      <c r="N93" s="6"/>
      <c r="O93" s="6"/>
      <c r="P93" s="6"/>
    </row>
    <row r="94" spans="12:16">
      <c r="L94" s="6"/>
      <c r="M94" s="6"/>
      <c r="N94" s="6"/>
      <c r="O94" s="6"/>
      <c r="P94" s="6"/>
    </row>
    <row r="95" spans="12:16">
      <c r="L95" s="6"/>
      <c r="M95" s="6"/>
      <c r="N95" s="6"/>
      <c r="O95" s="6"/>
      <c r="P95" s="6"/>
    </row>
    <row r="96" spans="12:16">
      <c r="L96" s="6"/>
      <c r="M96" s="6"/>
      <c r="N96" s="6"/>
      <c r="O96" s="6"/>
      <c r="P96" s="6"/>
    </row>
    <row r="97" spans="12:16">
      <c r="L97" s="6"/>
      <c r="M97" s="6"/>
      <c r="N97" s="6"/>
      <c r="O97" s="6"/>
      <c r="P97" s="6"/>
    </row>
  </sheetData>
  <autoFilter ref="A1:R101" xr:uid="{1753251C-D44A-4969-B823-E6D02264903B}">
    <sortState xmlns:xlrd2="http://schemas.microsoft.com/office/spreadsheetml/2017/richdata2" ref="A2:R101">
      <sortCondition descending="1" ref="R1:R101"/>
    </sortState>
  </autoFilter>
  <mergeCells count="4">
    <mergeCell ref="S2:X2"/>
    <mergeCell ref="S4:X4"/>
    <mergeCell ref="S6:X6"/>
    <mergeCell ref="S7:X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5F58-82CE-4465-AD44-1BEDBEDAB1F6}">
  <dimension ref="A1:X42"/>
  <sheetViews>
    <sheetView zoomScale="55" zoomScaleNormal="55" workbookViewId="0">
      <selection activeCell="X24" sqref="X24"/>
    </sheetView>
  </sheetViews>
  <sheetFormatPr defaultRowHeight="14.15"/>
  <cols>
    <col min="1" max="1" width="18.35546875" style="8" bestFit="1" customWidth="1"/>
    <col min="2" max="2" width="20.35546875" style="8" bestFit="1" customWidth="1"/>
    <col min="3" max="3" width="32.28515625" style="8" bestFit="1" customWidth="1"/>
    <col min="4" max="4" width="14.640625" style="8" bestFit="1" customWidth="1"/>
    <col min="5" max="5" width="12.7109375" style="4" bestFit="1" customWidth="1"/>
    <col min="6" max="6" width="12.7109375" style="2" bestFit="1" customWidth="1"/>
    <col min="7" max="7" width="13.640625" style="5" bestFit="1" customWidth="1"/>
    <col min="8" max="8" width="16.5703125" style="2" bestFit="1" customWidth="1"/>
    <col min="9" max="9" width="12.7109375" style="2" bestFit="1" customWidth="1"/>
    <col min="10" max="10" width="15.7109375" style="4" bestFit="1" customWidth="1"/>
    <col min="11" max="11" width="16.5703125" style="6" bestFit="1" customWidth="1"/>
    <col min="12" max="12" width="12.7109375" style="8" bestFit="1" customWidth="1"/>
    <col min="13" max="13" width="14.640625" style="8" bestFit="1" customWidth="1"/>
    <col min="14" max="14" width="16.5703125" style="8" bestFit="1" customWidth="1"/>
    <col min="15" max="15" width="12.7109375" style="8" bestFit="1" customWidth="1"/>
    <col min="16" max="16" width="16.5703125" style="8" bestFit="1" customWidth="1"/>
    <col min="17" max="17" width="9" style="3" bestFit="1" customWidth="1"/>
    <col min="18" max="18" width="16.5703125" style="6" bestFit="1" customWidth="1"/>
    <col min="19" max="24" width="9.0703125" style="8" bestFit="1" customWidth="1"/>
  </cols>
  <sheetData>
    <row r="1" spans="1:24">
      <c r="A1" s="8" t="s">
        <v>19</v>
      </c>
      <c r="B1" s="8" t="s">
        <v>138</v>
      </c>
      <c r="C1" s="8" t="s">
        <v>133</v>
      </c>
      <c r="D1" s="8" t="s">
        <v>23</v>
      </c>
      <c r="E1" s="4" t="s">
        <v>0</v>
      </c>
      <c r="F1" s="2" t="s">
        <v>134</v>
      </c>
      <c r="G1" s="5" t="s">
        <v>21</v>
      </c>
      <c r="H1" s="2" t="s">
        <v>20</v>
      </c>
      <c r="I1" s="2" t="s">
        <v>135</v>
      </c>
      <c r="J1" s="4" t="s">
        <v>22</v>
      </c>
      <c r="K1" s="6" t="s">
        <v>119</v>
      </c>
      <c r="L1" s="8" t="s">
        <v>136</v>
      </c>
      <c r="M1" s="8" t="s">
        <v>120</v>
      </c>
      <c r="N1" s="8" t="s">
        <v>121</v>
      </c>
      <c r="O1" s="8" t="s">
        <v>137</v>
      </c>
      <c r="P1" s="8" t="s">
        <v>122</v>
      </c>
      <c r="Q1" s="3" t="s">
        <v>123</v>
      </c>
      <c r="R1" s="6" t="s">
        <v>124</v>
      </c>
      <c r="S1" s="4" t="s">
        <v>0</v>
      </c>
      <c r="T1" s="7" t="s">
        <v>125</v>
      </c>
      <c r="U1" s="5" t="s">
        <v>126</v>
      </c>
      <c r="V1" s="2" t="s">
        <v>127</v>
      </c>
      <c r="W1" s="2" t="s">
        <v>128</v>
      </c>
      <c r="X1" s="4" t="s">
        <v>129</v>
      </c>
    </row>
    <row r="2" spans="1:24">
      <c r="A2" s="8" t="s">
        <v>18</v>
      </c>
      <c r="B2" s="8" t="s">
        <v>2</v>
      </c>
      <c r="C2" s="8" t="s">
        <v>139</v>
      </c>
      <c r="D2" s="8" t="s">
        <v>140</v>
      </c>
      <c r="E2" s="4">
        <v>4395</v>
      </c>
      <c r="F2" s="2">
        <v>5.3</v>
      </c>
      <c r="G2" s="5">
        <v>0.80200000000000005</v>
      </c>
      <c r="H2" s="2">
        <v>3</v>
      </c>
      <c r="I2" s="2">
        <v>23.9</v>
      </c>
      <c r="J2" s="4">
        <v>1405</v>
      </c>
      <c r="K2" s="6">
        <f t="shared" ref="K2:K9" si="0">LOG(E2,S$3)</f>
        <v>111.48816757983279</v>
      </c>
      <c r="L2" s="6">
        <f t="shared" ref="L2:L9" si="1">LOG(1/F2+1,T$3)</f>
        <v>124.54942688302305</v>
      </c>
      <c r="M2" s="6">
        <f t="shared" ref="M2:M9" si="2">LOG(G2+1,U$3)</f>
        <v>101.79184447673671</v>
      </c>
      <c r="N2" s="6">
        <f t="shared" ref="N2:O9" si="3">LOG(1/H2+1,V$3)</f>
        <v>105.23526500200923</v>
      </c>
      <c r="O2" s="6">
        <f t="shared" si="3"/>
        <v>149.27259756787126</v>
      </c>
      <c r="P2" s="6">
        <f t="shared" ref="P2:P9" si="4">LOG(J2,X$3)</f>
        <v>100.03401910746298</v>
      </c>
      <c r="Q2" s="3">
        <f t="shared" ref="Q2:Q9" si="5">((K2-$S$6)*(SUM(S$8:X$8)/6/S$8)+(L2-$S$6)*(SUM(S$8:X$8)/6/T$8)+(M2-$S$6)*(SUM(S$8:X$8)/6/U$8)+(N2-$S$6)*(SUM(S$8:X$8)/6/V$8)+(O2-$S$6)*(SUM(S$8:X$8)/6/W$8)+(P2-$S$6)*(SUM(S$8:X$8)/6/X$8)+$S$6*6)/6</f>
        <v>112.89432932687687</v>
      </c>
      <c r="R2" s="6">
        <f t="shared" ref="R2:R9" si="6">(Q2-MIN(Q:Q))*($S$6/(MAX(Q:Q)-MIN(Q:Q)))</f>
        <v>100</v>
      </c>
      <c r="S2" s="12" t="s">
        <v>130</v>
      </c>
      <c r="T2" s="12"/>
      <c r="U2" s="12"/>
      <c r="V2" s="12"/>
      <c r="W2" s="12"/>
      <c r="X2" s="12"/>
    </row>
    <row r="3" spans="1:24">
      <c r="A3" s="8" t="s">
        <v>15</v>
      </c>
      <c r="B3" s="8" t="s">
        <v>8</v>
      </c>
      <c r="C3" s="8" t="s">
        <v>141</v>
      </c>
      <c r="D3" s="8" t="s">
        <v>142</v>
      </c>
      <c r="E3" s="4">
        <v>4200</v>
      </c>
      <c r="F3" s="2">
        <v>7</v>
      </c>
      <c r="G3" s="5">
        <v>0.84299999999999997</v>
      </c>
      <c r="H3" s="2">
        <v>2.9</v>
      </c>
      <c r="I3" s="2">
        <v>39</v>
      </c>
      <c r="J3" s="4">
        <v>1478</v>
      </c>
      <c r="K3" s="6">
        <f t="shared" si="0"/>
        <v>110.88498043569372</v>
      </c>
      <c r="L3" s="6">
        <f t="shared" si="1"/>
        <v>96.221868581416842</v>
      </c>
      <c r="M3" s="6">
        <f t="shared" si="2"/>
        <v>105.68057779882979</v>
      </c>
      <c r="N3" s="6">
        <f t="shared" si="3"/>
        <v>108.37523314244427</v>
      </c>
      <c r="O3" s="6">
        <f t="shared" si="3"/>
        <v>92.200912348787099</v>
      </c>
      <c r="P3" s="6">
        <f t="shared" si="4"/>
        <v>100.73312508633559</v>
      </c>
      <c r="Q3" s="3">
        <f t="shared" si="5"/>
        <v>104.71162513728029</v>
      </c>
      <c r="R3" s="6">
        <f t="shared" si="6"/>
        <v>58.390318415314297</v>
      </c>
      <c r="S3" s="9">
        <v>1.0781414533556752</v>
      </c>
      <c r="T3" s="9">
        <v>1.0013887081098467</v>
      </c>
      <c r="U3" s="9">
        <v>1.0058020750847789</v>
      </c>
      <c r="V3" s="9">
        <v>1.0027374440481751</v>
      </c>
      <c r="W3" s="9">
        <v>1.000274631603042</v>
      </c>
      <c r="X3" s="9">
        <v>1.0751425719540388</v>
      </c>
    </row>
    <row r="4" spans="1:24">
      <c r="A4" s="8" t="s">
        <v>15</v>
      </c>
      <c r="B4" s="8" t="s">
        <v>8</v>
      </c>
      <c r="C4" s="8" t="s">
        <v>143</v>
      </c>
      <c r="D4" s="8" t="s">
        <v>144</v>
      </c>
      <c r="E4" s="4">
        <v>9580</v>
      </c>
      <c r="F4" s="2">
        <v>7.2</v>
      </c>
      <c r="G4" s="5">
        <v>0.85899999999999999</v>
      </c>
      <c r="H4" s="2">
        <v>3.2</v>
      </c>
      <c r="I4" s="2">
        <v>40.4</v>
      </c>
      <c r="J4" s="4">
        <v>1814</v>
      </c>
      <c r="K4" s="6">
        <f t="shared" si="0"/>
        <v>121.84467620030587</v>
      </c>
      <c r="L4" s="6">
        <f t="shared" si="1"/>
        <v>93.715453489564609</v>
      </c>
      <c r="M4" s="6">
        <f t="shared" si="2"/>
        <v>107.1747126387445</v>
      </c>
      <c r="N4" s="6">
        <f t="shared" si="3"/>
        <v>99.474452363376216</v>
      </c>
      <c r="O4" s="6">
        <f t="shared" si="3"/>
        <v>89.044570841303312</v>
      </c>
      <c r="P4" s="6">
        <f t="shared" si="4"/>
        <v>103.56038887921667</v>
      </c>
      <c r="Q4" s="3">
        <f t="shared" si="5"/>
        <v>103.3748565349829</v>
      </c>
      <c r="R4" s="6">
        <f t="shared" si="6"/>
        <v>51.592747025074125</v>
      </c>
      <c r="S4" s="12" t="s">
        <v>131</v>
      </c>
      <c r="T4" s="12"/>
      <c r="U4" s="12"/>
      <c r="V4" s="12"/>
      <c r="W4" s="12"/>
      <c r="X4" s="12"/>
    </row>
    <row r="5" spans="1:24">
      <c r="A5" s="8" t="s">
        <v>15</v>
      </c>
      <c r="B5" s="8" t="s">
        <v>8</v>
      </c>
      <c r="C5" s="8" t="s">
        <v>145</v>
      </c>
      <c r="D5" s="8" t="s">
        <v>146</v>
      </c>
      <c r="E5" s="4">
        <v>819</v>
      </c>
      <c r="F5" s="2">
        <v>6.5</v>
      </c>
      <c r="G5" s="5">
        <v>0.83899999999999997</v>
      </c>
      <c r="H5" s="2">
        <v>3.4</v>
      </c>
      <c r="I5" s="2">
        <v>36</v>
      </c>
      <c r="J5" s="4">
        <v>1911</v>
      </c>
      <c r="K5" s="6">
        <f t="shared" si="0"/>
        <v>89.157384038250854</v>
      </c>
      <c r="L5" s="6">
        <f t="shared" si="1"/>
        <v>103.11755385792354</v>
      </c>
      <c r="M5" s="6">
        <f t="shared" si="2"/>
        <v>105.30501730776082</v>
      </c>
      <c r="N5" s="6">
        <f t="shared" si="3"/>
        <v>94.314930407025159</v>
      </c>
      <c r="O5" s="6">
        <f t="shared" si="3"/>
        <v>99.779981708233819</v>
      </c>
      <c r="P5" s="6">
        <f t="shared" si="4"/>
        <v>104.27936688965821</v>
      </c>
      <c r="Q5" s="3">
        <f t="shared" si="5"/>
        <v>101.10886014629193</v>
      </c>
      <c r="R5" s="6">
        <f t="shared" si="6"/>
        <v>40.069980709587007</v>
      </c>
      <c r="S5" s="10">
        <f t="shared" ref="S5:X5" si="7">AVERAGE(K:K)</f>
        <v>99.99999944006359</v>
      </c>
      <c r="T5" s="10">
        <f t="shared" si="7"/>
        <v>100.00000062102501</v>
      </c>
      <c r="U5" s="10">
        <f t="shared" si="7"/>
        <v>99.999998789937791</v>
      </c>
      <c r="V5" s="10">
        <f t="shared" si="7"/>
        <v>99.999999781384062</v>
      </c>
      <c r="W5" s="10">
        <f t="shared" si="7"/>
        <v>100.00000005878753</v>
      </c>
      <c r="X5" s="10">
        <f t="shared" si="7"/>
        <v>99.999999764917675</v>
      </c>
    </row>
    <row r="6" spans="1:24">
      <c r="A6" s="8" t="s">
        <v>16</v>
      </c>
      <c r="B6" s="8" t="s">
        <v>7</v>
      </c>
      <c r="C6" s="8" t="s">
        <v>147</v>
      </c>
      <c r="D6" s="8" t="s">
        <v>148</v>
      </c>
      <c r="E6" s="4">
        <v>2066</v>
      </c>
      <c r="F6" s="2">
        <v>7.6</v>
      </c>
      <c r="G6" s="5">
        <v>0.81</v>
      </c>
      <c r="H6" s="2">
        <v>3.2</v>
      </c>
      <c r="I6" s="2">
        <v>39.700000000000003</v>
      </c>
      <c r="J6" s="4">
        <v>1260</v>
      </c>
      <c r="K6" s="6">
        <f t="shared" si="0"/>
        <v>101.45538738856958</v>
      </c>
      <c r="L6" s="6">
        <f t="shared" si="1"/>
        <v>89.075427074654499</v>
      </c>
      <c r="M6" s="6">
        <f t="shared" si="2"/>
        <v>102.55752301785731</v>
      </c>
      <c r="N6" s="6">
        <f t="shared" si="3"/>
        <v>99.474452363376216</v>
      </c>
      <c r="O6" s="6">
        <f t="shared" si="3"/>
        <v>90.595256757040104</v>
      </c>
      <c r="P6" s="6">
        <f t="shared" si="4"/>
        <v>98.530628439148913</v>
      </c>
      <c r="Q6" s="3">
        <f t="shared" si="5"/>
        <v>96.45451327425927</v>
      </c>
      <c r="R6" s="6">
        <f t="shared" si="6"/>
        <v>16.402268075396691</v>
      </c>
      <c r="S6" s="12">
        <v>100</v>
      </c>
      <c r="T6" s="12"/>
      <c r="U6" s="12"/>
      <c r="V6" s="12"/>
      <c r="W6" s="12"/>
      <c r="X6" s="12"/>
    </row>
    <row r="7" spans="1:24">
      <c r="A7" s="8" t="s">
        <v>15</v>
      </c>
      <c r="B7" s="8" t="s">
        <v>9</v>
      </c>
      <c r="C7" s="8" t="s">
        <v>149</v>
      </c>
      <c r="D7" s="8" t="s">
        <v>150</v>
      </c>
      <c r="E7" s="4">
        <v>704</v>
      </c>
      <c r="F7" s="2">
        <v>7.4</v>
      </c>
      <c r="G7" s="5">
        <v>0.82199999999999995</v>
      </c>
      <c r="H7" s="2">
        <v>3.3</v>
      </c>
      <c r="I7" s="2">
        <v>41.4</v>
      </c>
      <c r="J7" s="4">
        <v>1326</v>
      </c>
      <c r="K7" s="6">
        <f t="shared" si="0"/>
        <v>87.146374232371372</v>
      </c>
      <c r="L7" s="6">
        <f t="shared" si="1"/>
        <v>91.336469445615023</v>
      </c>
      <c r="M7" s="6">
        <f t="shared" si="2"/>
        <v>103.69971868071612</v>
      </c>
      <c r="N7" s="6">
        <f t="shared" si="3"/>
        <v>96.825606304732588</v>
      </c>
      <c r="O7" s="6">
        <f t="shared" si="3"/>
        <v>86.919197843895532</v>
      </c>
      <c r="P7" s="6">
        <f t="shared" si="4"/>
        <v>99.235291807167741</v>
      </c>
      <c r="Q7" s="3">
        <f t="shared" si="5"/>
        <v>94.774809466925831</v>
      </c>
      <c r="R7" s="6">
        <f t="shared" si="6"/>
        <v>7.8608447316824321</v>
      </c>
      <c r="S7" s="12" t="s">
        <v>132</v>
      </c>
      <c r="T7" s="12"/>
      <c r="U7" s="12"/>
      <c r="V7" s="12"/>
      <c r="W7" s="12"/>
      <c r="X7" s="12"/>
    </row>
    <row r="8" spans="1:24">
      <c r="A8" s="8" t="s">
        <v>17</v>
      </c>
      <c r="B8" s="8" t="s">
        <v>12</v>
      </c>
      <c r="C8" s="8" t="s">
        <v>151</v>
      </c>
      <c r="D8" t="s">
        <v>152</v>
      </c>
      <c r="E8" s="4">
        <v>9794</v>
      </c>
      <c r="F8" s="2">
        <v>6.8</v>
      </c>
      <c r="G8" s="5">
        <v>0.53200000000000003</v>
      </c>
      <c r="H8" s="2">
        <v>3.2</v>
      </c>
      <c r="I8" s="2">
        <v>37.4</v>
      </c>
      <c r="J8" s="4">
        <v>1042</v>
      </c>
      <c r="K8" s="6">
        <f t="shared" si="0"/>
        <v>122.13830655971674</v>
      </c>
      <c r="L8" s="6">
        <f t="shared" si="1"/>
        <v>98.866251778078876</v>
      </c>
      <c r="M8" s="6">
        <f t="shared" si="2"/>
        <v>73.734031227896651</v>
      </c>
      <c r="N8" s="6">
        <f t="shared" si="3"/>
        <v>99.474452363376216</v>
      </c>
      <c r="O8" s="6">
        <f t="shared" si="3"/>
        <v>96.093741701584619</v>
      </c>
      <c r="P8" s="6">
        <f t="shared" si="4"/>
        <v>95.908665937999928</v>
      </c>
      <c r="Q8" s="3">
        <f t="shared" si="5"/>
        <v>93.452058715133617</v>
      </c>
      <c r="R8" s="6">
        <f t="shared" si="6"/>
        <v>1.1345551918559682</v>
      </c>
      <c r="S8" s="11">
        <f t="shared" ref="S8:X8" si="8">(_xlfn.VAR.P(K:K))^0.5</f>
        <v>20.762976267615826</v>
      </c>
      <c r="T8" s="11">
        <f t="shared" si="8"/>
        <v>10.437737341945597</v>
      </c>
      <c r="U8" s="11">
        <f t="shared" si="8"/>
        <v>10.156479079266051</v>
      </c>
      <c r="V8" s="11">
        <f t="shared" si="8"/>
        <v>4.342445994608279</v>
      </c>
      <c r="W8" s="11">
        <f t="shared" si="8"/>
        <v>19.035357770730478</v>
      </c>
      <c r="X8" s="11">
        <f t="shared" si="8"/>
        <v>2.6508492288002778</v>
      </c>
    </row>
    <row r="9" spans="1:24">
      <c r="A9" s="8" t="s">
        <v>18</v>
      </c>
      <c r="B9" s="8" t="s">
        <v>1</v>
      </c>
      <c r="C9" s="8" t="s">
        <v>153</v>
      </c>
      <c r="D9" s="8" t="s">
        <v>154</v>
      </c>
      <c r="E9" s="4">
        <v>67</v>
      </c>
      <c r="F9" s="2">
        <v>6.5</v>
      </c>
      <c r="G9" s="5">
        <v>0.78400000000000003</v>
      </c>
      <c r="H9" s="2">
        <v>3.3</v>
      </c>
      <c r="I9" s="2">
        <v>37.4</v>
      </c>
      <c r="J9" s="4">
        <v>1188</v>
      </c>
      <c r="K9" s="6">
        <f t="shared" si="0"/>
        <v>55.884719085767856</v>
      </c>
      <c r="L9" s="6">
        <f t="shared" si="1"/>
        <v>103.11755385792354</v>
      </c>
      <c r="M9" s="6">
        <f t="shared" si="2"/>
        <v>100.05656517096048</v>
      </c>
      <c r="N9" s="6">
        <f t="shared" si="3"/>
        <v>96.825606304732588</v>
      </c>
      <c r="O9" s="6">
        <f t="shared" si="3"/>
        <v>96.093741701584619</v>
      </c>
      <c r="P9" s="6">
        <f t="shared" si="4"/>
        <v>97.718511972351365</v>
      </c>
      <c r="Q9" s="3">
        <f t="shared" si="5"/>
        <v>93.228944065653934</v>
      </c>
      <c r="R9" s="6">
        <f t="shared" si="6"/>
        <v>0</v>
      </c>
    </row>
    <row r="10" spans="1:24">
      <c r="L10" s="6"/>
      <c r="M10" s="6"/>
      <c r="N10" s="6"/>
      <c r="O10" s="6"/>
      <c r="P10" s="6"/>
    </row>
    <row r="11" spans="1:24">
      <c r="L11" s="6"/>
      <c r="M11" s="6"/>
      <c r="N11" s="6"/>
      <c r="O11" s="6"/>
      <c r="P11" s="6"/>
    </row>
    <row r="12" spans="1:24">
      <c r="L12" s="6"/>
      <c r="M12" s="6"/>
      <c r="N12" s="6"/>
      <c r="O12" s="6"/>
      <c r="P12" s="6"/>
    </row>
    <row r="13" spans="1:24">
      <c r="L13" s="6"/>
      <c r="M13" s="6"/>
      <c r="N13" s="6"/>
      <c r="O13" s="6"/>
      <c r="P13" s="6"/>
    </row>
    <row r="14" spans="1:24">
      <c r="L14" s="6"/>
      <c r="M14" s="6"/>
      <c r="N14" s="6"/>
      <c r="O14" s="6"/>
      <c r="P14" s="6"/>
    </row>
    <row r="15" spans="1:24">
      <c r="L15" s="6"/>
      <c r="M15" s="6"/>
      <c r="N15" s="6"/>
      <c r="O15" s="6"/>
      <c r="P15" s="6"/>
    </row>
    <row r="16" spans="1:24">
      <c r="L16" s="6"/>
      <c r="M16" s="6"/>
      <c r="N16" s="6"/>
      <c r="O16" s="6"/>
      <c r="P16" s="6"/>
    </row>
    <row r="17" spans="12:16">
      <c r="L17" s="6"/>
      <c r="M17" s="6"/>
      <c r="N17" s="6"/>
      <c r="O17" s="6"/>
      <c r="P17" s="6"/>
    </row>
    <row r="18" spans="12:16">
      <c r="L18" s="6"/>
      <c r="M18" s="6"/>
      <c r="N18" s="6"/>
      <c r="O18" s="6"/>
      <c r="P18" s="6"/>
    </row>
    <row r="19" spans="12:16">
      <c r="L19" s="6"/>
      <c r="M19" s="6"/>
      <c r="N19" s="6"/>
      <c r="O19" s="6"/>
      <c r="P19" s="6"/>
    </row>
    <row r="20" spans="12:16">
      <c r="L20" s="6"/>
      <c r="M20" s="6"/>
      <c r="N20" s="6"/>
      <c r="O20" s="6"/>
      <c r="P20" s="6"/>
    </row>
    <row r="21" spans="12:16">
      <c r="L21" s="6"/>
      <c r="M21" s="6"/>
      <c r="N21" s="6"/>
      <c r="O21" s="6"/>
      <c r="P21" s="6"/>
    </row>
    <row r="22" spans="12:16">
      <c r="L22" s="6"/>
      <c r="M22" s="6"/>
      <c r="N22" s="6"/>
      <c r="O22" s="6"/>
      <c r="P22" s="6"/>
    </row>
    <row r="23" spans="12:16">
      <c r="L23" s="6"/>
      <c r="M23" s="6"/>
      <c r="N23" s="6"/>
      <c r="O23" s="6"/>
      <c r="P23" s="6"/>
    </row>
    <row r="24" spans="12:16">
      <c r="L24" s="6"/>
      <c r="M24" s="6"/>
      <c r="N24" s="6"/>
      <c r="O24" s="6"/>
      <c r="P24" s="6"/>
    </row>
    <row r="25" spans="12:16">
      <c r="L25" s="6"/>
      <c r="M25" s="6"/>
      <c r="N25" s="6"/>
      <c r="O25" s="6"/>
      <c r="P25" s="6"/>
    </row>
    <row r="26" spans="12:16">
      <c r="L26" s="6"/>
      <c r="M26" s="6"/>
      <c r="N26" s="6"/>
      <c r="O26" s="6"/>
      <c r="P26" s="6"/>
    </row>
    <row r="27" spans="12:16">
      <c r="L27" s="6"/>
      <c r="M27" s="6"/>
      <c r="N27" s="6"/>
      <c r="O27" s="6"/>
      <c r="P27" s="6"/>
    </row>
    <row r="28" spans="12:16">
      <c r="L28" s="6"/>
      <c r="M28" s="6"/>
      <c r="N28" s="6"/>
      <c r="O28" s="6"/>
      <c r="P28" s="6"/>
    </row>
    <row r="29" spans="12:16">
      <c r="L29" s="6"/>
      <c r="M29" s="6"/>
      <c r="N29" s="6"/>
      <c r="O29" s="6"/>
      <c r="P29" s="6"/>
    </row>
    <row r="30" spans="12:16">
      <c r="L30" s="6"/>
      <c r="M30" s="6"/>
      <c r="N30" s="6"/>
      <c r="O30" s="6"/>
      <c r="P30" s="6"/>
    </row>
    <row r="31" spans="12:16">
      <c r="L31" s="6"/>
      <c r="M31" s="6"/>
      <c r="N31" s="6"/>
      <c r="O31" s="6"/>
      <c r="P31" s="6"/>
    </row>
    <row r="32" spans="12:16">
      <c r="L32" s="6"/>
      <c r="M32" s="6"/>
      <c r="N32" s="6"/>
      <c r="O32" s="6"/>
      <c r="P32" s="6"/>
    </row>
    <row r="33" spans="12:16">
      <c r="L33" s="6"/>
      <c r="M33" s="6"/>
      <c r="N33" s="6"/>
      <c r="O33" s="6"/>
      <c r="P33" s="6"/>
    </row>
    <row r="34" spans="12:16">
      <c r="L34" s="6"/>
      <c r="M34" s="6"/>
      <c r="N34" s="6"/>
      <c r="O34" s="6"/>
      <c r="P34" s="6"/>
    </row>
    <row r="35" spans="12:16">
      <c r="L35" s="6"/>
      <c r="M35" s="6"/>
      <c r="N35" s="6"/>
      <c r="O35" s="6"/>
      <c r="P35" s="6"/>
    </row>
    <row r="36" spans="12:16">
      <c r="L36" s="6"/>
      <c r="M36" s="6"/>
      <c r="N36" s="6"/>
      <c r="O36" s="6"/>
      <c r="P36" s="6"/>
    </row>
    <row r="37" spans="12:16">
      <c r="L37" s="6"/>
      <c r="M37" s="6"/>
      <c r="N37" s="6"/>
      <c r="O37" s="6"/>
      <c r="P37" s="6"/>
    </row>
    <row r="38" spans="12:16">
      <c r="L38" s="6"/>
      <c r="M38" s="6"/>
      <c r="N38" s="6"/>
      <c r="O38" s="6"/>
      <c r="P38" s="6"/>
    </row>
    <row r="39" spans="12:16">
      <c r="L39" s="6"/>
      <c r="M39" s="6"/>
      <c r="N39" s="6"/>
      <c r="O39" s="6"/>
      <c r="P39" s="6"/>
    </row>
    <row r="40" spans="12:16">
      <c r="L40" s="6"/>
      <c r="M40" s="6"/>
      <c r="N40" s="6"/>
      <c r="O40" s="6"/>
      <c r="P40" s="6"/>
    </row>
    <row r="41" spans="12:16">
      <c r="L41" s="6"/>
      <c r="M41" s="6"/>
      <c r="N41" s="6"/>
      <c r="O41" s="6"/>
      <c r="P41" s="6"/>
    </row>
    <row r="42" spans="12:16">
      <c r="L42" s="6"/>
      <c r="M42" s="6"/>
      <c r="N42" s="6"/>
      <c r="O42" s="6"/>
      <c r="P42" s="6"/>
    </row>
  </sheetData>
  <autoFilter ref="A1:R108" xr:uid="{AD915F58-82CE-4465-AD44-1BEDBEDAB1F6}"/>
  <mergeCells count="4">
    <mergeCell ref="S2:X2"/>
    <mergeCell ref="S4:X4"/>
    <mergeCell ref="S6:X6"/>
    <mergeCell ref="S7:X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4BDB-2586-430A-8531-148B22D4C2F2}">
  <dimension ref="A1:X97"/>
  <sheetViews>
    <sheetView tabSelected="1" zoomScale="70" zoomScaleNormal="70" workbookViewId="0">
      <selection activeCell="V20" sqref="V20"/>
    </sheetView>
  </sheetViews>
  <sheetFormatPr defaultRowHeight="14.15"/>
  <cols>
    <col min="1" max="1" width="18.35546875" style="8" bestFit="1" customWidth="1"/>
    <col min="2" max="2" width="16.42578125" style="8" bestFit="1" customWidth="1"/>
    <col min="3" max="3" width="30.2109375" style="8" bestFit="1" customWidth="1"/>
    <col min="4" max="4" width="25.78515625" style="8" bestFit="1" customWidth="1"/>
    <col min="5" max="5" width="12.7109375" style="4" bestFit="1" customWidth="1"/>
    <col min="6" max="6" width="12.7109375" style="7" bestFit="1" customWidth="1"/>
    <col min="7" max="7" width="13.640625" style="5" bestFit="1" customWidth="1"/>
    <col min="8" max="8" width="16.5703125" style="2" bestFit="1" customWidth="1"/>
    <col min="9" max="9" width="12.7109375" style="2" bestFit="1" customWidth="1"/>
    <col min="10" max="10" width="15.7109375" style="4" bestFit="1" customWidth="1"/>
    <col min="11" max="11" width="16.5703125" style="6" bestFit="1" customWidth="1"/>
    <col min="12" max="12" width="12.7109375" style="8" bestFit="1" customWidth="1"/>
    <col min="13" max="13" width="14.640625" style="8" bestFit="1" customWidth="1"/>
    <col min="14" max="14" width="16.5703125" style="8" bestFit="1" customWidth="1"/>
    <col min="15" max="15" width="12.7109375" style="8" bestFit="1" customWidth="1"/>
    <col min="16" max="16" width="16.5703125" style="8" bestFit="1" customWidth="1"/>
    <col min="17" max="17" width="9" style="3" bestFit="1" customWidth="1"/>
    <col min="18" max="18" width="16.5703125" style="6" bestFit="1" customWidth="1"/>
    <col min="19" max="24" width="9.0703125" style="8" bestFit="1" customWidth="1"/>
  </cols>
  <sheetData>
    <row r="1" spans="1:24">
      <c r="A1" s="8" t="s">
        <v>19</v>
      </c>
      <c r="B1" s="8" t="s">
        <v>138</v>
      </c>
      <c r="C1" s="8" t="s">
        <v>133</v>
      </c>
      <c r="D1" s="8" t="s">
        <v>23</v>
      </c>
      <c r="E1" s="4" t="s">
        <v>0</v>
      </c>
      <c r="F1" s="2" t="s">
        <v>134</v>
      </c>
      <c r="G1" s="5" t="s">
        <v>21</v>
      </c>
      <c r="H1" s="2" t="s">
        <v>20</v>
      </c>
      <c r="I1" s="2" t="s">
        <v>135</v>
      </c>
      <c r="J1" s="4" t="s">
        <v>22</v>
      </c>
      <c r="K1" s="6" t="s">
        <v>119</v>
      </c>
      <c r="L1" s="8" t="s">
        <v>136</v>
      </c>
      <c r="M1" s="8" t="s">
        <v>120</v>
      </c>
      <c r="N1" s="8" t="s">
        <v>121</v>
      </c>
      <c r="O1" s="8" t="s">
        <v>137</v>
      </c>
      <c r="P1" s="8" t="s">
        <v>122</v>
      </c>
      <c r="Q1" s="3" t="s">
        <v>123</v>
      </c>
      <c r="R1" s="6" t="s">
        <v>124</v>
      </c>
      <c r="S1" s="4" t="s">
        <v>0</v>
      </c>
      <c r="T1" s="7" t="s">
        <v>125</v>
      </c>
      <c r="U1" s="5" t="s">
        <v>126</v>
      </c>
      <c r="V1" s="2" t="s">
        <v>127</v>
      </c>
      <c r="W1" s="2" t="s">
        <v>128</v>
      </c>
      <c r="X1" s="4" t="s">
        <v>129</v>
      </c>
    </row>
    <row r="2" spans="1:24">
      <c r="A2" s="8" t="s">
        <v>155</v>
      </c>
      <c r="B2" s="8" t="s">
        <v>5</v>
      </c>
      <c r="C2" s="8" t="s">
        <v>156</v>
      </c>
      <c r="D2" s="8" t="s">
        <v>157</v>
      </c>
      <c r="E2" s="4">
        <v>2808</v>
      </c>
      <c r="F2" s="7">
        <v>2.6</v>
      </c>
      <c r="G2" s="5">
        <v>0.91800000000000004</v>
      </c>
      <c r="H2" s="2">
        <v>1.9</v>
      </c>
      <c r="I2" s="2">
        <v>41.8</v>
      </c>
      <c r="J2" s="4">
        <v>1675</v>
      </c>
      <c r="K2" s="6">
        <f t="shared" ref="K2:K65" si="0">LOG(E2,S$3)</f>
        <v>127.52815731998895</v>
      </c>
      <c r="L2" s="6">
        <f t="shared" ref="L2:L65" si="1">LOG(1/F2+1,T$3)</f>
        <v>106.21569195412188</v>
      </c>
      <c r="M2" s="6">
        <f t="shared" ref="M2:M65" si="2">LOG(G2+1,U$3)</f>
        <v>112.9088130020092</v>
      </c>
      <c r="N2" s="6">
        <f t="shared" ref="N2:O33" si="3">LOG(1/H2+1,V$3)</f>
        <v>145.31914753481678</v>
      </c>
      <c r="O2" s="6">
        <f t="shared" si="3"/>
        <v>86.228746093419886</v>
      </c>
      <c r="P2" s="6">
        <f t="shared" ref="P2:P65" si="4">LOG(J2,X$3)</f>
        <v>102.49682255555216</v>
      </c>
      <c r="Q2" s="3">
        <f t="shared" ref="Q2:Q65" si="5">((K2-$S$6)*(SUM(S$8:X$8)/6/S$8)+(L2-$S$6)*(SUM(S$8:X$8)/6/T$8)+(M2-$S$6)*(SUM(S$8:X$8)/6/U$8)+(N2-$S$6)*(SUM(S$8:X$8)/6/V$8)+(O2-$S$6)*(SUM(S$8:X$8)/6/W$8)+(P2-$S$6)*(SUM(S$8:X$8)/6/X$8)+$S$6*6)/6</f>
        <v>112.02415415674763</v>
      </c>
      <c r="R2" s="6">
        <f t="shared" ref="R2:R65" si="6">(Q2-MIN(Q:Q))*($S$6/(MAX(Q:Q)-MIN(Q:Q)))</f>
        <v>100</v>
      </c>
      <c r="S2" s="12" t="s">
        <v>130</v>
      </c>
      <c r="T2" s="12"/>
      <c r="U2" s="12"/>
      <c r="V2" s="12"/>
      <c r="W2" s="12"/>
      <c r="X2" s="12"/>
    </row>
    <row r="3" spans="1:24">
      <c r="A3" s="8" t="s">
        <v>155</v>
      </c>
      <c r="B3" s="8" t="s">
        <v>5</v>
      </c>
      <c r="C3" s="8" t="s">
        <v>158</v>
      </c>
      <c r="D3" s="8" t="s">
        <v>159</v>
      </c>
      <c r="E3" s="4">
        <v>2190</v>
      </c>
      <c r="F3" s="7">
        <v>2.9</v>
      </c>
      <c r="G3" s="5">
        <v>0.92</v>
      </c>
      <c r="H3" s="2">
        <v>1.7</v>
      </c>
      <c r="I3" s="2">
        <v>41.3</v>
      </c>
      <c r="J3" s="4">
        <v>1705</v>
      </c>
      <c r="K3" s="6">
        <f t="shared" si="0"/>
        <v>123.53585443184707</v>
      </c>
      <c r="L3" s="6">
        <f t="shared" si="1"/>
        <v>96.699178120410735</v>
      </c>
      <c r="M3" s="6">
        <f t="shared" si="2"/>
        <v>113.08949428902943</v>
      </c>
      <c r="N3" s="6">
        <f t="shared" si="3"/>
        <v>158.98537698675344</v>
      </c>
      <c r="O3" s="6">
        <f t="shared" si="3"/>
        <v>87.260288243199483</v>
      </c>
      <c r="P3" s="6">
        <f t="shared" si="4"/>
        <v>102.74192274117485</v>
      </c>
      <c r="Q3" s="3">
        <f t="shared" si="5"/>
        <v>111.38662433330826</v>
      </c>
      <c r="R3" s="6">
        <f t="shared" si="6"/>
        <v>98.535514286978923</v>
      </c>
      <c r="S3" s="9">
        <v>1.0642417204896775</v>
      </c>
      <c r="T3" s="9">
        <v>1.0030684865543122</v>
      </c>
      <c r="U3" s="9">
        <v>1.0057848891328625</v>
      </c>
      <c r="V3" s="9">
        <v>1.002914087235415</v>
      </c>
      <c r="W3" s="9">
        <v>1.0002742125499235</v>
      </c>
      <c r="X3" s="9">
        <v>1.0751146458547149</v>
      </c>
    </row>
    <row r="4" spans="1:24">
      <c r="A4" s="8" t="s">
        <v>155</v>
      </c>
      <c r="B4" s="8" t="s">
        <v>5</v>
      </c>
      <c r="C4" s="8" t="s">
        <v>160</v>
      </c>
      <c r="D4" s="8" t="s">
        <v>161</v>
      </c>
      <c r="E4" s="4">
        <v>3124</v>
      </c>
      <c r="F4" s="7">
        <v>3</v>
      </c>
      <c r="G4" s="5">
        <v>0.91800000000000004</v>
      </c>
      <c r="H4" s="2">
        <v>1.8</v>
      </c>
      <c r="I4" s="2">
        <v>41.6</v>
      </c>
      <c r="J4" s="4">
        <v>1677</v>
      </c>
      <c r="K4" s="6">
        <f t="shared" si="0"/>
        <v>129.24093253743644</v>
      </c>
      <c r="L4" s="6">
        <f t="shared" si="1"/>
        <v>93.897501669987221</v>
      </c>
      <c r="M4" s="6">
        <f t="shared" si="2"/>
        <v>112.9088130020092</v>
      </c>
      <c r="N4" s="6">
        <f t="shared" si="3"/>
        <v>151.84041310821294</v>
      </c>
      <c r="O4" s="6">
        <f t="shared" si="3"/>
        <v>86.638422275547853</v>
      </c>
      <c r="P4" s="6">
        <f t="shared" si="4"/>
        <v>102.51329862895707</v>
      </c>
      <c r="Q4" s="3">
        <f t="shared" si="5"/>
        <v>110.4717640168645</v>
      </c>
      <c r="R4" s="6">
        <f t="shared" si="6"/>
        <v>96.433965757666456</v>
      </c>
      <c r="S4" s="12" t="s">
        <v>131</v>
      </c>
      <c r="T4" s="12"/>
      <c r="U4" s="12"/>
      <c r="V4" s="12"/>
      <c r="W4" s="12"/>
      <c r="X4" s="12"/>
    </row>
    <row r="5" spans="1:24">
      <c r="A5" s="8" t="s">
        <v>155</v>
      </c>
      <c r="B5" s="8" t="s">
        <v>5</v>
      </c>
      <c r="C5" s="8" t="s">
        <v>162</v>
      </c>
      <c r="D5" s="8" t="s">
        <v>163</v>
      </c>
      <c r="E5" s="4">
        <v>849</v>
      </c>
      <c r="F5" s="7">
        <v>2.9</v>
      </c>
      <c r="G5" s="5">
        <v>0.90300000000000002</v>
      </c>
      <c r="H5" s="2">
        <v>1.7</v>
      </c>
      <c r="I5" s="2">
        <v>41.2</v>
      </c>
      <c r="J5" s="4">
        <v>1796</v>
      </c>
      <c r="K5" s="6">
        <f t="shared" si="0"/>
        <v>108.31646979479919</v>
      </c>
      <c r="L5" s="6">
        <f t="shared" si="1"/>
        <v>96.699178120410735</v>
      </c>
      <c r="M5" s="6">
        <f t="shared" si="2"/>
        <v>111.54766746594896</v>
      </c>
      <c r="N5" s="6">
        <f t="shared" si="3"/>
        <v>158.98537698675344</v>
      </c>
      <c r="O5" s="6">
        <f t="shared" si="3"/>
        <v>87.469565564251909</v>
      </c>
      <c r="P5" s="6">
        <f t="shared" si="4"/>
        <v>103.45984066504126</v>
      </c>
      <c r="Q5" s="3">
        <f t="shared" si="5"/>
        <v>110.06470080387574</v>
      </c>
      <c r="R5" s="6">
        <f t="shared" si="6"/>
        <v>95.498890663449799</v>
      </c>
      <c r="S5" s="10">
        <f>AVERAGE(K:K)</f>
        <v>99.999995927379629</v>
      </c>
      <c r="T5" s="10">
        <f t="shared" ref="T5:X5" si="7">AVERAGE(L:L)</f>
        <v>99.999999589103197</v>
      </c>
      <c r="U5" s="10">
        <f t="shared" si="7"/>
        <v>99.999999955148255</v>
      </c>
      <c r="V5" s="10">
        <f t="shared" si="7"/>
        <v>99.999999587586331</v>
      </c>
      <c r="W5" s="10">
        <f t="shared" si="7"/>
        <v>100.00000001038779</v>
      </c>
      <c r="X5" s="10">
        <f t="shared" si="7"/>
        <v>100.00000630451154</v>
      </c>
    </row>
    <row r="6" spans="1:24">
      <c r="A6" s="8" t="s">
        <v>155</v>
      </c>
      <c r="B6" s="8" t="s">
        <v>5</v>
      </c>
      <c r="C6" s="8" t="s">
        <v>164</v>
      </c>
      <c r="D6" s="8" t="s">
        <v>165</v>
      </c>
      <c r="E6" s="4">
        <v>388</v>
      </c>
      <c r="F6" s="7">
        <v>3</v>
      </c>
      <c r="G6" s="5">
        <v>0.91700000000000004</v>
      </c>
      <c r="H6" s="2">
        <v>1.5</v>
      </c>
      <c r="I6" s="2">
        <v>41.2</v>
      </c>
      <c r="J6" s="4">
        <v>1760</v>
      </c>
      <c r="K6" s="6">
        <f t="shared" si="0"/>
        <v>95.739826264646396</v>
      </c>
      <c r="L6" s="6">
        <f t="shared" si="1"/>
        <v>93.897501669987221</v>
      </c>
      <c r="M6" s="6">
        <f t="shared" si="2"/>
        <v>112.81840169398683</v>
      </c>
      <c r="N6" s="6">
        <f t="shared" si="3"/>
        <v>175.55052978486094</v>
      </c>
      <c r="O6" s="6">
        <f t="shared" si="3"/>
        <v>87.469565564251909</v>
      </c>
      <c r="P6" s="6">
        <f t="shared" si="4"/>
        <v>103.1802753638998</v>
      </c>
      <c r="Q6" s="3">
        <f t="shared" si="5"/>
        <v>109.47869651968301</v>
      </c>
      <c r="R6" s="6">
        <f t="shared" si="6"/>
        <v>94.152765556173136</v>
      </c>
      <c r="S6" s="12">
        <v>100</v>
      </c>
      <c r="T6" s="12"/>
      <c r="U6" s="12"/>
      <c r="V6" s="12"/>
      <c r="W6" s="12"/>
      <c r="X6" s="12"/>
    </row>
    <row r="7" spans="1:24">
      <c r="A7" s="8" t="s">
        <v>155</v>
      </c>
      <c r="B7" s="8" t="s">
        <v>5</v>
      </c>
      <c r="C7" s="8" t="s">
        <v>166</v>
      </c>
      <c r="D7" s="8" t="s">
        <v>167</v>
      </c>
      <c r="E7" s="4">
        <v>710</v>
      </c>
      <c r="F7" s="7">
        <v>2.8</v>
      </c>
      <c r="G7" s="5">
        <v>0.91800000000000004</v>
      </c>
      <c r="H7" s="2">
        <v>1.8</v>
      </c>
      <c r="I7" s="2">
        <v>41.4</v>
      </c>
      <c r="J7" s="4">
        <v>1747</v>
      </c>
      <c r="K7" s="6">
        <f t="shared" si="0"/>
        <v>105.44485230276246</v>
      </c>
      <c r="L7" s="6">
        <f t="shared" si="1"/>
        <v>99.674525090616399</v>
      </c>
      <c r="M7" s="6">
        <f t="shared" si="2"/>
        <v>112.9088130020092</v>
      </c>
      <c r="N7" s="6">
        <f t="shared" si="3"/>
        <v>151.84041310821294</v>
      </c>
      <c r="O7" s="6">
        <f t="shared" si="3"/>
        <v>87.052010001851031</v>
      </c>
      <c r="P7" s="6">
        <f t="shared" si="4"/>
        <v>103.07791371890417</v>
      </c>
      <c r="Q7" s="3">
        <f t="shared" si="5"/>
        <v>109.47677708897019</v>
      </c>
      <c r="R7" s="6">
        <f t="shared" si="6"/>
        <v>94.148356383844714</v>
      </c>
      <c r="S7" s="12" t="s">
        <v>132</v>
      </c>
      <c r="T7" s="12"/>
      <c r="U7" s="12"/>
      <c r="V7" s="12"/>
      <c r="W7" s="12"/>
      <c r="X7" s="12"/>
    </row>
    <row r="8" spans="1:24">
      <c r="A8" s="8" t="s">
        <v>17</v>
      </c>
      <c r="B8" s="8" t="s">
        <v>11</v>
      </c>
      <c r="C8" s="8" t="s">
        <v>26</v>
      </c>
      <c r="D8" s="8" t="s">
        <v>168</v>
      </c>
      <c r="E8" s="4">
        <v>320</v>
      </c>
      <c r="F8" s="7">
        <v>1.9</v>
      </c>
      <c r="G8" s="5">
        <v>0.79800000000000004</v>
      </c>
      <c r="H8" s="2">
        <v>3.2</v>
      </c>
      <c r="I8" s="2">
        <v>40.4</v>
      </c>
      <c r="J8" s="4">
        <v>1868</v>
      </c>
      <c r="K8" s="6">
        <f t="shared" si="0"/>
        <v>92.645119155506364</v>
      </c>
      <c r="L8" s="6">
        <f t="shared" si="1"/>
        <v>138.01764398334112</v>
      </c>
      <c r="M8" s="6">
        <f t="shared" si="2"/>
        <v>101.70812541007997</v>
      </c>
      <c r="N8" s="6">
        <f t="shared" si="3"/>
        <v>93.452844960235979</v>
      </c>
      <c r="O8" s="6">
        <f t="shared" si="3"/>
        <v>89.180630559996246</v>
      </c>
      <c r="P8" s="6">
        <f t="shared" si="4"/>
        <v>104.00254166576948</v>
      </c>
      <c r="Q8" s="3">
        <f t="shared" si="5"/>
        <v>109.1197072701636</v>
      </c>
      <c r="R8" s="6">
        <f t="shared" si="6"/>
        <v>93.32812236659953</v>
      </c>
      <c r="S8" s="11">
        <f>(_xlfn.VAR.P(K:K))^0.5</f>
        <v>20.056323494560235</v>
      </c>
      <c r="T8" s="11">
        <f t="shared" ref="T8:X8" si="8">(_xlfn.VAR.P(L:L))^0.5</f>
        <v>12.11330984198155</v>
      </c>
      <c r="U8" s="11">
        <f t="shared" si="8"/>
        <v>10.605937390558381</v>
      </c>
      <c r="V8" s="11">
        <f t="shared" si="8"/>
        <v>26.53740738987555</v>
      </c>
      <c r="W8" s="11">
        <f t="shared" si="8"/>
        <v>14.545816778719036</v>
      </c>
      <c r="X8" s="11">
        <f t="shared" si="8"/>
        <v>2.1340603142365344</v>
      </c>
    </row>
    <row r="9" spans="1:24">
      <c r="A9" s="8" t="s">
        <v>17</v>
      </c>
      <c r="B9" s="8" t="s">
        <v>169</v>
      </c>
      <c r="C9" s="8" t="s">
        <v>170</v>
      </c>
      <c r="D9" s="8" t="s">
        <v>171</v>
      </c>
      <c r="E9" s="4">
        <v>11397</v>
      </c>
      <c r="F9" s="7">
        <v>2.6</v>
      </c>
      <c r="G9" s="5">
        <v>0.82799999999999996</v>
      </c>
      <c r="H9" s="2">
        <v>2.7</v>
      </c>
      <c r="I9" s="2">
        <v>40.4</v>
      </c>
      <c r="J9" s="4">
        <v>1507</v>
      </c>
      <c r="K9" s="6">
        <f t="shared" si="0"/>
        <v>150.0276817701241</v>
      </c>
      <c r="L9" s="6">
        <f t="shared" si="1"/>
        <v>106.21569195412188</v>
      </c>
      <c r="M9" s="6">
        <f t="shared" si="2"/>
        <v>104.57686730312936</v>
      </c>
      <c r="N9" s="6">
        <f t="shared" si="3"/>
        <v>108.28087333406916</v>
      </c>
      <c r="O9" s="6">
        <f t="shared" si="3"/>
        <v>89.180630559996246</v>
      </c>
      <c r="P9" s="6">
        <f t="shared" si="4"/>
        <v>101.03753522932197</v>
      </c>
      <c r="Q9" s="3">
        <f t="shared" si="5"/>
        <v>108.34474190945055</v>
      </c>
      <c r="R9" s="6">
        <f t="shared" si="6"/>
        <v>91.547930041277766</v>
      </c>
    </row>
    <row r="10" spans="1:24">
      <c r="A10" s="8" t="s">
        <v>155</v>
      </c>
      <c r="B10" s="8" t="s">
        <v>6</v>
      </c>
      <c r="C10" s="8" t="s">
        <v>172</v>
      </c>
      <c r="D10" s="8" t="s">
        <v>173</v>
      </c>
      <c r="E10" s="4">
        <v>156</v>
      </c>
      <c r="F10" s="7">
        <v>2.5</v>
      </c>
      <c r="G10" s="5">
        <v>0.92600000000000005</v>
      </c>
      <c r="H10" s="2">
        <v>2</v>
      </c>
      <c r="I10" s="2">
        <v>41.1</v>
      </c>
      <c r="J10" s="4">
        <v>1777</v>
      </c>
      <c r="K10" s="6">
        <f t="shared" si="0"/>
        <v>81.105838570865359</v>
      </c>
      <c r="L10" s="6">
        <f t="shared" si="1"/>
        <v>109.82228447808548</v>
      </c>
      <c r="M10" s="6">
        <f t="shared" si="2"/>
        <v>113.63041104362446</v>
      </c>
      <c r="N10" s="6">
        <f t="shared" si="3"/>
        <v>139.3422945640479</v>
      </c>
      <c r="O10" s="6">
        <f t="shared" si="3"/>
        <v>87.679849171292943</v>
      </c>
      <c r="P10" s="6">
        <f t="shared" si="4"/>
        <v>103.31299796570536</v>
      </c>
      <c r="Q10" s="3">
        <f t="shared" si="5"/>
        <v>107.98288789830961</v>
      </c>
      <c r="R10" s="6">
        <f t="shared" si="6"/>
        <v>90.716706136086344</v>
      </c>
    </row>
    <row r="11" spans="1:24">
      <c r="A11" s="8" t="s">
        <v>155</v>
      </c>
      <c r="B11" s="8" t="s">
        <v>6</v>
      </c>
      <c r="C11" s="8" t="s">
        <v>174</v>
      </c>
      <c r="D11" s="8" t="s">
        <v>175</v>
      </c>
      <c r="E11" s="4">
        <v>1178</v>
      </c>
      <c r="F11" s="7">
        <v>2.9</v>
      </c>
      <c r="G11" s="5">
        <v>0.90100000000000002</v>
      </c>
      <c r="H11" s="2">
        <v>2.1</v>
      </c>
      <c r="I11" s="2">
        <v>40.9</v>
      </c>
      <c r="J11" s="4">
        <v>1713</v>
      </c>
      <c r="K11" s="6">
        <f t="shared" si="0"/>
        <v>113.57668157198806</v>
      </c>
      <c r="L11" s="6">
        <f t="shared" si="1"/>
        <v>96.699178120410735</v>
      </c>
      <c r="M11" s="6">
        <f t="shared" si="2"/>
        <v>111.36537125650869</v>
      </c>
      <c r="N11" s="6">
        <f t="shared" si="3"/>
        <v>133.84361112017845</v>
      </c>
      <c r="O11" s="6">
        <f t="shared" si="3"/>
        <v>88.103464416693498</v>
      </c>
      <c r="P11" s="6">
        <f t="shared" si="4"/>
        <v>102.80655456370151</v>
      </c>
      <c r="Q11" s="3">
        <f t="shared" si="5"/>
        <v>107.75992807638312</v>
      </c>
      <c r="R11" s="6">
        <f t="shared" si="6"/>
        <v>90.204539549074696</v>
      </c>
    </row>
    <row r="12" spans="1:24">
      <c r="A12" s="8" t="s">
        <v>155</v>
      </c>
      <c r="B12" s="8" t="s">
        <v>4</v>
      </c>
      <c r="C12" s="8" t="s">
        <v>43</v>
      </c>
      <c r="D12" s="8" t="s">
        <v>176</v>
      </c>
      <c r="E12" s="4">
        <v>480</v>
      </c>
      <c r="F12" s="7">
        <v>2.6</v>
      </c>
      <c r="G12" s="5">
        <v>0.91400000000000003</v>
      </c>
      <c r="H12" s="2">
        <v>2</v>
      </c>
      <c r="I12" s="2">
        <v>40.299999999999997</v>
      </c>
      <c r="J12" s="4">
        <v>1588</v>
      </c>
      <c r="K12" s="6">
        <f t="shared" si="0"/>
        <v>99.157302385509141</v>
      </c>
      <c r="L12" s="6">
        <f t="shared" si="1"/>
        <v>106.21569195412188</v>
      </c>
      <c r="M12" s="6">
        <f t="shared" si="2"/>
        <v>112.54688452148805</v>
      </c>
      <c r="N12" s="6">
        <f t="shared" si="3"/>
        <v>139.3422945640479</v>
      </c>
      <c r="O12" s="6">
        <f t="shared" si="3"/>
        <v>89.399232397555608</v>
      </c>
      <c r="P12" s="6">
        <f t="shared" si="4"/>
        <v>101.76039029733511</v>
      </c>
      <c r="Q12" s="3">
        <f t="shared" si="5"/>
        <v>107.72205725794385</v>
      </c>
      <c r="R12" s="6">
        <f t="shared" si="6"/>
        <v>90.117545544236577</v>
      </c>
    </row>
    <row r="13" spans="1:24">
      <c r="A13" s="8" t="s">
        <v>155</v>
      </c>
      <c r="B13" s="8" t="s">
        <v>5</v>
      </c>
      <c r="C13" s="8" t="s">
        <v>177</v>
      </c>
      <c r="D13" s="8" t="s">
        <v>178</v>
      </c>
      <c r="E13" s="4">
        <v>215</v>
      </c>
      <c r="F13" s="7">
        <v>2.5</v>
      </c>
      <c r="G13" s="5">
        <v>0.89300000000000002</v>
      </c>
      <c r="H13" s="2">
        <v>2.2000000000000002</v>
      </c>
      <c r="I13" s="2">
        <v>40.200000000000003</v>
      </c>
      <c r="J13" s="4">
        <v>1827</v>
      </c>
      <c r="K13" s="6">
        <f t="shared" si="0"/>
        <v>86.25792503915811</v>
      </c>
      <c r="L13" s="6">
        <f t="shared" si="1"/>
        <v>109.82228447808548</v>
      </c>
      <c r="M13" s="6">
        <f t="shared" si="2"/>
        <v>110.63426346045738</v>
      </c>
      <c r="N13" s="6">
        <f t="shared" si="3"/>
        <v>128.76729454450668</v>
      </c>
      <c r="O13" s="6">
        <f t="shared" si="3"/>
        <v>89.61890860736807</v>
      </c>
      <c r="P13" s="6">
        <f t="shared" si="4"/>
        <v>103.69612320987967</v>
      </c>
      <c r="Q13" s="3">
        <f t="shared" si="5"/>
        <v>107.71708735283552</v>
      </c>
      <c r="R13" s="6">
        <f t="shared" si="6"/>
        <v>90.106129050829338</v>
      </c>
    </row>
    <row r="14" spans="1:24">
      <c r="A14" s="8" t="s">
        <v>155</v>
      </c>
      <c r="B14" s="8" t="s">
        <v>4</v>
      </c>
      <c r="C14" s="8" t="s">
        <v>77</v>
      </c>
      <c r="D14" s="8" t="s">
        <v>179</v>
      </c>
      <c r="E14" s="4">
        <v>1075</v>
      </c>
      <c r="F14" s="7">
        <v>2.7</v>
      </c>
      <c r="G14" s="5">
        <v>0.85499999999999998</v>
      </c>
      <c r="H14" s="2">
        <v>2.4</v>
      </c>
      <c r="I14" s="2">
        <v>34</v>
      </c>
      <c r="J14" s="4">
        <v>1521</v>
      </c>
      <c r="K14" s="6">
        <f t="shared" si="0"/>
        <v>112.1071396164284</v>
      </c>
      <c r="L14" s="6">
        <f t="shared" si="1"/>
        <v>102.8403433377301</v>
      </c>
      <c r="M14" s="6">
        <f t="shared" si="2"/>
        <v>107.1187642324705</v>
      </c>
      <c r="N14" s="6">
        <f t="shared" si="3"/>
        <v>119.69921214134241</v>
      </c>
      <c r="O14" s="6">
        <f t="shared" si="3"/>
        <v>105.72641942509205</v>
      </c>
      <c r="P14" s="6">
        <f t="shared" si="4"/>
        <v>101.1652093691042</v>
      </c>
      <c r="Q14" s="3">
        <f t="shared" si="5"/>
        <v>107.62314655107622</v>
      </c>
      <c r="R14" s="6">
        <f t="shared" si="6"/>
        <v>89.890335284031025</v>
      </c>
    </row>
    <row r="15" spans="1:24">
      <c r="A15" s="8" t="s">
        <v>155</v>
      </c>
      <c r="B15" s="8" t="s">
        <v>5</v>
      </c>
      <c r="C15" s="8" t="s">
        <v>180</v>
      </c>
      <c r="D15" s="8" t="s">
        <v>181</v>
      </c>
      <c r="E15" s="4">
        <v>498</v>
      </c>
      <c r="F15" s="7">
        <v>3</v>
      </c>
      <c r="G15" s="5">
        <v>0.90700000000000003</v>
      </c>
      <c r="H15" s="2">
        <v>1.8</v>
      </c>
      <c r="I15" s="2">
        <v>41.5</v>
      </c>
      <c r="J15" s="4">
        <v>1683</v>
      </c>
      <c r="K15" s="6">
        <f t="shared" si="0"/>
        <v>99.748572345871736</v>
      </c>
      <c r="L15" s="6">
        <f t="shared" si="1"/>
        <v>93.897501669987221</v>
      </c>
      <c r="M15" s="6">
        <f t="shared" si="2"/>
        <v>111.91168582374192</v>
      </c>
      <c r="N15" s="6">
        <f t="shared" si="3"/>
        <v>151.84041310821294</v>
      </c>
      <c r="O15" s="6">
        <f t="shared" si="3"/>
        <v>86.844723702568871</v>
      </c>
      <c r="P15" s="6">
        <f t="shared" si="4"/>
        <v>102.56260920949518</v>
      </c>
      <c r="Q15" s="3">
        <f t="shared" si="5"/>
        <v>106.82374764393306</v>
      </c>
      <c r="R15" s="6">
        <f t="shared" si="6"/>
        <v>88.054016047700969</v>
      </c>
    </row>
    <row r="16" spans="1:24">
      <c r="A16" s="8" t="s">
        <v>155</v>
      </c>
      <c r="B16" s="8" t="s">
        <v>5</v>
      </c>
      <c r="C16" s="8" t="s">
        <v>182</v>
      </c>
      <c r="D16" s="8" t="s">
        <v>183</v>
      </c>
      <c r="E16" s="4">
        <v>645</v>
      </c>
      <c r="F16" s="7">
        <v>2.9</v>
      </c>
      <c r="G16" s="5">
        <v>0.90700000000000003</v>
      </c>
      <c r="H16" s="2">
        <v>2</v>
      </c>
      <c r="I16" s="2">
        <v>40.9</v>
      </c>
      <c r="J16" s="4">
        <v>1635</v>
      </c>
      <c r="K16" s="6">
        <f t="shared" si="0"/>
        <v>103.90275903220024</v>
      </c>
      <c r="L16" s="6">
        <f t="shared" si="1"/>
        <v>96.699178120410735</v>
      </c>
      <c r="M16" s="6">
        <f t="shared" si="2"/>
        <v>111.91168582374192</v>
      </c>
      <c r="N16" s="6">
        <f t="shared" si="3"/>
        <v>139.3422945640479</v>
      </c>
      <c r="O16" s="6">
        <f t="shared" si="3"/>
        <v>88.103464416693498</v>
      </c>
      <c r="P16" s="6">
        <f t="shared" si="4"/>
        <v>102.1631036421046</v>
      </c>
      <c r="Q16" s="3">
        <f t="shared" si="5"/>
        <v>106.50553740916013</v>
      </c>
      <c r="R16" s="6">
        <f t="shared" si="6"/>
        <v>87.323047353486828</v>
      </c>
    </row>
    <row r="17" spans="1:18">
      <c r="A17" s="8" t="s">
        <v>155</v>
      </c>
      <c r="B17" s="8" t="s">
        <v>6</v>
      </c>
      <c r="C17" s="8" t="s">
        <v>184</v>
      </c>
      <c r="D17" s="8" t="s">
        <v>185</v>
      </c>
      <c r="E17" s="4">
        <v>378</v>
      </c>
      <c r="F17" s="7">
        <v>2.5</v>
      </c>
      <c r="G17" s="5">
        <v>0.89900000000000002</v>
      </c>
      <c r="H17" s="2">
        <v>2.5</v>
      </c>
      <c r="I17" s="2">
        <v>40.9</v>
      </c>
      <c r="J17" s="4">
        <v>1712</v>
      </c>
      <c r="K17" s="6">
        <f t="shared" si="0"/>
        <v>95.32045465733259</v>
      </c>
      <c r="L17" s="6">
        <f t="shared" si="1"/>
        <v>109.82228447808548</v>
      </c>
      <c r="M17" s="6">
        <f t="shared" si="2"/>
        <v>111.18288315628621</v>
      </c>
      <c r="N17" s="6">
        <f t="shared" si="3"/>
        <v>115.63217788739985</v>
      </c>
      <c r="O17" s="6">
        <f t="shared" si="3"/>
        <v>88.103464416693498</v>
      </c>
      <c r="P17" s="6">
        <f t="shared" si="4"/>
        <v>102.79849211215861</v>
      </c>
      <c r="Q17" s="3">
        <f t="shared" si="5"/>
        <v>106.48406939141607</v>
      </c>
      <c r="R17" s="6">
        <f t="shared" si="6"/>
        <v>87.273732632642165</v>
      </c>
    </row>
    <row r="18" spans="1:18">
      <c r="A18" s="8" t="s">
        <v>155</v>
      </c>
      <c r="B18" s="8" t="s">
        <v>4</v>
      </c>
      <c r="C18" s="8" t="s">
        <v>186</v>
      </c>
      <c r="D18" s="8" t="s">
        <v>187</v>
      </c>
      <c r="E18" s="4">
        <v>1333</v>
      </c>
      <c r="F18" s="7">
        <v>2.7</v>
      </c>
      <c r="G18" s="5">
        <v>0.88500000000000001</v>
      </c>
      <c r="H18" s="2">
        <v>2.4</v>
      </c>
      <c r="I18" s="2">
        <v>39</v>
      </c>
      <c r="J18" s="4">
        <v>1511</v>
      </c>
      <c r="K18" s="6">
        <f t="shared" si="0"/>
        <v>115.56204779696299</v>
      </c>
      <c r="L18" s="6">
        <f t="shared" si="1"/>
        <v>102.8403433377301</v>
      </c>
      <c r="M18" s="6">
        <f t="shared" si="2"/>
        <v>109.90005938075576</v>
      </c>
      <c r="N18" s="6">
        <f t="shared" si="3"/>
        <v>119.69921214134241</v>
      </c>
      <c r="O18" s="6">
        <f t="shared" si="3"/>
        <v>92.34179494363687</v>
      </c>
      <c r="P18" s="6">
        <f t="shared" si="4"/>
        <v>101.07413418481431</v>
      </c>
      <c r="Q18" s="3">
        <f t="shared" si="5"/>
        <v>106.36108859034728</v>
      </c>
      <c r="R18" s="6">
        <f t="shared" si="6"/>
        <v>86.991230356639605</v>
      </c>
    </row>
    <row r="19" spans="1:18">
      <c r="A19" s="8" t="s">
        <v>188</v>
      </c>
      <c r="B19" s="8" t="s">
        <v>8</v>
      </c>
      <c r="C19" s="8" t="s">
        <v>189</v>
      </c>
      <c r="D19" s="8" t="s">
        <v>190</v>
      </c>
      <c r="E19" s="4">
        <v>487</v>
      </c>
      <c r="F19" s="7">
        <v>2.4</v>
      </c>
      <c r="G19" s="5">
        <v>0.92600000000000005</v>
      </c>
      <c r="H19" s="2">
        <v>3.4</v>
      </c>
      <c r="I19" s="2">
        <v>36.1</v>
      </c>
      <c r="J19" s="4">
        <v>1536</v>
      </c>
      <c r="K19" s="6">
        <f t="shared" si="0"/>
        <v>99.389834141821837</v>
      </c>
      <c r="L19" s="6">
        <f t="shared" si="1"/>
        <v>113.68497219165201</v>
      </c>
      <c r="M19" s="6">
        <f t="shared" si="2"/>
        <v>113.63041104362446</v>
      </c>
      <c r="N19" s="6">
        <f t="shared" si="3"/>
        <v>88.605650590223732</v>
      </c>
      <c r="O19" s="6">
        <f t="shared" si="3"/>
        <v>99.659371597458332</v>
      </c>
      <c r="P19" s="6">
        <f t="shared" si="4"/>
        <v>101.30070552890511</v>
      </c>
      <c r="Q19" s="3">
        <f t="shared" si="5"/>
        <v>106.07014757860789</v>
      </c>
      <c r="R19" s="6">
        <f t="shared" si="6"/>
        <v>86.322902477128636</v>
      </c>
    </row>
    <row r="20" spans="1:18">
      <c r="A20" s="8" t="s">
        <v>155</v>
      </c>
      <c r="B20" s="8" t="s">
        <v>5</v>
      </c>
      <c r="C20" s="8" t="s">
        <v>191</v>
      </c>
      <c r="D20" s="8" t="s">
        <v>192</v>
      </c>
      <c r="E20" s="4">
        <v>746</v>
      </c>
      <c r="F20" s="7">
        <v>2.8</v>
      </c>
      <c r="G20" s="5">
        <v>0.89700000000000002</v>
      </c>
      <c r="H20" s="2">
        <v>2.5</v>
      </c>
      <c r="I20" s="2">
        <v>40.799999999999997</v>
      </c>
      <c r="J20" s="4">
        <v>1692</v>
      </c>
      <c r="K20" s="6">
        <f t="shared" si="0"/>
        <v>106.23924047547322</v>
      </c>
      <c r="L20" s="6">
        <f t="shared" si="1"/>
        <v>99.674525090616399</v>
      </c>
      <c r="M20" s="6">
        <f t="shared" si="2"/>
        <v>111.00020276087513</v>
      </c>
      <c r="N20" s="6">
        <f t="shared" si="3"/>
        <v>115.63217788739985</v>
      </c>
      <c r="O20" s="6">
        <f t="shared" si="3"/>
        <v>88.316810818365866</v>
      </c>
      <c r="P20" s="6">
        <f t="shared" si="4"/>
        <v>102.63624643937575</v>
      </c>
      <c r="Q20" s="3">
        <f t="shared" si="5"/>
        <v>105.5956818462281</v>
      </c>
      <c r="R20" s="6">
        <f t="shared" si="6"/>
        <v>85.232995368721234</v>
      </c>
    </row>
    <row r="21" spans="1:18">
      <c r="A21" s="8" t="s">
        <v>188</v>
      </c>
      <c r="B21" s="8" t="s">
        <v>8</v>
      </c>
      <c r="C21" s="8" t="s">
        <v>193</v>
      </c>
      <c r="D21" s="8" t="s">
        <v>194</v>
      </c>
      <c r="E21" s="4">
        <v>2107</v>
      </c>
      <c r="F21" s="7">
        <v>2.2999999999999998</v>
      </c>
      <c r="G21" s="5">
        <v>0.73899999999999999</v>
      </c>
      <c r="H21" s="2">
        <v>3.6</v>
      </c>
      <c r="I21" s="2">
        <v>28.3</v>
      </c>
      <c r="J21" s="4">
        <v>1169</v>
      </c>
      <c r="K21" s="6">
        <f t="shared" si="0"/>
        <v>122.91531429222151</v>
      </c>
      <c r="L21" s="6">
        <f t="shared" si="1"/>
        <v>117.83233806187543</v>
      </c>
      <c r="M21" s="6">
        <f t="shared" si="2"/>
        <v>95.923898145138608</v>
      </c>
      <c r="N21" s="6">
        <f t="shared" si="3"/>
        <v>84.238877941586054</v>
      </c>
      <c r="O21" s="6">
        <f t="shared" si="3"/>
        <v>126.65529815787698</v>
      </c>
      <c r="P21" s="6">
        <f t="shared" si="4"/>
        <v>97.530953789262014</v>
      </c>
      <c r="Q21" s="3">
        <f t="shared" si="5"/>
        <v>105.52257368421031</v>
      </c>
      <c r="R21" s="6">
        <f t="shared" si="6"/>
        <v>85.065056780056196</v>
      </c>
    </row>
    <row r="22" spans="1:18">
      <c r="A22" s="8" t="s">
        <v>17</v>
      </c>
      <c r="B22" s="8" t="s">
        <v>169</v>
      </c>
      <c r="C22" s="8" t="s">
        <v>195</v>
      </c>
      <c r="D22" s="8" t="s">
        <v>196</v>
      </c>
      <c r="E22" s="4">
        <v>815</v>
      </c>
      <c r="F22" s="7">
        <v>2.6</v>
      </c>
      <c r="G22" s="5">
        <v>0.85299999999999998</v>
      </c>
      <c r="H22" s="2">
        <v>2.5</v>
      </c>
      <c r="I22" s="2">
        <v>41.4</v>
      </c>
      <c r="J22" s="4">
        <v>1631</v>
      </c>
      <c r="K22" s="6">
        <f t="shared" si="0"/>
        <v>107.66003867083963</v>
      </c>
      <c r="L22" s="6">
        <f t="shared" si="1"/>
        <v>106.21569195412188</v>
      </c>
      <c r="M22" s="6">
        <f t="shared" si="2"/>
        <v>106.93174837916354</v>
      </c>
      <c r="N22" s="6">
        <f t="shared" si="3"/>
        <v>115.63217788739985</v>
      </c>
      <c r="O22" s="6">
        <f t="shared" si="3"/>
        <v>87.052010001851031</v>
      </c>
      <c r="P22" s="6">
        <f t="shared" si="4"/>
        <v>102.12928378961639</v>
      </c>
      <c r="Q22" s="3">
        <f t="shared" si="5"/>
        <v>105.36332547027571</v>
      </c>
      <c r="R22" s="6">
        <f t="shared" si="6"/>
        <v>84.699243722287093</v>
      </c>
    </row>
    <row r="23" spans="1:18">
      <c r="A23" s="8" t="s">
        <v>155</v>
      </c>
      <c r="B23" s="8" t="s">
        <v>5</v>
      </c>
      <c r="C23" s="8" t="s">
        <v>197</v>
      </c>
      <c r="D23" s="8" t="s">
        <v>198</v>
      </c>
      <c r="E23" s="4">
        <v>1231</v>
      </c>
      <c r="F23" s="7">
        <v>2.8</v>
      </c>
      <c r="G23" s="5">
        <v>0.89900000000000002</v>
      </c>
      <c r="H23" s="2">
        <v>2.5</v>
      </c>
      <c r="I23" s="2">
        <v>41</v>
      </c>
      <c r="J23" s="4">
        <v>1567</v>
      </c>
      <c r="K23" s="6">
        <f t="shared" si="0"/>
        <v>114.28350718031339</v>
      </c>
      <c r="L23" s="6">
        <f t="shared" si="1"/>
        <v>99.674525090616399</v>
      </c>
      <c r="M23" s="6">
        <f t="shared" si="2"/>
        <v>111.18288315628621</v>
      </c>
      <c r="N23" s="6">
        <f t="shared" si="3"/>
        <v>115.63217788739985</v>
      </c>
      <c r="O23" s="6">
        <f t="shared" si="3"/>
        <v>87.891146340082372</v>
      </c>
      <c r="P23" s="6">
        <f t="shared" si="4"/>
        <v>101.57658669202463</v>
      </c>
      <c r="Q23" s="3">
        <f t="shared" si="5"/>
        <v>105.3388932386311</v>
      </c>
      <c r="R23" s="6">
        <f t="shared" si="6"/>
        <v>84.643119831505444</v>
      </c>
    </row>
    <row r="24" spans="1:18">
      <c r="A24" s="8" t="s">
        <v>188</v>
      </c>
      <c r="B24" s="8" t="s">
        <v>8</v>
      </c>
      <c r="C24" s="8" t="s">
        <v>199</v>
      </c>
      <c r="D24" s="8" t="s">
        <v>200</v>
      </c>
      <c r="E24" s="4">
        <v>1058</v>
      </c>
      <c r="F24" s="7">
        <v>2.7</v>
      </c>
      <c r="G24" s="5">
        <v>0.9</v>
      </c>
      <c r="H24" s="2">
        <v>3.7</v>
      </c>
      <c r="I24" s="2">
        <v>38.5</v>
      </c>
      <c r="J24" s="4">
        <v>1712</v>
      </c>
      <c r="K24" s="6">
        <f t="shared" si="0"/>
        <v>111.85112168654706</v>
      </c>
      <c r="L24" s="6">
        <f t="shared" si="1"/>
        <v>102.8403433377301</v>
      </c>
      <c r="M24" s="6">
        <f t="shared" si="2"/>
        <v>111.27415121799066</v>
      </c>
      <c r="N24" s="6">
        <f t="shared" si="3"/>
        <v>82.213766698229534</v>
      </c>
      <c r="O24" s="6">
        <f t="shared" si="3"/>
        <v>93.525793031631025</v>
      </c>
      <c r="P24" s="6">
        <f t="shared" si="4"/>
        <v>102.79849211215861</v>
      </c>
      <c r="Q24" s="3">
        <f t="shared" si="5"/>
        <v>104.97898660041749</v>
      </c>
      <c r="R24" s="6">
        <f t="shared" si="6"/>
        <v>83.8163692854027</v>
      </c>
    </row>
    <row r="25" spans="1:18">
      <c r="A25" s="8" t="s">
        <v>155</v>
      </c>
      <c r="B25" s="8" t="s">
        <v>5</v>
      </c>
      <c r="C25" s="8" t="s">
        <v>201</v>
      </c>
      <c r="D25" s="8" t="s">
        <v>202</v>
      </c>
      <c r="E25" s="4">
        <v>94</v>
      </c>
      <c r="F25" s="7">
        <v>3</v>
      </c>
      <c r="G25" s="5">
        <v>0.93300000000000005</v>
      </c>
      <c r="H25" s="2">
        <v>1.7</v>
      </c>
      <c r="I25" s="2">
        <v>41.2</v>
      </c>
      <c r="J25" s="4">
        <v>1684</v>
      </c>
      <c r="K25" s="6">
        <f t="shared" si="0"/>
        <v>72.969948581038238</v>
      </c>
      <c r="L25" s="6">
        <f t="shared" si="1"/>
        <v>93.897501669987221</v>
      </c>
      <c r="M25" s="6">
        <f t="shared" si="2"/>
        <v>114.25935485571996</v>
      </c>
      <c r="N25" s="6">
        <f t="shared" si="3"/>
        <v>158.98537698675344</v>
      </c>
      <c r="O25" s="6">
        <f t="shared" si="3"/>
        <v>87.469565564251909</v>
      </c>
      <c r="P25" s="6">
        <f t="shared" si="4"/>
        <v>102.57081054497533</v>
      </c>
      <c r="Q25" s="3">
        <f t="shared" si="5"/>
        <v>104.91810823669219</v>
      </c>
      <c r="R25" s="6">
        <f t="shared" si="6"/>
        <v>83.676524072473185</v>
      </c>
    </row>
    <row r="26" spans="1:18">
      <c r="A26" s="8" t="s">
        <v>17</v>
      </c>
      <c r="B26" s="8" t="s">
        <v>169</v>
      </c>
      <c r="C26" s="8" t="s">
        <v>64</v>
      </c>
      <c r="D26" s="8" t="s">
        <v>203</v>
      </c>
      <c r="E26" s="4">
        <v>2682</v>
      </c>
      <c r="F26" s="7">
        <v>2.6</v>
      </c>
      <c r="G26" s="5">
        <v>0.80800000000000005</v>
      </c>
      <c r="H26" s="2">
        <v>2.9</v>
      </c>
      <c r="I26" s="2">
        <v>40</v>
      </c>
      <c r="J26" s="4">
        <v>1527</v>
      </c>
      <c r="K26" s="6">
        <f t="shared" si="0"/>
        <v>126.79080068695632</v>
      </c>
      <c r="L26" s="6">
        <f t="shared" si="1"/>
        <v>106.21569195412188</v>
      </c>
      <c r="M26" s="6">
        <f t="shared" si="2"/>
        <v>102.66965687773003</v>
      </c>
      <c r="N26" s="6">
        <f t="shared" si="3"/>
        <v>101.81482400519469</v>
      </c>
      <c r="O26" s="6">
        <f t="shared" si="3"/>
        <v>90.061515983438568</v>
      </c>
      <c r="P26" s="6">
        <f t="shared" si="4"/>
        <v>101.21956750181657</v>
      </c>
      <c r="Q26" s="3">
        <f t="shared" si="5"/>
        <v>104.91409024403167</v>
      </c>
      <c r="R26" s="6">
        <f t="shared" si="6"/>
        <v>83.667294240973519</v>
      </c>
    </row>
    <row r="27" spans="1:18">
      <c r="A27" s="8" t="s">
        <v>155</v>
      </c>
      <c r="B27" s="8" t="s">
        <v>5</v>
      </c>
      <c r="C27" s="8" t="s">
        <v>204</v>
      </c>
      <c r="D27" s="8" t="s">
        <v>205</v>
      </c>
      <c r="E27" s="4">
        <v>103</v>
      </c>
      <c r="F27" s="7">
        <v>2.9</v>
      </c>
      <c r="G27" s="5">
        <v>0.92600000000000005</v>
      </c>
      <c r="H27" s="2">
        <v>1.8</v>
      </c>
      <c r="I27" s="2">
        <v>41.6</v>
      </c>
      <c r="J27" s="4">
        <v>1685</v>
      </c>
      <c r="K27" s="6">
        <f t="shared" si="0"/>
        <v>74.43847519600925</v>
      </c>
      <c r="L27" s="6">
        <f t="shared" si="1"/>
        <v>96.699178120410735</v>
      </c>
      <c r="M27" s="6">
        <f t="shared" si="2"/>
        <v>113.63041104362446</v>
      </c>
      <c r="N27" s="6">
        <f t="shared" si="3"/>
        <v>151.84041310821294</v>
      </c>
      <c r="O27" s="6">
        <f t="shared" si="3"/>
        <v>86.638422275547853</v>
      </c>
      <c r="P27" s="6">
        <f t="shared" si="4"/>
        <v>102.57900701174908</v>
      </c>
      <c r="Q27" s="3">
        <f t="shared" si="5"/>
        <v>104.73338604590373</v>
      </c>
      <c r="R27" s="6">
        <f t="shared" si="6"/>
        <v>83.252194104930282</v>
      </c>
    </row>
    <row r="28" spans="1:18">
      <c r="A28" s="8" t="s">
        <v>188</v>
      </c>
      <c r="B28" s="8" t="s">
        <v>8</v>
      </c>
      <c r="C28" s="8" t="s">
        <v>116</v>
      </c>
      <c r="D28" s="8" t="s">
        <v>206</v>
      </c>
      <c r="E28" s="4">
        <v>337</v>
      </c>
      <c r="F28" s="7">
        <v>2.4</v>
      </c>
      <c r="G28" s="5">
        <v>0.89200000000000002</v>
      </c>
      <c r="H28" s="2">
        <v>4.0999999999999996</v>
      </c>
      <c r="I28" s="2">
        <v>37.700000000000003</v>
      </c>
      <c r="J28" s="4">
        <v>1743</v>
      </c>
      <c r="K28" s="6">
        <f t="shared" si="0"/>
        <v>93.476468624164028</v>
      </c>
      <c r="L28" s="6">
        <f t="shared" si="1"/>
        <v>113.68497219165201</v>
      </c>
      <c r="M28" s="6">
        <f t="shared" si="2"/>
        <v>110.54265781541781</v>
      </c>
      <c r="N28" s="6">
        <f t="shared" si="3"/>
        <v>75.005104207147568</v>
      </c>
      <c r="O28" s="6">
        <f t="shared" si="3"/>
        <v>95.484669828359003</v>
      </c>
      <c r="P28" s="6">
        <f t="shared" si="4"/>
        <v>103.04626454086274</v>
      </c>
      <c r="Q28" s="3">
        <f t="shared" si="5"/>
        <v>104.71449739168935</v>
      </c>
      <c r="R28" s="6">
        <f t="shared" si="6"/>
        <v>83.208804504603947</v>
      </c>
    </row>
    <row r="29" spans="1:18">
      <c r="A29" s="8" t="s">
        <v>155</v>
      </c>
      <c r="B29" s="8" t="s">
        <v>5</v>
      </c>
      <c r="C29" s="8" t="s">
        <v>207</v>
      </c>
      <c r="D29" s="8" t="s">
        <v>208</v>
      </c>
      <c r="E29" s="4">
        <v>784</v>
      </c>
      <c r="F29" s="7">
        <v>3.1</v>
      </c>
      <c r="G29" s="5">
        <v>0.91300000000000003</v>
      </c>
      <c r="H29" s="2">
        <v>2.6</v>
      </c>
      <c r="I29" s="2">
        <v>41.1</v>
      </c>
      <c r="J29" s="4">
        <v>1747</v>
      </c>
      <c r="K29" s="6">
        <f t="shared" si="0"/>
        <v>107.03720688249108</v>
      </c>
      <c r="L29" s="6">
        <f t="shared" si="1"/>
        <v>91.254626481902477</v>
      </c>
      <c r="M29" s="6">
        <f t="shared" si="2"/>
        <v>112.45628421673273</v>
      </c>
      <c r="N29" s="6">
        <f t="shared" si="3"/>
        <v>111.83478694547729</v>
      </c>
      <c r="O29" s="6">
        <f t="shared" si="3"/>
        <v>87.679849171292943</v>
      </c>
      <c r="P29" s="6">
        <f t="shared" si="4"/>
        <v>103.07791371890417</v>
      </c>
      <c r="Q29" s="3">
        <f t="shared" si="5"/>
        <v>104.4062477034504</v>
      </c>
      <c r="R29" s="6">
        <f t="shared" si="6"/>
        <v>82.500716431117809</v>
      </c>
    </row>
    <row r="30" spans="1:18">
      <c r="A30" s="8" t="s">
        <v>155</v>
      </c>
      <c r="B30" s="8" t="s">
        <v>4</v>
      </c>
      <c r="C30" s="8" t="s">
        <v>209</v>
      </c>
      <c r="D30" s="8" t="s">
        <v>210</v>
      </c>
      <c r="E30" s="4">
        <v>1276</v>
      </c>
      <c r="F30" s="7">
        <v>2.5</v>
      </c>
      <c r="G30" s="5">
        <v>0.83699999999999997</v>
      </c>
      <c r="H30" s="2">
        <v>2.9</v>
      </c>
      <c r="I30" s="2">
        <v>39.6</v>
      </c>
      <c r="J30" s="4">
        <v>1431</v>
      </c>
      <c r="K30" s="6">
        <f t="shared" si="0"/>
        <v>114.86015140722124</v>
      </c>
      <c r="L30" s="6">
        <f t="shared" si="1"/>
        <v>109.82228447808548</v>
      </c>
      <c r="M30" s="6">
        <f t="shared" si="2"/>
        <v>105.4283140966549</v>
      </c>
      <c r="N30" s="6">
        <f t="shared" si="3"/>
        <v>101.81482400519469</v>
      </c>
      <c r="O30" s="6">
        <f t="shared" si="3"/>
        <v>90.95997788674714</v>
      </c>
      <c r="P30" s="6">
        <f t="shared" si="4"/>
        <v>100.32306131156186</v>
      </c>
      <c r="Q30" s="3">
        <f t="shared" si="5"/>
        <v>103.96974378005956</v>
      </c>
      <c r="R30" s="6">
        <f t="shared" si="6"/>
        <v>81.498012344217415</v>
      </c>
    </row>
    <row r="31" spans="1:18">
      <c r="A31" s="8" t="s">
        <v>188</v>
      </c>
      <c r="B31" s="8" t="s">
        <v>37</v>
      </c>
      <c r="C31" s="8" t="s">
        <v>211</v>
      </c>
      <c r="D31" s="8" t="s">
        <v>212</v>
      </c>
      <c r="E31" s="4">
        <v>858</v>
      </c>
      <c r="F31" s="7">
        <v>2.5</v>
      </c>
      <c r="G31" s="5">
        <v>0.79200000000000004</v>
      </c>
      <c r="H31" s="2">
        <v>3.7</v>
      </c>
      <c r="I31" s="2">
        <v>27.2</v>
      </c>
      <c r="J31" s="4">
        <v>1156</v>
      </c>
      <c r="K31" s="6">
        <f t="shared" si="0"/>
        <v>108.48583185673095</v>
      </c>
      <c r="L31" s="6">
        <f t="shared" si="1"/>
        <v>109.82228447808548</v>
      </c>
      <c r="M31" s="6">
        <f t="shared" si="2"/>
        <v>101.12863624922871</v>
      </c>
      <c r="N31" s="6">
        <f t="shared" si="3"/>
        <v>82.213766698229534</v>
      </c>
      <c r="O31" s="6">
        <f t="shared" si="3"/>
        <v>131.68600287869239</v>
      </c>
      <c r="P31" s="6">
        <f t="shared" si="4"/>
        <v>97.376551902878404</v>
      </c>
      <c r="Q31" s="3">
        <f t="shared" si="5"/>
        <v>103.86773466907255</v>
      </c>
      <c r="R31" s="6">
        <f t="shared" si="6"/>
        <v>81.263684662364781</v>
      </c>
    </row>
    <row r="32" spans="1:18">
      <c r="A32" s="8" t="s">
        <v>17</v>
      </c>
      <c r="B32" s="8" t="s">
        <v>169</v>
      </c>
      <c r="C32" s="8" t="s">
        <v>213</v>
      </c>
      <c r="D32" s="8" t="s">
        <v>214</v>
      </c>
      <c r="E32" s="4">
        <v>45</v>
      </c>
      <c r="F32" s="7">
        <v>2.2999999999999998</v>
      </c>
      <c r="G32" s="5">
        <v>0.82799999999999996</v>
      </c>
      <c r="H32" s="2">
        <v>1.9</v>
      </c>
      <c r="I32" s="2">
        <v>41.6</v>
      </c>
      <c r="J32" s="4">
        <v>1539</v>
      </c>
      <c r="K32" s="6">
        <f t="shared" si="0"/>
        <v>61.138882563354542</v>
      </c>
      <c r="L32" s="6">
        <f t="shared" si="1"/>
        <v>117.83233806187543</v>
      </c>
      <c r="M32" s="6">
        <f t="shared" si="2"/>
        <v>104.57686730312936</v>
      </c>
      <c r="N32" s="6">
        <f t="shared" si="3"/>
        <v>145.31914753481678</v>
      </c>
      <c r="O32" s="6">
        <f t="shared" si="3"/>
        <v>86.638422275547853</v>
      </c>
      <c r="P32" s="6">
        <f t="shared" si="4"/>
        <v>101.32764592354988</v>
      </c>
      <c r="Q32" s="3">
        <f t="shared" si="5"/>
        <v>103.29006007354911</v>
      </c>
      <c r="R32" s="6">
        <f t="shared" si="6"/>
        <v>79.936693891399287</v>
      </c>
    </row>
    <row r="33" spans="1:18">
      <c r="A33" s="8" t="s">
        <v>188</v>
      </c>
      <c r="B33" s="8" t="s">
        <v>8</v>
      </c>
      <c r="C33" s="8" t="s">
        <v>215</v>
      </c>
      <c r="D33" s="8" t="s">
        <v>216</v>
      </c>
      <c r="E33" s="4">
        <v>150</v>
      </c>
      <c r="F33" s="7">
        <v>2.7</v>
      </c>
      <c r="G33" s="5">
        <v>0.93</v>
      </c>
      <c r="H33" s="2">
        <v>3</v>
      </c>
      <c r="I33" s="2">
        <v>37.9</v>
      </c>
      <c r="J33" s="4">
        <v>1667</v>
      </c>
      <c r="K33" s="6">
        <f t="shared" si="0"/>
        <v>80.475913910622054</v>
      </c>
      <c r="L33" s="6">
        <f t="shared" si="1"/>
        <v>102.8403433377301</v>
      </c>
      <c r="M33" s="6">
        <f t="shared" si="2"/>
        <v>113.99008685563328</v>
      </c>
      <c r="N33" s="6">
        <f t="shared" si="3"/>
        <v>98.864931356012406</v>
      </c>
      <c r="O33" s="6">
        <f t="shared" si="3"/>
        <v>94.987297473546889</v>
      </c>
      <c r="P33" s="6">
        <f t="shared" si="4"/>
        <v>102.43072094335822</v>
      </c>
      <c r="Q33" s="3">
        <f t="shared" si="5"/>
        <v>103.18107676160821</v>
      </c>
      <c r="R33" s="6">
        <f t="shared" si="6"/>
        <v>79.686345597990623</v>
      </c>
    </row>
    <row r="34" spans="1:18">
      <c r="A34" s="8" t="s">
        <v>155</v>
      </c>
      <c r="B34" s="8" t="s">
        <v>5</v>
      </c>
      <c r="C34" s="8" t="s">
        <v>217</v>
      </c>
      <c r="D34" s="8" t="s">
        <v>218</v>
      </c>
      <c r="E34" s="4">
        <v>420</v>
      </c>
      <c r="F34" s="7">
        <v>2.8</v>
      </c>
      <c r="G34" s="5">
        <v>0.85899999999999999</v>
      </c>
      <c r="H34" s="2">
        <v>2.5</v>
      </c>
      <c r="I34" s="2">
        <v>41.7</v>
      </c>
      <c r="J34" s="4">
        <v>1625</v>
      </c>
      <c r="K34" s="6">
        <f t="shared" si="0"/>
        <v>97.012652011557961</v>
      </c>
      <c r="L34" s="6">
        <f t="shared" si="1"/>
        <v>99.674525090616399</v>
      </c>
      <c r="M34" s="6">
        <f t="shared" si="2"/>
        <v>107.49219179571071</v>
      </c>
      <c r="N34" s="6">
        <f t="shared" ref="N34:O65" si="9">LOG(1/H34+1,V$3)</f>
        <v>115.63217788739985</v>
      </c>
      <c r="O34" s="6">
        <f t="shared" si="9"/>
        <v>86.433098718012602</v>
      </c>
      <c r="P34" s="6">
        <f t="shared" si="4"/>
        <v>102.07839817473987</v>
      </c>
      <c r="Q34" s="3">
        <f t="shared" si="5"/>
        <v>102.77297275947728</v>
      </c>
      <c r="R34" s="6">
        <f t="shared" si="6"/>
        <v>78.748879680987443</v>
      </c>
    </row>
    <row r="35" spans="1:18">
      <c r="A35" s="8" t="s">
        <v>155</v>
      </c>
      <c r="B35" s="8" t="s">
        <v>4</v>
      </c>
      <c r="C35" s="8" t="s">
        <v>219</v>
      </c>
      <c r="D35" s="8" t="s">
        <v>220</v>
      </c>
      <c r="E35" s="4">
        <v>321</v>
      </c>
      <c r="F35" s="7">
        <v>2.5</v>
      </c>
      <c r="G35" s="5">
        <v>0.877</v>
      </c>
      <c r="H35" s="2">
        <v>2.7</v>
      </c>
      <c r="I35" s="2">
        <v>40.799999999999997</v>
      </c>
      <c r="J35" s="4">
        <v>1465</v>
      </c>
      <c r="K35" s="6">
        <f t="shared" si="0"/>
        <v>92.695231583205413</v>
      </c>
      <c r="L35" s="6">
        <f t="shared" si="1"/>
        <v>109.82228447808548</v>
      </c>
      <c r="M35" s="6">
        <f t="shared" si="2"/>
        <v>109.16273267994424</v>
      </c>
      <c r="N35" s="6">
        <f t="shared" si="9"/>
        <v>108.28087333406916</v>
      </c>
      <c r="O35" s="6">
        <f t="shared" si="9"/>
        <v>88.316810818365866</v>
      </c>
      <c r="P35" s="6">
        <f t="shared" si="4"/>
        <v>100.64727249791379</v>
      </c>
      <c r="Q35" s="3">
        <f t="shared" si="5"/>
        <v>102.68185649347409</v>
      </c>
      <c r="R35" s="6">
        <f t="shared" si="6"/>
        <v>78.539574225964742</v>
      </c>
    </row>
    <row r="36" spans="1:18">
      <c r="A36" s="8" t="s">
        <v>155</v>
      </c>
      <c r="B36" s="8" t="s">
        <v>4</v>
      </c>
      <c r="C36" s="8" t="s">
        <v>221</v>
      </c>
      <c r="D36" s="8" t="s">
        <v>222</v>
      </c>
      <c r="E36" s="4">
        <v>1902</v>
      </c>
      <c r="F36" s="7">
        <v>2.5</v>
      </c>
      <c r="G36" s="5">
        <v>0.77100000000000002</v>
      </c>
      <c r="H36" s="2">
        <v>3.3</v>
      </c>
      <c r="I36" s="2">
        <v>39.200000000000003</v>
      </c>
      <c r="J36" s="4">
        <v>1425</v>
      </c>
      <c r="K36" s="6">
        <f t="shared" si="0"/>
        <v>121.27132159955252</v>
      </c>
      <c r="L36" s="6">
        <f t="shared" si="1"/>
        <v>109.82228447808548</v>
      </c>
      <c r="M36" s="6">
        <f t="shared" si="2"/>
        <v>99.085032869765129</v>
      </c>
      <c r="N36" s="6">
        <f t="shared" si="9"/>
        <v>90.964344705540498</v>
      </c>
      <c r="O36" s="6">
        <f t="shared" si="9"/>
        <v>91.87654765962904</v>
      </c>
      <c r="P36" s="6">
        <f t="shared" si="4"/>
        <v>100.26504884018622</v>
      </c>
      <c r="Q36" s="3">
        <f t="shared" si="5"/>
        <v>102.41356974076842</v>
      </c>
      <c r="R36" s="6">
        <f t="shared" si="6"/>
        <v>77.92328601185325</v>
      </c>
    </row>
    <row r="37" spans="1:18">
      <c r="A37" s="8" t="s">
        <v>17</v>
      </c>
      <c r="B37" s="8" t="s">
        <v>10</v>
      </c>
      <c r="C37" s="8" t="s">
        <v>223</v>
      </c>
      <c r="D37" s="8" t="s">
        <v>224</v>
      </c>
      <c r="E37" s="4">
        <v>122</v>
      </c>
      <c r="F37" s="7">
        <v>2.6</v>
      </c>
      <c r="G37" s="5">
        <v>0.84199999999999997</v>
      </c>
      <c r="H37" s="2">
        <v>2.8</v>
      </c>
      <c r="I37" s="2">
        <v>38.700000000000003</v>
      </c>
      <c r="J37" s="4">
        <v>1725</v>
      </c>
      <c r="K37" s="6">
        <f t="shared" si="0"/>
        <v>77.157478309444755</v>
      </c>
      <c r="L37" s="6">
        <f t="shared" si="1"/>
        <v>106.21569195412188</v>
      </c>
      <c r="M37" s="6">
        <f t="shared" si="2"/>
        <v>105.89953939141249</v>
      </c>
      <c r="N37" s="6">
        <f t="shared" si="9"/>
        <v>104.94757481046692</v>
      </c>
      <c r="O37" s="6">
        <f t="shared" si="9"/>
        <v>93.048568723202521</v>
      </c>
      <c r="P37" s="6">
        <f t="shared" si="4"/>
        <v>102.90293853539339</v>
      </c>
      <c r="Q37" s="3">
        <f t="shared" si="5"/>
        <v>102.38698686425192</v>
      </c>
      <c r="R37" s="6">
        <f t="shared" si="6"/>
        <v>77.862221820911728</v>
      </c>
    </row>
    <row r="38" spans="1:18">
      <c r="A38" s="8" t="s">
        <v>155</v>
      </c>
      <c r="B38" s="8" t="s">
        <v>4</v>
      </c>
      <c r="C38" s="8" t="s">
        <v>225</v>
      </c>
      <c r="D38" s="8" t="s">
        <v>226</v>
      </c>
      <c r="E38" s="4">
        <v>639</v>
      </c>
      <c r="F38" s="7">
        <v>2.5</v>
      </c>
      <c r="G38" s="5">
        <v>0.83499999999999996</v>
      </c>
      <c r="H38" s="2">
        <v>3.3</v>
      </c>
      <c r="I38" s="2">
        <v>39.799999999999997</v>
      </c>
      <c r="J38" s="4">
        <v>1510</v>
      </c>
      <c r="K38" s="6">
        <f t="shared" si="0"/>
        <v>103.75265494853707</v>
      </c>
      <c r="L38" s="6">
        <f t="shared" si="1"/>
        <v>109.82228447808548</v>
      </c>
      <c r="M38" s="6">
        <f t="shared" si="2"/>
        <v>105.23946475422918</v>
      </c>
      <c r="N38" s="6">
        <f t="shared" si="9"/>
        <v>90.964344705540498</v>
      </c>
      <c r="O38" s="6">
        <f t="shared" si="9"/>
        <v>90.50851715784917</v>
      </c>
      <c r="P38" s="6">
        <f t="shared" si="4"/>
        <v>101.06499353709556</v>
      </c>
      <c r="Q38" s="3">
        <f t="shared" si="5"/>
        <v>102.38396157336688</v>
      </c>
      <c r="R38" s="6">
        <f t="shared" si="6"/>
        <v>77.855272349505071</v>
      </c>
    </row>
    <row r="39" spans="1:18">
      <c r="A39" s="8" t="s">
        <v>155</v>
      </c>
      <c r="B39" s="8" t="s">
        <v>227</v>
      </c>
      <c r="C39" s="8" t="s">
        <v>228</v>
      </c>
      <c r="D39" s="8" t="s">
        <v>229</v>
      </c>
      <c r="E39" s="4">
        <v>1447</v>
      </c>
      <c r="F39" s="7">
        <v>3.5</v>
      </c>
      <c r="G39" s="5">
        <v>0.89200000000000002</v>
      </c>
      <c r="H39" s="2">
        <v>2.2999999999999998</v>
      </c>
      <c r="I39" s="2">
        <v>41</v>
      </c>
      <c r="J39" s="4">
        <v>1522</v>
      </c>
      <c r="K39" s="6">
        <f t="shared" si="0"/>
        <v>116.88002163013043</v>
      </c>
      <c r="L39" s="6">
        <f t="shared" si="1"/>
        <v>82.027346188398809</v>
      </c>
      <c r="M39" s="6">
        <f t="shared" si="2"/>
        <v>110.54265781541781</v>
      </c>
      <c r="N39" s="6">
        <f t="shared" si="9"/>
        <v>124.06598478998005</v>
      </c>
      <c r="O39" s="6">
        <f t="shared" si="9"/>
        <v>87.891146340082372</v>
      </c>
      <c r="P39" s="6">
        <f t="shared" si="4"/>
        <v>101.17428393260859</v>
      </c>
      <c r="Q39" s="3">
        <f t="shared" si="5"/>
        <v>102.3328394961225</v>
      </c>
      <c r="R39" s="6">
        <f t="shared" si="6"/>
        <v>77.737838546423603</v>
      </c>
    </row>
    <row r="40" spans="1:18">
      <c r="A40" s="8" t="s">
        <v>188</v>
      </c>
      <c r="B40" s="8" t="s">
        <v>37</v>
      </c>
      <c r="C40" s="8" t="s">
        <v>230</v>
      </c>
      <c r="D40" s="8" t="s">
        <v>231</v>
      </c>
      <c r="E40" s="4">
        <v>187</v>
      </c>
      <c r="F40" s="7">
        <v>2.2999999999999998</v>
      </c>
      <c r="G40" s="5">
        <v>0.76700000000000002</v>
      </c>
      <c r="H40" s="2">
        <v>3.1</v>
      </c>
      <c r="I40" s="2">
        <v>31</v>
      </c>
      <c r="J40" s="4">
        <v>1276</v>
      </c>
      <c r="K40" s="6">
        <f t="shared" si="0"/>
        <v>84.016940367445514</v>
      </c>
      <c r="L40" s="6">
        <f t="shared" si="1"/>
        <v>117.83233806187543</v>
      </c>
      <c r="M40" s="6">
        <f t="shared" si="2"/>
        <v>98.6930289057875</v>
      </c>
      <c r="N40" s="6">
        <f t="shared" si="9"/>
        <v>96.08224098187624</v>
      </c>
      <c r="O40" s="6">
        <f t="shared" si="9"/>
        <v>115.79722033248534</v>
      </c>
      <c r="P40" s="6">
        <f t="shared" si="4"/>
        <v>98.740187028154253</v>
      </c>
      <c r="Q40" s="3">
        <f t="shared" si="5"/>
        <v>102.14994766828517</v>
      </c>
      <c r="R40" s="6">
        <f t="shared" si="6"/>
        <v>77.317713151424613</v>
      </c>
    </row>
    <row r="41" spans="1:18">
      <c r="A41" s="8" t="s">
        <v>155</v>
      </c>
      <c r="B41" s="8" t="s">
        <v>4</v>
      </c>
      <c r="C41" s="8" t="s">
        <v>232</v>
      </c>
      <c r="D41" s="8" t="s">
        <v>233</v>
      </c>
      <c r="E41" s="4">
        <v>192</v>
      </c>
      <c r="F41" s="7">
        <v>2.8</v>
      </c>
      <c r="G41" s="5">
        <v>0.877</v>
      </c>
      <c r="H41" s="2">
        <v>2.5</v>
      </c>
      <c r="I41" s="2">
        <v>40.5</v>
      </c>
      <c r="J41" s="4">
        <v>1620</v>
      </c>
      <c r="K41" s="6">
        <f t="shared" si="0"/>
        <v>84.440738571278203</v>
      </c>
      <c r="L41" s="6">
        <f t="shared" si="1"/>
        <v>99.674525090616399</v>
      </c>
      <c r="M41" s="6">
        <f t="shared" si="2"/>
        <v>109.16273267994424</v>
      </c>
      <c r="N41" s="6">
        <f t="shared" si="9"/>
        <v>115.63217788739985</v>
      </c>
      <c r="O41" s="6">
        <f t="shared" si="9"/>
        <v>88.963095231865054</v>
      </c>
      <c r="P41" s="6">
        <f t="shared" si="4"/>
        <v>102.03584976549008</v>
      </c>
      <c r="Q41" s="3">
        <f t="shared" si="5"/>
        <v>102.01975827960204</v>
      </c>
      <c r="R41" s="6">
        <f t="shared" si="6"/>
        <v>77.018651848402286</v>
      </c>
    </row>
    <row r="42" spans="1:18">
      <c r="A42" s="8" t="s">
        <v>155</v>
      </c>
      <c r="B42" s="8" t="s">
        <v>227</v>
      </c>
      <c r="C42" s="8" t="s">
        <v>234</v>
      </c>
      <c r="D42" s="8" t="s">
        <v>235</v>
      </c>
      <c r="E42" s="4">
        <v>719</v>
      </c>
      <c r="F42" s="7">
        <v>3</v>
      </c>
      <c r="G42" s="5">
        <v>0.88400000000000001</v>
      </c>
      <c r="H42" s="2">
        <v>2.6</v>
      </c>
      <c r="I42" s="2">
        <v>40.799999999999997</v>
      </c>
      <c r="J42" s="4">
        <v>1493</v>
      </c>
      <c r="K42" s="6">
        <f t="shared" si="0"/>
        <v>105.64716313791193</v>
      </c>
      <c r="L42" s="6">
        <f t="shared" si="1"/>
        <v>93.897501669987221</v>
      </c>
      <c r="M42" s="6">
        <f t="shared" si="2"/>
        <v>109.8080648552733</v>
      </c>
      <c r="N42" s="6">
        <f t="shared" si="9"/>
        <v>111.83478694547729</v>
      </c>
      <c r="O42" s="6">
        <f t="shared" si="9"/>
        <v>88.316810818365866</v>
      </c>
      <c r="P42" s="6">
        <f t="shared" si="4"/>
        <v>100.90866944701412</v>
      </c>
      <c r="Q42" s="3">
        <f t="shared" si="5"/>
        <v>101.84194898263274</v>
      </c>
      <c r="R42" s="6">
        <f t="shared" si="6"/>
        <v>76.610201662261886</v>
      </c>
    </row>
    <row r="43" spans="1:18">
      <c r="A43" s="8" t="s">
        <v>18</v>
      </c>
      <c r="B43" s="8" t="s">
        <v>2</v>
      </c>
      <c r="C43" s="8" t="s">
        <v>236</v>
      </c>
      <c r="D43" s="8" t="s">
        <v>237</v>
      </c>
      <c r="E43" s="4">
        <v>2229</v>
      </c>
      <c r="F43" s="7">
        <v>2.9</v>
      </c>
      <c r="G43" s="5">
        <v>0.751</v>
      </c>
      <c r="H43" s="2">
        <v>3.4</v>
      </c>
      <c r="I43" s="2">
        <v>28.5</v>
      </c>
      <c r="J43" s="4">
        <v>1146</v>
      </c>
      <c r="K43" s="6">
        <f t="shared" si="0"/>
        <v>123.81935569707103</v>
      </c>
      <c r="L43" s="6">
        <f t="shared" si="1"/>
        <v>96.699178120410735</v>
      </c>
      <c r="M43" s="6">
        <f t="shared" si="2"/>
        <v>97.11608860296883</v>
      </c>
      <c r="N43" s="6">
        <f t="shared" si="9"/>
        <v>88.605650590223732</v>
      </c>
      <c r="O43" s="6">
        <f t="shared" si="9"/>
        <v>125.78163959257998</v>
      </c>
      <c r="P43" s="6">
        <f t="shared" si="4"/>
        <v>97.256595041670181</v>
      </c>
      <c r="Q43" s="3">
        <f t="shared" si="5"/>
        <v>101.67388484612093</v>
      </c>
      <c r="R43" s="6">
        <f t="shared" si="6"/>
        <v>76.224137328102643</v>
      </c>
    </row>
    <row r="44" spans="1:18">
      <c r="A44" s="8" t="s">
        <v>18</v>
      </c>
      <c r="B44" s="8" t="s">
        <v>14</v>
      </c>
      <c r="C44" s="8" t="s">
        <v>238</v>
      </c>
      <c r="D44" s="8" t="s">
        <v>239</v>
      </c>
      <c r="E44" s="4">
        <v>2507</v>
      </c>
      <c r="F44" s="7">
        <v>2.8</v>
      </c>
      <c r="G44" s="5">
        <v>0.66800000000000004</v>
      </c>
      <c r="H44" s="2">
        <v>3.8</v>
      </c>
      <c r="I44" s="2">
        <v>27.3</v>
      </c>
      <c r="J44" s="4">
        <v>1166</v>
      </c>
      <c r="K44" s="6">
        <f t="shared" si="0"/>
        <v>125.70706784937265</v>
      </c>
      <c r="L44" s="6">
        <f t="shared" si="1"/>
        <v>99.674525090616399</v>
      </c>
      <c r="M44" s="6">
        <f t="shared" si="2"/>
        <v>88.697245064113758</v>
      </c>
      <c r="N44" s="6">
        <f t="shared" si="9"/>
        <v>80.284169357392926</v>
      </c>
      <c r="O44" s="6">
        <f t="shared" si="9"/>
        <v>131.21220985402857</v>
      </c>
      <c r="P44" s="6">
        <f t="shared" si="4"/>
        <v>97.49547553108998</v>
      </c>
      <c r="Q44" s="3">
        <f t="shared" si="5"/>
        <v>100.99947365665726</v>
      </c>
      <c r="R44" s="6">
        <f t="shared" si="6"/>
        <v>74.67493050614911</v>
      </c>
    </row>
    <row r="45" spans="1:18">
      <c r="A45" s="8" t="s">
        <v>155</v>
      </c>
      <c r="B45" s="8" t="s">
        <v>227</v>
      </c>
      <c r="C45" s="8" t="s">
        <v>240</v>
      </c>
      <c r="D45" s="8" t="s">
        <v>241</v>
      </c>
      <c r="E45" s="4">
        <v>113</v>
      </c>
      <c r="F45" s="7">
        <v>3</v>
      </c>
      <c r="G45" s="5">
        <v>0.85</v>
      </c>
      <c r="H45" s="2">
        <v>2.9</v>
      </c>
      <c r="I45" s="2">
        <v>29.5</v>
      </c>
      <c r="J45" s="4">
        <v>1377</v>
      </c>
      <c r="K45" s="6">
        <f t="shared" si="0"/>
        <v>75.926670529996343</v>
      </c>
      <c r="L45" s="6">
        <f t="shared" si="1"/>
        <v>93.897501669987221</v>
      </c>
      <c r="M45" s="6">
        <f t="shared" si="2"/>
        <v>106.65084578591588</v>
      </c>
      <c r="N45" s="6">
        <f t="shared" si="9"/>
        <v>101.81482400519469</v>
      </c>
      <c r="O45" s="6">
        <f t="shared" si="9"/>
        <v>121.58812826193441</v>
      </c>
      <c r="P45" s="6">
        <f t="shared" si="4"/>
        <v>99.791959377231663</v>
      </c>
      <c r="Q45" s="3">
        <f t="shared" si="5"/>
        <v>100.90307940767303</v>
      </c>
      <c r="R45" s="6">
        <f t="shared" si="6"/>
        <v>74.453500864327467</v>
      </c>
    </row>
    <row r="46" spans="1:18">
      <c r="A46" s="8" t="s">
        <v>18</v>
      </c>
      <c r="B46" s="8" t="s">
        <v>2</v>
      </c>
      <c r="C46" s="8" t="s">
        <v>242</v>
      </c>
      <c r="D46" s="8" t="s">
        <v>243</v>
      </c>
      <c r="E46" s="4">
        <v>609</v>
      </c>
      <c r="F46" s="7">
        <v>2.9</v>
      </c>
      <c r="G46" s="5">
        <v>0.82599999999999996</v>
      </c>
      <c r="H46" s="2">
        <v>3.3</v>
      </c>
      <c r="I46" s="2">
        <v>30</v>
      </c>
      <c r="J46" s="4">
        <v>1207</v>
      </c>
      <c r="K46" s="6">
        <f t="shared" si="0"/>
        <v>102.98034174044659</v>
      </c>
      <c r="L46" s="6">
        <f t="shared" si="1"/>
        <v>96.699178120410735</v>
      </c>
      <c r="M46" s="6">
        <f t="shared" si="2"/>
        <v>104.38708766819109</v>
      </c>
      <c r="N46" s="6">
        <f t="shared" si="9"/>
        <v>90.964344705540498</v>
      </c>
      <c r="O46" s="6">
        <f t="shared" si="9"/>
        <v>119.59452008000345</v>
      </c>
      <c r="P46" s="6">
        <f t="shared" si="4"/>
        <v>97.972627829467058</v>
      </c>
      <c r="Q46" s="3">
        <f t="shared" si="5"/>
        <v>100.82730596599883</v>
      </c>
      <c r="R46" s="6">
        <f t="shared" si="6"/>
        <v>74.279439795059133</v>
      </c>
    </row>
    <row r="47" spans="1:18">
      <c r="A47" s="8" t="s">
        <v>18</v>
      </c>
      <c r="B47" s="8" t="s">
        <v>1</v>
      </c>
      <c r="C47" s="8" t="s">
        <v>244</v>
      </c>
      <c r="D47" s="8" t="s">
        <v>245</v>
      </c>
      <c r="E47" s="4">
        <v>2760</v>
      </c>
      <c r="F47" s="7">
        <v>2.9</v>
      </c>
      <c r="G47" s="5">
        <v>0.60099999999999998</v>
      </c>
      <c r="H47" s="2">
        <v>3.9</v>
      </c>
      <c r="I47" s="2">
        <v>25.2</v>
      </c>
      <c r="J47" s="4">
        <v>1150</v>
      </c>
      <c r="K47" s="6">
        <f t="shared" si="0"/>
        <v>127.25123632118431</v>
      </c>
      <c r="L47" s="6">
        <f t="shared" si="1"/>
        <v>96.699178120410735</v>
      </c>
      <c r="M47" s="6">
        <f t="shared" si="2"/>
        <v>81.589876858607326</v>
      </c>
      <c r="N47" s="6">
        <f t="shared" si="9"/>
        <v>78.443455885830375</v>
      </c>
      <c r="O47" s="6">
        <f t="shared" si="9"/>
        <v>141.93643421671763</v>
      </c>
      <c r="P47" s="6">
        <f t="shared" si="4"/>
        <v>97.304702922658009</v>
      </c>
      <c r="Q47" s="3">
        <f t="shared" si="5"/>
        <v>100.37781497873384</v>
      </c>
      <c r="R47" s="6">
        <f t="shared" si="6"/>
        <v>73.246902798703346</v>
      </c>
    </row>
    <row r="48" spans="1:18">
      <c r="A48" s="8" t="s">
        <v>17</v>
      </c>
      <c r="B48" s="8" t="s">
        <v>11</v>
      </c>
      <c r="C48" s="8" t="s">
        <v>246</v>
      </c>
      <c r="D48" s="8" t="s">
        <v>247</v>
      </c>
      <c r="E48" s="4">
        <v>1970</v>
      </c>
      <c r="F48" s="7">
        <v>2.6</v>
      </c>
      <c r="G48" s="5">
        <v>0.76300000000000001</v>
      </c>
      <c r="H48" s="2">
        <v>3.4</v>
      </c>
      <c r="I48" s="2">
        <v>39.700000000000003</v>
      </c>
      <c r="J48" s="4">
        <v>1341</v>
      </c>
      <c r="K48" s="6">
        <f t="shared" si="0"/>
        <v>121.83550634410609</v>
      </c>
      <c r="L48" s="6">
        <f t="shared" si="1"/>
        <v>106.21569195412188</v>
      </c>
      <c r="M48" s="6">
        <f t="shared" si="2"/>
        <v>98.300136546797617</v>
      </c>
      <c r="N48" s="6">
        <f t="shared" si="9"/>
        <v>88.605650590223732</v>
      </c>
      <c r="O48" s="6">
        <f t="shared" si="9"/>
        <v>90.733685917097986</v>
      </c>
      <c r="P48" s="6">
        <f t="shared" si="4"/>
        <v>99.426191023633677</v>
      </c>
      <c r="Q48" s="3">
        <f t="shared" si="5"/>
        <v>100.25384570965844</v>
      </c>
      <c r="R48" s="6">
        <f t="shared" si="6"/>
        <v>72.962129888104187</v>
      </c>
    </row>
    <row r="49" spans="1:18">
      <c r="A49" s="8" t="s">
        <v>17</v>
      </c>
      <c r="B49" s="8" t="s">
        <v>248</v>
      </c>
      <c r="C49" s="8" t="s">
        <v>111</v>
      </c>
      <c r="D49" s="8" t="s">
        <v>249</v>
      </c>
      <c r="E49" s="4">
        <v>106</v>
      </c>
      <c r="F49" s="7">
        <v>2.2000000000000002</v>
      </c>
      <c r="G49" s="5">
        <v>0.72</v>
      </c>
      <c r="H49" s="2">
        <v>2.8</v>
      </c>
      <c r="I49" s="2">
        <v>40.200000000000003</v>
      </c>
      <c r="J49" s="4">
        <v>1522</v>
      </c>
      <c r="K49" s="6">
        <f t="shared" si="0"/>
        <v>74.899588782161018</v>
      </c>
      <c r="L49" s="6">
        <f t="shared" si="1"/>
        <v>122.2974323523591</v>
      </c>
      <c r="M49" s="6">
        <f t="shared" si="2"/>
        <v>94.0193343789811</v>
      </c>
      <c r="N49" s="6">
        <f t="shared" si="9"/>
        <v>104.94757481046692</v>
      </c>
      <c r="O49" s="6">
        <f t="shared" si="9"/>
        <v>89.61890860736807</v>
      </c>
      <c r="P49" s="6">
        <f t="shared" si="4"/>
        <v>101.17428393260859</v>
      </c>
      <c r="Q49" s="3">
        <f t="shared" si="5"/>
        <v>100.11551178410308</v>
      </c>
      <c r="R49" s="6">
        <f t="shared" si="6"/>
        <v>72.644359565597526</v>
      </c>
    </row>
    <row r="50" spans="1:18">
      <c r="A50" s="8" t="s">
        <v>18</v>
      </c>
      <c r="B50" s="8" t="s">
        <v>14</v>
      </c>
      <c r="C50" s="8" t="s">
        <v>250</v>
      </c>
      <c r="D50" s="8" t="s">
        <v>251</v>
      </c>
      <c r="E50" s="4">
        <v>1994</v>
      </c>
      <c r="F50" s="7">
        <v>2.7</v>
      </c>
      <c r="G50" s="5">
        <v>0.73599999999999999</v>
      </c>
      <c r="H50" s="2">
        <v>3.5</v>
      </c>
      <c r="I50" s="2">
        <v>35.700000000000003</v>
      </c>
      <c r="J50" s="4">
        <v>1307</v>
      </c>
      <c r="K50" s="6">
        <f t="shared" si="0"/>
        <v>122.02999130435948</v>
      </c>
      <c r="L50" s="6">
        <f t="shared" si="1"/>
        <v>102.8403433377301</v>
      </c>
      <c r="M50" s="6">
        <f t="shared" si="2"/>
        <v>95.624565099487157</v>
      </c>
      <c r="N50" s="6">
        <f t="shared" si="9"/>
        <v>86.366812811847382</v>
      </c>
      <c r="O50" s="6">
        <f t="shared" si="9"/>
        <v>100.76071943676884</v>
      </c>
      <c r="P50" s="6">
        <f t="shared" si="4"/>
        <v>99.071612452807003</v>
      </c>
      <c r="Q50" s="3">
        <f t="shared" si="5"/>
        <v>100.05702208557426</v>
      </c>
      <c r="R50" s="6">
        <f t="shared" si="6"/>
        <v>72.510001415272484</v>
      </c>
    </row>
    <row r="51" spans="1:18">
      <c r="A51" s="8" t="s">
        <v>17</v>
      </c>
      <c r="B51" s="8" t="s">
        <v>11</v>
      </c>
      <c r="C51" s="8" t="s">
        <v>252</v>
      </c>
      <c r="D51" s="8" t="s">
        <v>253</v>
      </c>
      <c r="E51" s="4">
        <v>970</v>
      </c>
      <c r="F51" s="7">
        <v>2.7</v>
      </c>
      <c r="G51" s="5">
        <v>0.749</v>
      </c>
      <c r="H51" s="2">
        <v>3.3</v>
      </c>
      <c r="I51" s="2">
        <v>38.4</v>
      </c>
      <c r="J51" s="4">
        <v>1458</v>
      </c>
      <c r="K51" s="6">
        <f t="shared" si="0"/>
        <v>110.45639007887735</v>
      </c>
      <c r="L51" s="6">
        <f t="shared" si="1"/>
        <v>102.8403433377301</v>
      </c>
      <c r="M51" s="6">
        <f t="shared" si="2"/>
        <v>96.917958662313822</v>
      </c>
      <c r="N51" s="6">
        <f t="shared" si="9"/>
        <v>90.964344705540498</v>
      </c>
      <c r="O51" s="6">
        <f t="shared" si="9"/>
        <v>93.766245685443863</v>
      </c>
      <c r="P51" s="6">
        <f t="shared" si="4"/>
        <v>100.58114261773113</v>
      </c>
      <c r="Q51" s="3">
        <f t="shared" si="5"/>
        <v>99.924772996772489</v>
      </c>
      <c r="R51" s="6">
        <f t="shared" si="6"/>
        <v>72.20620872355903</v>
      </c>
    </row>
    <row r="52" spans="1:18">
      <c r="A52" s="8" t="s">
        <v>18</v>
      </c>
      <c r="B52" s="8" t="s">
        <v>14</v>
      </c>
      <c r="C52" s="8" t="s">
        <v>254</v>
      </c>
      <c r="D52" s="8" t="s">
        <v>255</v>
      </c>
      <c r="E52" s="4">
        <v>699</v>
      </c>
      <c r="F52" s="7">
        <v>2.8</v>
      </c>
      <c r="G52" s="5">
        <v>0.70699999999999996</v>
      </c>
      <c r="H52" s="2">
        <v>3.4</v>
      </c>
      <c r="I52" s="2">
        <v>28.7</v>
      </c>
      <c r="J52" s="4">
        <v>1221</v>
      </c>
      <c r="K52" s="6">
        <f t="shared" si="0"/>
        <v>105.19407187701105</v>
      </c>
      <c r="L52" s="6">
        <f t="shared" si="1"/>
        <v>99.674525090616399</v>
      </c>
      <c r="M52" s="6">
        <f t="shared" si="2"/>
        <v>92.704050667242299</v>
      </c>
      <c r="N52" s="6">
        <f t="shared" si="9"/>
        <v>88.605650590223732</v>
      </c>
      <c r="O52" s="6">
        <f t="shared" si="9"/>
        <v>124.91995248726953</v>
      </c>
      <c r="P52" s="6">
        <f t="shared" si="4"/>
        <v>98.131853045699955</v>
      </c>
      <c r="Q52" s="3">
        <f t="shared" si="5"/>
        <v>99.886853554779506</v>
      </c>
      <c r="R52" s="6">
        <f t="shared" si="6"/>
        <v>72.11910302433877</v>
      </c>
    </row>
    <row r="53" spans="1:18">
      <c r="A53" s="8" t="s">
        <v>188</v>
      </c>
      <c r="B53" s="8" t="s">
        <v>9</v>
      </c>
      <c r="C53" s="8" t="s">
        <v>256</v>
      </c>
      <c r="D53" s="8" t="s">
        <v>257</v>
      </c>
      <c r="E53" s="4">
        <v>961</v>
      </c>
      <c r="F53" s="7">
        <v>2.7</v>
      </c>
      <c r="G53" s="5">
        <v>0.82199999999999995</v>
      </c>
      <c r="H53" s="2">
        <v>3.7</v>
      </c>
      <c r="I53" s="2">
        <v>37.4</v>
      </c>
      <c r="J53" s="4">
        <v>1338</v>
      </c>
      <c r="K53" s="6">
        <f t="shared" si="0"/>
        <v>110.30667467015031</v>
      </c>
      <c r="L53" s="6">
        <f t="shared" si="1"/>
        <v>102.8403433377301</v>
      </c>
      <c r="M53" s="6">
        <f t="shared" si="2"/>
        <v>104.00690400880148</v>
      </c>
      <c r="N53" s="6">
        <f t="shared" si="9"/>
        <v>82.213766698229534</v>
      </c>
      <c r="O53" s="6">
        <f t="shared" si="9"/>
        <v>96.240572522829964</v>
      </c>
      <c r="P53" s="6">
        <f t="shared" si="4"/>
        <v>99.395268395086774</v>
      </c>
      <c r="Q53" s="3">
        <f t="shared" si="5"/>
        <v>99.794830207798398</v>
      </c>
      <c r="R53" s="6">
        <f t="shared" si="6"/>
        <v>71.907713890900013</v>
      </c>
    </row>
    <row r="54" spans="1:18">
      <c r="A54" s="8" t="s">
        <v>155</v>
      </c>
      <c r="B54" s="8" t="s">
        <v>227</v>
      </c>
      <c r="C54" s="8" t="s">
        <v>258</v>
      </c>
      <c r="D54" s="8" t="s">
        <v>259</v>
      </c>
      <c r="E54" s="4">
        <v>375</v>
      </c>
      <c r="F54" s="7">
        <v>3.4</v>
      </c>
      <c r="G54" s="5">
        <v>0.91</v>
      </c>
      <c r="H54" s="2">
        <v>2.4</v>
      </c>
      <c r="I54" s="2">
        <v>41</v>
      </c>
      <c r="J54" s="4">
        <v>1457</v>
      </c>
      <c r="K54" s="6">
        <f t="shared" si="0"/>
        <v>95.192477724852992</v>
      </c>
      <c r="L54" s="6">
        <f t="shared" si="1"/>
        <v>84.15369444101546</v>
      </c>
      <c r="M54" s="6">
        <f t="shared" si="2"/>
        <v>112.18419886786177</v>
      </c>
      <c r="N54" s="6">
        <f t="shared" si="9"/>
        <v>119.69921214134241</v>
      </c>
      <c r="O54" s="6">
        <f t="shared" si="9"/>
        <v>87.891146340082372</v>
      </c>
      <c r="P54" s="6">
        <f t="shared" si="4"/>
        <v>100.57166958279699</v>
      </c>
      <c r="Q54" s="3">
        <f t="shared" si="5"/>
        <v>99.471310246000414</v>
      </c>
      <c r="R54" s="6">
        <f t="shared" si="6"/>
        <v>71.164548089848921</v>
      </c>
    </row>
    <row r="55" spans="1:18">
      <c r="A55" s="8" t="s">
        <v>188</v>
      </c>
      <c r="B55" s="8" t="s">
        <v>9</v>
      </c>
      <c r="C55" s="8" t="s">
        <v>260</v>
      </c>
      <c r="D55" s="8" t="s">
        <v>261</v>
      </c>
      <c r="E55" s="4">
        <v>973</v>
      </c>
      <c r="F55" s="7">
        <v>2.5</v>
      </c>
      <c r="G55" s="5">
        <v>0.747</v>
      </c>
      <c r="H55" s="2">
        <v>3.4</v>
      </c>
      <c r="I55" s="2">
        <v>39.200000000000003</v>
      </c>
      <c r="J55" s="4">
        <v>1336</v>
      </c>
      <c r="K55" s="6">
        <f t="shared" si="0"/>
        <v>110.50598668045434</v>
      </c>
      <c r="L55" s="6">
        <f t="shared" si="1"/>
        <v>109.82228447808548</v>
      </c>
      <c r="M55" s="6">
        <f t="shared" si="2"/>
        <v>96.719602028313403</v>
      </c>
      <c r="N55" s="6">
        <f t="shared" si="9"/>
        <v>88.605650590223732</v>
      </c>
      <c r="O55" s="6">
        <f t="shared" si="9"/>
        <v>91.87654765962904</v>
      </c>
      <c r="P55" s="6">
        <f t="shared" si="4"/>
        <v>99.374614766890048</v>
      </c>
      <c r="Q55" s="3">
        <f t="shared" si="5"/>
        <v>99.389691369309631</v>
      </c>
      <c r="R55" s="6">
        <f t="shared" si="6"/>
        <v>70.977059325509018</v>
      </c>
    </row>
    <row r="56" spans="1:18">
      <c r="A56" s="8" t="s">
        <v>18</v>
      </c>
      <c r="B56" s="8" t="s">
        <v>14</v>
      </c>
      <c r="C56" s="8" t="s">
        <v>262</v>
      </c>
      <c r="D56" s="8" t="s">
        <v>263</v>
      </c>
      <c r="E56" s="4">
        <v>1000</v>
      </c>
      <c r="F56" s="7">
        <v>2.6</v>
      </c>
      <c r="G56" s="5">
        <v>0.73799999999999999</v>
      </c>
      <c r="H56" s="2">
        <v>3.7</v>
      </c>
      <c r="I56" s="2">
        <v>33.9</v>
      </c>
      <c r="J56" s="4">
        <v>1243</v>
      </c>
      <c r="K56" s="6">
        <f t="shared" si="0"/>
        <v>110.9455960209289</v>
      </c>
      <c r="L56" s="6">
        <f t="shared" si="1"/>
        <v>106.21569195412188</v>
      </c>
      <c r="M56" s="6">
        <f t="shared" si="2"/>
        <v>95.824177878251291</v>
      </c>
      <c r="N56" s="6">
        <f t="shared" si="9"/>
        <v>82.213766698229534</v>
      </c>
      <c r="O56" s="6">
        <f t="shared" si="9"/>
        <v>106.03380689971998</v>
      </c>
      <c r="P56" s="6">
        <f t="shared" si="4"/>
        <v>98.378412238311554</v>
      </c>
      <c r="Q56" s="3">
        <f t="shared" si="5"/>
        <v>99.163643325951341</v>
      </c>
      <c r="R56" s="6">
        <f t="shared" si="6"/>
        <v>70.457798707756808</v>
      </c>
    </row>
    <row r="57" spans="1:18">
      <c r="A57" s="8" t="s">
        <v>155</v>
      </c>
      <c r="B57" s="8" t="s">
        <v>4</v>
      </c>
      <c r="C57" s="8" t="s">
        <v>264</v>
      </c>
      <c r="D57" s="8" t="s">
        <v>265</v>
      </c>
      <c r="E57" s="4">
        <v>503</v>
      </c>
      <c r="F57" s="7">
        <v>2.6</v>
      </c>
      <c r="G57" s="5">
        <v>0.80600000000000005</v>
      </c>
      <c r="H57" s="2">
        <v>3.5</v>
      </c>
      <c r="I57" s="2">
        <v>38.1</v>
      </c>
      <c r="J57" s="4">
        <v>1324</v>
      </c>
      <c r="K57" s="6">
        <f t="shared" si="0"/>
        <v>99.909023431029937</v>
      </c>
      <c r="L57" s="6">
        <f t="shared" si="1"/>
        <v>106.21569195412188</v>
      </c>
      <c r="M57" s="6">
        <f t="shared" si="2"/>
        <v>102.47777674834268</v>
      </c>
      <c r="N57" s="6">
        <f t="shared" si="9"/>
        <v>86.366812811847382</v>
      </c>
      <c r="O57" s="6">
        <f t="shared" si="9"/>
        <v>94.49508010587661</v>
      </c>
      <c r="P57" s="6">
        <f t="shared" si="4"/>
        <v>99.250039955996797</v>
      </c>
      <c r="Q57" s="3">
        <f t="shared" si="5"/>
        <v>98.802315843852568</v>
      </c>
      <c r="R57" s="6">
        <f t="shared" si="6"/>
        <v>69.627784305605687</v>
      </c>
    </row>
    <row r="58" spans="1:18">
      <c r="A58" s="8" t="s">
        <v>17</v>
      </c>
      <c r="B58" s="8" t="s">
        <v>169</v>
      </c>
      <c r="C58" s="8" t="s">
        <v>266</v>
      </c>
      <c r="D58" s="8" t="s">
        <v>267</v>
      </c>
      <c r="E58" s="4">
        <v>553</v>
      </c>
      <c r="F58" s="7">
        <v>2.6</v>
      </c>
      <c r="G58" s="5">
        <v>0.755</v>
      </c>
      <c r="H58" s="2">
        <v>3</v>
      </c>
      <c r="I58" s="2">
        <v>38.5</v>
      </c>
      <c r="J58" s="4">
        <v>1303</v>
      </c>
      <c r="K58" s="6">
        <f t="shared" si="0"/>
        <v>101.43109147139342</v>
      </c>
      <c r="L58" s="6">
        <f t="shared" si="1"/>
        <v>106.21569195412188</v>
      </c>
      <c r="M58" s="6">
        <f t="shared" si="2"/>
        <v>97.511670472731822</v>
      </c>
      <c r="N58" s="6">
        <f t="shared" si="9"/>
        <v>98.864931356012406</v>
      </c>
      <c r="O58" s="6">
        <f t="shared" si="9"/>
        <v>93.525793031631025</v>
      </c>
      <c r="P58" s="6">
        <f t="shared" si="4"/>
        <v>99.029292272930689</v>
      </c>
      <c r="Q58" s="3">
        <f t="shared" si="5"/>
        <v>98.583838137310579</v>
      </c>
      <c r="R58" s="6">
        <f t="shared" si="6"/>
        <v>69.125913698018678</v>
      </c>
    </row>
    <row r="59" spans="1:18">
      <c r="A59" s="8" t="s">
        <v>155</v>
      </c>
      <c r="B59" s="8" t="s">
        <v>4</v>
      </c>
      <c r="C59" s="8" t="s">
        <v>117</v>
      </c>
      <c r="D59" s="8" t="s">
        <v>268</v>
      </c>
      <c r="E59" s="4">
        <v>36</v>
      </c>
      <c r="F59" s="7">
        <v>3.7</v>
      </c>
      <c r="G59" s="5">
        <v>0.82099999999999995</v>
      </c>
      <c r="H59" s="2">
        <v>2.5</v>
      </c>
      <c r="I59" s="2">
        <v>28.2</v>
      </c>
      <c r="J59" s="4">
        <v>1484</v>
      </c>
      <c r="K59" s="6">
        <f t="shared" si="0"/>
        <v>57.554969512162948</v>
      </c>
      <c r="L59" s="6">
        <f t="shared" si="1"/>
        <v>78.082968247299362</v>
      </c>
      <c r="M59" s="6">
        <f t="shared" si="2"/>
        <v>103.91172767964534</v>
      </c>
      <c r="N59" s="6">
        <f t="shared" si="9"/>
        <v>115.63217788739985</v>
      </c>
      <c r="O59" s="6">
        <f t="shared" si="9"/>
        <v>127.0966949801936</v>
      </c>
      <c r="P59" s="6">
        <f t="shared" si="4"/>
        <v>100.82518747896161</v>
      </c>
      <c r="Q59" s="3">
        <f t="shared" si="5"/>
        <v>98.284409547649076</v>
      </c>
      <c r="R59" s="6">
        <f t="shared" si="6"/>
        <v>68.438088790842357</v>
      </c>
    </row>
    <row r="60" spans="1:18">
      <c r="A60" s="8" t="s">
        <v>155</v>
      </c>
      <c r="B60" s="8" t="s">
        <v>227</v>
      </c>
      <c r="C60" s="8" t="s">
        <v>147</v>
      </c>
      <c r="D60" s="8" t="s">
        <v>148</v>
      </c>
      <c r="E60" s="4">
        <v>1358</v>
      </c>
      <c r="F60" s="7">
        <v>3.1</v>
      </c>
      <c r="G60" s="5">
        <v>0.83699999999999997</v>
      </c>
      <c r="H60" s="2">
        <v>3.1</v>
      </c>
      <c r="I60" s="2">
        <v>40.200000000000003</v>
      </c>
      <c r="J60" s="4">
        <v>1295</v>
      </c>
      <c r="K60" s="6">
        <f t="shared" si="0"/>
        <v>115.8604774167739</v>
      </c>
      <c r="L60" s="6">
        <f t="shared" si="1"/>
        <v>91.254626481902477</v>
      </c>
      <c r="M60" s="6">
        <f t="shared" si="2"/>
        <v>105.4283140966549</v>
      </c>
      <c r="N60" s="6">
        <f t="shared" si="9"/>
        <v>96.08224098187624</v>
      </c>
      <c r="O60" s="6">
        <f t="shared" si="9"/>
        <v>89.61890860736807</v>
      </c>
      <c r="P60" s="6">
        <f t="shared" si="4"/>
        <v>98.944260762448963</v>
      </c>
      <c r="Q60" s="3">
        <f t="shared" si="5"/>
        <v>98.147876962674772</v>
      </c>
      <c r="R60" s="6">
        <f t="shared" si="6"/>
        <v>68.124456372866973</v>
      </c>
    </row>
    <row r="61" spans="1:18">
      <c r="A61" s="8" t="s">
        <v>155</v>
      </c>
      <c r="B61" s="8" t="s">
        <v>4</v>
      </c>
      <c r="C61" s="8" t="s">
        <v>269</v>
      </c>
      <c r="D61" s="8" t="s">
        <v>270</v>
      </c>
      <c r="E61" s="4">
        <v>128</v>
      </c>
      <c r="F61" s="7">
        <v>2.7</v>
      </c>
      <c r="G61" s="5">
        <v>0.77200000000000002</v>
      </c>
      <c r="H61" s="2">
        <v>2.8</v>
      </c>
      <c r="I61" s="2">
        <v>39.200000000000003</v>
      </c>
      <c r="J61" s="4">
        <v>1509</v>
      </c>
      <c r="K61" s="6">
        <f t="shared" si="0"/>
        <v>77.928555341275413</v>
      </c>
      <c r="L61" s="6">
        <f t="shared" si="1"/>
        <v>102.8403433377301</v>
      </c>
      <c r="M61" s="6">
        <f t="shared" si="2"/>
        <v>99.182895519388154</v>
      </c>
      <c r="N61" s="6">
        <f t="shared" si="9"/>
        <v>104.94757481046692</v>
      </c>
      <c r="O61" s="6">
        <f t="shared" si="9"/>
        <v>91.87654765962904</v>
      </c>
      <c r="P61" s="6">
        <f t="shared" si="4"/>
        <v>101.05584683396218</v>
      </c>
      <c r="Q61" s="3">
        <f t="shared" si="5"/>
        <v>98.040532960477222</v>
      </c>
      <c r="R61" s="6">
        <f t="shared" si="6"/>
        <v>67.877873778897126</v>
      </c>
    </row>
    <row r="62" spans="1:18">
      <c r="A62" s="8" t="s">
        <v>155</v>
      </c>
      <c r="B62" s="8" t="s">
        <v>4</v>
      </c>
      <c r="C62" s="8" t="s">
        <v>271</v>
      </c>
      <c r="D62" s="8" t="s">
        <v>272</v>
      </c>
      <c r="E62" s="4">
        <v>3449</v>
      </c>
      <c r="F62" s="7">
        <v>2.8</v>
      </c>
      <c r="G62" s="5">
        <v>0.69</v>
      </c>
      <c r="H62" s="2">
        <v>4</v>
      </c>
      <c r="I62" s="2">
        <v>36.5</v>
      </c>
      <c r="J62" s="4">
        <v>1270</v>
      </c>
      <c r="K62" s="6">
        <f t="shared" si="0"/>
        <v>130.83049332942468</v>
      </c>
      <c r="L62" s="6">
        <f t="shared" si="1"/>
        <v>99.674525090616399</v>
      </c>
      <c r="M62" s="6">
        <f t="shared" si="2"/>
        <v>90.968868359273969</v>
      </c>
      <c r="N62" s="6">
        <f t="shared" si="9"/>
        <v>76.68559842884855</v>
      </c>
      <c r="O62" s="6">
        <f t="shared" si="9"/>
        <v>98.581841081689873</v>
      </c>
      <c r="P62" s="6">
        <f t="shared" si="4"/>
        <v>98.675110955404605</v>
      </c>
      <c r="Q62" s="3">
        <f t="shared" si="5"/>
        <v>97.759253387699786</v>
      </c>
      <c r="R62" s="6">
        <f t="shared" si="6"/>
        <v>67.231739432624607</v>
      </c>
    </row>
    <row r="63" spans="1:18">
      <c r="A63" s="8" t="s">
        <v>188</v>
      </c>
      <c r="B63" s="8" t="s">
        <v>8</v>
      </c>
      <c r="C63" s="8" t="s">
        <v>273</v>
      </c>
      <c r="D63" s="8" t="s">
        <v>274</v>
      </c>
      <c r="E63" s="4">
        <v>1087</v>
      </c>
      <c r="F63" s="7">
        <v>2.9</v>
      </c>
      <c r="G63" s="5">
        <v>0.74099999999999999</v>
      </c>
      <c r="H63" s="2">
        <v>4</v>
      </c>
      <c r="I63" s="2">
        <v>33.6</v>
      </c>
      <c r="J63" s="4">
        <v>1273</v>
      </c>
      <c r="K63" s="6">
        <f t="shared" si="0"/>
        <v>112.28543214166906</v>
      </c>
      <c r="L63" s="6">
        <f t="shared" si="1"/>
        <v>96.699178120410735</v>
      </c>
      <c r="M63" s="6">
        <f t="shared" si="2"/>
        <v>96.123166763863509</v>
      </c>
      <c r="N63" s="6">
        <f t="shared" si="9"/>
        <v>76.68559842884855</v>
      </c>
      <c r="O63" s="6">
        <f t="shared" si="9"/>
        <v>106.96678878852936</v>
      </c>
      <c r="P63" s="6">
        <f t="shared" si="4"/>
        <v>98.707687331999182</v>
      </c>
      <c r="Q63" s="3">
        <f t="shared" si="5"/>
        <v>97.538115074408424</v>
      </c>
      <c r="R63" s="6">
        <f t="shared" si="6"/>
        <v>66.723757078686035</v>
      </c>
    </row>
    <row r="64" spans="1:18">
      <c r="A64" s="8" t="s">
        <v>155</v>
      </c>
      <c r="B64" s="8" t="s">
        <v>4</v>
      </c>
      <c r="C64" s="8" t="s">
        <v>275</v>
      </c>
      <c r="D64" s="8" t="s">
        <v>276</v>
      </c>
      <c r="E64" s="4">
        <v>873</v>
      </c>
      <c r="F64" s="7">
        <v>2.6</v>
      </c>
      <c r="G64" s="5">
        <v>0.69299999999999995</v>
      </c>
      <c r="H64" s="2">
        <v>4.7</v>
      </c>
      <c r="I64" s="2">
        <v>30.9</v>
      </c>
      <c r="J64" s="4">
        <v>1189</v>
      </c>
      <c r="K64" s="6">
        <f t="shared" si="0"/>
        <v>108.76419272465196</v>
      </c>
      <c r="L64" s="6">
        <f t="shared" si="1"/>
        <v>106.21569195412188</v>
      </c>
      <c r="M64" s="6">
        <f t="shared" si="2"/>
        <v>91.276341710703221</v>
      </c>
      <c r="N64" s="6">
        <f t="shared" si="9"/>
        <v>66.293347886381099</v>
      </c>
      <c r="O64" s="6">
        <f t="shared" si="9"/>
        <v>116.16606354239049</v>
      </c>
      <c r="P64" s="6">
        <f t="shared" si="4"/>
        <v>97.765173958579766</v>
      </c>
      <c r="Q64" s="3">
        <f t="shared" si="5"/>
        <v>97.424030026899686</v>
      </c>
      <c r="R64" s="6">
        <f t="shared" si="6"/>
        <v>66.461689460822242</v>
      </c>
    </row>
    <row r="65" spans="1:18">
      <c r="A65" s="8" t="s">
        <v>18</v>
      </c>
      <c r="B65" s="8" t="s">
        <v>2</v>
      </c>
      <c r="C65" s="8" t="s">
        <v>277</v>
      </c>
      <c r="D65" s="8" t="s">
        <v>278</v>
      </c>
      <c r="E65" s="4">
        <v>426</v>
      </c>
      <c r="F65" s="7">
        <v>2.9</v>
      </c>
      <c r="G65" s="5">
        <v>0.71699999999999997</v>
      </c>
      <c r="H65" s="2">
        <v>2.9</v>
      </c>
      <c r="I65" s="2">
        <v>34.700000000000003</v>
      </c>
      <c r="J65" s="4">
        <v>1308</v>
      </c>
      <c r="K65" s="6">
        <f t="shared" si="0"/>
        <v>97.240471718534295</v>
      </c>
      <c r="L65" s="6">
        <f t="shared" si="1"/>
        <v>96.699178120410735</v>
      </c>
      <c r="M65" s="6">
        <f t="shared" si="2"/>
        <v>93.716691859520921</v>
      </c>
      <c r="N65" s="6">
        <f t="shared" si="9"/>
        <v>101.81482400519469</v>
      </c>
      <c r="O65" s="6">
        <f t="shared" si="9"/>
        <v>103.62361966777716</v>
      </c>
      <c r="P65" s="6">
        <f t="shared" si="4"/>
        <v>99.082172260491845</v>
      </c>
      <c r="Q65" s="3">
        <f t="shared" si="5"/>
        <v>97.336376976128278</v>
      </c>
      <c r="R65" s="6">
        <f t="shared" si="6"/>
        <v>66.260339444183145</v>
      </c>
    </row>
    <row r="66" spans="1:18">
      <c r="A66" s="8" t="s">
        <v>18</v>
      </c>
      <c r="B66" s="8" t="s">
        <v>1</v>
      </c>
      <c r="C66" s="8" t="s">
        <v>279</v>
      </c>
      <c r="D66" s="8" t="s">
        <v>280</v>
      </c>
      <c r="E66" s="4">
        <v>565</v>
      </c>
      <c r="F66" s="7">
        <v>2.9</v>
      </c>
      <c r="G66" s="5">
        <v>0.622</v>
      </c>
      <c r="H66" s="2">
        <v>4</v>
      </c>
      <c r="I66" s="2">
        <v>25.7</v>
      </c>
      <c r="J66" s="4">
        <v>1156</v>
      </c>
      <c r="K66" s="6">
        <f t="shared" ref="K66:K97" si="10">LOG(E66,S$3)</f>
        <v>101.77588510726663</v>
      </c>
      <c r="L66" s="6">
        <f t="shared" ref="L66:L97" si="11">LOG(1/F66+1,T$3)</f>
        <v>96.699178120410735</v>
      </c>
      <c r="M66" s="6">
        <f t="shared" ref="M66:M97" si="12">LOG(G66+1,U$3)</f>
        <v>83.849069402438758</v>
      </c>
      <c r="N66" s="6">
        <f t="shared" ref="N66:O97" si="13">LOG(1/H66+1,V$3)</f>
        <v>76.68559842884855</v>
      </c>
      <c r="O66" s="6">
        <f t="shared" si="13"/>
        <v>139.22705935915366</v>
      </c>
      <c r="P66" s="6">
        <f t="shared" ref="P66:P97" si="14">LOG(J66,X$3)</f>
        <v>97.376551902878404</v>
      </c>
      <c r="Q66" s="3">
        <f t="shared" ref="Q66:Q97" si="15">((K66-$S$6)*(SUM(S$8:X$8)/6/S$8)+(L66-$S$6)*(SUM(S$8:X$8)/6/T$8)+(M66-$S$6)*(SUM(S$8:X$8)/6/U$8)+(N66-$S$6)*(SUM(S$8:X$8)/6/V$8)+(O66-$S$6)*(SUM(S$8:X$8)/6/W$8)+(P66-$S$6)*(SUM(S$8:X$8)/6/X$8)+$S$6*6)/6</f>
        <v>97.329807041012728</v>
      </c>
      <c r="R66" s="6">
        <f t="shared" ref="R66:R97" si="16">(Q66-MIN(Q:Q))*($S$6/(MAX(Q:Q)-MIN(Q:Q)))</f>
        <v>66.245247481801997</v>
      </c>
    </row>
    <row r="67" spans="1:18">
      <c r="A67" s="8" t="s">
        <v>17</v>
      </c>
      <c r="B67" s="8" t="s">
        <v>11</v>
      </c>
      <c r="C67" s="8" t="s">
        <v>281</v>
      </c>
      <c r="D67" s="8" t="s">
        <v>282</v>
      </c>
      <c r="E67" s="4">
        <v>2079</v>
      </c>
      <c r="F67" s="7">
        <v>2.7</v>
      </c>
      <c r="G67" s="5">
        <v>0.65900000000000003</v>
      </c>
      <c r="H67" s="2">
        <v>3.9</v>
      </c>
      <c r="I67" s="2">
        <v>38.200000000000003</v>
      </c>
      <c r="J67" s="4">
        <v>1369</v>
      </c>
      <c r="K67" s="6">
        <f t="shared" si="10"/>
        <v>122.70044794319818</v>
      </c>
      <c r="L67" s="6">
        <f t="shared" si="11"/>
        <v>102.8403433377301</v>
      </c>
      <c r="M67" s="6">
        <f t="shared" si="12"/>
        <v>87.759296811176128</v>
      </c>
      <c r="N67" s="6">
        <f t="shared" si="13"/>
        <v>78.443455885830375</v>
      </c>
      <c r="O67" s="6">
        <f t="shared" si="13"/>
        <v>94.250879560913788</v>
      </c>
      <c r="P67" s="6">
        <f t="shared" si="14"/>
        <v>99.711510800758745</v>
      </c>
      <c r="Q67" s="3">
        <f t="shared" si="15"/>
        <v>97.299456533349982</v>
      </c>
      <c r="R67" s="6">
        <f t="shared" si="16"/>
        <v>66.175528571061108</v>
      </c>
    </row>
    <row r="68" spans="1:18">
      <c r="A68" s="8" t="s">
        <v>155</v>
      </c>
      <c r="B68" s="8" t="s">
        <v>4</v>
      </c>
      <c r="C68" s="8" t="s">
        <v>283</v>
      </c>
      <c r="D68" s="8" t="s">
        <v>284</v>
      </c>
      <c r="E68" s="4">
        <v>537</v>
      </c>
      <c r="F68" s="7">
        <v>3</v>
      </c>
      <c r="G68" s="5">
        <v>0.77600000000000002</v>
      </c>
      <c r="H68" s="2">
        <v>3</v>
      </c>
      <c r="I68" s="2">
        <v>38.9</v>
      </c>
      <c r="J68" s="4">
        <v>1353</v>
      </c>
      <c r="K68" s="6">
        <f t="shared" si="10"/>
        <v>100.95954141624895</v>
      </c>
      <c r="L68" s="6">
        <f t="shared" si="11"/>
        <v>93.897501669987221</v>
      </c>
      <c r="M68" s="6">
        <f t="shared" si="12"/>
        <v>99.573794623454262</v>
      </c>
      <c r="N68" s="6">
        <f t="shared" si="13"/>
        <v>98.864931356012406</v>
      </c>
      <c r="O68" s="6">
        <f t="shared" si="13"/>
        <v>92.576190115983366</v>
      </c>
      <c r="P68" s="6">
        <f t="shared" si="14"/>
        <v>99.549193599948282</v>
      </c>
      <c r="Q68" s="3">
        <f t="shared" si="15"/>
        <v>96.989012987996531</v>
      </c>
      <c r="R68" s="6">
        <f t="shared" si="16"/>
        <v>65.462400933491097</v>
      </c>
    </row>
    <row r="69" spans="1:18">
      <c r="A69" s="8" t="s">
        <v>155</v>
      </c>
      <c r="B69" s="8" t="s">
        <v>227</v>
      </c>
      <c r="C69" s="8" t="s">
        <v>285</v>
      </c>
      <c r="D69" s="8" t="s">
        <v>286</v>
      </c>
      <c r="E69" s="4">
        <v>135</v>
      </c>
      <c r="F69" s="7">
        <v>2.8</v>
      </c>
      <c r="G69" s="5">
        <v>0.85099999999999998</v>
      </c>
      <c r="H69" s="2">
        <v>3.5</v>
      </c>
      <c r="I69" s="2">
        <v>38.299999999999997</v>
      </c>
      <c r="J69" s="4">
        <v>1416</v>
      </c>
      <c r="K69" s="6">
        <f t="shared" si="10"/>
        <v>78.783716556396683</v>
      </c>
      <c r="L69" s="6">
        <f t="shared" si="11"/>
        <v>99.674525090616399</v>
      </c>
      <c r="M69" s="6">
        <f t="shared" si="12"/>
        <v>106.74453056485267</v>
      </c>
      <c r="N69" s="6">
        <f t="shared" si="13"/>
        <v>86.366812811847382</v>
      </c>
      <c r="O69" s="6">
        <f t="shared" si="13"/>
        <v>94.0079379912588</v>
      </c>
      <c r="P69" s="6">
        <f t="shared" si="14"/>
        <v>100.17757052511493</v>
      </c>
      <c r="Q69" s="3">
        <f t="shared" si="15"/>
        <v>96.915591709023829</v>
      </c>
      <c r="R69" s="6">
        <f t="shared" si="16"/>
        <v>65.29374307603247</v>
      </c>
    </row>
    <row r="70" spans="1:18">
      <c r="A70" s="8" t="s">
        <v>17</v>
      </c>
      <c r="B70" s="8" t="s">
        <v>169</v>
      </c>
      <c r="C70" s="8" t="s">
        <v>287</v>
      </c>
      <c r="D70" s="8" t="s">
        <v>288</v>
      </c>
      <c r="E70" s="4">
        <v>358</v>
      </c>
      <c r="F70" s="7">
        <v>2.7</v>
      </c>
      <c r="G70" s="5">
        <v>0.80300000000000005</v>
      </c>
      <c r="H70" s="2">
        <v>3.9</v>
      </c>
      <c r="I70" s="2">
        <v>37.700000000000003</v>
      </c>
      <c r="J70" s="4">
        <v>1307</v>
      </c>
      <c r="K70" s="6">
        <f t="shared" si="10"/>
        <v>94.447358186246163</v>
      </c>
      <c r="L70" s="6">
        <f t="shared" si="11"/>
        <v>102.8403433377301</v>
      </c>
      <c r="M70" s="6">
        <f t="shared" si="12"/>
        <v>102.18955776391337</v>
      </c>
      <c r="N70" s="6">
        <f t="shared" si="13"/>
        <v>78.443455885830375</v>
      </c>
      <c r="O70" s="6">
        <f t="shared" si="13"/>
        <v>95.484669828359003</v>
      </c>
      <c r="P70" s="6">
        <f t="shared" si="14"/>
        <v>99.071612452807003</v>
      </c>
      <c r="Q70" s="3">
        <f t="shared" si="15"/>
        <v>96.670912511856997</v>
      </c>
      <c r="R70" s="6">
        <f t="shared" si="16"/>
        <v>64.731684368580687</v>
      </c>
    </row>
    <row r="71" spans="1:18">
      <c r="A71" s="8" t="s">
        <v>188</v>
      </c>
      <c r="B71" s="8" t="s">
        <v>9</v>
      </c>
      <c r="C71" s="8" t="s">
        <v>289</v>
      </c>
      <c r="D71" s="8" t="s">
        <v>290</v>
      </c>
      <c r="E71" s="4">
        <v>271</v>
      </c>
      <c r="F71" s="7">
        <v>2.8</v>
      </c>
      <c r="G71" s="5">
        <v>0.78200000000000003</v>
      </c>
      <c r="H71" s="2">
        <v>3.2</v>
      </c>
      <c r="I71" s="2">
        <v>37.6</v>
      </c>
      <c r="J71" s="4">
        <v>1325</v>
      </c>
      <c r="K71" s="6">
        <f t="shared" si="10"/>
        <v>89.975742692225893</v>
      </c>
      <c r="L71" s="6">
        <f t="shared" si="11"/>
        <v>99.674525090616399</v>
      </c>
      <c r="M71" s="6">
        <f t="shared" si="12"/>
        <v>100.15849561346411</v>
      </c>
      <c r="N71" s="6">
        <f t="shared" si="13"/>
        <v>93.452844960235979</v>
      </c>
      <c r="O71" s="6">
        <f t="shared" si="13"/>
        <v>95.73531450076652</v>
      </c>
      <c r="P71" s="6">
        <f t="shared" si="14"/>
        <v>99.260464228198202</v>
      </c>
      <c r="Q71" s="3">
        <f t="shared" si="15"/>
        <v>96.660195637546124</v>
      </c>
      <c r="R71" s="6">
        <f t="shared" si="16"/>
        <v>64.707066368387629</v>
      </c>
    </row>
    <row r="72" spans="1:18">
      <c r="A72" s="8" t="s">
        <v>18</v>
      </c>
      <c r="B72" s="8" t="s">
        <v>3</v>
      </c>
      <c r="C72" s="8" t="s">
        <v>291</v>
      </c>
      <c r="D72" s="8" t="s">
        <v>292</v>
      </c>
      <c r="E72" s="4">
        <v>683</v>
      </c>
      <c r="F72" s="7">
        <v>2.7</v>
      </c>
      <c r="G72" s="5">
        <v>0.751</v>
      </c>
      <c r="H72" s="2">
        <v>3.7</v>
      </c>
      <c r="I72" s="2">
        <v>38.6</v>
      </c>
      <c r="J72" s="4">
        <v>1286</v>
      </c>
      <c r="K72" s="6">
        <f t="shared" si="10"/>
        <v>104.82216478133611</v>
      </c>
      <c r="L72" s="6">
        <f t="shared" si="11"/>
        <v>102.8403433377301</v>
      </c>
      <c r="M72" s="6">
        <f t="shared" si="12"/>
        <v>97.11608860296883</v>
      </c>
      <c r="N72" s="6">
        <f t="shared" si="13"/>
        <v>82.213766698229534</v>
      </c>
      <c r="O72" s="6">
        <f t="shared" si="13"/>
        <v>93.286570516343033</v>
      </c>
      <c r="P72" s="6">
        <f t="shared" si="14"/>
        <v>98.847970150649942</v>
      </c>
      <c r="Q72" s="3">
        <f t="shared" si="15"/>
        <v>96.491964944681925</v>
      </c>
      <c r="R72" s="6">
        <f t="shared" si="16"/>
        <v>64.32061943346288</v>
      </c>
    </row>
    <row r="73" spans="1:18">
      <c r="A73" s="8" t="s">
        <v>17</v>
      </c>
      <c r="B73" s="8" t="s">
        <v>11</v>
      </c>
      <c r="C73" s="8" t="s">
        <v>293</v>
      </c>
      <c r="D73" s="8" t="s">
        <v>294</v>
      </c>
      <c r="E73" s="4">
        <v>118</v>
      </c>
      <c r="F73" s="7">
        <v>2.9</v>
      </c>
      <c r="G73" s="5">
        <v>0.84799999999999998</v>
      </c>
      <c r="H73" s="2">
        <v>3.2</v>
      </c>
      <c r="I73" s="2">
        <v>38.299999999999997</v>
      </c>
      <c r="J73" s="4">
        <v>1383</v>
      </c>
      <c r="K73" s="6">
        <f t="shared" si="10"/>
        <v>76.622061395205563</v>
      </c>
      <c r="L73" s="6">
        <f t="shared" si="11"/>
        <v>96.699178120410735</v>
      </c>
      <c r="M73" s="6">
        <f t="shared" si="12"/>
        <v>106.46332421089521</v>
      </c>
      <c r="N73" s="6">
        <f t="shared" si="13"/>
        <v>93.452844960235979</v>
      </c>
      <c r="O73" s="6">
        <f t="shared" si="13"/>
        <v>94.0079379912588</v>
      </c>
      <c r="P73" s="6">
        <f t="shared" si="14"/>
        <v>99.85198967994917</v>
      </c>
      <c r="Q73" s="3">
        <f t="shared" si="15"/>
        <v>96.281482642250054</v>
      </c>
      <c r="R73" s="6">
        <f t="shared" si="16"/>
        <v>63.837115268759952</v>
      </c>
    </row>
    <row r="74" spans="1:18">
      <c r="A74" s="8" t="s">
        <v>17</v>
      </c>
      <c r="B74" s="8" t="s">
        <v>11</v>
      </c>
      <c r="C74" s="8" t="s">
        <v>295</v>
      </c>
      <c r="D74" s="8" t="s">
        <v>296</v>
      </c>
      <c r="E74" s="4">
        <v>664</v>
      </c>
      <c r="F74" s="7">
        <v>2.9</v>
      </c>
      <c r="G74" s="5">
        <v>0.73099999999999998</v>
      </c>
      <c r="H74" s="2">
        <v>3.7</v>
      </c>
      <c r="I74" s="2">
        <v>38.299999999999997</v>
      </c>
      <c r="J74" s="4">
        <v>1405</v>
      </c>
      <c r="K74" s="6">
        <f t="shared" si="10"/>
        <v>104.3690398789083</v>
      </c>
      <c r="L74" s="6">
        <f t="shared" si="11"/>
        <v>96.699178120410735</v>
      </c>
      <c r="M74" s="6">
        <f t="shared" si="12"/>
        <v>95.124525297369999</v>
      </c>
      <c r="N74" s="6">
        <f t="shared" si="13"/>
        <v>82.213766698229534</v>
      </c>
      <c r="O74" s="6">
        <f t="shared" si="13"/>
        <v>94.0079379912588</v>
      </c>
      <c r="P74" s="6">
        <f t="shared" si="14"/>
        <v>100.06989438447094</v>
      </c>
      <c r="Q74" s="3">
        <f t="shared" si="15"/>
        <v>96.264626648478796</v>
      </c>
      <c r="R74" s="6">
        <f t="shared" si="16"/>
        <v>63.798394943609345</v>
      </c>
    </row>
    <row r="75" spans="1:18">
      <c r="A75" s="8" t="s">
        <v>17</v>
      </c>
      <c r="B75" s="8" t="s">
        <v>10</v>
      </c>
      <c r="C75" s="8" t="s">
        <v>297</v>
      </c>
      <c r="D75" s="8" t="s">
        <v>298</v>
      </c>
      <c r="E75" s="4">
        <v>5987</v>
      </c>
      <c r="F75" s="7">
        <v>2.6</v>
      </c>
      <c r="G75" s="5">
        <v>0.53500000000000003</v>
      </c>
      <c r="H75" s="2">
        <v>5</v>
      </c>
      <c r="I75" s="2">
        <v>28</v>
      </c>
      <c r="J75" s="4">
        <v>986</v>
      </c>
      <c r="K75" s="6">
        <f t="shared" si="10"/>
        <v>139.68824414691457</v>
      </c>
      <c r="L75" s="6">
        <f t="shared" si="11"/>
        <v>106.21569195412188</v>
      </c>
      <c r="M75" s="6">
        <f t="shared" si="12"/>
        <v>74.291603507479948</v>
      </c>
      <c r="N75" s="6">
        <f t="shared" si="13"/>
        <v>62.656696135199354</v>
      </c>
      <c r="O75" s="6">
        <f t="shared" si="13"/>
        <v>127.98878403393473</v>
      </c>
      <c r="P75" s="6">
        <f t="shared" si="14"/>
        <v>95.180353955391269</v>
      </c>
      <c r="Q75" s="3">
        <f t="shared" si="15"/>
        <v>96.002652005762798</v>
      </c>
      <c r="R75" s="6">
        <f t="shared" si="16"/>
        <v>63.19660643532967</v>
      </c>
    </row>
    <row r="76" spans="1:18">
      <c r="A76" s="8" t="s">
        <v>188</v>
      </c>
      <c r="B76" s="8" t="s">
        <v>9</v>
      </c>
      <c r="C76" s="8" t="s">
        <v>299</v>
      </c>
      <c r="D76" s="8" t="s">
        <v>300</v>
      </c>
      <c r="E76" s="4">
        <v>279</v>
      </c>
      <c r="F76" s="7">
        <v>2.6</v>
      </c>
      <c r="G76" s="5">
        <v>0.74199999999999999</v>
      </c>
      <c r="H76" s="2">
        <v>3.7</v>
      </c>
      <c r="I76" s="2">
        <v>36.200000000000003</v>
      </c>
      <c r="J76" s="4">
        <v>1240</v>
      </c>
      <c r="K76" s="6">
        <f t="shared" si="10"/>
        <v>90.443005321159418</v>
      </c>
      <c r="L76" s="6">
        <f t="shared" si="11"/>
        <v>106.21569195412188</v>
      </c>
      <c r="M76" s="6">
        <f t="shared" si="12"/>
        <v>96.222715247335898</v>
      </c>
      <c r="N76" s="6">
        <f t="shared" si="13"/>
        <v>82.213766698229534</v>
      </c>
      <c r="O76" s="6">
        <f t="shared" si="13"/>
        <v>99.387786522608067</v>
      </c>
      <c r="P76" s="6">
        <f t="shared" si="14"/>
        <v>98.345048675057527</v>
      </c>
      <c r="Q76" s="3">
        <f t="shared" si="15"/>
        <v>95.68281916662464</v>
      </c>
      <c r="R76" s="6">
        <f t="shared" si="16"/>
        <v>62.461910416018895</v>
      </c>
    </row>
    <row r="77" spans="1:18">
      <c r="A77" s="8" t="s">
        <v>17</v>
      </c>
      <c r="B77" s="8" t="s">
        <v>11</v>
      </c>
      <c r="C77" s="8" t="s">
        <v>301</v>
      </c>
      <c r="D77" s="8" t="s">
        <v>302</v>
      </c>
      <c r="E77" s="4">
        <v>698</v>
      </c>
      <c r="F77" s="7">
        <v>2.7</v>
      </c>
      <c r="G77" s="5">
        <v>0.72799999999999998</v>
      </c>
      <c r="H77" s="2">
        <v>3.7</v>
      </c>
      <c r="I77" s="2">
        <v>37.799999999999997</v>
      </c>
      <c r="J77" s="4">
        <v>1221</v>
      </c>
      <c r="K77" s="6">
        <f t="shared" si="10"/>
        <v>105.17107828675908</v>
      </c>
      <c r="L77" s="6">
        <f t="shared" si="11"/>
        <v>102.8403433377301</v>
      </c>
      <c r="M77" s="6">
        <f t="shared" si="12"/>
        <v>94.823807651797608</v>
      </c>
      <c r="N77" s="6">
        <f t="shared" si="13"/>
        <v>82.213766698229534</v>
      </c>
      <c r="O77" s="6">
        <f t="shared" si="13"/>
        <v>95.235334229104481</v>
      </c>
      <c r="P77" s="6">
        <f t="shared" si="14"/>
        <v>98.131853045699955</v>
      </c>
      <c r="Q77" s="3">
        <f t="shared" si="15"/>
        <v>95.535708755419421</v>
      </c>
      <c r="R77" s="6">
        <f t="shared" si="16"/>
        <v>62.123979408674913</v>
      </c>
    </row>
    <row r="78" spans="1:18">
      <c r="A78" s="8" t="s">
        <v>17</v>
      </c>
      <c r="B78" s="8" t="s">
        <v>11</v>
      </c>
      <c r="C78" s="8" t="s">
        <v>303</v>
      </c>
      <c r="D78" s="8" t="s">
        <v>304</v>
      </c>
      <c r="E78" s="4">
        <v>267</v>
      </c>
      <c r="F78" s="7">
        <v>2.7</v>
      </c>
      <c r="G78" s="5">
        <v>0.72099999999999997</v>
      </c>
      <c r="H78" s="2">
        <v>3.9</v>
      </c>
      <c r="I78" s="2">
        <v>39.700000000000003</v>
      </c>
      <c r="J78" s="4">
        <v>1474</v>
      </c>
      <c r="K78" s="6">
        <f t="shared" si="10"/>
        <v>89.736912714529595</v>
      </c>
      <c r="L78" s="6">
        <f t="shared" si="11"/>
        <v>102.8403433377301</v>
      </c>
      <c r="M78" s="6">
        <f t="shared" si="12"/>
        <v>94.120097926835882</v>
      </c>
      <c r="N78" s="6">
        <f t="shared" si="13"/>
        <v>78.443455885830375</v>
      </c>
      <c r="O78" s="6">
        <f t="shared" si="13"/>
        <v>90.733685917097986</v>
      </c>
      <c r="P78" s="6">
        <f t="shared" si="14"/>
        <v>100.73183385844393</v>
      </c>
      <c r="Q78" s="3">
        <f t="shared" si="15"/>
        <v>95.370598251390319</v>
      </c>
      <c r="R78" s="6">
        <f t="shared" si="16"/>
        <v>61.744699937612921</v>
      </c>
    </row>
    <row r="79" spans="1:18">
      <c r="A79" s="8" t="s">
        <v>17</v>
      </c>
      <c r="B79" s="8" t="s">
        <v>11</v>
      </c>
      <c r="C79" s="8" t="s">
        <v>305</v>
      </c>
      <c r="D79" s="8" t="s">
        <v>306</v>
      </c>
      <c r="E79" s="4">
        <v>676</v>
      </c>
      <c r="F79" s="7">
        <v>2.6</v>
      </c>
      <c r="G79" s="5">
        <v>0.67300000000000004</v>
      </c>
      <c r="H79" s="2">
        <v>3.9</v>
      </c>
      <c r="I79" s="2">
        <v>35.700000000000003</v>
      </c>
      <c r="J79" s="4">
        <v>1167</v>
      </c>
      <c r="K79" s="6">
        <f t="shared" si="10"/>
        <v>104.65670762956776</v>
      </c>
      <c r="L79" s="6">
        <f t="shared" si="11"/>
        <v>106.21569195412188</v>
      </c>
      <c r="M79" s="6">
        <f t="shared" si="12"/>
        <v>89.216143024695953</v>
      </c>
      <c r="N79" s="6">
        <f t="shared" si="13"/>
        <v>78.443455885830375</v>
      </c>
      <c r="O79" s="6">
        <f t="shared" si="13"/>
        <v>100.76071943676884</v>
      </c>
      <c r="P79" s="6">
        <f t="shared" si="14"/>
        <v>97.507311749452995</v>
      </c>
      <c r="Q79" s="3">
        <f t="shared" si="15"/>
        <v>94.746017851298788</v>
      </c>
      <c r="R79" s="6">
        <f t="shared" si="16"/>
        <v>60.309960669052202</v>
      </c>
    </row>
    <row r="80" spans="1:18">
      <c r="A80" s="8" t="s">
        <v>17</v>
      </c>
      <c r="B80" s="8" t="s">
        <v>11</v>
      </c>
      <c r="C80" s="8" t="s">
        <v>307</v>
      </c>
      <c r="D80" s="8" t="s">
        <v>308</v>
      </c>
      <c r="E80" s="4">
        <v>525</v>
      </c>
      <c r="F80" s="7">
        <v>2.8</v>
      </c>
      <c r="G80" s="5">
        <v>0.69099999999999995</v>
      </c>
      <c r="H80" s="2">
        <v>3.6</v>
      </c>
      <c r="I80" s="2">
        <v>37.4</v>
      </c>
      <c r="J80" s="4">
        <v>1284</v>
      </c>
      <c r="K80" s="6">
        <f t="shared" si="10"/>
        <v>100.59656506274955</v>
      </c>
      <c r="L80" s="6">
        <f t="shared" si="11"/>
        <v>99.674525090616399</v>
      </c>
      <c r="M80" s="6">
        <f t="shared" si="12"/>
        <v>91.071420080219781</v>
      </c>
      <c r="N80" s="6">
        <f t="shared" si="13"/>
        <v>84.238877941586054</v>
      </c>
      <c r="O80" s="6">
        <f t="shared" si="13"/>
        <v>96.240572522829964</v>
      </c>
      <c r="P80" s="6">
        <f t="shared" si="14"/>
        <v>98.826480733277023</v>
      </c>
      <c r="Q80" s="3">
        <f t="shared" si="15"/>
        <v>94.646354905423493</v>
      </c>
      <c r="R80" s="6">
        <f t="shared" si="16"/>
        <v>60.081022421795694</v>
      </c>
    </row>
    <row r="81" spans="1:18">
      <c r="A81" s="8" t="s">
        <v>155</v>
      </c>
      <c r="B81" s="8" t="s">
        <v>4</v>
      </c>
      <c r="C81" s="8" t="s">
        <v>309</v>
      </c>
      <c r="D81" s="8" t="s">
        <v>310</v>
      </c>
      <c r="E81" s="4">
        <v>217</v>
      </c>
      <c r="F81" s="7">
        <v>2.6</v>
      </c>
      <c r="G81" s="5">
        <v>0.73499999999999999</v>
      </c>
      <c r="H81" s="2">
        <v>4.4000000000000004</v>
      </c>
      <c r="I81" s="2">
        <v>38.6</v>
      </c>
      <c r="J81" s="4">
        <v>1367</v>
      </c>
      <c r="K81" s="6">
        <f t="shared" si="10"/>
        <v>86.406639250242009</v>
      </c>
      <c r="L81" s="6">
        <f t="shared" si="11"/>
        <v>106.21569195412188</v>
      </c>
      <c r="M81" s="6">
        <f t="shared" si="12"/>
        <v>95.52467245529229</v>
      </c>
      <c r="N81" s="6">
        <f t="shared" si="13"/>
        <v>70.379726396529719</v>
      </c>
      <c r="O81" s="6">
        <f t="shared" si="13"/>
        <v>93.286570516343033</v>
      </c>
      <c r="P81" s="6">
        <f t="shared" si="14"/>
        <v>99.691325200855019</v>
      </c>
      <c r="Q81" s="3">
        <f t="shared" si="15"/>
        <v>94.484647620637759</v>
      </c>
      <c r="R81" s="6">
        <f t="shared" si="16"/>
        <v>59.709560570830753</v>
      </c>
    </row>
    <row r="82" spans="1:18">
      <c r="A82" s="8" t="s">
        <v>155</v>
      </c>
      <c r="B82" s="8" t="s">
        <v>4</v>
      </c>
      <c r="C82" s="8" t="s">
        <v>311</v>
      </c>
      <c r="D82" s="8" t="s">
        <v>312</v>
      </c>
      <c r="E82" s="4">
        <v>324</v>
      </c>
      <c r="F82" s="7">
        <v>2.8</v>
      </c>
      <c r="G82" s="5">
        <v>0.72</v>
      </c>
      <c r="H82" s="2">
        <v>4</v>
      </c>
      <c r="I82" s="2">
        <v>34.299999999999997</v>
      </c>
      <c r="J82" s="4">
        <v>1200</v>
      </c>
      <c r="K82" s="6">
        <f t="shared" si="10"/>
        <v>92.844637498247209</v>
      </c>
      <c r="L82" s="6">
        <f t="shared" si="11"/>
        <v>99.674525090616399</v>
      </c>
      <c r="M82" s="6">
        <f t="shared" si="12"/>
        <v>94.0193343789811</v>
      </c>
      <c r="N82" s="6">
        <f t="shared" si="13"/>
        <v>76.68559842884855</v>
      </c>
      <c r="O82" s="6">
        <f t="shared" si="13"/>
        <v>104.81485877269449</v>
      </c>
      <c r="P82" s="6">
        <f t="shared" si="14"/>
        <v>97.892321300513672</v>
      </c>
      <c r="Q82" s="3">
        <f t="shared" si="15"/>
        <v>94.069589668874059</v>
      </c>
      <c r="R82" s="6">
        <f t="shared" si="16"/>
        <v>58.7561205620881</v>
      </c>
    </row>
    <row r="83" spans="1:18">
      <c r="A83" s="8" t="s">
        <v>18</v>
      </c>
      <c r="B83" s="8" t="s">
        <v>1</v>
      </c>
      <c r="C83" s="8" t="s">
        <v>87</v>
      </c>
      <c r="D83" s="8" t="s">
        <v>313</v>
      </c>
      <c r="E83" s="4">
        <v>1053</v>
      </c>
      <c r="F83" s="7">
        <v>3.1</v>
      </c>
      <c r="G83" s="5">
        <v>0.56699999999999995</v>
      </c>
      <c r="H83" s="2">
        <v>4.2</v>
      </c>
      <c r="I83" s="2">
        <v>29.3</v>
      </c>
      <c r="J83" s="4">
        <v>1216</v>
      </c>
      <c r="K83" s="6">
        <f t="shared" si="10"/>
        <v>111.77503902391305</v>
      </c>
      <c r="L83" s="6">
        <f t="shared" si="11"/>
        <v>91.254626481902477</v>
      </c>
      <c r="M83" s="6">
        <f t="shared" si="12"/>
        <v>77.868543892499261</v>
      </c>
      <c r="N83" s="6">
        <f t="shared" si="13"/>
        <v>73.396957222382568</v>
      </c>
      <c r="O83" s="6">
        <f t="shared" si="13"/>
        <v>122.40430864643974</v>
      </c>
      <c r="P83" s="6">
        <f t="shared" si="14"/>
        <v>98.075197455842286</v>
      </c>
      <c r="Q83" s="3">
        <f t="shared" si="15"/>
        <v>93.823493685676411</v>
      </c>
      <c r="R83" s="6">
        <f t="shared" si="16"/>
        <v>58.19080731998671</v>
      </c>
    </row>
    <row r="84" spans="1:18">
      <c r="A84" s="8" t="s">
        <v>18</v>
      </c>
      <c r="B84" s="8" t="s">
        <v>3</v>
      </c>
      <c r="C84" s="8" t="s">
        <v>314</v>
      </c>
      <c r="D84" s="8" t="s">
        <v>315</v>
      </c>
      <c r="E84" s="4">
        <v>143</v>
      </c>
      <c r="F84" s="7">
        <v>3.2</v>
      </c>
      <c r="G84" s="5">
        <v>0.65200000000000002</v>
      </c>
      <c r="H84" s="2">
        <v>4.5999999999999996</v>
      </c>
      <c r="I84" s="2">
        <v>26</v>
      </c>
      <c r="J84" s="4">
        <v>1226</v>
      </c>
      <c r="K84" s="6">
        <f t="shared" si="10"/>
        <v>79.708347100649476</v>
      </c>
      <c r="L84" s="6">
        <f t="shared" si="11"/>
        <v>88.75734343171797</v>
      </c>
      <c r="M84" s="6">
        <f t="shared" si="12"/>
        <v>87.026256906320015</v>
      </c>
      <c r="N84" s="6">
        <f t="shared" si="13"/>
        <v>67.60153516662686</v>
      </c>
      <c r="O84" s="6">
        <f t="shared" si="13"/>
        <v>137.65052763889307</v>
      </c>
      <c r="P84" s="6">
        <f t="shared" si="14"/>
        <v>98.188277104099214</v>
      </c>
      <c r="Q84" s="3">
        <f t="shared" si="15"/>
        <v>93.683067035152348</v>
      </c>
      <c r="R84" s="6">
        <f t="shared" si="16"/>
        <v>57.868229746579352</v>
      </c>
    </row>
    <row r="85" spans="1:18">
      <c r="A85" s="8" t="s">
        <v>17</v>
      </c>
      <c r="B85" s="8" t="s">
        <v>11</v>
      </c>
      <c r="C85" s="8" t="s">
        <v>316</v>
      </c>
      <c r="D85" s="8" t="s">
        <v>317</v>
      </c>
      <c r="E85" s="4">
        <v>312</v>
      </c>
      <c r="F85" s="7">
        <v>3.4</v>
      </c>
      <c r="G85" s="5">
        <v>0.75</v>
      </c>
      <c r="H85" s="2">
        <v>3.6</v>
      </c>
      <c r="I85" s="2">
        <v>32.1</v>
      </c>
      <c r="J85" s="4">
        <v>1190</v>
      </c>
      <c r="K85" s="6">
        <f t="shared" si="10"/>
        <v>92.238489333904695</v>
      </c>
      <c r="L85" s="6">
        <f t="shared" si="11"/>
        <v>84.15369444101546</v>
      </c>
      <c r="M85" s="6">
        <f t="shared" si="12"/>
        <v>97.017051936920097</v>
      </c>
      <c r="N85" s="6">
        <f t="shared" si="13"/>
        <v>84.238877941586054</v>
      </c>
      <c r="O85" s="6">
        <f t="shared" si="13"/>
        <v>111.8893285780841</v>
      </c>
      <c r="P85" s="6">
        <f t="shared" si="14"/>
        <v>97.776781313508792</v>
      </c>
      <c r="Q85" s="3">
        <f t="shared" si="15"/>
        <v>93.324231002395678</v>
      </c>
      <c r="R85" s="6">
        <f t="shared" si="16"/>
        <v>57.043938515066024</v>
      </c>
    </row>
    <row r="86" spans="1:18">
      <c r="A86" s="8" t="s">
        <v>18</v>
      </c>
      <c r="B86" s="8" t="s">
        <v>1</v>
      </c>
      <c r="C86" s="8" t="s">
        <v>80</v>
      </c>
      <c r="D86" s="8" t="s">
        <v>318</v>
      </c>
      <c r="E86" s="4">
        <v>1288</v>
      </c>
      <c r="F86" s="7">
        <v>3.1</v>
      </c>
      <c r="G86" s="5">
        <v>0.58899999999999997</v>
      </c>
      <c r="H86" s="2">
        <v>4.2</v>
      </c>
      <c r="I86" s="2">
        <v>31.7</v>
      </c>
      <c r="J86" s="4">
        <v>1209</v>
      </c>
      <c r="K86" s="6">
        <f t="shared" si="10"/>
        <v>115.01048966603875</v>
      </c>
      <c r="L86" s="6">
        <f t="shared" si="11"/>
        <v>91.254626481902477</v>
      </c>
      <c r="M86" s="6">
        <f t="shared" si="12"/>
        <v>80.285567163642554</v>
      </c>
      <c r="N86" s="6">
        <f t="shared" si="13"/>
        <v>73.396957222382568</v>
      </c>
      <c r="O86" s="6">
        <f t="shared" si="13"/>
        <v>113.27948022498771</v>
      </c>
      <c r="P86" s="6">
        <f t="shared" si="14"/>
        <v>97.995487019912005</v>
      </c>
      <c r="Q86" s="3">
        <f t="shared" si="15"/>
        <v>93.165514038806364</v>
      </c>
      <c r="R86" s="6">
        <f t="shared" si="16"/>
        <v>56.679345805760811</v>
      </c>
    </row>
    <row r="87" spans="1:18">
      <c r="A87" s="8" t="s">
        <v>17</v>
      </c>
      <c r="B87" s="8" t="s">
        <v>11</v>
      </c>
      <c r="C87" s="8" t="s">
        <v>319</v>
      </c>
      <c r="D87" s="8" t="s">
        <v>320</v>
      </c>
      <c r="E87" s="4">
        <v>693</v>
      </c>
      <c r="F87" s="7">
        <v>2.9</v>
      </c>
      <c r="G87" s="5">
        <v>0.65500000000000003</v>
      </c>
      <c r="H87" s="2">
        <v>3.8</v>
      </c>
      <c r="I87" s="2">
        <v>35.700000000000003</v>
      </c>
      <c r="J87" s="4">
        <v>1160</v>
      </c>
      <c r="K87" s="6">
        <f t="shared" si="10"/>
        <v>105.05561395015606</v>
      </c>
      <c r="L87" s="6">
        <f t="shared" si="11"/>
        <v>96.699178120410735</v>
      </c>
      <c r="M87" s="6">
        <f t="shared" si="12"/>
        <v>87.340796477097641</v>
      </c>
      <c r="N87" s="6">
        <f t="shared" si="13"/>
        <v>80.284169357392926</v>
      </c>
      <c r="O87" s="6">
        <f t="shared" si="13"/>
        <v>100.76071943676884</v>
      </c>
      <c r="P87" s="6">
        <f t="shared" si="14"/>
        <v>97.424244343649704</v>
      </c>
      <c r="Q87" s="3">
        <f t="shared" si="15"/>
        <v>92.567251950544929</v>
      </c>
      <c r="R87" s="6">
        <f t="shared" si="16"/>
        <v>55.305062989979163</v>
      </c>
    </row>
    <row r="88" spans="1:18">
      <c r="A88" s="8" t="s">
        <v>18</v>
      </c>
      <c r="B88" s="8" t="s">
        <v>3</v>
      </c>
      <c r="C88" s="8" t="s">
        <v>321</v>
      </c>
      <c r="D88" s="8" t="s">
        <v>322</v>
      </c>
      <c r="E88" s="4">
        <v>1350</v>
      </c>
      <c r="F88" s="7">
        <v>3.1</v>
      </c>
      <c r="G88" s="5">
        <v>0.58299999999999996</v>
      </c>
      <c r="H88" s="2">
        <v>4.2</v>
      </c>
      <c r="I88" s="2">
        <v>30.3</v>
      </c>
      <c r="J88" s="4">
        <v>1092</v>
      </c>
      <c r="K88" s="6">
        <f t="shared" si="10"/>
        <v>115.76558189670632</v>
      </c>
      <c r="L88" s="6">
        <f t="shared" si="11"/>
        <v>91.254626481902477</v>
      </c>
      <c r="M88" s="6">
        <f t="shared" si="12"/>
        <v>79.629713874990031</v>
      </c>
      <c r="N88" s="6">
        <f t="shared" si="13"/>
        <v>73.396957222382568</v>
      </c>
      <c r="O88" s="6">
        <f t="shared" si="13"/>
        <v>118.42943267893283</v>
      </c>
      <c r="P88" s="6">
        <f t="shared" si="14"/>
        <v>96.590178665008949</v>
      </c>
      <c r="Q88" s="3">
        <f t="shared" si="15"/>
        <v>92.380463283762481</v>
      </c>
      <c r="R88" s="6">
        <f t="shared" si="16"/>
        <v>54.875986068712329</v>
      </c>
    </row>
    <row r="89" spans="1:18">
      <c r="A89" s="8" t="s">
        <v>155</v>
      </c>
      <c r="B89" s="8" t="s">
        <v>4</v>
      </c>
      <c r="C89" s="8" t="s">
        <v>323</v>
      </c>
      <c r="D89" s="8" t="s">
        <v>324</v>
      </c>
      <c r="E89" s="4">
        <v>96</v>
      </c>
      <c r="F89" s="7">
        <v>2.6</v>
      </c>
      <c r="G89" s="5">
        <v>0.67200000000000004</v>
      </c>
      <c r="H89" s="2">
        <v>3.2</v>
      </c>
      <c r="I89" s="2">
        <v>36.1</v>
      </c>
      <c r="J89" s="4">
        <v>1174</v>
      </c>
      <c r="K89" s="6">
        <f t="shared" si="10"/>
        <v>73.308087808238852</v>
      </c>
      <c r="L89" s="6">
        <f t="shared" si="11"/>
        <v>106.21569195412188</v>
      </c>
      <c r="M89" s="6">
        <f t="shared" si="12"/>
        <v>89.112487608033277</v>
      </c>
      <c r="N89" s="6">
        <f t="shared" si="13"/>
        <v>93.452844960235979</v>
      </c>
      <c r="O89" s="6">
        <f t="shared" si="13"/>
        <v>99.659371597458332</v>
      </c>
      <c r="P89" s="6">
        <f t="shared" si="14"/>
        <v>97.589882380102864</v>
      </c>
      <c r="Q89" s="3">
        <f t="shared" si="15"/>
        <v>92.25166872953811</v>
      </c>
      <c r="R89" s="6">
        <f t="shared" si="16"/>
        <v>54.58012887483401</v>
      </c>
    </row>
    <row r="90" spans="1:18">
      <c r="A90" s="8" t="s">
        <v>17</v>
      </c>
      <c r="B90" s="8" t="s">
        <v>11</v>
      </c>
      <c r="C90" s="8" t="s">
        <v>51</v>
      </c>
      <c r="D90" s="8" t="s">
        <v>325</v>
      </c>
      <c r="E90" s="4">
        <v>102</v>
      </c>
      <c r="F90" s="7">
        <v>2.8</v>
      </c>
      <c r="G90" s="5">
        <v>0.64700000000000002</v>
      </c>
      <c r="H90" s="2">
        <v>3.7</v>
      </c>
      <c r="I90" s="2">
        <v>35.5</v>
      </c>
      <c r="J90" s="4">
        <v>1345</v>
      </c>
      <c r="K90" s="6">
        <f t="shared" si="10"/>
        <v>74.281781074622032</v>
      </c>
      <c r="L90" s="6">
        <f t="shared" si="11"/>
        <v>99.674525090616399</v>
      </c>
      <c r="M90" s="6">
        <f t="shared" si="12"/>
        <v>86.50075277795689</v>
      </c>
      <c r="N90" s="6">
        <f t="shared" si="13"/>
        <v>82.213766698229534</v>
      </c>
      <c r="O90" s="6">
        <f t="shared" si="13"/>
        <v>101.32057301291503</v>
      </c>
      <c r="P90" s="6">
        <f t="shared" si="14"/>
        <v>99.467313758053862</v>
      </c>
      <c r="Q90" s="3">
        <f t="shared" si="15"/>
        <v>91.852112681589986</v>
      </c>
      <c r="R90" s="6">
        <f t="shared" si="16"/>
        <v>53.662298677315661</v>
      </c>
    </row>
    <row r="91" spans="1:18">
      <c r="A91" s="8" t="s">
        <v>18</v>
      </c>
      <c r="B91" s="8" t="s">
        <v>14</v>
      </c>
      <c r="C91" s="8" t="s">
        <v>326</v>
      </c>
      <c r="D91" s="8" t="s">
        <v>327</v>
      </c>
      <c r="E91" s="4">
        <v>276</v>
      </c>
      <c r="F91" s="7">
        <v>3</v>
      </c>
      <c r="G91" s="5">
        <v>0.71099999999999997</v>
      </c>
      <c r="H91" s="2">
        <v>4.5</v>
      </c>
      <c r="I91" s="2">
        <v>33.299999999999997</v>
      </c>
      <c r="J91" s="4">
        <v>1162</v>
      </c>
      <c r="K91" s="6">
        <f t="shared" si="10"/>
        <v>90.269370980874669</v>
      </c>
      <c r="L91" s="6">
        <f t="shared" si="11"/>
        <v>93.897501669987221</v>
      </c>
      <c r="M91" s="6">
        <f t="shared" si="12"/>
        <v>93.109817216912816</v>
      </c>
      <c r="N91" s="6">
        <f t="shared" si="13"/>
        <v>68.962568167518228</v>
      </c>
      <c r="O91" s="6">
        <f t="shared" si="13"/>
        <v>107.91633607931519</v>
      </c>
      <c r="P91" s="6">
        <f t="shared" si="14"/>
        <v>97.448028928127343</v>
      </c>
      <c r="Q91" s="3">
        <f t="shared" si="15"/>
        <v>91.735679823072658</v>
      </c>
      <c r="R91" s="6">
        <f t="shared" si="16"/>
        <v>53.394837844024856</v>
      </c>
    </row>
    <row r="92" spans="1:18">
      <c r="A92" s="8" t="s">
        <v>18</v>
      </c>
      <c r="B92" s="8" t="s">
        <v>3</v>
      </c>
      <c r="C92" s="8" t="s">
        <v>328</v>
      </c>
      <c r="D92" s="8" t="s">
        <v>329</v>
      </c>
      <c r="E92" s="4">
        <v>878</v>
      </c>
      <c r="F92" s="7">
        <v>2.9</v>
      </c>
      <c r="G92" s="5">
        <v>0.58599999999999997</v>
      </c>
      <c r="H92" s="2">
        <v>4.4000000000000004</v>
      </c>
      <c r="I92" s="2">
        <v>32.9</v>
      </c>
      <c r="J92" s="4">
        <v>1107</v>
      </c>
      <c r="K92" s="6">
        <f t="shared" si="10"/>
        <v>108.85591781717939</v>
      </c>
      <c r="L92" s="6">
        <f t="shared" si="11"/>
        <v>96.699178120410735</v>
      </c>
      <c r="M92" s="6">
        <f t="shared" si="12"/>
        <v>79.957950664499009</v>
      </c>
      <c r="N92" s="6">
        <f t="shared" si="13"/>
        <v>70.379726396529719</v>
      </c>
      <c r="O92" s="6">
        <f t="shared" si="13"/>
        <v>109.20893927288282</v>
      </c>
      <c r="P92" s="6">
        <f t="shared" si="14"/>
        <v>96.778543767684781</v>
      </c>
      <c r="Q92" s="3">
        <f t="shared" si="15"/>
        <v>91.130173978024018</v>
      </c>
      <c r="R92" s="6">
        <f t="shared" si="16"/>
        <v>52.003915213236233</v>
      </c>
    </row>
    <row r="93" spans="1:18">
      <c r="A93" s="8" t="s">
        <v>18</v>
      </c>
      <c r="B93" s="8" t="s">
        <v>1</v>
      </c>
      <c r="C93" s="8" t="s">
        <v>330</v>
      </c>
      <c r="D93" s="8" t="s">
        <v>331</v>
      </c>
      <c r="E93" s="4">
        <v>601</v>
      </c>
      <c r="F93" s="7">
        <v>3.4</v>
      </c>
      <c r="G93" s="5">
        <v>0.60899999999999999</v>
      </c>
      <c r="H93" s="2">
        <v>4.3</v>
      </c>
      <c r="I93" s="2">
        <v>32.9</v>
      </c>
      <c r="J93" s="4">
        <v>1159</v>
      </c>
      <c r="K93" s="6">
        <f t="shared" si="10"/>
        <v>102.76796152122935</v>
      </c>
      <c r="L93" s="6">
        <f t="shared" si="11"/>
        <v>84.15369444101546</v>
      </c>
      <c r="M93" s="6">
        <f t="shared" si="12"/>
        <v>82.453996674844063</v>
      </c>
      <c r="N93" s="6">
        <f t="shared" si="13"/>
        <v>71.856567446887254</v>
      </c>
      <c r="O93" s="6">
        <f t="shared" si="13"/>
        <v>109.20893927288282</v>
      </c>
      <c r="P93" s="6">
        <f t="shared" si="14"/>
        <v>97.41233666902211</v>
      </c>
      <c r="Q93" s="3">
        <f t="shared" si="15"/>
        <v>89.335704073265603</v>
      </c>
      <c r="R93" s="6">
        <f t="shared" si="16"/>
        <v>47.881793484424378</v>
      </c>
    </row>
    <row r="94" spans="1:18">
      <c r="A94" s="8" t="s">
        <v>17</v>
      </c>
      <c r="B94" s="8" t="s">
        <v>11</v>
      </c>
      <c r="C94" s="8" t="s">
        <v>332</v>
      </c>
      <c r="D94" s="8" t="s">
        <v>333</v>
      </c>
      <c r="E94" s="4">
        <v>96</v>
      </c>
      <c r="F94" s="7">
        <v>3.3</v>
      </c>
      <c r="G94" s="5">
        <v>0.71199999999999997</v>
      </c>
      <c r="H94" s="2">
        <v>4.0999999999999996</v>
      </c>
      <c r="I94" s="2">
        <v>34.4</v>
      </c>
      <c r="J94" s="4">
        <v>1174</v>
      </c>
      <c r="K94" s="6">
        <f t="shared" si="10"/>
        <v>73.308087808238852</v>
      </c>
      <c r="L94" s="6">
        <f t="shared" si="11"/>
        <v>86.393876895948978</v>
      </c>
      <c r="M94" s="6">
        <f t="shared" si="12"/>
        <v>93.211110634462116</v>
      </c>
      <c r="N94" s="6">
        <f t="shared" si="13"/>
        <v>75.005104207147568</v>
      </c>
      <c r="O94" s="6">
        <f t="shared" si="13"/>
        <v>104.51448850248285</v>
      </c>
      <c r="P94" s="6">
        <f t="shared" si="14"/>
        <v>97.589882380102864</v>
      </c>
      <c r="Q94" s="3">
        <f t="shared" si="15"/>
        <v>88.40277337831246</v>
      </c>
      <c r="R94" s="6">
        <f t="shared" si="16"/>
        <v>45.7387350363867</v>
      </c>
    </row>
    <row r="95" spans="1:18">
      <c r="A95" s="8" t="s">
        <v>18</v>
      </c>
      <c r="B95" s="8" t="s">
        <v>1</v>
      </c>
      <c r="C95" s="8" t="s">
        <v>334</v>
      </c>
      <c r="D95" s="8" t="s">
        <v>335</v>
      </c>
      <c r="E95" s="4">
        <v>19</v>
      </c>
      <c r="F95" s="7">
        <v>3.4</v>
      </c>
      <c r="G95" s="5">
        <v>0.5</v>
      </c>
      <c r="H95" s="2">
        <v>1.8</v>
      </c>
      <c r="I95" s="2">
        <v>26.2</v>
      </c>
      <c r="J95" s="4">
        <v>888</v>
      </c>
      <c r="K95" s="6">
        <f t="shared" si="10"/>
        <v>47.29069347387356</v>
      </c>
      <c r="L95" s="6">
        <f t="shared" si="11"/>
        <v>84.15369444101546</v>
      </c>
      <c r="M95" s="6">
        <f t="shared" si="12"/>
        <v>70.292922930326682</v>
      </c>
      <c r="N95" s="6">
        <f t="shared" si="13"/>
        <v>151.84041310821294</v>
      </c>
      <c r="O95" s="6">
        <f t="shared" si="13"/>
        <v>136.61919550193863</v>
      </c>
      <c r="P95" s="6">
        <f t="shared" si="14"/>
        <v>93.73497897958265</v>
      </c>
      <c r="Q95" s="3">
        <f t="shared" si="15"/>
        <v>87.574129063340891</v>
      </c>
      <c r="R95" s="6">
        <f t="shared" si="16"/>
        <v>43.835235441802759</v>
      </c>
    </row>
    <row r="96" spans="1:18">
      <c r="A96" s="8" t="s">
        <v>155</v>
      </c>
      <c r="B96" s="8" t="s">
        <v>4</v>
      </c>
      <c r="C96" s="8" t="s">
        <v>336</v>
      </c>
      <c r="D96" s="8" t="s">
        <v>337</v>
      </c>
      <c r="E96" s="4">
        <v>30</v>
      </c>
      <c r="F96" s="7">
        <v>3.3</v>
      </c>
      <c r="G96" s="5">
        <v>0.72699999999999998</v>
      </c>
      <c r="H96" s="2">
        <v>4.4000000000000004</v>
      </c>
      <c r="I96" s="2">
        <v>38.6</v>
      </c>
      <c r="J96" s="4">
        <v>1392</v>
      </c>
      <c r="K96" s="6">
        <f t="shared" si="10"/>
        <v>54.626699333351766</v>
      </c>
      <c r="L96" s="6">
        <f t="shared" si="11"/>
        <v>86.393876895948978</v>
      </c>
      <c r="M96" s="6">
        <f t="shared" si="12"/>
        <v>94.723452407777501</v>
      </c>
      <c r="N96" s="6">
        <f t="shared" si="13"/>
        <v>70.379726396529719</v>
      </c>
      <c r="O96" s="6">
        <f t="shared" si="13"/>
        <v>93.286570516343033</v>
      </c>
      <c r="P96" s="6">
        <f t="shared" si="14"/>
        <v>99.941548574772327</v>
      </c>
      <c r="Q96" s="3">
        <f t="shared" si="15"/>
        <v>86.890538667807505</v>
      </c>
      <c r="R96" s="6">
        <f t="shared" si="16"/>
        <v>42.26494283585648</v>
      </c>
    </row>
    <row r="97" spans="1:18">
      <c r="A97" s="8" t="s">
        <v>17</v>
      </c>
      <c r="B97" s="8" t="s">
        <v>248</v>
      </c>
      <c r="C97" s="8" t="s">
        <v>151</v>
      </c>
      <c r="D97" s="8" t="s">
        <v>338</v>
      </c>
      <c r="E97" s="4">
        <v>6</v>
      </c>
      <c r="F97" s="7">
        <v>14.3</v>
      </c>
      <c r="G97" s="5">
        <v>0.6</v>
      </c>
      <c r="H97" s="2">
        <v>5</v>
      </c>
      <c r="I97" s="2">
        <v>33.700000000000003</v>
      </c>
      <c r="J97" s="4">
        <v>1292</v>
      </c>
      <c r="K97" s="6">
        <f t="shared" si="10"/>
        <v>28.777484756081474</v>
      </c>
      <c r="L97" s="6">
        <f t="shared" si="11"/>
        <v>22.061997513106469</v>
      </c>
      <c r="M97" s="6">
        <f t="shared" si="12"/>
        <v>81.481558405096919</v>
      </c>
      <c r="N97" s="6">
        <f t="shared" si="13"/>
        <v>62.656696135199354</v>
      </c>
      <c r="O97" s="6">
        <f t="shared" si="13"/>
        <v>106.65397575901142</v>
      </c>
      <c r="P97" s="6">
        <f t="shared" si="14"/>
        <v>98.912238449196622</v>
      </c>
      <c r="Q97" s="3">
        <f t="shared" si="15"/>
        <v>68.491477957113744</v>
      </c>
      <c r="R97" s="6">
        <f t="shared" si="16"/>
        <v>0</v>
      </c>
    </row>
  </sheetData>
  <autoFilter ref="A1:R97" xr:uid="{58854BDB-2586-430A-8531-148B22D4C2F2}"/>
  <mergeCells count="4">
    <mergeCell ref="S2:X2"/>
    <mergeCell ref="S4:X4"/>
    <mergeCell ref="S6:X6"/>
    <mergeCell ref="S7:X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学士</vt:lpstr>
      <vt:lpstr>单周期硕士</vt:lpstr>
      <vt:lpstr>两年制硕士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2024-08-24T17:30:19Z</dcterms:created>
  <dcterms:modified xsi:type="dcterms:W3CDTF">2024-08-25T13:01:00Z</dcterms:modified>
</cp:coreProperties>
</file>