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/>
  <mc:AlternateContent xmlns:mc="http://schemas.openxmlformats.org/markup-compatibility/2006">
    <mc:Choice Requires="x15">
      <x15ac:absPath xmlns:x15ac="http://schemas.microsoft.com/office/spreadsheetml/2010/11/ac" url="/Users/lareauc/Desktop/clareau-lab-website/perffseq/"/>
    </mc:Choice>
  </mc:AlternateContent>
  <xr:revisionPtr revIDLastSave="0" documentId="13_ncr:1_{9A31083A-4BB2-7541-9050-7E5D8349AB99}" xr6:coauthVersionLast="47" xr6:coauthVersionMax="47" xr10:uidLastSave="{00000000-0000-0000-0000-000000000000}"/>
  <bookViews>
    <workbookView xWindow="0" yWindow="740" windowWidth="28800" windowHeight="16340" xr2:uid="{00000000-000D-0000-FFFF-FFFF00000000}"/>
  </bookViews>
  <sheets>
    <sheet name="Input Experiment Information He" sheetId="1" r:id="rId1"/>
    <sheet name="ProbeHairpin SolutionCalculator" sheetId="2" r:id="rId2"/>
    <sheet name="Reagent Calculator" sheetId="3" r:id="rId3"/>
    <sheet name="Batch Record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9" i="4" l="1"/>
  <c r="E49" i="4" s="1"/>
  <c r="D48" i="4"/>
  <c r="E48" i="4" s="1"/>
  <c r="D47" i="4"/>
  <c r="E47" i="4" s="1"/>
  <c r="D46" i="4"/>
  <c r="E46" i="4" s="1"/>
  <c r="E45" i="4"/>
  <c r="D45" i="4"/>
  <c r="Q12" i="4"/>
  <c r="D51" i="3"/>
  <c r="D50" i="3"/>
  <c r="D49" i="3"/>
  <c r="D48" i="3" s="1"/>
  <c r="D44" i="3"/>
  <c r="D43" i="3"/>
  <c r="D41" i="3" s="1"/>
  <c r="D42" i="3"/>
  <c r="D36" i="3"/>
  <c r="D35" i="3"/>
  <c r="D30" i="3"/>
  <c r="D29" i="3"/>
  <c r="D28" i="3"/>
  <c r="D27" i="3" s="1"/>
  <c r="D31" i="3" s="1"/>
  <c r="D23" i="3"/>
  <c r="D22" i="3"/>
  <c r="D21" i="3"/>
  <c r="D20" i="3"/>
  <c r="D19" i="3"/>
  <c r="D14" i="3"/>
  <c r="D12" i="3" s="1"/>
  <c r="D15" i="3" s="1"/>
  <c r="D13" i="3"/>
  <c r="D7" i="3"/>
  <c r="D6" i="3"/>
  <c r="D5" i="3"/>
  <c r="D8" i="3" s="1"/>
  <c r="E17" i="2"/>
  <c r="E15" i="2" s="1"/>
  <c r="E18" i="2" s="1"/>
  <c r="E16" i="2"/>
  <c r="E12" i="2"/>
  <c r="E5" i="2"/>
  <c r="E6" i="2" s="1"/>
  <c r="E7" i="2" s="1"/>
</calcChain>
</file>

<file path=xl/sharedStrings.xml><?xml version="1.0" encoding="utf-8"?>
<sst xmlns="http://schemas.openxmlformats.org/spreadsheetml/2006/main" count="186" uniqueCount="113">
  <si>
    <t>This Sheet serves as an experiment tracker &amp; calculator for all HCR Flow-FISH buffer preparation including probe/hairpin solutions and wash buffers.</t>
  </si>
  <si>
    <t>Input Experiment Information Here</t>
  </si>
  <si>
    <t xml:space="preserve">Only input values in Green tabs. </t>
  </si>
  <si>
    <r>
      <rPr>
        <sz val="10"/>
        <color theme="1"/>
        <rFont val="Arial"/>
        <family val="2"/>
      </rPr>
      <t xml:space="preserve">Number of </t>
    </r>
    <r>
      <rPr>
        <b/>
        <sz val="10"/>
        <color theme="1"/>
        <rFont val="Arial"/>
        <family val="2"/>
      </rPr>
      <t>non-control</t>
    </r>
    <r>
      <rPr>
        <sz val="10"/>
        <color theme="1"/>
        <rFont val="Arial"/>
        <family val="2"/>
      </rPr>
      <t xml:space="preserve"> cells in million (Round to closest integer)</t>
    </r>
  </si>
  <si>
    <t>Input number in million and round to the closest integer. Eg. If using 1.5 million cells, input 2</t>
  </si>
  <si>
    <t xml:space="preserve">If multiplexing: </t>
  </si>
  <si>
    <t xml:space="preserve">Number of probes </t>
  </si>
  <si>
    <r>
      <rPr>
        <sz val="12"/>
        <color theme="1"/>
        <rFont val="Arial"/>
        <family val="2"/>
      </rPr>
      <t xml:space="preserve">Make sure to include necessary technical controls for all experiments. We recommend an unstained control, hairpin only control (For excluding background from non-specific binding), single color stains for multiplexing experiments. Positive and negative control probes can also be helpful to include. 
</t>
    </r>
    <r>
      <rPr>
        <b/>
        <sz val="12"/>
        <color theme="1"/>
        <rFont val="Arial"/>
        <family val="2"/>
      </rPr>
      <t xml:space="preserve">This calculator does not account for controls mentioned above since those cannot be prepared in bulk; please make control solutions based on tables below. </t>
    </r>
  </si>
  <si>
    <t xml:space="preserve">Buffers should be prepared fresh for each experiment. </t>
  </si>
  <si>
    <t>Probe Solution per sample</t>
  </si>
  <si>
    <t>Volume (uL)</t>
  </si>
  <si>
    <t xml:space="preserve">Hybridization Buffer </t>
  </si>
  <si>
    <t>Volume of each probe</t>
  </si>
  <si>
    <t xml:space="preserve">Total </t>
  </si>
  <si>
    <t>Hairpin Solution per sample</t>
  </si>
  <si>
    <t xml:space="preserve">Volume (uL) </t>
  </si>
  <si>
    <t>SSCT</t>
  </si>
  <si>
    <t>HairpinH1</t>
  </si>
  <si>
    <t>HairpinH2</t>
  </si>
  <si>
    <t>Probe Solution</t>
  </si>
  <si>
    <t xml:space="preserve">Contents </t>
  </si>
  <si>
    <t xml:space="preserve">Probe Solution </t>
  </si>
  <si>
    <t xml:space="preserve">Volume per Probe </t>
  </si>
  <si>
    <t>Volume of Hybridization Buffer</t>
  </si>
  <si>
    <t>Total Volume</t>
  </si>
  <si>
    <t>Add 100uL per 1 million cells</t>
  </si>
  <si>
    <t>Hairpin Solution</t>
  </si>
  <si>
    <t>Volume of each hairpin to snap Cool &amp; Add(uL)</t>
  </si>
  <si>
    <t xml:space="preserve">Hairpin Solution </t>
  </si>
  <si>
    <t>Volume of Amplification Buffer</t>
  </si>
  <si>
    <t>Volume of Total H1 hairpin</t>
  </si>
  <si>
    <t xml:space="preserve">Volume of Total H2 hairpin </t>
  </si>
  <si>
    <t xml:space="preserve">Total Volume </t>
  </si>
  <si>
    <t xml:space="preserve">Please Adjust stock concentrations for your stock buffers accordingly </t>
  </si>
  <si>
    <t>5x SSCT</t>
  </si>
  <si>
    <t>Input Volume Needed (mL)</t>
  </si>
  <si>
    <t>Reagents</t>
  </si>
  <si>
    <t>Stock Conc</t>
  </si>
  <si>
    <t>Final Conc</t>
  </si>
  <si>
    <t>Volume to add(ml)</t>
  </si>
  <si>
    <t>Water</t>
  </si>
  <si>
    <t>SSC 20X</t>
  </si>
  <si>
    <t>10% Tween 20</t>
  </si>
  <si>
    <t>Total</t>
  </si>
  <si>
    <t>PBST</t>
  </si>
  <si>
    <t>Volume to add (ml)</t>
  </si>
  <si>
    <t>PBS</t>
  </si>
  <si>
    <t>Fixation Buffer</t>
  </si>
  <si>
    <t>Formaldehyde</t>
  </si>
  <si>
    <t>Sorting &amp; Collection Buffer</t>
  </si>
  <si>
    <t>water</t>
  </si>
  <si>
    <t>BSA</t>
  </si>
  <si>
    <t xml:space="preserve">RNase Inhibitor </t>
  </si>
  <si>
    <t>Culture Media (For PBMC thawing)</t>
  </si>
  <si>
    <t>Volume to Add(mL)</t>
  </si>
  <si>
    <t>RPMI</t>
  </si>
  <si>
    <t>1x</t>
  </si>
  <si>
    <t>FBS</t>
  </si>
  <si>
    <t>Staining Buffer (For Antibody staining)</t>
  </si>
  <si>
    <t>Post Storage Processing Buffer</t>
  </si>
  <si>
    <t>RNase inhibitor</t>
  </si>
  <si>
    <t>Date</t>
  </si>
  <si>
    <t>HCR Flow-FISH</t>
  </si>
  <si>
    <t>Sample Name</t>
  </si>
  <si>
    <t>Starting Cell Count</t>
  </si>
  <si>
    <t>Probe Name &amp; Initiator</t>
  </si>
  <si>
    <t>Probe Incubation Time (16-24hr)</t>
  </si>
  <si>
    <t>Hairpin Name &amp; Initiator</t>
  </si>
  <si>
    <t>Hairpin Incubation Time (4-24hr)</t>
  </si>
  <si>
    <t>Sample Type</t>
  </si>
  <si>
    <t>Sort</t>
  </si>
  <si>
    <t>Strip</t>
  </si>
  <si>
    <t>Notes</t>
  </si>
  <si>
    <t>Fix Date</t>
  </si>
  <si>
    <t>Sorting Date</t>
  </si>
  <si>
    <t>Lib Prep Start Date</t>
  </si>
  <si>
    <t>BioA Date</t>
  </si>
  <si>
    <t xml:space="preserve">Sequencing Date </t>
  </si>
  <si>
    <t>Tissue Dissociation</t>
  </si>
  <si>
    <t>Number of Brains</t>
  </si>
  <si>
    <t xml:space="preserve">Total Weight </t>
  </si>
  <si>
    <t>Nuclei Count Pre-sort</t>
  </si>
  <si>
    <t>Nuclei Count Post-sort</t>
  </si>
  <si>
    <t xml:space="preserve">Chromium fixed RNA profiling </t>
  </si>
  <si>
    <t>Step 1: Hybridization</t>
  </si>
  <si>
    <t>Hybridization Time(16-24hr)</t>
  </si>
  <si>
    <t xml:space="preserve">Epicypher beads </t>
  </si>
  <si>
    <t>No</t>
  </si>
  <si>
    <t>Starting cell count</t>
  </si>
  <si>
    <t>Conditions</t>
  </si>
  <si>
    <t>Cell count post DNase</t>
  </si>
  <si>
    <t>Cell count post 10x</t>
  </si>
  <si>
    <t>10x Library Prep BioA</t>
  </si>
  <si>
    <t>10x probe hyb</t>
  </si>
  <si>
    <t>-</t>
  </si>
  <si>
    <t>DNase</t>
  </si>
  <si>
    <t>Step 2: GEM Generation</t>
  </si>
  <si>
    <t>Resuspension volume post hyb</t>
  </si>
  <si>
    <t>Concentration(cells/uL)</t>
  </si>
  <si>
    <t>Volume of Cells used</t>
  </si>
  <si>
    <t>Target Cell Count</t>
  </si>
  <si>
    <t>Step 4: Library Prep</t>
  </si>
  <si>
    <t xml:space="preserve">Sample Name </t>
  </si>
  <si>
    <t>Index Well</t>
  </si>
  <si>
    <t>No of Indexing PCR cycles</t>
  </si>
  <si>
    <t>Quant (ng/uL)</t>
  </si>
  <si>
    <t>BioA</t>
  </si>
  <si>
    <t>Sequencing</t>
  </si>
  <si>
    <t>NGS Library Prep</t>
  </si>
  <si>
    <t>Name</t>
  </si>
  <si>
    <t>nM concentration From BioAnalyzer</t>
  </si>
  <si>
    <t>4nM Dilution Volume (uL)</t>
  </si>
  <si>
    <t>Volume of Water(uL)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</si>
</sst>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9" x14ac:knownFonts="1">
    <font>
      <sz val="10"/>
      <color rgb="FF000000"/>
      <name val="Arial"/>
      <scheme val="minor"/>
    </font>
    <font>
      <b/>
      <sz val="2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name val="Arial"/>
      <family val="2"/>
    </font>
    <font>
      <b/>
      <sz val="12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20"/>
      <color theme="1"/>
      <name val="Arial"/>
      <family val="2"/>
    </font>
    <font>
      <sz val="10"/>
      <color theme="1"/>
      <name val="Arial"/>
      <family val="2"/>
    </font>
    <font>
      <b/>
      <sz val="13"/>
      <color theme="1"/>
      <name val="Arial"/>
      <family val="2"/>
    </font>
    <font>
      <b/>
      <sz val="10"/>
      <color theme="1"/>
      <name val="Arial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sz val="10"/>
      <color theme="1"/>
      <name val="Calibri"/>
      <family val="2"/>
    </font>
    <font>
      <strike/>
      <sz val="12"/>
      <color rgb="FF000000"/>
      <name val="Calibri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00FF00"/>
        <bgColor rgb="FF00FF00"/>
      </patternFill>
    </fill>
    <fill>
      <patternFill patternType="solid">
        <fgColor rgb="FFFFF2CC"/>
        <bgColor rgb="FFFFF2CC"/>
      </patternFill>
    </fill>
    <fill>
      <patternFill patternType="solid">
        <fgColor rgb="FFF8CBAD"/>
        <bgColor rgb="FFF8CBAD"/>
      </patternFill>
    </fill>
    <fill>
      <patternFill patternType="solid">
        <fgColor rgb="FFFFFFFF"/>
        <bgColor rgb="FFFFFFFF"/>
      </patternFill>
    </fill>
    <fill>
      <patternFill patternType="solid">
        <fgColor rgb="FFB4C6E7"/>
        <bgColor rgb="FFB4C6E7"/>
      </patternFill>
    </fill>
    <fill>
      <patternFill patternType="solid">
        <fgColor rgb="FFC6E0B4"/>
        <bgColor rgb="FFC6E0B4"/>
      </patternFill>
    </fill>
  </fills>
  <borders count="2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</borders>
  <cellStyleXfs count="1">
    <xf numFmtId="0" fontId="0" fillId="0" borderId="0"/>
  </cellStyleXfs>
  <cellXfs count="100"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0" fontId="2" fillId="0" borderId="1" xfId="0" applyFont="1" applyBorder="1" applyAlignment="1">
      <alignment wrapText="1"/>
    </xf>
    <xf numFmtId="0" fontId="1" fillId="0" borderId="0" xfId="0" applyFont="1"/>
    <xf numFmtId="0" fontId="2" fillId="0" borderId="4" xfId="0" applyFont="1" applyBorder="1"/>
    <xf numFmtId="0" fontId="6" fillId="4" borderId="1" xfId="0" applyFont="1" applyFill="1" applyBorder="1"/>
    <xf numFmtId="0" fontId="6" fillId="4" borderId="1" xfId="0" applyFont="1" applyFill="1" applyBorder="1" applyAlignment="1">
      <alignment wrapText="1"/>
    </xf>
    <xf numFmtId="0" fontId="2" fillId="0" borderId="5" xfId="0" applyFont="1" applyBorder="1"/>
    <xf numFmtId="0" fontId="2" fillId="0" borderId="6" xfId="0" applyFont="1" applyBorder="1"/>
    <xf numFmtId="0" fontId="6" fillId="0" borderId="0" xfId="0" applyFont="1"/>
    <xf numFmtId="0" fontId="2" fillId="0" borderId="4" xfId="0" applyFont="1" applyBorder="1" applyAlignment="1">
      <alignment wrapText="1"/>
    </xf>
    <xf numFmtId="0" fontId="2" fillId="0" borderId="7" xfId="0" applyFont="1" applyBorder="1"/>
    <xf numFmtId="0" fontId="2" fillId="0" borderId="0" xfId="0" applyFont="1"/>
    <xf numFmtId="0" fontId="8" fillId="0" borderId="0" xfId="0" applyFont="1"/>
    <xf numFmtId="0" fontId="8" fillId="0" borderId="8" xfId="0" applyFont="1" applyBorder="1"/>
    <xf numFmtId="0" fontId="10" fillId="3" borderId="10" xfId="0" applyFont="1" applyFill="1" applyBorder="1" applyAlignment="1">
      <alignment wrapText="1"/>
    </xf>
    <xf numFmtId="0" fontId="8" fillId="3" borderId="10" xfId="0" applyFont="1" applyFill="1" applyBorder="1" applyAlignment="1">
      <alignment horizontal="right"/>
    </xf>
    <xf numFmtId="0" fontId="8" fillId="0" borderId="11" xfId="0" applyFont="1" applyBorder="1"/>
    <xf numFmtId="0" fontId="8" fillId="0" borderId="10" xfId="0" applyFont="1" applyBorder="1"/>
    <xf numFmtId="0" fontId="8" fillId="4" borderId="10" xfId="0" applyFont="1" applyFill="1" applyBorder="1"/>
    <xf numFmtId="0" fontId="8" fillId="4" borderId="10" xfId="0" applyFont="1" applyFill="1" applyBorder="1" applyAlignment="1">
      <alignment horizontal="right"/>
    </xf>
    <xf numFmtId="0" fontId="8" fillId="0" borderId="10" xfId="0" applyFont="1" applyBorder="1" applyAlignment="1">
      <alignment horizontal="right"/>
    </xf>
    <xf numFmtId="1" fontId="8" fillId="3" borderId="1" xfId="0" applyNumberFormat="1" applyFont="1" applyFill="1" applyBorder="1" applyAlignment="1">
      <alignment horizontal="right"/>
    </xf>
    <xf numFmtId="0" fontId="8" fillId="0" borderId="1" xfId="0" applyFont="1" applyBorder="1"/>
    <xf numFmtId="2" fontId="8" fillId="4" borderId="1" xfId="0" applyNumberFormat="1" applyFont="1" applyFill="1" applyBorder="1" applyAlignment="1">
      <alignment wrapText="1"/>
    </xf>
    <xf numFmtId="0" fontId="8" fillId="0" borderId="1" xfId="0" applyFont="1" applyBorder="1" applyAlignment="1">
      <alignment horizontal="right"/>
    </xf>
    <xf numFmtId="1" fontId="8" fillId="4" borderId="1" xfId="0" applyNumberFormat="1" applyFont="1" applyFill="1" applyBorder="1" applyAlignment="1">
      <alignment horizontal="right" wrapText="1"/>
    </xf>
    <xf numFmtId="0" fontId="8" fillId="4" borderId="1" xfId="0" applyFont="1" applyFill="1" applyBorder="1" applyAlignment="1">
      <alignment horizontal="right"/>
    </xf>
    <xf numFmtId="0" fontId="8" fillId="0" borderId="0" xfId="0" applyFont="1" applyAlignment="1">
      <alignment wrapText="1"/>
    </xf>
    <xf numFmtId="0" fontId="8" fillId="0" borderId="0" xfId="0" applyFont="1" applyAlignment="1">
      <alignment horizontal="right"/>
    </xf>
    <xf numFmtId="1" fontId="8" fillId="4" borderId="1" xfId="0" applyNumberFormat="1" applyFont="1" applyFill="1" applyBorder="1" applyAlignment="1">
      <alignment horizontal="right"/>
    </xf>
    <xf numFmtId="2" fontId="8" fillId="0" borderId="0" xfId="0" applyNumberFormat="1" applyFont="1" applyAlignment="1">
      <alignment horizontal="right"/>
    </xf>
    <xf numFmtId="0" fontId="8" fillId="3" borderId="1" xfId="0" applyFont="1" applyFill="1" applyBorder="1" applyAlignment="1">
      <alignment horizontal="right"/>
    </xf>
    <xf numFmtId="0" fontId="8" fillId="4" borderId="1" xfId="0" applyFont="1" applyFill="1" applyBorder="1" applyAlignment="1">
      <alignment wrapText="1"/>
    </xf>
    <xf numFmtId="2" fontId="8" fillId="4" borderId="1" xfId="0" applyNumberFormat="1" applyFont="1" applyFill="1" applyBorder="1" applyAlignment="1">
      <alignment horizontal="right" wrapText="1"/>
    </xf>
    <xf numFmtId="2" fontId="8" fillId="4" borderId="1" xfId="0" applyNumberFormat="1" applyFont="1" applyFill="1" applyBorder="1" applyAlignment="1">
      <alignment horizontal="right"/>
    </xf>
    <xf numFmtId="9" fontId="8" fillId="0" borderId="1" xfId="0" applyNumberFormat="1" applyFont="1" applyBorder="1" applyAlignment="1">
      <alignment horizontal="right"/>
    </xf>
    <xf numFmtId="0" fontId="8" fillId="0" borderId="1" xfId="0" applyFont="1" applyBorder="1" applyAlignment="1">
      <alignment wrapText="1"/>
    </xf>
    <xf numFmtId="0" fontId="8" fillId="0" borderId="7" xfId="0" applyFont="1" applyBorder="1"/>
    <xf numFmtId="2" fontId="8" fillId="4" borderId="7" xfId="0" applyNumberFormat="1" applyFont="1" applyFill="1" applyBorder="1" applyAlignment="1">
      <alignment horizontal="right"/>
    </xf>
    <xf numFmtId="0" fontId="2" fillId="0" borderId="12" xfId="0" applyFont="1" applyBorder="1"/>
    <xf numFmtId="164" fontId="8" fillId="0" borderId="1" xfId="0" applyNumberFormat="1" applyFont="1" applyBorder="1" applyAlignment="1">
      <alignment horizontal="right"/>
    </xf>
    <xf numFmtId="10" fontId="8" fillId="0" borderId="1" xfId="0" applyNumberFormat="1" applyFont="1" applyBorder="1" applyAlignment="1">
      <alignment horizontal="right"/>
    </xf>
    <xf numFmtId="0" fontId="11" fillId="3" borderId="0" xfId="0" applyFont="1" applyFill="1"/>
    <xf numFmtId="0" fontId="11" fillId="3" borderId="0" xfId="0" applyFont="1" applyFill="1" applyAlignment="1">
      <alignment horizontal="right"/>
    </xf>
    <xf numFmtId="0" fontId="12" fillId="0" borderId="0" xfId="0" applyFont="1"/>
    <xf numFmtId="0" fontId="11" fillId="5" borderId="0" xfId="0" applyFont="1" applyFill="1"/>
    <xf numFmtId="0" fontId="12" fillId="5" borderId="0" xfId="0" applyFont="1" applyFill="1"/>
    <xf numFmtId="0" fontId="12" fillId="0" borderId="1" xfId="0" applyFont="1" applyBorder="1"/>
    <xf numFmtId="0" fontId="12" fillId="0" borderId="1" xfId="0" applyFont="1" applyBorder="1" applyAlignment="1">
      <alignment wrapText="1"/>
    </xf>
    <xf numFmtId="0" fontId="6" fillId="0" borderId="1" xfId="0" applyFont="1" applyBorder="1"/>
    <xf numFmtId="0" fontId="13" fillId="0" borderId="1" xfId="0" applyFont="1" applyBorder="1"/>
    <xf numFmtId="3" fontId="13" fillId="0" borderId="1" xfId="0" applyNumberFormat="1" applyFont="1" applyBorder="1"/>
    <xf numFmtId="0" fontId="11" fillId="0" borderId="1" xfId="0" applyFont="1" applyBorder="1"/>
    <xf numFmtId="3" fontId="11" fillId="0" borderId="1" xfId="0" applyNumberFormat="1" applyFont="1" applyBorder="1"/>
    <xf numFmtId="0" fontId="14" fillId="0" borderId="1" xfId="0" applyFont="1" applyBorder="1"/>
    <xf numFmtId="0" fontId="12" fillId="6" borderId="1" xfId="0" applyFont="1" applyFill="1" applyBorder="1" applyAlignment="1">
      <alignment horizontal="left"/>
    </xf>
    <xf numFmtId="3" fontId="12" fillId="0" borderId="0" xfId="0" applyNumberFormat="1" applyFont="1" applyAlignment="1">
      <alignment horizontal="right"/>
    </xf>
    <xf numFmtId="3" fontId="2" fillId="0" borderId="1" xfId="0" applyNumberFormat="1" applyFont="1" applyBorder="1"/>
    <xf numFmtId="0" fontId="11" fillId="7" borderId="0" xfId="0" applyFont="1" applyFill="1"/>
    <xf numFmtId="0" fontId="12" fillId="7" borderId="0" xfId="0" applyFont="1" applyFill="1"/>
    <xf numFmtId="0" fontId="12" fillId="3" borderId="0" xfId="0" applyFont="1" applyFill="1"/>
    <xf numFmtId="3" fontId="12" fillId="0" borderId="1" xfId="0" applyNumberFormat="1" applyFont="1" applyBorder="1" applyAlignment="1">
      <alignment horizontal="right"/>
    </xf>
    <xf numFmtId="3" fontId="12" fillId="0" borderId="1" xfId="0" applyNumberFormat="1" applyFont="1" applyBorder="1"/>
    <xf numFmtId="0" fontId="12" fillId="0" borderId="1" xfId="0" applyFont="1" applyBorder="1" applyAlignment="1">
      <alignment horizontal="right"/>
    </xf>
    <xf numFmtId="0" fontId="13" fillId="0" borderId="1" xfId="0" applyFont="1" applyBorder="1" applyAlignment="1">
      <alignment wrapText="1"/>
    </xf>
    <xf numFmtId="0" fontId="15" fillId="0" borderId="1" xfId="0" applyFont="1" applyBorder="1"/>
    <xf numFmtId="0" fontId="16" fillId="0" borderId="1" xfId="0" applyFont="1" applyBorder="1"/>
    <xf numFmtId="0" fontId="16" fillId="0" borderId="0" xfId="0" applyFont="1"/>
    <xf numFmtId="0" fontId="11" fillId="8" borderId="0" xfId="0" applyFont="1" applyFill="1"/>
    <xf numFmtId="0" fontId="12" fillId="8" borderId="0" xfId="0" applyFont="1" applyFill="1"/>
    <xf numFmtId="0" fontId="12" fillId="0" borderId="4" xfId="0" applyFont="1" applyBorder="1" applyAlignment="1">
      <alignment horizontal="center"/>
    </xf>
    <xf numFmtId="2" fontId="12" fillId="0" borderId="1" xfId="0" applyNumberFormat="1" applyFont="1" applyBorder="1" applyAlignment="1">
      <alignment horizontal="right"/>
    </xf>
    <xf numFmtId="2" fontId="16" fillId="0" borderId="1" xfId="0" applyNumberFormat="1" applyFont="1" applyBorder="1" applyAlignment="1">
      <alignment horizontal="right"/>
    </xf>
    <xf numFmtId="0" fontId="2" fillId="0" borderId="13" xfId="0" applyFont="1" applyBorder="1"/>
    <xf numFmtId="0" fontId="2" fillId="0" borderId="16" xfId="0" applyFont="1" applyBorder="1"/>
    <xf numFmtId="0" fontId="2" fillId="3" borderId="17" xfId="0" applyFont="1" applyFill="1" applyBorder="1"/>
    <xf numFmtId="0" fontId="2" fillId="0" borderId="18" xfId="0" applyFont="1" applyBorder="1"/>
    <xf numFmtId="0" fontId="2" fillId="0" borderId="19" xfId="0" applyFont="1" applyBorder="1"/>
    <xf numFmtId="0" fontId="2" fillId="3" borderId="20" xfId="0" applyFont="1" applyFill="1" applyBorder="1"/>
    <xf numFmtId="0" fontId="5" fillId="2" borderId="0" xfId="0" applyFont="1" applyFill="1"/>
    <xf numFmtId="0" fontId="0" fillId="0" borderId="0" xfId="0"/>
    <xf numFmtId="0" fontId="1" fillId="2" borderId="0" xfId="0" applyFont="1" applyFill="1" applyAlignment="1">
      <alignment wrapText="1"/>
    </xf>
    <xf numFmtId="0" fontId="2" fillId="0" borderId="14" xfId="0" applyFont="1" applyBorder="1"/>
    <xf numFmtId="0" fontId="3" fillId="0" borderId="15" xfId="0" applyFont="1" applyBorder="1"/>
    <xf numFmtId="0" fontId="4" fillId="2" borderId="0" xfId="0" applyFont="1" applyFill="1"/>
    <xf numFmtId="0" fontId="5" fillId="2" borderId="0" xfId="0" applyFont="1" applyFill="1" applyAlignment="1">
      <alignment wrapText="1"/>
    </xf>
    <xf numFmtId="0" fontId="9" fillId="0" borderId="9" xfId="0" applyFont="1" applyBorder="1" applyAlignment="1">
      <alignment wrapText="1"/>
    </xf>
    <xf numFmtId="0" fontId="3" fillId="0" borderId="10" xfId="0" applyFont="1" applyBorder="1"/>
    <xf numFmtId="0" fontId="10" fillId="0" borderId="0" xfId="0" applyFont="1"/>
    <xf numFmtId="0" fontId="7" fillId="2" borderId="0" xfId="0" applyFont="1" applyFill="1"/>
    <xf numFmtId="0" fontId="9" fillId="0" borderId="9" xfId="0" applyFont="1" applyBorder="1"/>
    <xf numFmtId="0" fontId="9" fillId="0" borderId="2" xfId="0" applyFont="1" applyBorder="1"/>
    <xf numFmtId="0" fontId="3" fillId="0" borderId="3" xfId="0" applyFont="1" applyBorder="1"/>
    <xf numFmtId="0" fontId="9" fillId="0" borderId="2" xfId="0" applyFont="1" applyBorder="1" applyAlignment="1">
      <alignment wrapText="1"/>
    </xf>
    <xf numFmtId="0" fontId="11" fillId="0" borderId="2" xfId="0" applyFont="1" applyBorder="1" applyAlignment="1">
      <alignment horizontal="center"/>
    </xf>
    <xf numFmtId="0" fontId="3" fillId="0" borderId="12" xfId="0" applyFont="1" applyBorder="1"/>
    <xf numFmtId="0" fontId="6" fillId="0" borderId="2" xfId="0" applyFont="1" applyBorder="1"/>
    <xf numFmtId="0" fontId="12" fillId="0" borderId="2" xfId="0" applyFont="1" applyBorder="1" applyAlignment="1">
      <alignment horizontal="center"/>
    </xf>
  </cellXfs>
  <cellStyles count="1">
    <cellStyle name="Normal" xfId="0" builtinId="0"/>
  </cellStyles>
  <dxfs count="5"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17"/>
  <sheetViews>
    <sheetView tabSelected="1" workbookViewId="0">
      <selection activeCell="A2" sqref="A2:H2"/>
    </sheetView>
  </sheetViews>
  <sheetFormatPr baseColWidth="10" defaultColWidth="12.6640625" defaultRowHeight="15.75" customHeight="1" x14ac:dyDescent="0.15"/>
  <cols>
    <col min="1" max="1" width="18.83203125" customWidth="1"/>
    <col min="2" max="2" width="11" customWidth="1"/>
    <col min="11" max="11" width="12.1640625" customWidth="1"/>
    <col min="12" max="12" width="20.83203125" customWidth="1"/>
  </cols>
  <sheetData>
    <row r="1" spans="1:13" ht="15.75" customHeight="1" thickBot="1" x14ac:dyDescent="0.2"/>
    <row r="2" spans="1:13" ht="85" customHeight="1" x14ac:dyDescent="0.25">
      <c r="A2" s="83" t="s">
        <v>0</v>
      </c>
      <c r="B2" s="82"/>
      <c r="C2" s="82"/>
      <c r="D2" s="82"/>
      <c r="E2" s="82"/>
      <c r="F2" s="82"/>
      <c r="G2" s="82"/>
      <c r="H2" s="82"/>
      <c r="K2" s="75"/>
      <c r="L2" s="84" t="s">
        <v>1</v>
      </c>
      <c r="M2" s="85"/>
    </row>
    <row r="3" spans="1:13" ht="43" x14ac:dyDescent="0.2">
      <c r="A3" s="86" t="s">
        <v>2</v>
      </c>
      <c r="B3" s="82"/>
      <c r="C3" s="82"/>
      <c r="D3" s="82"/>
      <c r="E3" s="82"/>
      <c r="F3" s="82"/>
      <c r="G3" s="82"/>
      <c r="H3" s="82"/>
      <c r="K3" s="76"/>
      <c r="L3" s="3" t="s">
        <v>3</v>
      </c>
      <c r="M3" s="77">
        <v>50</v>
      </c>
    </row>
    <row r="4" spans="1:13" ht="17" thickBot="1" x14ac:dyDescent="0.25">
      <c r="A4" s="81" t="s">
        <v>4</v>
      </c>
      <c r="B4" s="82"/>
      <c r="C4" s="82"/>
      <c r="D4" s="82"/>
      <c r="E4" s="82"/>
      <c r="F4" s="82"/>
      <c r="G4" s="82"/>
      <c r="H4" s="82"/>
      <c r="K4" s="78" t="s">
        <v>5</v>
      </c>
      <c r="L4" s="79" t="s">
        <v>6</v>
      </c>
      <c r="M4" s="80">
        <v>3</v>
      </c>
    </row>
    <row r="5" spans="1:13" ht="14" x14ac:dyDescent="0.2">
      <c r="A5" s="87" t="s">
        <v>7</v>
      </c>
      <c r="B5" s="82"/>
      <c r="C5" s="82"/>
      <c r="D5" s="82"/>
      <c r="E5" s="82"/>
      <c r="F5" s="82"/>
      <c r="G5" s="82"/>
      <c r="H5" s="82"/>
    </row>
    <row r="6" spans="1:13" ht="16" x14ac:dyDescent="0.2">
      <c r="A6" s="81" t="s">
        <v>8</v>
      </c>
      <c r="B6" s="82"/>
      <c r="C6" s="82"/>
      <c r="D6" s="82"/>
      <c r="E6" s="82"/>
      <c r="F6" s="82"/>
      <c r="G6" s="82"/>
      <c r="H6" s="82"/>
    </row>
    <row r="8" spans="1:13" ht="28" x14ac:dyDescent="0.15">
      <c r="A8" s="3" t="s">
        <v>9</v>
      </c>
      <c r="B8" s="1" t="s">
        <v>10</v>
      </c>
    </row>
    <row r="9" spans="1:13" ht="13" x14ac:dyDescent="0.15">
      <c r="A9" s="1" t="s">
        <v>11</v>
      </c>
      <c r="B9" s="1">
        <v>92</v>
      </c>
    </row>
    <row r="10" spans="1:13" ht="13" x14ac:dyDescent="0.15">
      <c r="A10" s="1" t="s">
        <v>12</v>
      </c>
      <c r="B10" s="1">
        <v>8</v>
      </c>
    </row>
    <row r="11" spans="1:13" ht="13" x14ac:dyDescent="0.15">
      <c r="A11" s="1" t="s">
        <v>13</v>
      </c>
      <c r="B11" s="1">
        <v>100</v>
      </c>
    </row>
    <row r="13" spans="1:13" ht="28" x14ac:dyDescent="0.15">
      <c r="A13" s="3" t="s">
        <v>14</v>
      </c>
      <c r="B13" s="1" t="s">
        <v>15</v>
      </c>
    </row>
    <row r="14" spans="1:13" ht="15.75" customHeight="1" x14ac:dyDescent="0.15">
      <c r="A14" s="1" t="s">
        <v>16</v>
      </c>
      <c r="B14" s="1">
        <v>90</v>
      </c>
    </row>
    <row r="15" spans="1:13" ht="15.75" customHeight="1" x14ac:dyDescent="0.15">
      <c r="A15" s="1" t="s">
        <v>17</v>
      </c>
      <c r="B15" s="1">
        <v>5</v>
      </c>
    </row>
    <row r="16" spans="1:13" ht="15.75" customHeight="1" x14ac:dyDescent="0.15">
      <c r="A16" s="1" t="s">
        <v>18</v>
      </c>
      <c r="B16" s="1">
        <v>5</v>
      </c>
    </row>
    <row r="17" spans="1:2" ht="15.75" customHeight="1" x14ac:dyDescent="0.15">
      <c r="A17" s="1" t="s">
        <v>13</v>
      </c>
      <c r="B17" s="1">
        <v>100</v>
      </c>
    </row>
  </sheetData>
  <mergeCells count="6">
    <mergeCell ref="A6:H6"/>
    <mergeCell ref="A2:H2"/>
    <mergeCell ref="L2:M2"/>
    <mergeCell ref="A3:H3"/>
    <mergeCell ref="A4:H4"/>
    <mergeCell ref="A5:H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2:E19"/>
  <sheetViews>
    <sheetView workbookViewId="0">
      <selection activeCell="B21" sqref="B21"/>
    </sheetView>
  </sheetViews>
  <sheetFormatPr baseColWidth="10" defaultColWidth="12.6640625" defaultRowHeight="15.75" customHeight="1" x14ac:dyDescent="0.15"/>
  <cols>
    <col min="1" max="1" width="29.5" customWidth="1"/>
    <col min="2" max="2" width="21.5" customWidth="1"/>
    <col min="4" max="4" width="25.33203125" customWidth="1"/>
    <col min="5" max="5" width="28.1640625" customWidth="1"/>
  </cols>
  <sheetData>
    <row r="2" spans="1:5" ht="55" customHeight="1" x14ac:dyDescent="0.25">
      <c r="A2" s="4" t="s">
        <v>19</v>
      </c>
    </row>
    <row r="4" spans="1:5" ht="15.75" customHeight="1" x14ac:dyDescent="0.15">
      <c r="A4" s="1" t="s">
        <v>20</v>
      </c>
      <c r="B4" s="2" t="s">
        <v>10</v>
      </c>
      <c r="C4" s="5"/>
      <c r="D4" s="6" t="s">
        <v>21</v>
      </c>
      <c r="E4" s="6" t="s">
        <v>10</v>
      </c>
    </row>
    <row r="5" spans="1:5" ht="15.75" customHeight="1" x14ac:dyDescent="0.15">
      <c r="A5" s="1" t="s">
        <v>11</v>
      </c>
      <c r="B5" s="2">
        <v>92</v>
      </c>
      <c r="C5" s="5"/>
      <c r="D5" s="7" t="s">
        <v>22</v>
      </c>
      <c r="E5" s="7">
        <f>('Input Experiment Information He'!M3+1)*B6</f>
        <v>408</v>
      </c>
    </row>
    <row r="6" spans="1:5" ht="15.75" customHeight="1" x14ac:dyDescent="0.15">
      <c r="A6" s="1" t="s">
        <v>12</v>
      </c>
      <c r="B6" s="2">
        <v>8</v>
      </c>
      <c r="C6" s="5"/>
      <c r="D6" s="6" t="s">
        <v>23</v>
      </c>
      <c r="E6" s="6">
        <f>(B7*('Input Experiment Information He'!M3+1))-('Input Experiment Information He'!M4*E5)</f>
        <v>3876</v>
      </c>
    </row>
    <row r="7" spans="1:5" ht="15.75" customHeight="1" x14ac:dyDescent="0.15">
      <c r="A7" s="1" t="s">
        <v>13</v>
      </c>
      <c r="B7" s="8">
        <v>100</v>
      </c>
      <c r="C7" s="5"/>
      <c r="D7" s="6" t="s">
        <v>24</v>
      </c>
      <c r="E7" s="6">
        <f>E6+('Input Experiment Information He'!M4*E5)</f>
        <v>5100</v>
      </c>
    </row>
    <row r="8" spans="1:5" ht="15.75" customHeight="1" x14ac:dyDescent="0.15">
      <c r="B8" s="9"/>
      <c r="D8" s="10"/>
      <c r="E8" s="6" t="s">
        <v>25</v>
      </c>
    </row>
    <row r="10" spans="1:5" ht="65" customHeight="1" x14ac:dyDescent="0.25">
      <c r="A10" s="4" t="s">
        <v>26</v>
      </c>
    </row>
    <row r="12" spans="1:5" ht="43" customHeight="1" x14ac:dyDescent="0.15">
      <c r="A12" s="1" t="s">
        <v>20</v>
      </c>
      <c r="B12" s="1" t="s">
        <v>15</v>
      </c>
      <c r="D12" s="7" t="s">
        <v>27</v>
      </c>
      <c r="E12" s="6">
        <f>('Input Experiment Information He'!M3+1)*5</f>
        <v>255</v>
      </c>
    </row>
    <row r="13" spans="1:5" ht="15.75" customHeight="1" x14ac:dyDescent="0.15">
      <c r="A13" s="1" t="s">
        <v>16</v>
      </c>
      <c r="B13" s="1">
        <v>90</v>
      </c>
      <c r="D13" s="10"/>
      <c r="E13" s="10"/>
    </row>
    <row r="14" spans="1:5" ht="15.75" customHeight="1" x14ac:dyDescent="0.15">
      <c r="A14" s="1" t="s">
        <v>17</v>
      </c>
      <c r="B14" s="1">
        <v>5</v>
      </c>
      <c r="C14" s="11"/>
      <c r="D14" s="6" t="s">
        <v>28</v>
      </c>
      <c r="E14" s="6" t="s">
        <v>10</v>
      </c>
    </row>
    <row r="15" spans="1:5" ht="15.75" customHeight="1" x14ac:dyDescent="0.15">
      <c r="A15" s="1" t="s">
        <v>18</v>
      </c>
      <c r="B15" s="1">
        <v>5</v>
      </c>
      <c r="C15" s="5"/>
      <c r="D15" s="6" t="s">
        <v>29</v>
      </c>
      <c r="E15" s="6">
        <f>B16*('Input Experiment Information He'!M3+1)-SUM(E16,E17)</f>
        <v>3570</v>
      </c>
    </row>
    <row r="16" spans="1:5" ht="15.75" customHeight="1" x14ac:dyDescent="0.15">
      <c r="A16" s="1" t="s">
        <v>13</v>
      </c>
      <c r="B16" s="12">
        <v>100</v>
      </c>
      <c r="C16" s="5"/>
      <c r="D16" s="6" t="s">
        <v>30</v>
      </c>
      <c r="E16" s="6">
        <f>B14*'Input Experiment Information He'!M4*('Input Experiment Information He'!$M$3+1)</f>
        <v>765</v>
      </c>
    </row>
    <row r="17" spans="2:5" ht="15.75" customHeight="1" x14ac:dyDescent="0.15">
      <c r="B17" s="9"/>
      <c r="D17" s="6" t="s">
        <v>31</v>
      </c>
      <c r="E17" s="6">
        <f>B15*'Input Experiment Information He'!M4*('Input Experiment Information He'!$M$3+1)</f>
        <v>765</v>
      </c>
    </row>
    <row r="18" spans="2:5" ht="15.75" customHeight="1" x14ac:dyDescent="0.15">
      <c r="C18" s="13"/>
      <c r="D18" s="6" t="s">
        <v>32</v>
      </c>
      <c r="E18" s="6">
        <f>SUM(E15:E17)</f>
        <v>5100</v>
      </c>
    </row>
    <row r="19" spans="2:5" ht="15.75" customHeight="1" x14ac:dyDescent="0.15">
      <c r="D19" s="10"/>
      <c r="E19" s="6" t="s">
        <v>25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991"/>
  <sheetViews>
    <sheetView workbookViewId="0">
      <selection sqref="A1:H1"/>
    </sheetView>
  </sheetViews>
  <sheetFormatPr baseColWidth="10" defaultColWidth="12.6640625" defaultRowHeight="15.75" customHeight="1" x14ac:dyDescent="0.15"/>
  <cols>
    <col min="2" max="2" width="15" customWidth="1"/>
    <col min="4" max="4" width="22.6640625" customWidth="1"/>
    <col min="8" max="8" width="52.5" customWidth="1"/>
    <col min="11" max="11" width="14.1640625" customWidth="1"/>
  </cols>
  <sheetData>
    <row r="1" spans="1:26" ht="25" x14ac:dyDescent="0.25">
      <c r="A1" s="91" t="s">
        <v>33</v>
      </c>
      <c r="B1" s="82"/>
      <c r="C1" s="82"/>
      <c r="D1" s="82"/>
      <c r="E1" s="82"/>
      <c r="F1" s="82"/>
      <c r="G1" s="82"/>
      <c r="H1" s="82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spans="1:26" ht="15.75" customHeight="1" x14ac:dyDescent="0.15">
      <c r="A2" s="15"/>
      <c r="B2" s="15"/>
      <c r="C2" s="15"/>
      <c r="D2" s="15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 spans="1:26" ht="29" x14ac:dyDescent="0.2">
      <c r="A3" s="92" t="s">
        <v>34</v>
      </c>
      <c r="B3" s="89"/>
      <c r="C3" s="16" t="s">
        <v>35</v>
      </c>
      <c r="D3" s="17">
        <v>40</v>
      </c>
      <c r="E3" s="14"/>
      <c r="F3" s="14"/>
      <c r="G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 spans="1:26" ht="15.75" customHeight="1" x14ac:dyDescent="0.15">
      <c r="A4" s="18" t="s">
        <v>36</v>
      </c>
      <c r="B4" s="19" t="s">
        <v>37</v>
      </c>
      <c r="C4" s="19" t="s">
        <v>38</v>
      </c>
      <c r="D4" s="20" t="s">
        <v>39</v>
      </c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spans="1:26" ht="15.75" customHeight="1" x14ac:dyDescent="0.15">
      <c r="A5" s="18" t="s">
        <v>40</v>
      </c>
      <c r="B5" s="19"/>
      <c r="C5" s="19"/>
      <c r="D5" s="21">
        <f>D3-SUM(D6:D7)</f>
        <v>29.6</v>
      </c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spans="1:26" ht="15.75" customHeight="1" x14ac:dyDescent="0.15">
      <c r="A6" s="18" t="s">
        <v>41</v>
      </c>
      <c r="B6" s="22">
        <v>20</v>
      </c>
      <c r="C6" s="22">
        <v>5</v>
      </c>
      <c r="D6" s="21">
        <f t="shared" ref="D6:D7" si="0">$D$3*C6/B6</f>
        <v>10</v>
      </c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spans="1:26" ht="15.75" customHeight="1" x14ac:dyDescent="0.15">
      <c r="A7" s="18" t="s">
        <v>42</v>
      </c>
      <c r="B7" s="22">
        <v>10</v>
      </c>
      <c r="C7" s="22">
        <v>0.1</v>
      </c>
      <c r="D7" s="21">
        <f t="shared" si="0"/>
        <v>0.4</v>
      </c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 spans="1:26" ht="15.75" customHeight="1" x14ac:dyDescent="0.15">
      <c r="A8" s="18" t="s">
        <v>43</v>
      </c>
      <c r="B8" s="19"/>
      <c r="C8" s="19"/>
      <c r="D8" s="21">
        <f>SUM(D5:D7)</f>
        <v>40</v>
      </c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spans="1:26" ht="15.75" customHeight="1" x14ac:dyDescent="0.1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 spans="1:26" ht="29" x14ac:dyDescent="0.2">
      <c r="A10" s="93" t="s">
        <v>44</v>
      </c>
      <c r="B10" s="94"/>
      <c r="C10" s="16" t="s">
        <v>35</v>
      </c>
      <c r="D10" s="23">
        <v>40</v>
      </c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 spans="1:26" ht="15.75" customHeight="1" x14ac:dyDescent="0.15">
      <c r="A11" s="24" t="s">
        <v>36</v>
      </c>
      <c r="B11" s="24" t="s">
        <v>37</v>
      </c>
      <c r="C11" s="24" t="s">
        <v>38</v>
      </c>
      <c r="D11" s="25" t="s">
        <v>45</v>
      </c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 spans="1:26" ht="15.75" customHeight="1" x14ac:dyDescent="0.15">
      <c r="A12" s="24" t="s">
        <v>40</v>
      </c>
      <c r="B12" s="26">
        <v>1</v>
      </c>
      <c r="C12" s="26">
        <v>1</v>
      </c>
      <c r="D12" s="27">
        <f>D10-(D13+D14)</f>
        <v>35.6</v>
      </c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 spans="1:26" ht="15.75" customHeight="1" x14ac:dyDescent="0.15">
      <c r="A13" s="24" t="s">
        <v>46</v>
      </c>
      <c r="B13" s="26">
        <v>10</v>
      </c>
      <c r="C13" s="26">
        <v>1</v>
      </c>
      <c r="D13" s="28">
        <f t="shared" ref="D13:D14" si="1">$D$10*C13/B13</f>
        <v>4</v>
      </c>
      <c r="E13" s="14"/>
      <c r="F13" s="14"/>
      <c r="G13" s="14"/>
      <c r="H13" s="14"/>
      <c r="I13" s="14"/>
      <c r="J13" s="14"/>
      <c r="K13" s="29"/>
      <c r="L13" s="30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 spans="1:26" ht="15.75" customHeight="1" x14ac:dyDescent="0.15">
      <c r="A14" s="24" t="s">
        <v>42</v>
      </c>
      <c r="B14" s="26">
        <v>10</v>
      </c>
      <c r="C14" s="26">
        <v>0.1</v>
      </c>
      <c r="D14" s="28">
        <f t="shared" si="1"/>
        <v>0.4</v>
      </c>
      <c r="E14" s="14"/>
      <c r="F14" s="14"/>
      <c r="G14" s="14"/>
      <c r="H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 spans="1:26" ht="15.75" customHeight="1" x14ac:dyDescent="0.15">
      <c r="A15" s="24" t="s">
        <v>43</v>
      </c>
      <c r="B15" s="24"/>
      <c r="C15" s="24"/>
      <c r="D15" s="31">
        <f>SUM(D12:D14)</f>
        <v>40</v>
      </c>
      <c r="E15" s="14"/>
      <c r="F15" s="14"/>
      <c r="G15" s="14"/>
      <c r="H15" s="14"/>
      <c r="I15" s="14"/>
      <c r="J15" s="14"/>
      <c r="K15" s="14"/>
      <c r="L15" s="32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spans="1:26" ht="15.75" customHeight="1" x14ac:dyDescent="0.15">
      <c r="E16" s="14"/>
      <c r="F16" s="14"/>
      <c r="G16" s="14"/>
      <c r="H16" s="14"/>
      <c r="I16" s="14"/>
      <c r="J16" s="30"/>
      <c r="K16" s="30"/>
      <c r="L16" s="32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spans="1:26" ht="29" x14ac:dyDescent="0.2">
      <c r="A17" s="93" t="s">
        <v>47</v>
      </c>
      <c r="B17" s="94"/>
      <c r="C17" s="16" t="s">
        <v>35</v>
      </c>
      <c r="D17" s="33">
        <v>40</v>
      </c>
      <c r="E17" s="14"/>
      <c r="F17" s="14"/>
      <c r="G17" s="14"/>
      <c r="H17" s="14"/>
      <c r="I17" s="14"/>
      <c r="J17" s="30"/>
      <c r="K17" s="30"/>
      <c r="L17" s="32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spans="1:26" ht="15.75" customHeight="1" x14ac:dyDescent="0.15">
      <c r="A18" s="24" t="s">
        <v>36</v>
      </c>
      <c r="B18" s="24" t="s">
        <v>37</v>
      </c>
      <c r="C18" s="24" t="s">
        <v>38</v>
      </c>
      <c r="D18" s="34" t="s">
        <v>45</v>
      </c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spans="1:26" ht="15.75" customHeight="1" x14ac:dyDescent="0.15">
      <c r="A19" s="24" t="s">
        <v>40</v>
      </c>
      <c r="B19" s="26">
        <v>1</v>
      </c>
      <c r="C19" s="26">
        <v>1</v>
      </c>
      <c r="D19" s="35">
        <f>D17-(SUM(D20:D22))</f>
        <v>31.275675675675675</v>
      </c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spans="1:26" ht="15.75" customHeight="1" x14ac:dyDescent="0.15">
      <c r="A20" s="24" t="s">
        <v>46</v>
      </c>
      <c r="B20" s="26">
        <v>10</v>
      </c>
      <c r="C20" s="26">
        <v>1</v>
      </c>
      <c r="D20" s="36">
        <f t="shared" ref="D20:D22" si="2">$D$17*C20/B20</f>
        <v>4</v>
      </c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spans="1:26" ht="15.75" customHeight="1" x14ac:dyDescent="0.15">
      <c r="A21" s="24" t="s">
        <v>42</v>
      </c>
      <c r="B21" s="26">
        <v>10</v>
      </c>
      <c r="C21" s="26">
        <v>0.1</v>
      </c>
      <c r="D21" s="36">
        <f t="shared" si="2"/>
        <v>0.4</v>
      </c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spans="1:26" ht="15.75" customHeight="1" x14ac:dyDescent="0.15">
      <c r="A22" s="24" t="s">
        <v>48</v>
      </c>
      <c r="B22" s="26">
        <v>37</v>
      </c>
      <c r="C22" s="26">
        <v>4</v>
      </c>
      <c r="D22" s="36">
        <f t="shared" si="2"/>
        <v>4.3243243243243246</v>
      </c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spans="1:26" ht="15.75" customHeight="1" x14ac:dyDescent="0.15">
      <c r="A23" s="24" t="s">
        <v>43</v>
      </c>
      <c r="B23" s="24"/>
      <c r="C23" s="24"/>
      <c r="D23" s="36">
        <f>SUM(D19:D22)</f>
        <v>39.999999999999993</v>
      </c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spans="1:26" ht="15.75" customHeight="1" x14ac:dyDescent="0.15"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spans="1:26" ht="38" customHeight="1" x14ac:dyDescent="0.2">
      <c r="A25" s="95" t="s">
        <v>49</v>
      </c>
      <c r="B25" s="94"/>
      <c r="C25" s="16" t="s">
        <v>35</v>
      </c>
      <c r="D25" s="33">
        <v>40</v>
      </c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spans="1:26" ht="15.75" customHeight="1" x14ac:dyDescent="0.15">
      <c r="A26" s="24" t="s">
        <v>36</v>
      </c>
      <c r="B26" s="24" t="s">
        <v>37</v>
      </c>
      <c r="C26" s="24" t="s">
        <v>38</v>
      </c>
      <c r="D26" s="34" t="s">
        <v>45</v>
      </c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spans="1:26" ht="15.75" customHeight="1" x14ac:dyDescent="0.15">
      <c r="A27" s="24" t="s">
        <v>50</v>
      </c>
      <c r="B27" s="24"/>
      <c r="C27" s="24"/>
      <c r="D27" s="36">
        <f>D25-(D28+D29+D30)</f>
        <v>9.200333333333333</v>
      </c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spans="1:26" ht="15.75" customHeight="1" x14ac:dyDescent="0.15">
      <c r="A28" s="24" t="s">
        <v>46</v>
      </c>
      <c r="B28" s="26">
        <v>10</v>
      </c>
      <c r="C28" s="26">
        <v>1</v>
      </c>
      <c r="D28" s="36">
        <f t="shared" ref="D28:D30" si="3">$D$25*C28/B28</f>
        <v>4</v>
      </c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spans="1:26" ht="15.75" customHeight="1" x14ac:dyDescent="0.15">
      <c r="A29" s="24" t="s">
        <v>51</v>
      </c>
      <c r="B29" s="26">
        <v>7.5</v>
      </c>
      <c r="C29" s="26">
        <v>5</v>
      </c>
      <c r="D29" s="36">
        <f t="shared" si="3"/>
        <v>26.666666666666668</v>
      </c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spans="1:26" ht="15.75" customHeight="1" x14ac:dyDescent="0.15">
      <c r="A30" s="1" t="s">
        <v>52</v>
      </c>
      <c r="B30" s="1">
        <v>40</v>
      </c>
      <c r="C30" s="1">
        <v>0.13300000000000001</v>
      </c>
      <c r="D30" s="36">
        <f t="shared" si="3"/>
        <v>0.13300000000000001</v>
      </c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spans="1:26" ht="15.75" customHeight="1" x14ac:dyDescent="0.15">
      <c r="A31" s="24" t="s">
        <v>43</v>
      </c>
      <c r="B31" s="24"/>
      <c r="C31" s="24"/>
      <c r="D31" s="36">
        <f>SUM(D27:D30)</f>
        <v>40.000000000000007</v>
      </c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spans="1:26" ht="15.75" customHeight="1" x14ac:dyDescent="0.15"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spans="1:26" ht="39" customHeight="1" x14ac:dyDescent="0.2">
      <c r="A33" s="95" t="s">
        <v>53</v>
      </c>
      <c r="B33" s="94"/>
      <c r="C33" s="16" t="s">
        <v>35</v>
      </c>
      <c r="D33" s="33">
        <v>40</v>
      </c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spans="1:26" ht="15.75" customHeight="1" x14ac:dyDescent="0.15">
      <c r="A34" s="24" t="s">
        <v>36</v>
      </c>
      <c r="B34" s="24" t="s">
        <v>37</v>
      </c>
      <c r="C34" s="24" t="s">
        <v>38</v>
      </c>
      <c r="D34" s="24" t="s">
        <v>54</v>
      </c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 spans="1:26" ht="15.75" customHeight="1" x14ac:dyDescent="0.15">
      <c r="A35" s="24" t="s">
        <v>55</v>
      </c>
      <c r="B35" s="24" t="s">
        <v>56</v>
      </c>
      <c r="C35" s="24" t="s">
        <v>56</v>
      </c>
      <c r="D35" s="28">
        <f>D33-D36</f>
        <v>36</v>
      </c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 spans="1:26" ht="15.75" customHeight="1" x14ac:dyDescent="0.15">
      <c r="A36" s="24" t="s">
        <v>57</v>
      </c>
      <c r="B36" s="37">
        <v>1</v>
      </c>
      <c r="C36" s="37">
        <v>0.1</v>
      </c>
      <c r="D36" s="28">
        <f>D33*C36/B36</f>
        <v>4</v>
      </c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 spans="1:26" ht="15.75" customHeight="1" x14ac:dyDescent="0.15">
      <c r="A37" s="15"/>
      <c r="B37" s="15"/>
      <c r="C37" s="15"/>
      <c r="D37" s="15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</row>
    <row r="38" spans="1:26" ht="15.75" customHeight="1" x14ac:dyDescent="0.15"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 spans="1:26" ht="42" customHeight="1" x14ac:dyDescent="0.2">
      <c r="A39" s="95" t="s">
        <v>58</v>
      </c>
      <c r="B39" s="94"/>
      <c r="C39" s="16" t="s">
        <v>35</v>
      </c>
      <c r="D39" s="33">
        <v>40</v>
      </c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 spans="1:26" ht="15.75" customHeight="1" x14ac:dyDescent="0.15">
      <c r="A40" s="24" t="s">
        <v>36</v>
      </c>
      <c r="B40" s="24" t="s">
        <v>37</v>
      </c>
      <c r="C40" s="24" t="s">
        <v>38</v>
      </c>
      <c r="D40" s="38" t="s">
        <v>45</v>
      </c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 spans="1:26" ht="15.75" customHeight="1" x14ac:dyDescent="0.15">
      <c r="A41" s="24" t="s">
        <v>50</v>
      </c>
      <c r="B41" s="24"/>
      <c r="C41" s="24"/>
      <c r="D41" s="36">
        <f>D39-(D42+D43)</f>
        <v>30.666666666666668</v>
      </c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 spans="1:26" ht="15.75" customHeight="1" x14ac:dyDescent="0.15">
      <c r="A42" s="24" t="s">
        <v>46</v>
      </c>
      <c r="B42" s="26">
        <v>10</v>
      </c>
      <c r="C42" s="26">
        <v>1</v>
      </c>
      <c r="D42" s="36">
        <f t="shared" ref="D42:D43" si="4">$D$39*C42/B42</f>
        <v>4</v>
      </c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 spans="1:26" ht="15.75" customHeight="1" x14ac:dyDescent="0.15">
      <c r="A43" s="24" t="s">
        <v>51</v>
      </c>
      <c r="B43" s="26">
        <v>7.5</v>
      </c>
      <c r="C43" s="26">
        <v>1</v>
      </c>
      <c r="D43" s="36">
        <f t="shared" si="4"/>
        <v>5.333333333333333</v>
      </c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 spans="1:26" ht="15.75" customHeight="1" x14ac:dyDescent="0.15">
      <c r="A44" s="39" t="s">
        <v>43</v>
      </c>
      <c r="B44" s="39"/>
      <c r="C44" s="39"/>
      <c r="D44" s="40">
        <f>SUM(D42:D43)</f>
        <v>9.3333333333333321</v>
      </c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 spans="1:26" ht="15.75" customHeight="1" x14ac:dyDescent="0.15">
      <c r="A45" s="2"/>
      <c r="B45" s="41"/>
      <c r="C45" s="41"/>
      <c r="D45" s="9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 spans="1:26" ht="48" customHeight="1" x14ac:dyDescent="0.2">
      <c r="A46" s="88" t="s">
        <v>59</v>
      </c>
      <c r="B46" s="89"/>
      <c r="C46" s="16" t="s">
        <v>35</v>
      </c>
      <c r="D46" s="33">
        <v>40</v>
      </c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 spans="1:26" ht="13" x14ac:dyDescent="0.15">
      <c r="A47" s="24" t="s">
        <v>36</v>
      </c>
      <c r="B47" s="24" t="s">
        <v>37</v>
      </c>
      <c r="C47" s="24" t="s">
        <v>38</v>
      </c>
      <c r="D47" s="24" t="s">
        <v>54</v>
      </c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 spans="1:26" ht="13" x14ac:dyDescent="0.15">
      <c r="A48" s="24" t="s">
        <v>50</v>
      </c>
      <c r="B48" s="24"/>
      <c r="C48" s="24"/>
      <c r="D48" s="36">
        <f>D46-(D49+D50)</f>
        <v>37.840000000000003</v>
      </c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 spans="1:26" ht="13" x14ac:dyDescent="0.15">
      <c r="A49" s="24" t="s">
        <v>46</v>
      </c>
      <c r="B49" s="26">
        <v>10</v>
      </c>
      <c r="C49" s="26">
        <v>0.5</v>
      </c>
      <c r="D49" s="36">
        <f>D46*C49/B49</f>
        <v>2</v>
      </c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 spans="1:26" ht="13" x14ac:dyDescent="0.15">
      <c r="A50" s="24" t="s">
        <v>51</v>
      </c>
      <c r="B50" s="42">
        <v>0.05</v>
      </c>
      <c r="C50" s="43">
        <v>2.0000000000000001E-4</v>
      </c>
      <c r="D50" s="36">
        <f>D46*C50/B50</f>
        <v>0.16</v>
      </c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 spans="1:26" ht="13" x14ac:dyDescent="0.15">
      <c r="A51" s="1" t="s">
        <v>60</v>
      </c>
      <c r="B51" s="1">
        <v>40</v>
      </c>
      <c r="C51" s="1">
        <v>0.2</v>
      </c>
      <c r="D51" s="36">
        <f>D46*C51/B51</f>
        <v>0.2</v>
      </c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 spans="1:26" ht="13" x14ac:dyDescent="0.15"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 spans="1:26" ht="13" x14ac:dyDescent="0.15"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 spans="1:26" ht="13" x14ac:dyDescent="0.15"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 spans="1:26" ht="13" x14ac:dyDescent="0.15"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 spans="1:26" ht="13" x14ac:dyDescent="0.15"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 spans="1:26" ht="13" x14ac:dyDescent="0.1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 spans="1:26" ht="13" x14ac:dyDescent="0.15">
      <c r="A58" s="90"/>
      <c r="B58" s="82"/>
      <c r="C58" s="29"/>
      <c r="D58" s="30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 spans="1:26" ht="13" x14ac:dyDescent="0.1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 spans="1:26" ht="13" x14ac:dyDescent="0.15">
      <c r="A60" s="14"/>
      <c r="B60" s="30"/>
      <c r="C60" s="30"/>
      <c r="D60" s="32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 spans="1:26" ht="13" x14ac:dyDescent="0.15">
      <c r="A61" s="14"/>
      <c r="B61" s="30"/>
      <c r="C61" s="30"/>
      <c r="D61" s="32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 spans="1:26" ht="13" x14ac:dyDescent="0.15">
      <c r="A62" s="14"/>
      <c r="B62" s="30"/>
      <c r="C62" s="30"/>
      <c r="D62" s="32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 spans="1:26" ht="13" x14ac:dyDescent="0.15">
      <c r="A63" s="14"/>
      <c r="B63" s="30"/>
      <c r="C63" s="30"/>
      <c r="D63" s="32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 spans="1:26" ht="13" x14ac:dyDescent="0.15">
      <c r="A64" s="14"/>
      <c r="B64" s="14"/>
      <c r="C64" s="14"/>
      <c r="D64" s="32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 spans="1:26" ht="13" x14ac:dyDescent="0.1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r="66" spans="1:26" ht="13" x14ac:dyDescent="0.1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 spans="1:26" ht="13" x14ac:dyDescent="0.15"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 spans="1:26" ht="13" x14ac:dyDescent="0.15"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 spans="1:26" ht="13" x14ac:dyDescent="0.15"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 spans="1:26" ht="13" x14ac:dyDescent="0.15"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 spans="1:26" ht="13" x14ac:dyDescent="0.15"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 spans="1:26" ht="13" x14ac:dyDescent="0.15"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 spans="1:26" ht="13" x14ac:dyDescent="0.1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 spans="1:26" ht="13" x14ac:dyDescent="0.1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 spans="1:26" ht="13" x14ac:dyDescent="0.1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 spans="1:26" ht="13" x14ac:dyDescent="0.1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 spans="1:26" ht="13" x14ac:dyDescent="0.1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 spans="1:26" ht="13" x14ac:dyDescent="0.1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 spans="1:26" ht="13" x14ac:dyDescent="0.1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 spans="1:26" ht="13" x14ac:dyDescent="0.1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  <row r="81" spans="1:26" ht="13" x14ac:dyDescent="0.1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</row>
    <row r="82" spans="1:26" ht="13" x14ac:dyDescent="0.1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</row>
    <row r="83" spans="1:26" ht="13" x14ac:dyDescent="0.1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</row>
    <row r="84" spans="1:26" ht="13" x14ac:dyDescent="0.1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</row>
    <row r="85" spans="1:26" ht="13" x14ac:dyDescent="0.1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</row>
    <row r="86" spans="1:26" ht="13" x14ac:dyDescent="0.1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</row>
    <row r="87" spans="1:26" ht="13" x14ac:dyDescent="0.1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</row>
    <row r="88" spans="1:26" ht="13" x14ac:dyDescent="0.1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</row>
    <row r="89" spans="1:26" ht="13" x14ac:dyDescent="0.1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</row>
    <row r="90" spans="1:26" ht="13" x14ac:dyDescent="0.1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</row>
    <row r="91" spans="1:26" ht="13" x14ac:dyDescent="0.1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</row>
    <row r="92" spans="1:26" ht="13" x14ac:dyDescent="0.1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</row>
    <row r="93" spans="1:26" ht="13" x14ac:dyDescent="0.1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</row>
    <row r="94" spans="1:26" ht="13" x14ac:dyDescent="0.1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</row>
    <row r="95" spans="1:26" ht="13" x14ac:dyDescent="0.1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</row>
    <row r="96" spans="1:26" ht="13" x14ac:dyDescent="0.1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</row>
    <row r="97" spans="1:26" ht="13" x14ac:dyDescent="0.1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</row>
    <row r="98" spans="1:26" ht="13" x14ac:dyDescent="0.1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</row>
    <row r="99" spans="1:26" ht="13" x14ac:dyDescent="0.1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</row>
    <row r="100" spans="1:26" ht="13" x14ac:dyDescent="0.1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</row>
    <row r="101" spans="1:26" ht="13" x14ac:dyDescent="0.1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</row>
    <row r="102" spans="1:26" ht="13" x14ac:dyDescent="0.1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</row>
    <row r="103" spans="1:26" ht="13" x14ac:dyDescent="0.1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</row>
    <row r="104" spans="1:26" ht="13" x14ac:dyDescent="0.1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</row>
    <row r="105" spans="1:26" ht="13" x14ac:dyDescent="0.1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</row>
    <row r="106" spans="1:26" ht="13" x14ac:dyDescent="0.1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</row>
    <row r="107" spans="1:26" ht="13" x14ac:dyDescent="0.1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</row>
    <row r="108" spans="1:26" ht="13" x14ac:dyDescent="0.1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</row>
    <row r="109" spans="1:26" ht="13" x14ac:dyDescent="0.1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</row>
    <row r="110" spans="1:26" ht="13" x14ac:dyDescent="0.1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</row>
    <row r="111" spans="1:26" ht="13" x14ac:dyDescent="0.1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</row>
    <row r="112" spans="1:26" ht="13" x14ac:dyDescent="0.1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</row>
    <row r="113" spans="1:26" ht="13" x14ac:dyDescent="0.1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</row>
    <row r="114" spans="1:26" ht="13" x14ac:dyDescent="0.1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</row>
    <row r="115" spans="1:26" ht="13" x14ac:dyDescent="0.1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</row>
    <row r="116" spans="1:26" ht="13" x14ac:dyDescent="0.1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</row>
    <row r="117" spans="1:26" ht="13" x14ac:dyDescent="0.1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</row>
    <row r="118" spans="1:26" ht="13" x14ac:dyDescent="0.1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</row>
    <row r="119" spans="1:26" ht="13" x14ac:dyDescent="0.1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</row>
    <row r="120" spans="1:26" ht="13" x14ac:dyDescent="0.1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</row>
    <row r="121" spans="1:26" ht="13" x14ac:dyDescent="0.1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</row>
    <row r="122" spans="1:26" ht="13" x14ac:dyDescent="0.1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</row>
    <row r="123" spans="1:26" ht="13" x14ac:dyDescent="0.1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</row>
    <row r="124" spans="1:26" ht="13" x14ac:dyDescent="0.1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</row>
    <row r="125" spans="1:26" ht="13" x14ac:dyDescent="0.1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</row>
    <row r="126" spans="1:26" ht="13" x14ac:dyDescent="0.1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</row>
    <row r="127" spans="1:26" ht="13" x14ac:dyDescent="0.1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</row>
    <row r="128" spans="1:26" ht="13" x14ac:dyDescent="0.1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</row>
    <row r="129" spans="1:26" ht="13" x14ac:dyDescent="0.1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</row>
    <row r="130" spans="1:26" ht="13" x14ac:dyDescent="0.1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</row>
    <row r="131" spans="1:26" ht="13" x14ac:dyDescent="0.1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</row>
    <row r="132" spans="1:26" ht="13" x14ac:dyDescent="0.1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</row>
    <row r="133" spans="1:26" ht="13" x14ac:dyDescent="0.1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</row>
    <row r="134" spans="1:26" ht="13" x14ac:dyDescent="0.1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</row>
    <row r="135" spans="1:26" ht="13" x14ac:dyDescent="0.1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</row>
    <row r="136" spans="1:26" ht="13" x14ac:dyDescent="0.1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</row>
    <row r="137" spans="1:26" ht="13" x14ac:dyDescent="0.1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</row>
    <row r="138" spans="1:26" ht="13" x14ac:dyDescent="0.1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</row>
    <row r="139" spans="1:26" ht="13" x14ac:dyDescent="0.1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</row>
    <row r="140" spans="1:26" ht="13" x14ac:dyDescent="0.1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</row>
    <row r="141" spans="1:26" ht="13" x14ac:dyDescent="0.1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</row>
    <row r="142" spans="1:26" ht="13" x14ac:dyDescent="0.1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</row>
    <row r="143" spans="1:26" ht="13" x14ac:dyDescent="0.1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</row>
    <row r="144" spans="1:26" ht="13" x14ac:dyDescent="0.1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</row>
    <row r="145" spans="1:26" ht="13" x14ac:dyDescent="0.1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</row>
    <row r="146" spans="1:26" ht="13" x14ac:dyDescent="0.1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</row>
    <row r="147" spans="1:26" ht="13" x14ac:dyDescent="0.1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</row>
    <row r="148" spans="1:26" ht="13" x14ac:dyDescent="0.1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</row>
    <row r="149" spans="1:26" ht="13" x14ac:dyDescent="0.1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</row>
    <row r="150" spans="1:26" ht="13" x14ac:dyDescent="0.1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</row>
    <row r="151" spans="1:26" ht="13" x14ac:dyDescent="0.1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</row>
    <row r="152" spans="1:26" ht="13" x14ac:dyDescent="0.1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</row>
    <row r="153" spans="1:26" ht="13" x14ac:dyDescent="0.1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</row>
    <row r="154" spans="1:26" ht="13" x14ac:dyDescent="0.1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</row>
    <row r="155" spans="1:26" ht="13" x14ac:dyDescent="0.1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</row>
    <row r="156" spans="1:26" ht="13" x14ac:dyDescent="0.1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</row>
    <row r="157" spans="1:26" ht="13" x14ac:dyDescent="0.1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</row>
    <row r="158" spans="1:26" ht="13" x14ac:dyDescent="0.1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</row>
    <row r="159" spans="1:26" ht="13" x14ac:dyDescent="0.1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</row>
    <row r="160" spans="1:26" ht="13" x14ac:dyDescent="0.1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</row>
    <row r="161" spans="1:26" ht="13" x14ac:dyDescent="0.1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</row>
    <row r="162" spans="1:26" ht="13" x14ac:dyDescent="0.1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</row>
    <row r="163" spans="1:26" ht="13" x14ac:dyDescent="0.1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</row>
    <row r="164" spans="1:26" ht="13" x14ac:dyDescent="0.1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</row>
    <row r="165" spans="1:26" ht="13" x14ac:dyDescent="0.1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</row>
    <row r="166" spans="1:26" ht="13" x14ac:dyDescent="0.1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</row>
    <row r="167" spans="1:26" ht="13" x14ac:dyDescent="0.1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</row>
    <row r="168" spans="1:26" ht="13" x14ac:dyDescent="0.1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</row>
    <row r="169" spans="1:26" ht="13" x14ac:dyDescent="0.1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</row>
    <row r="170" spans="1:26" ht="13" x14ac:dyDescent="0.1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</row>
    <row r="171" spans="1:26" ht="13" x14ac:dyDescent="0.1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</row>
    <row r="172" spans="1:26" ht="13" x14ac:dyDescent="0.1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</row>
    <row r="173" spans="1:26" ht="13" x14ac:dyDescent="0.1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</row>
    <row r="174" spans="1:26" ht="13" x14ac:dyDescent="0.1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</row>
    <row r="175" spans="1:26" ht="13" x14ac:dyDescent="0.1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</row>
    <row r="176" spans="1:26" ht="13" x14ac:dyDescent="0.1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</row>
    <row r="177" spans="1:26" ht="13" x14ac:dyDescent="0.1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</row>
    <row r="178" spans="1:26" ht="13" x14ac:dyDescent="0.1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</row>
    <row r="179" spans="1:26" ht="13" x14ac:dyDescent="0.1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</row>
    <row r="180" spans="1:26" ht="13" x14ac:dyDescent="0.1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</row>
    <row r="181" spans="1:26" ht="13" x14ac:dyDescent="0.1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</row>
    <row r="182" spans="1:26" ht="13" x14ac:dyDescent="0.1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</row>
    <row r="183" spans="1:26" ht="13" x14ac:dyDescent="0.1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</row>
    <row r="184" spans="1:26" ht="13" x14ac:dyDescent="0.1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</row>
    <row r="185" spans="1:26" ht="13" x14ac:dyDescent="0.1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</row>
    <row r="186" spans="1:26" ht="13" x14ac:dyDescent="0.1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</row>
    <row r="187" spans="1:26" ht="13" x14ac:dyDescent="0.1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</row>
    <row r="188" spans="1:26" ht="13" x14ac:dyDescent="0.1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</row>
    <row r="189" spans="1:26" ht="13" x14ac:dyDescent="0.1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</row>
    <row r="190" spans="1:26" ht="13" x14ac:dyDescent="0.1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</row>
    <row r="191" spans="1:26" ht="13" x14ac:dyDescent="0.1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</row>
    <row r="192" spans="1:26" ht="13" x14ac:dyDescent="0.1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</row>
    <row r="193" spans="1:26" ht="13" x14ac:dyDescent="0.1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</row>
    <row r="194" spans="1:26" ht="13" x14ac:dyDescent="0.1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</row>
    <row r="195" spans="1:26" ht="13" x14ac:dyDescent="0.1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</row>
    <row r="196" spans="1:26" ht="13" x14ac:dyDescent="0.1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</row>
    <row r="197" spans="1:26" ht="13" x14ac:dyDescent="0.1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</row>
    <row r="198" spans="1:26" ht="13" x14ac:dyDescent="0.1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</row>
    <row r="199" spans="1:26" ht="13" x14ac:dyDescent="0.1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</row>
    <row r="200" spans="1:26" ht="13" x14ac:dyDescent="0.1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</row>
    <row r="201" spans="1:26" ht="13" x14ac:dyDescent="0.15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</row>
    <row r="202" spans="1:26" ht="13" x14ac:dyDescent="0.15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</row>
    <row r="203" spans="1:26" ht="13" x14ac:dyDescent="0.15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</row>
    <row r="204" spans="1:26" ht="13" x14ac:dyDescent="0.15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</row>
    <row r="205" spans="1:26" ht="13" x14ac:dyDescent="0.15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</row>
    <row r="206" spans="1:26" ht="13" x14ac:dyDescent="0.15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</row>
    <row r="207" spans="1:26" ht="13" x14ac:dyDescent="0.15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</row>
    <row r="208" spans="1:26" ht="13" x14ac:dyDescent="0.15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</row>
    <row r="209" spans="1:26" ht="13" x14ac:dyDescent="0.15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</row>
    <row r="210" spans="1:26" ht="13" x14ac:dyDescent="0.15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</row>
    <row r="211" spans="1:26" ht="13" x14ac:dyDescent="0.15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</row>
    <row r="212" spans="1:26" ht="13" x14ac:dyDescent="0.15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</row>
    <row r="213" spans="1:26" ht="13" x14ac:dyDescent="0.15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</row>
    <row r="214" spans="1:26" ht="13" x14ac:dyDescent="0.15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</row>
    <row r="215" spans="1:26" ht="13" x14ac:dyDescent="0.15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</row>
    <row r="216" spans="1:26" ht="13" x14ac:dyDescent="0.15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</row>
    <row r="217" spans="1:26" ht="13" x14ac:dyDescent="0.15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</row>
    <row r="218" spans="1:26" ht="13" x14ac:dyDescent="0.15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</row>
    <row r="219" spans="1:26" ht="13" x14ac:dyDescent="0.15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</row>
    <row r="220" spans="1:26" ht="13" x14ac:dyDescent="0.15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</row>
    <row r="221" spans="1:26" ht="13" x14ac:dyDescent="0.15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</row>
    <row r="222" spans="1:26" ht="13" x14ac:dyDescent="0.15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</row>
    <row r="223" spans="1:26" ht="13" x14ac:dyDescent="0.15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</row>
    <row r="224" spans="1:26" ht="13" x14ac:dyDescent="0.15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</row>
    <row r="225" spans="1:26" ht="13" x14ac:dyDescent="0.15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</row>
    <row r="226" spans="1:26" ht="13" x14ac:dyDescent="0.15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</row>
    <row r="227" spans="1:26" ht="13" x14ac:dyDescent="0.15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</row>
    <row r="228" spans="1:26" ht="13" x14ac:dyDescent="0.15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</row>
    <row r="229" spans="1:26" ht="13" x14ac:dyDescent="0.15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</row>
    <row r="230" spans="1:26" ht="13" x14ac:dyDescent="0.15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</row>
    <row r="231" spans="1:26" ht="13" x14ac:dyDescent="0.15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</row>
    <row r="232" spans="1:26" ht="13" x14ac:dyDescent="0.15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</row>
    <row r="233" spans="1:26" ht="13" x14ac:dyDescent="0.15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</row>
    <row r="234" spans="1:26" ht="13" x14ac:dyDescent="0.15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</row>
    <row r="235" spans="1:26" ht="13" x14ac:dyDescent="0.15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</row>
    <row r="236" spans="1:26" ht="13" x14ac:dyDescent="0.15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</row>
    <row r="237" spans="1:26" ht="13" x14ac:dyDescent="0.15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</row>
    <row r="238" spans="1:26" ht="13" x14ac:dyDescent="0.15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</row>
    <row r="239" spans="1:26" ht="13" x14ac:dyDescent="0.15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</row>
    <row r="240" spans="1:26" ht="13" x14ac:dyDescent="0.15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</row>
    <row r="241" spans="1:26" ht="13" x14ac:dyDescent="0.15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</row>
    <row r="242" spans="1:26" ht="13" x14ac:dyDescent="0.15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</row>
    <row r="243" spans="1:26" ht="13" x14ac:dyDescent="0.15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</row>
    <row r="244" spans="1:26" ht="13" x14ac:dyDescent="0.15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</row>
    <row r="245" spans="1:26" ht="13" x14ac:dyDescent="0.15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</row>
    <row r="246" spans="1:26" ht="13" x14ac:dyDescent="0.15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</row>
    <row r="247" spans="1:26" ht="13" x14ac:dyDescent="0.15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</row>
    <row r="248" spans="1:26" ht="13" x14ac:dyDescent="0.15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</row>
    <row r="249" spans="1:26" ht="13" x14ac:dyDescent="0.15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</row>
    <row r="250" spans="1:26" ht="13" x14ac:dyDescent="0.15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</row>
    <row r="251" spans="1:26" ht="13" x14ac:dyDescent="0.15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</row>
    <row r="252" spans="1:26" ht="13" x14ac:dyDescent="0.15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</row>
    <row r="253" spans="1:26" ht="13" x14ac:dyDescent="0.15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</row>
    <row r="254" spans="1:26" ht="13" x14ac:dyDescent="0.15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</row>
    <row r="255" spans="1:26" ht="13" x14ac:dyDescent="0.15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</row>
    <row r="256" spans="1:26" ht="13" x14ac:dyDescent="0.15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</row>
    <row r="257" spans="1:26" ht="13" x14ac:dyDescent="0.15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</row>
    <row r="258" spans="1:26" ht="13" x14ac:dyDescent="0.15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</row>
    <row r="259" spans="1:26" ht="13" x14ac:dyDescent="0.15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</row>
    <row r="260" spans="1:26" ht="13" x14ac:dyDescent="0.15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</row>
    <row r="261" spans="1:26" ht="13" x14ac:dyDescent="0.15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</row>
    <row r="262" spans="1:26" ht="13" x14ac:dyDescent="0.15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</row>
    <row r="263" spans="1:26" ht="13" x14ac:dyDescent="0.15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</row>
    <row r="264" spans="1:26" ht="13" x14ac:dyDescent="0.15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</row>
    <row r="265" spans="1:26" ht="13" x14ac:dyDescent="0.15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</row>
    <row r="266" spans="1:26" ht="13" x14ac:dyDescent="0.15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</row>
    <row r="267" spans="1:26" ht="13" x14ac:dyDescent="0.15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</row>
    <row r="268" spans="1:26" ht="13" x14ac:dyDescent="0.15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</row>
    <row r="269" spans="1:26" ht="13" x14ac:dyDescent="0.15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</row>
    <row r="270" spans="1:26" ht="13" x14ac:dyDescent="0.15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</row>
    <row r="271" spans="1:26" ht="13" x14ac:dyDescent="0.15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</row>
    <row r="272" spans="1:26" ht="13" x14ac:dyDescent="0.15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</row>
    <row r="273" spans="1:26" ht="13" x14ac:dyDescent="0.15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</row>
    <row r="274" spans="1:26" ht="13" x14ac:dyDescent="0.15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</row>
    <row r="275" spans="1:26" ht="13" x14ac:dyDescent="0.15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</row>
    <row r="276" spans="1:26" ht="13" x14ac:dyDescent="0.15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</row>
    <row r="277" spans="1:26" ht="13" x14ac:dyDescent="0.15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</row>
    <row r="278" spans="1:26" ht="13" x14ac:dyDescent="0.15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</row>
    <row r="279" spans="1:26" ht="13" x14ac:dyDescent="0.15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</row>
    <row r="280" spans="1:26" ht="13" x14ac:dyDescent="0.15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</row>
    <row r="281" spans="1:26" ht="13" x14ac:dyDescent="0.15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</row>
    <row r="282" spans="1:26" ht="13" x14ac:dyDescent="0.15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</row>
    <row r="283" spans="1:26" ht="13" x14ac:dyDescent="0.15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</row>
    <row r="284" spans="1:26" ht="13" x14ac:dyDescent="0.15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</row>
    <row r="285" spans="1:26" ht="13" x14ac:dyDescent="0.15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</row>
    <row r="286" spans="1:26" ht="13" x14ac:dyDescent="0.15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</row>
    <row r="287" spans="1:26" ht="13" x14ac:dyDescent="0.15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</row>
    <row r="288" spans="1:26" ht="13" x14ac:dyDescent="0.15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</row>
    <row r="289" spans="1:26" ht="13" x14ac:dyDescent="0.15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</row>
    <row r="290" spans="1:26" ht="13" x14ac:dyDescent="0.15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</row>
    <row r="291" spans="1:26" ht="13" x14ac:dyDescent="0.15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</row>
    <row r="292" spans="1:26" ht="13" x14ac:dyDescent="0.15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</row>
    <row r="293" spans="1:26" ht="13" x14ac:dyDescent="0.15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</row>
    <row r="294" spans="1:26" ht="13" x14ac:dyDescent="0.15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</row>
    <row r="295" spans="1:26" ht="13" x14ac:dyDescent="0.15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</row>
    <row r="296" spans="1:26" ht="13" x14ac:dyDescent="0.15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</row>
    <row r="297" spans="1:26" ht="13" x14ac:dyDescent="0.15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</row>
    <row r="298" spans="1:26" ht="13" x14ac:dyDescent="0.15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</row>
    <row r="299" spans="1:26" ht="13" x14ac:dyDescent="0.15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</row>
    <row r="300" spans="1:26" ht="13" x14ac:dyDescent="0.15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</row>
    <row r="301" spans="1:26" ht="13" x14ac:dyDescent="0.15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</row>
    <row r="302" spans="1:26" ht="13" x14ac:dyDescent="0.15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</row>
    <row r="303" spans="1:26" ht="13" x14ac:dyDescent="0.15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</row>
    <row r="304" spans="1:26" ht="13" x14ac:dyDescent="0.15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</row>
    <row r="305" spans="1:26" ht="13" x14ac:dyDescent="0.15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</row>
    <row r="306" spans="1:26" ht="13" x14ac:dyDescent="0.15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</row>
    <row r="307" spans="1:26" ht="13" x14ac:dyDescent="0.15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</row>
    <row r="308" spans="1:26" ht="13" x14ac:dyDescent="0.15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</row>
    <row r="309" spans="1:26" ht="13" x14ac:dyDescent="0.15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</row>
    <row r="310" spans="1:26" ht="13" x14ac:dyDescent="0.15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</row>
    <row r="311" spans="1:26" ht="13" x14ac:dyDescent="0.15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</row>
    <row r="312" spans="1:26" ht="13" x14ac:dyDescent="0.15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</row>
    <row r="313" spans="1:26" ht="13" x14ac:dyDescent="0.15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</row>
    <row r="314" spans="1:26" ht="13" x14ac:dyDescent="0.15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</row>
    <row r="315" spans="1:26" ht="13" x14ac:dyDescent="0.15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</row>
    <row r="316" spans="1:26" ht="13" x14ac:dyDescent="0.15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</row>
    <row r="317" spans="1:26" ht="13" x14ac:dyDescent="0.15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</row>
    <row r="318" spans="1:26" ht="13" x14ac:dyDescent="0.15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</row>
    <row r="319" spans="1:26" ht="13" x14ac:dyDescent="0.15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</row>
    <row r="320" spans="1:26" ht="13" x14ac:dyDescent="0.15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</row>
    <row r="321" spans="1:26" ht="13" x14ac:dyDescent="0.15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</row>
    <row r="322" spans="1:26" ht="13" x14ac:dyDescent="0.15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</row>
    <row r="323" spans="1:26" ht="13" x14ac:dyDescent="0.15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</row>
    <row r="324" spans="1:26" ht="13" x14ac:dyDescent="0.15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</row>
    <row r="325" spans="1:26" ht="13" x14ac:dyDescent="0.15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</row>
    <row r="326" spans="1:26" ht="13" x14ac:dyDescent="0.15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</row>
    <row r="327" spans="1:26" ht="13" x14ac:dyDescent="0.15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</row>
    <row r="328" spans="1:26" ht="13" x14ac:dyDescent="0.15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</row>
    <row r="329" spans="1:26" ht="13" x14ac:dyDescent="0.15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</row>
    <row r="330" spans="1:26" ht="13" x14ac:dyDescent="0.15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</row>
    <row r="331" spans="1:26" ht="13" x14ac:dyDescent="0.15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</row>
    <row r="332" spans="1:26" ht="13" x14ac:dyDescent="0.15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</row>
    <row r="333" spans="1:26" ht="13" x14ac:dyDescent="0.15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</row>
    <row r="334" spans="1:26" ht="13" x14ac:dyDescent="0.15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</row>
    <row r="335" spans="1:26" ht="13" x14ac:dyDescent="0.15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</row>
    <row r="336" spans="1:26" ht="13" x14ac:dyDescent="0.15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</row>
    <row r="337" spans="1:26" ht="13" x14ac:dyDescent="0.15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</row>
    <row r="338" spans="1:26" ht="13" x14ac:dyDescent="0.15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</row>
    <row r="339" spans="1:26" ht="13" x14ac:dyDescent="0.15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</row>
    <row r="340" spans="1:26" ht="13" x14ac:dyDescent="0.15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</row>
    <row r="341" spans="1:26" ht="13" x14ac:dyDescent="0.15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</row>
    <row r="342" spans="1:26" ht="13" x14ac:dyDescent="0.15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</row>
    <row r="343" spans="1:26" ht="13" x14ac:dyDescent="0.15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</row>
    <row r="344" spans="1:26" ht="13" x14ac:dyDescent="0.15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</row>
    <row r="345" spans="1:26" ht="13" x14ac:dyDescent="0.15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</row>
    <row r="346" spans="1:26" ht="13" x14ac:dyDescent="0.15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</row>
    <row r="347" spans="1:26" ht="13" x14ac:dyDescent="0.15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</row>
    <row r="348" spans="1:26" ht="13" x14ac:dyDescent="0.15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</row>
    <row r="349" spans="1:26" ht="13" x14ac:dyDescent="0.15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</row>
    <row r="350" spans="1:26" ht="13" x14ac:dyDescent="0.15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</row>
    <row r="351" spans="1:26" ht="13" x14ac:dyDescent="0.15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</row>
    <row r="352" spans="1:26" ht="13" x14ac:dyDescent="0.15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</row>
    <row r="353" spans="1:26" ht="13" x14ac:dyDescent="0.15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</row>
    <row r="354" spans="1:26" ht="13" x14ac:dyDescent="0.15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</row>
    <row r="355" spans="1:26" ht="13" x14ac:dyDescent="0.15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</row>
    <row r="356" spans="1:26" ht="13" x14ac:dyDescent="0.15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</row>
    <row r="357" spans="1:26" ht="13" x14ac:dyDescent="0.15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</row>
    <row r="358" spans="1:26" ht="13" x14ac:dyDescent="0.15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</row>
    <row r="359" spans="1:26" ht="13" x14ac:dyDescent="0.15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</row>
    <row r="360" spans="1:26" ht="13" x14ac:dyDescent="0.15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</row>
    <row r="361" spans="1:26" ht="13" x14ac:dyDescent="0.15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</row>
    <row r="362" spans="1:26" ht="13" x14ac:dyDescent="0.15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</row>
    <row r="363" spans="1:26" ht="13" x14ac:dyDescent="0.15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</row>
    <row r="364" spans="1:26" ht="13" x14ac:dyDescent="0.15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</row>
    <row r="365" spans="1:26" ht="13" x14ac:dyDescent="0.15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</row>
    <row r="366" spans="1:26" ht="13" x14ac:dyDescent="0.15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</row>
    <row r="367" spans="1:26" ht="13" x14ac:dyDescent="0.15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</row>
    <row r="368" spans="1:26" ht="13" x14ac:dyDescent="0.15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</row>
    <row r="369" spans="1:26" ht="13" x14ac:dyDescent="0.15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</row>
    <row r="370" spans="1:26" ht="13" x14ac:dyDescent="0.15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</row>
    <row r="371" spans="1:26" ht="13" x14ac:dyDescent="0.15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</row>
    <row r="372" spans="1:26" ht="13" x14ac:dyDescent="0.15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</row>
    <row r="373" spans="1:26" ht="13" x14ac:dyDescent="0.15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</row>
    <row r="374" spans="1:26" ht="13" x14ac:dyDescent="0.15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</row>
    <row r="375" spans="1:26" ht="13" x14ac:dyDescent="0.15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</row>
    <row r="376" spans="1:26" ht="13" x14ac:dyDescent="0.15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</row>
    <row r="377" spans="1:26" ht="13" x14ac:dyDescent="0.15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</row>
    <row r="378" spans="1:26" ht="13" x14ac:dyDescent="0.15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</row>
    <row r="379" spans="1:26" ht="13" x14ac:dyDescent="0.15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</row>
    <row r="380" spans="1:26" ht="13" x14ac:dyDescent="0.15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</row>
    <row r="381" spans="1:26" ht="13" x14ac:dyDescent="0.15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</row>
    <row r="382" spans="1:26" ht="13" x14ac:dyDescent="0.15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</row>
    <row r="383" spans="1:26" ht="13" x14ac:dyDescent="0.15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</row>
    <row r="384" spans="1:26" ht="13" x14ac:dyDescent="0.15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</row>
    <row r="385" spans="1:26" ht="13" x14ac:dyDescent="0.15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</row>
    <row r="386" spans="1:26" ht="13" x14ac:dyDescent="0.15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</row>
    <row r="387" spans="1:26" ht="13" x14ac:dyDescent="0.15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</row>
    <row r="388" spans="1:26" ht="13" x14ac:dyDescent="0.15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</row>
    <row r="389" spans="1:26" ht="13" x14ac:dyDescent="0.15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</row>
    <row r="390" spans="1:26" ht="13" x14ac:dyDescent="0.15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</row>
    <row r="391" spans="1:26" ht="13" x14ac:dyDescent="0.15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</row>
    <row r="392" spans="1:26" ht="13" x14ac:dyDescent="0.15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</row>
    <row r="393" spans="1:26" ht="13" x14ac:dyDescent="0.15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</row>
    <row r="394" spans="1:26" ht="13" x14ac:dyDescent="0.15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</row>
    <row r="395" spans="1:26" ht="13" x14ac:dyDescent="0.15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</row>
    <row r="396" spans="1:26" ht="13" x14ac:dyDescent="0.15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</row>
    <row r="397" spans="1:26" ht="13" x14ac:dyDescent="0.15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</row>
    <row r="398" spans="1:26" ht="13" x14ac:dyDescent="0.15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</row>
    <row r="399" spans="1:26" ht="13" x14ac:dyDescent="0.15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</row>
    <row r="400" spans="1:26" ht="13" x14ac:dyDescent="0.15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</row>
    <row r="401" spans="1:26" ht="13" x14ac:dyDescent="0.15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</row>
    <row r="402" spans="1:26" ht="13" x14ac:dyDescent="0.15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</row>
    <row r="403" spans="1:26" ht="13" x14ac:dyDescent="0.15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</row>
    <row r="404" spans="1:26" ht="13" x14ac:dyDescent="0.15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</row>
    <row r="405" spans="1:26" ht="13" x14ac:dyDescent="0.15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</row>
    <row r="406" spans="1:26" ht="13" x14ac:dyDescent="0.15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</row>
    <row r="407" spans="1:26" ht="13" x14ac:dyDescent="0.15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</row>
    <row r="408" spans="1:26" ht="13" x14ac:dyDescent="0.15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</row>
    <row r="409" spans="1:26" ht="13" x14ac:dyDescent="0.15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</row>
    <row r="410" spans="1:26" ht="13" x14ac:dyDescent="0.15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</row>
    <row r="411" spans="1:26" ht="13" x14ac:dyDescent="0.15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</row>
    <row r="412" spans="1:26" ht="13" x14ac:dyDescent="0.15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</row>
    <row r="413" spans="1:26" ht="13" x14ac:dyDescent="0.15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</row>
    <row r="414" spans="1:26" ht="13" x14ac:dyDescent="0.15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</row>
    <row r="415" spans="1:26" ht="13" x14ac:dyDescent="0.15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</row>
    <row r="416" spans="1:26" ht="13" x14ac:dyDescent="0.15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</row>
    <row r="417" spans="1:26" ht="13" x14ac:dyDescent="0.15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</row>
    <row r="418" spans="1:26" ht="13" x14ac:dyDescent="0.15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</row>
    <row r="419" spans="1:26" ht="13" x14ac:dyDescent="0.15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</row>
    <row r="420" spans="1:26" ht="13" x14ac:dyDescent="0.15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</row>
    <row r="421" spans="1:26" ht="13" x14ac:dyDescent="0.15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</row>
    <row r="422" spans="1:26" ht="13" x14ac:dyDescent="0.15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</row>
    <row r="423" spans="1:26" ht="13" x14ac:dyDescent="0.15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</row>
    <row r="424" spans="1:26" ht="13" x14ac:dyDescent="0.15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</row>
    <row r="425" spans="1:26" ht="13" x14ac:dyDescent="0.15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</row>
    <row r="426" spans="1:26" ht="13" x14ac:dyDescent="0.15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</row>
    <row r="427" spans="1:26" ht="13" x14ac:dyDescent="0.15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</row>
    <row r="428" spans="1:26" ht="13" x14ac:dyDescent="0.15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</row>
    <row r="429" spans="1:26" ht="13" x14ac:dyDescent="0.15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</row>
    <row r="430" spans="1:26" ht="13" x14ac:dyDescent="0.15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</row>
    <row r="431" spans="1:26" ht="13" x14ac:dyDescent="0.15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</row>
    <row r="432" spans="1:26" ht="13" x14ac:dyDescent="0.15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</row>
    <row r="433" spans="1:26" ht="13" x14ac:dyDescent="0.15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</row>
    <row r="434" spans="1:26" ht="13" x14ac:dyDescent="0.15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</row>
    <row r="435" spans="1:26" ht="13" x14ac:dyDescent="0.15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</row>
    <row r="436" spans="1:26" ht="13" x14ac:dyDescent="0.15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</row>
    <row r="437" spans="1:26" ht="13" x14ac:dyDescent="0.15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</row>
    <row r="438" spans="1:26" ht="13" x14ac:dyDescent="0.15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</row>
    <row r="439" spans="1:26" ht="13" x14ac:dyDescent="0.15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</row>
    <row r="440" spans="1:26" ht="13" x14ac:dyDescent="0.15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</row>
    <row r="441" spans="1:26" ht="13" x14ac:dyDescent="0.15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</row>
    <row r="442" spans="1:26" ht="13" x14ac:dyDescent="0.15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</row>
    <row r="443" spans="1:26" ht="13" x14ac:dyDescent="0.15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</row>
    <row r="444" spans="1:26" ht="13" x14ac:dyDescent="0.15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</row>
    <row r="445" spans="1:26" ht="13" x14ac:dyDescent="0.15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</row>
    <row r="446" spans="1:26" ht="13" x14ac:dyDescent="0.15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</row>
    <row r="447" spans="1:26" ht="13" x14ac:dyDescent="0.15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</row>
    <row r="448" spans="1:26" ht="13" x14ac:dyDescent="0.15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</row>
    <row r="449" spans="1:26" ht="13" x14ac:dyDescent="0.15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</row>
    <row r="450" spans="1:26" ht="13" x14ac:dyDescent="0.15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</row>
    <row r="451" spans="1:26" ht="13" x14ac:dyDescent="0.15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</row>
    <row r="452" spans="1:26" ht="13" x14ac:dyDescent="0.15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</row>
    <row r="453" spans="1:26" ht="13" x14ac:dyDescent="0.15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</row>
    <row r="454" spans="1:26" ht="13" x14ac:dyDescent="0.15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</row>
    <row r="455" spans="1:26" ht="13" x14ac:dyDescent="0.15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</row>
    <row r="456" spans="1:26" ht="13" x14ac:dyDescent="0.15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</row>
    <row r="457" spans="1:26" ht="13" x14ac:dyDescent="0.15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</row>
    <row r="458" spans="1:26" ht="13" x14ac:dyDescent="0.15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</row>
    <row r="459" spans="1:26" ht="13" x14ac:dyDescent="0.15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</row>
    <row r="460" spans="1:26" ht="13" x14ac:dyDescent="0.15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</row>
    <row r="461" spans="1:26" ht="13" x14ac:dyDescent="0.15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</row>
    <row r="462" spans="1:26" ht="13" x14ac:dyDescent="0.15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</row>
    <row r="463" spans="1:26" ht="13" x14ac:dyDescent="0.15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</row>
    <row r="464" spans="1:26" ht="13" x14ac:dyDescent="0.15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</row>
    <row r="465" spans="1:26" ht="13" x14ac:dyDescent="0.15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</row>
    <row r="466" spans="1:26" ht="13" x14ac:dyDescent="0.15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</row>
    <row r="467" spans="1:26" ht="13" x14ac:dyDescent="0.15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</row>
    <row r="468" spans="1:26" ht="13" x14ac:dyDescent="0.15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</row>
    <row r="469" spans="1:26" ht="13" x14ac:dyDescent="0.15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</row>
    <row r="470" spans="1:26" ht="13" x14ac:dyDescent="0.15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</row>
    <row r="471" spans="1:26" ht="13" x14ac:dyDescent="0.15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</row>
    <row r="472" spans="1:26" ht="13" x14ac:dyDescent="0.15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</row>
    <row r="473" spans="1:26" ht="13" x14ac:dyDescent="0.15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</row>
    <row r="474" spans="1:26" ht="13" x14ac:dyDescent="0.15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</row>
    <row r="475" spans="1:26" ht="13" x14ac:dyDescent="0.15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</row>
    <row r="476" spans="1:26" ht="13" x14ac:dyDescent="0.15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</row>
    <row r="477" spans="1:26" ht="13" x14ac:dyDescent="0.15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</row>
    <row r="478" spans="1:26" ht="13" x14ac:dyDescent="0.15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</row>
    <row r="479" spans="1:26" ht="13" x14ac:dyDescent="0.15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</row>
    <row r="480" spans="1:26" ht="13" x14ac:dyDescent="0.15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</row>
    <row r="481" spans="1:26" ht="13" x14ac:dyDescent="0.15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</row>
    <row r="482" spans="1:26" ht="13" x14ac:dyDescent="0.15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</row>
    <row r="483" spans="1:26" ht="13" x14ac:dyDescent="0.15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</row>
    <row r="484" spans="1:26" ht="13" x14ac:dyDescent="0.15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</row>
    <row r="485" spans="1:26" ht="13" x14ac:dyDescent="0.15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</row>
    <row r="486" spans="1:26" ht="13" x14ac:dyDescent="0.15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</row>
    <row r="487" spans="1:26" ht="13" x14ac:dyDescent="0.15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</row>
    <row r="488" spans="1:26" ht="13" x14ac:dyDescent="0.15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</row>
    <row r="489" spans="1:26" ht="13" x14ac:dyDescent="0.15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</row>
    <row r="490" spans="1:26" ht="13" x14ac:dyDescent="0.15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</row>
    <row r="491" spans="1:26" ht="13" x14ac:dyDescent="0.15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</row>
    <row r="492" spans="1:26" ht="13" x14ac:dyDescent="0.15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</row>
    <row r="493" spans="1:26" ht="13" x14ac:dyDescent="0.15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</row>
    <row r="494" spans="1:26" ht="13" x14ac:dyDescent="0.15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</row>
    <row r="495" spans="1:26" ht="13" x14ac:dyDescent="0.15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</row>
    <row r="496" spans="1:26" ht="13" x14ac:dyDescent="0.15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</row>
    <row r="497" spans="1:26" ht="13" x14ac:dyDescent="0.15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</row>
    <row r="498" spans="1:26" ht="13" x14ac:dyDescent="0.15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</row>
    <row r="499" spans="1:26" ht="13" x14ac:dyDescent="0.15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</row>
    <row r="500" spans="1:26" ht="13" x14ac:dyDescent="0.15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</row>
    <row r="501" spans="1:26" ht="13" x14ac:dyDescent="0.15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</row>
    <row r="502" spans="1:26" ht="13" x14ac:dyDescent="0.15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</row>
    <row r="503" spans="1:26" ht="13" x14ac:dyDescent="0.15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</row>
    <row r="504" spans="1:26" ht="13" x14ac:dyDescent="0.15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</row>
    <row r="505" spans="1:26" ht="13" x14ac:dyDescent="0.15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</row>
    <row r="506" spans="1:26" ht="13" x14ac:dyDescent="0.15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</row>
    <row r="507" spans="1:26" ht="13" x14ac:dyDescent="0.15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</row>
    <row r="508" spans="1:26" ht="13" x14ac:dyDescent="0.15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</row>
    <row r="509" spans="1:26" ht="13" x14ac:dyDescent="0.15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</row>
    <row r="510" spans="1:26" ht="13" x14ac:dyDescent="0.15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</row>
    <row r="511" spans="1:26" ht="13" x14ac:dyDescent="0.15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</row>
    <row r="512" spans="1:26" ht="13" x14ac:dyDescent="0.15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</row>
    <row r="513" spans="1:26" ht="13" x14ac:dyDescent="0.15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</row>
    <row r="514" spans="1:26" ht="13" x14ac:dyDescent="0.15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</row>
    <row r="515" spans="1:26" ht="13" x14ac:dyDescent="0.15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</row>
    <row r="516" spans="1:26" ht="13" x14ac:dyDescent="0.15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</row>
    <row r="517" spans="1:26" ht="13" x14ac:dyDescent="0.15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</row>
    <row r="518" spans="1:26" ht="13" x14ac:dyDescent="0.15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</row>
    <row r="519" spans="1:26" ht="13" x14ac:dyDescent="0.15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</row>
    <row r="520" spans="1:26" ht="13" x14ac:dyDescent="0.15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</row>
    <row r="521" spans="1:26" ht="13" x14ac:dyDescent="0.15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</row>
    <row r="522" spans="1:26" ht="13" x14ac:dyDescent="0.15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</row>
    <row r="523" spans="1:26" ht="13" x14ac:dyDescent="0.15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</row>
    <row r="524" spans="1:26" ht="13" x14ac:dyDescent="0.15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</row>
    <row r="525" spans="1:26" ht="13" x14ac:dyDescent="0.15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</row>
    <row r="526" spans="1:26" ht="13" x14ac:dyDescent="0.15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</row>
    <row r="527" spans="1:26" ht="13" x14ac:dyDescent="0.15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</row>
    <row r="528" spans="1:26" ht="13" x14ac:dyDescent="0.15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</row>
    <row r="529" spans="1:26" ht="13" x14ac:dyDescent="0.15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</row>
    <row r="530" spans="1:26" ht="13" x14ac:dyDescent="0.15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</row>
    <row r="531" spans="1:26" ht="13" x14ac:dyDescent="0.15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</row>
    <row r="532" spans="1:26" ht="13" x14ac:dyDescent="0.15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</row>
    <row r="533" spans="1:26" ht="13" x14ac:dyDescent="0.15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</row>
    <row r="534" spans="1:26" ht="13" x14ac:dyDescent="0.15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</row>
    <row r="535" spans="1:26" ht="13" x14ac:dyDescent="0.15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</row>
    <row r="536" spans="1:26" ht="13" x14ac:dyDescent="0.15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</row>
    <row r="537" spans="1:26" ht="13" x14ac:dyDescent="0.15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</row>
    <row r="538" spans="1:26" ht="13" x14ac:dyDescent="0.15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</row>
    <row r="539" spans="1:26" ht="13" x14ac:dyDescent="0.15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</row>
    <row r="540" spans="1:26" ht="13" x14ac:dyDescent="0.15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</row>
    <row r="541" spans="1:26" ht="13" x14ac:dyDescent="0.15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</row>
    <row r="542" spans="1:26" ht="13" x14ac:dyDescent="0.15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</row>
    <row r="543" spans="1:26" ht="13" x14ac:dyDescent="0.15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</row>
    <row r="544" spans="1:26" ht="13" x14ac:dyDescent="0.15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</row>
    <row r="545" spans="1:26" ht="13" x14ac:dyDescent="0.15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</row>
    <row r="546" spans="1:26" ht="13" x14ac:dyDescent="0.15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</row>
    <row r="547" spans="1:26" ht="13" x14ac:dyDescent="0.15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</row>
    <row r="548" spans="1:26" ht="13" x14ac:dyDescent="0.15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</row>
    <row r="549" spans="1:26" ht="13" x14ac:dyDescent="0.15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</row>
    <row r="550" spans="1:26" ht="13" x14ac:dyDescent="0.15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</row>
    <row r="551" spans="1:26" ht="13" x14ac:dyDescent="0.15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</row>
    <row r="552" spans="1:26" ht="13" x14ac:dyDescent="0.15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</row>
    <row r="553" spans="1:26" ht="13" x14ac:dyDescent="0.15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</row>
    <row r="554" spans="1:26" ht="13" x14ac:dyDescent="0.15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</row>
    <row r="555" spans="1:26" ht="13" x14ac:dyDescent="0.15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</row>
    <row r="556" spans="1:26" ht="13" x14ac:dyDescent="0.15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</row>
    <row r="557" spans="1:26" ht="13" x14ac:dyDescent="0.15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</row>
    <row r="558" spans="1:26" ht="13" x14ac:dyDescent="0.15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</row>
    <row r="559" spans="1:26" ht="13" x14ac:dyDescent="0.15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</row>
    <row r="560" spans="1:26" ht="13" x14ac:dyDescent="0.15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</row>
    <row r="561" spans="1:26" ht="13" x14ac:dyDescent="0.15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</row>
    <row r="562" spans="1:26" ht="13" x14ac:dyDescent="0.15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</row>
    <row r="563" spans="1:26" ht="13" x14ac:dyDescent="0.15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</row>
    <row r="564" spans="1:26" ht="13" x14ac:dyDescent="0.15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</row>
    <row r="565" spans="1:26" ht="13" x14ac:dyDescent="0.15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</row>
    <row r="566" spans="1:26" ht="13" x14ac:dyDescent="0.15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</row>
    <row r="567" spans="1:26" ht="13" x14ac:dyDescent="0.15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</row>
    <row r="568" spans="1:26" ht="13" x14ac:dyDescent="0.15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</row>
    <row r="569" spans="1:26" ht="13" x14ac:dyDescent="0.15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</row>
    <row r="570" spans="1:26" ht="13" x14ac:dyDescent="0.15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</row>
    <row r="571" spans="1:26" ht="13" x14ac:dyDescent="0.15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</row>
    <row r="572" spans="1:26" ht="13" x14ac:dyDescent="0.15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</row>
    <row r="573" spans="1:26" ht="13" x14ac:dyDescent="0.15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</row>
    <row r="574" spans="1:26" ht="13" x14ac:dyDescent="0.15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</row>
    <row r="575" spans="1:26" ht="13" x14ac:dyDescent="0.15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</row>
    <row r="576" spans="1:26" ht="13" x14ac:dyDescent="0.15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</row>
    <row r="577" spans="1:26" ht="13" x14ac:dyDescent="0.15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</row>
    <row r="578" spans="1:26" ht="13" x14ac:dyDescent="0.15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</row>
    <row r="579" spans="1:26" ht="13" x14ac:dyDescent="0.15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</row>
    <row r="580" spans="1:26" ht="13" x14ac:dyDescent="0.15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</row>
    <row r="581" spans="1:26" ht="13" x14ac:dyDescent="0.15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</row>
    <row r="582" spans="1:26" ht="13" x14ac:dyDescent="0.15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</row>
    <row r="583" spans="1:26" ht="13" x14ac:dyDescent="0.15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</row>
    <row r="584" spans="1:26" ht="13" x14ac:dyDescent="0.15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</row>
    <row r="585" spans="1:26" ht="13" x14ac:dyDescent="0.15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</row>
    <row r="586" spans="1:26" ht="13" x14ac:dyDescent="0.15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</row>
    <row r="587" spans="1:26" ht="13" x14ac:dyDescent="0.15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</row>
    <row r="588" spans="1:26" ht="13" x14ac:dyDescent="0.15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</row>
    <row r="589" spans="1:26" ht="13" x14ac:dyDescent="0.15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</row>
    <row r="590" spans="1:26" ht="13" x14ac:dyDescent="0.15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</row>
    <row r="591" spans="1:26" ht="13" x14ac:dyDescent="0.15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</row>
    <row r="592" spans="1:26" ht="13" x14ac:dyDescent="0.15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</row>
    <row r="593" spans="1:26" ht="13" x14ac:dyDescent="0.15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</row>
    <row r="594" spans="1:26" ht="13" x14ac:dyDescent="0.15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</row>
    <row r="595" spans="1:26" ht="13" x14ac:dyDescent="0.15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</row>
    <row r="596" spans="1:26" ht="13" x14ac:dyDescent="0.15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</row>
    <row r="597" spans="1:26" ht="13" x14ac:dyDescent="0.15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</row>
    <row r="598" spans="1:26" ht="13" x14ac:dyDescent="0.15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</row>
    <row r="599" spans="1:26" ht="13" x14ac:dyDescent="0.15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</row>
    <row r="600" spans="1:26" ht="13" x14ac:dyDescent="0.15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</row>
    <row r="601" spans="1:26" ht="13" x14ac:dyDescent="0.15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</row>
    <row r="602" spans="1:26" ht="13" x14ac:dyDescent="0.15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</row>
    <row r="603" spans="1:26" ht="13" x14ac:dyDescent="0.15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</row>
    <row r="604" spans="1:26" ht="13" x14ac:dyDescent="0.15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</row>
    <row r="605" spans="1:26" ht="13" x14ac:dyDescent="0.15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</row>
    <row r="606" spans="1:26" ht="13" x14ac:dyDescent="0.15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</row>
    <row r="607" spans="1:26" ht="13" x14ac:dyDescent="0.15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</row>
    <row r="608" spans="1:26" ht="13" x14ac:dyDescent="0.15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</row>
    <row r="609" spans="1:26" ht="13" x14ac:dyDescent="0.15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</row>
    <row r="610" spans="1:26" ht="13" x14ac:dyDescent="0.15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</row>
    <row r="611" spans="1:26" ht="13" x14ac:dyDescent="0.15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</row>
    <row r="612" spans="1:26" ht="13" x14ac:dyDescent="0.15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</row>
    <row r="613" spans="1:26" ht="13" x14ac:dyDescent="0.15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</row>
    <row r="614" spans="1:26" ht="13" x14ac:dyDescent="0.15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</row>
    <row r="615" spans="1:26" ht="13" x14ac:dyDescent="0.15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</row>
    <row r="616" spans="1:26" ht="13" x14ac:dyDescent="0.15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</row>
    <row r="617" spans="1:26" ht="13" x14ac:dyDescent="0.15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</row>
    <row r="618" spans="1:26" ht="13" x14ac:dyDescent="0.15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</row>
    <row r="619" spans="1:26" ht="13" x14ac:dyDescent="0.15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</row>
    <row r="620" spans="1:26" ht="13" x14ac:dyDescent="0.15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</row>
    <row r="621" spans="1:26" ht="13" x14ac:dyDescent="0.15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</row>
    <row r="622" spans="1:26" ht="13" x14ac:dyDescent="0.15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</row>
    <row r="623" spans="1:26" ht="13" x14ac:dyDescent="0.15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</row>
    <row r="624" spans="1:26" ht="13" x14ac:dyDescent="0.15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</row>
    <row r="625" spans="1:26" ht="13" x14ac:dyDescent="0.15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</row>
    <row r="626" spans="1:26" ht="13" x14ac:dyDescent="0.15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</row>
    <row r="627" spans="1:26" ht="13" x14ac:dyDescent="0.15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</row>
    <row r="628" spans="1:26" ht="13" x14ac:dyDescent="0.15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</row>
    <row r="629" spans="1:26" ht="13" x14ac:dyDescent="0.15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</row>
    <row r="630" spans="1:26" ht="13" x14ac:dyDescent="0.15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</row>
    <row r="631" spans="1:26" ht="13" x14ac:dyDescent="0.15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</row>
    <row r="632" spans="1:26" ht="13" x14ac:dyDescent="0.15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</row>
    <row r="633" spans="1:26" ht="13" x14ac:dyDescent="0.15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</row>
    <row r="634" spans="1:26" ht="13" x14ac:dyDescent="0.15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</row>
    <row r="635" spans="1:26" ht="13" x14ac:dyDescent="0.15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</row>
    <row r="636" spans="1:26" ht="13" x14ac:dyDescent="0.15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</row>
    <row r="637" spans="1:26" ht="13" x14ac:dyDescent="0.15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</row>
    <row r="638" spans="1:26" ht="13" x14ac:dyDescent="0.15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</row>
    <row r="639" spans="1:26" ht="13" x14ac:dyDescent="0.15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</row>
    <row r="640" spans="1:26" ht="13" x14ac:dyDescent="0.15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</row>
    <row r="641" spans="1:26" ht="13" x14ac:dyDescent="0.15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</row>
    <row r="642" spans="1:26" ht="13" x14ac:dyDescent="0.15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</row>
    <row r="643" spans="1:26" ht="13" x14ac:dyDescent="0.15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</row>
    <row r="644" spans="1:26" ht="13" x14ac:dyDescent="0.15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</row>
    <row r="645" spans="1:26" ht="13" x14ac:dyDescent="0.15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</row>
    <row r="646" spans="1:26" ht="13" x14ac:dyDescent="0.15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</row>
    <row r="647" spans="1:26" ht="13" x14ac:dyDescent="0.15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</row>
    <row r="648" spans="1:26" ht="13" x14ac:dyDescent="0.15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</row>
    <row r="649" spans="1:26" ht="13" x14ac:dyDescent="0.15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</row>
    <row r="650" spans="1:26" ht="13" x14ac:dyDescent="0.15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</row>
    <row r="651" spans="1:26" ht="13" x14ac:dyDescent="0.15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</row>
    <row r="652" spans="1:26" ht="13" x14ac:dyDescent="0.15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</row>
    <row r="653" spans="1:26" ht="13" x14ac:dyDescent="0.15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</row>
    <row r="654" spans="1:26" ht="13" x14ac:dyDescent="0.15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</row>
    <row r="655" spans="1:26" ht="13" x14ac:dyDescent="0.15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</row>
    <row r="656" spans="1:26" ht="13" x14ac:dyDescent="0.15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</row>
    <row r="657" spans="1:26" ht="13" x14ac:dyDescent="0.15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</row>
    <row r="658" spans="1:26" ht="13" x14ac:dyDescent="0.15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</row>
    <row r="659" spans="1:26" ht="13" x14ac:dyDescent="0.15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</row>
    <row r="660" spans="1:26" ht="13" x14ac:dyDescent="0.15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</row>
    <row r="661" spans="1:26" ht="13" x14ac:dyDescent="0.15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</row>
    <row r="662" spans="1:26" ht="13" x14ac:dyDescent="0.15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</row>
    <row r="663" spans="1:26" ht="13" x14ac:dyDescent="0.15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</row>
    <row r="664" spans="1:26" ht="13" x14ac:dyDescent="0.15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</row>
    <row r="665" spans="1:26" ht="13" x14ac:dyDescent="0.15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</row>
    <row r="666" spans="1:26" ht="13" x14ac:dyDescent="0.15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</row>
    <row r="667" spans="1:26" ht="13" x14ac:dyDescent="0.15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</row>
    <row r="668" spans="1:26" ht="13" x14ac:dyDescent="0.15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</row>
    <row r="669" spans="1:26" ht="13" x14ac:dyDescent="0.15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</row>
    <row r="670" spans="1:26" ht="13" x14ac:dyDescent="0.15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</row>
    <row r="671" spans="1:26" ht="13" x14ac:dyDescent="0.15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</row>
    <row r="672" spans="1:26" ht="13" x14ac:dyDescent="0.15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</row>
    <row r="673" spans="1:26" ht="13" x14ac:dyDescent="0.15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</row>
    <row r="674" spans="1:26" ht="13" x14ac:dyDescent="0.15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</row>
    <row r="675" spans="1:26" ht="13" x14ac:dyDescent="0.15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</row>
    <row r="676" spans="1:26" ht="13" x14ac:dyDescent="0.15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</row>
    <row r="677" spans="1:26" ht="13" x14ac:dyDescent="0.15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</row>
    <row r="678" spans="1:26" ht="13" x14ac:dyDescent="0.15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</row>
    <row r="679" spans="1:26" ht="13" x14ac:dyDescent="0.15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</row>
    <row r="680" spans="1:26" ht="13" x14ac:dyDescent="0.15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</row>
    <row r="681" spans="1:26" ht="13" x14ac:dyDescent="0.15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</row>
    <row r="682" spans="1:26" ht="13" x14ac:dyDescent="0.15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</row>
    <row r="683" spans="1:26" ht="13" x14ac:dyDescent="0.15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</row>
    <row r="684" spans="1:26" ht="13" x14ac:dyDescent="0.15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</row>
    <row r="685" spans="1:26" ht="13" x14ac:dyDescent="0.15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</row>
    <row r="686" spans="1:26" ht="13" x14ac:dyDescent="0.15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</row>
    <row r="687" spans="1:26" ht="13" x14ac:dyDescent="0.15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</row>
    <row r="688" spans="1:26" ht="13" x14ac:dyDescent="0.15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</row>
    <row r="689" spans="1:26" ht="13" x14ac:dyDescent="0.15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</row>
    <row r="690" spans="1:26" ht="13" x14ac:dyDescent="0.15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</row>
    <row r="691" spans="1:26" ht="13" x14ac:dyDescent="0.15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</row>
    <row r="692" spans="1:26" ht="13" x14ac:dyDescent="0.15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</row>
    <row r="693" spans="1:26" ht="13" x14ac:dyDescent="0.15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</row>
    <row r="694" spans="1:26" ht="13" x14ac:dyDescent="0.15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</row>
    <row r="695" spans="1:26" ht="13" x14ac:dyDescent="0.15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</row>
    <row r="696" spans="1:26" ht="13" x14ac:dyDescent="0.15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</row>
    <row r="697" spans="1:26" ht="13" x14ac:dyDescent="0.15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</row>
    <row r="698" spans="1:26" ht="13" x14ac:dyDescent="0.15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</row>
    <row r="699" spans="1:26" ht="13" x14ac:dyDescent="0.15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</row>
    <row r="700" spans="1:26" ht="13" x14ac:dyDescent="0.15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</row>
    <row r="701" spans="1:26" ht="13" x14ac:dyDescent="0.15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</row>
    <row r="702" spans="1:26" ht="13" x14ac:dyDescent="0.15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</row>
    <row r="703" spans="1:26" ht="13" x14ac:dyDescent="0.15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</row>
    <row r="704" spans="1:26" ht="13" x14ac:dyDescent="0.15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</row>
    <row r="705" spans="1:26" ht="13" x14ac:dyDescent="0.15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</row>
    <row r="706" spans="1:26" ht="13" x14ac:dyDescent="0.15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</row>
    <row r="707" spans="1:26" ht="13" x14ac:dyDescent="0.15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</row>
    <row r="708" spans="1:26" ht="13" x14ac:dyDescent="0.15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</row>
    <row r="709" spans="1:26" ht="13" x14ac:dyDescent="0.15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</row>
    <row r="710" spans="1:26" ht="13" x14ac:dyDescent="0.15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</row>
    <row r="711" spans="1:26" ht="13" x14ac:dyDescent="0.15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</row>
    <row r="712" spans="1:26" ht="13" x14ac:dyDescent="0.15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</row>
    <row r="713" spans="1:26" ht="13" x14ac:dyDescent="0.15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</row>
    <row r="714" spans="1:26" ht="13" x14ac:dyDescent="0.15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</row>
    <row r="715" spans="1:26" ht="13" x14ac:dyDescent="0.15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</row>
    <row r="716" spans="1:26" ht="13" x14ac:dyDescent="0.15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</row>
    <row r="717" spans="1:26" ht="13" x14ac:dyDescent="0.15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</row>
    <row r="718" spans="1:26" ht="13" x14ac:dyDescent="0.15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</row>
    <row r="719" spans="1:26" ht="13" x14ac:dyDescent="0.15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</row>
    <row r="720" spans="1:26" ht="13" x14ac:dyDescent="0.15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</row>
    <row r="721" spans="1:26" ht="13" x14ac:dyDescent="0.15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</row>
    <row r="722" spans="1:26" ht="13" x14ac:dyDescent="0.15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</row>
    <row r="723" spans="1:26" ht="13" x14ac:dyDescent="0.15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</row>
    <row r="724" spans="1:26" ht="13" x14ac:dyDescent="0.15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</row>
    <row r="725" spans="1:26" ht="13" x14ac:dyDescent="0.15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</row>
    <row r="726" spans="1:26" ht="13" x14ac:dyDescent="0.15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</row>
    <row r="727" spans="1:26" ht="13" x14ac:dyDescent="0.15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</row>
    <row r="728" spans="1:26" ht="13" x14ac:dyDescent="0.15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</row>
    <row r="729" spans="1:26" ht="13" x14ac:dyDescent="0.15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</row>
    <row r="730" spans="1:26" ht="13" x14ac:dyDescent="0.15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</row>
    <row r="731" spans="1:26" ht="13" x14ac:dyDescent="0.15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</row>
    <row r="732" spans="1:26" ht="13" x14ac:dyDescent="0.15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</row>
    <row r="733" spans="1:26" ht="13" x14ac:dyDescent="0.15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</row>
    <row r="734" spans="1:26" ht="13" x14ac:dyDescent="0.15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</row>
    <row r="735" spans="1:26" ht="13" x14ac:dyDescent="0.15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</row>
    <row r="736" spans="1:26" ht="13" x14ac:dyDescent="0.15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</row>
    <row r="737" spans="1:26" ht="13" x14ac:dyDescent="0.15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</row>
    <row r="738" spans="1:26" ht="13" x14ac:dyDescent="0.15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</row>
    <row r="739" spans="1:26" ht="13" x14ac:dyDescent="0.15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</row>
    <row r="740" spans="1:26" ht="13" x14ac:dyDescent="0.15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</row>
    <row r="741" spans="1:26" ht="13" x14ac:dyDescent="0.15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</row>
    <row r="742" spans="1:26" ht="13" x14ac:dyDescent="0.15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</row>
    <row r="743" spans="1:26" ht="13" x14ac:dyDescent="0.15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</row>
    <row r="744" spans="1:26" ht="13" x14ac:dyDescent="0.15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</row>
    <row r="745" spans="1:26" ht="13" x14ac:dyDescent="0.15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</row>
    <row r="746" spans="1:26" ht="13" x14ac:dyDescent="0.15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</row>
    <row r="747" spans="1:26" ht="13" x14ac:dyDescent="0.15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</row>
    <row r="748" spans="1:26" ht="13" x14ac:dyDescent="0.15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</row>
    <row r="749" spans="1:26" ht="13" x14ac:dyDescent="0.15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</row>
    <row r="750" spans="1:26" ht="13" x14ac:dyDescent="0.15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</row>
    <row r="751" spans="1:26" ht="13" x14ac:dyDescent="0.15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</row>
    <row r="752" spans="1:26" ht="13" x14ac:dyDescent="0.15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</row>
    <row r="753" spans="1:26" ht="13" x14ac:dyDescent="0.15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</row>
    <row r="754" spans="1:26" ht="13" x14ac:dyDescent="0.15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</row>
    <row r="755" spans="1:26" ht="13" x14ac:dyDescent="0.15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</row>
    <row r="756" spans="1:26" ht="13" x14ac:dyDescent="0.15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</row>
    <row r="757" spans="1:26" ht="13" x14ac:dyDescent="0.15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</row>
    <row r="758" spans="1:26" ht="13" x14ac:dyDescent="0.15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</row>
    <row r="759" spans="1:26" ht="13" x14ac:dyDescent="0.15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</row>
    <row r="760" spans="1:26" ht="13" x14ac:dyDescent="0.15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</row>
    <row r="761" spans="1:26" ht="13" x14ac:dyDescent="0.15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</row>
    <row r="762" spans="1:26" ht="13" x14ac:dyDescent="0.15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</row>
    <row r="763" spans="1:26" ht="13" x14ac:dyDescent="0.15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</row>
    <row r="764" spans="1:26" ht="13" x14ac:dyDescent="0.15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</row>
    <row r="765" spans="1:26" ht="13" x14ac:dyDescent="0.15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</row>
    <row r="766" spans="1:26" ht="13" x14ac:dyDescent="0.15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</row>
    <row r="767" spans="1:26" ht="13" x14ac:dyDescent="0.15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</row>
    <row r="768" spans="1:26" ht="13" x14ac:dyDescent="0.15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</row>
    <row r="769" spans="1:26" ht="13" x14ac:dyDescent="0.15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</row>
    <row r="770" spans="1:26" ht="13" x14ac:dyDescent="0.15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</row>
    <row r="771" spans="1:26" ht="13" x14ac:dyDescent="0.15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</row>
    <row r="772" spans="1:26" ht="13" x14ac:dyDescent="0.15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</row>
    <row r="773" spans="1:26" ht="13" x14ac:dyDescent="0.15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</row>
    <row r="774" spans="1:26" ht="13" x14ac:dyDescent="0.15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</row>
    <row r="775" spans="1:26" ht="13" x14ac:dyDescent="0.15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</row>
    <row r="776" spans="1:26" ht="13" x14ac:dyDescent="0.15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</row>
    <row r="777" spans="1:26" ht="13" x14ac:dyDescent="0.15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</row>
    <row r="778" spans="1:26" ht="13" x14ac:dyDescent="0.15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</row>
    <row r="779" spans="1:26" ht="13" x14ac:dyDescent="0.15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</row>
    <row r="780" spans="1:26" ht="13" x14ac:dyDescent="0.15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</row>
    <row r="781" spans="1:26" ht="13" x14ac:dyDescent="0.15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</row>
    <row r="782" spans="1:26" ht="13" x14ac:dyDescent="0.15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</row>
    <row r="783" spans="1:26" ht="13" x14ac:dyDescent="0.15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</row>
    <row r="784" spans="1:26" ht="13" x14ac:dyDescent="0.15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</row>
    <row r="785" spans="1:26" ht="13" x14ac:dyDescent="0.15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</row>
    <row r="786" spans="1:26" ht="13" x14ac:dyDescent="0.15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</row>
    <row r="787" spans="1:26" ht="13" x14ac:dyDescent="0.15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</row>
    <row r="788" spans="1:26" ht="13" x14ac:dyDescent="0.15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</row>
    <row r="789" spans="1:26" ht="13" x14ac:dyDescent="0.15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</row>
    <row r="790" spans="1:26" ht="13" x14ac:dyDescent="0.15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</row>
    <row r="791" spans="1:26" ht="13" x14ac:dyDescent="0.15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</row>
    <row r="792" spans="1:26" ht="13" x14ac:dyDescent="0.15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</row>
    <row r="793" spans="1:26" ht="13" x14ac:dyDescent="0.15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</row>
    <row r="794" spans="1:26" ht="13" x14ac:dyDescent="0.15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</row>
    <row r="795" spans="1:26" ht="13" x14ac:dyDescent="0.15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</row>
    <row r="796" spans="1:26" ht="13" x14ac:dyDescent="0.15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</row>
    <row r="797" spans="1:26" ht="13" x14ac:dyDescent="0.15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</row>
    <row r="798" spans="1:26" ht="13" x14ac:dyDescent="0.15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</row>
    <row r="799" spans="1:26" ht="13" x14ac:dyDescent="0.15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</row>
    <row r="800" spans="1:26" ht="13" x14ac:dyDescent="0.15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</row>
    <row r="801" spans="1:26" ht="13" x14ac:dyDescent="0.15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</row>
    <row r="802" spans="1:26" ht="13" x14ac:dyDescent="0.15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</row>
    <row r="803" spans="1:26" ht="13" x14ac:dyDescent="0.15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</row>
    <row r="804" spans="1:26" ht="13" x14ac:dyDescent="0.15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</row>
    <row r="805" spans="1:26" ht="13" x14ac:dyDescent="0.15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</row>
    <row r="806" spans="1:26" ht="13" x14ac:dyDescent="0.15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</row>
    <row r="807" spans="1:26" ht="13" x14ac:dyDescent="0.15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</row>
    <row r="808" spans="1:26" ht="13" x14ac:dyDescent="0.15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</row>
    <row r="809" spans="1:26" ht="13" x14ac:dyDescent="0.15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</row>
    <row r="810" spans="1:26" ht="13" x14ac:dyDescent="0.15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</row>
    <row r="811" spans="1:26" ht="13" x14ac:dyDescent="0.15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</row>
    <row r="812" spans="1:26" ht="13" x14ac:dyDescent="0.15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</row>
    <row r="813" spans="1:26" ht="13" x14ac:dyDescent="0.15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</row>
    <row r="814" spans="1:26" ht="13" x14ac:dyDescent="0.15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</row>
    <row r="815" spans="1:26" ht="13" x14ac:dyDescent="0.15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</row>
    <row r="816" spans="1:26" ht="13" x14ac:dyDescent="0.15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</row>
    <row r="817" spans="1:26" ht="13" x14ac:dyDescent="0.15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</row>
    <row r="818" spans="1:26" ht="13" x14ac:dyDescent="0.15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</row>
    <row r="819" spans="1:26" ht="13" x14ac:dyDescent="0.15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</row>
    <row r="820" spans="1:26" ht="13" x14ac:dyDescent="0.15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</row>
    <row r="821" spans="1:26" ht="13" x14ac:dyDescent="0.15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</row>
    <row r="822" spans="1:26" ht="13" x14ac:dyDescent="0.15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</row>
    <row r="823" spans="1:26" ht="13" x14ac:dyDescent="0.15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</row>
    <row r="824" spans="1:26" ht="13" x14ac:dyDescent="0.15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</row>
    <row r="825" spans="1:26" ht="13" x14ac:dyDescent="0.15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</row>
    <row r="826" spans="1:26" ht="13" x14ac:dyDescent="0.15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</row>
    <row r="827" spans="1:26" ht="13" x14ac:dyDescent="0.15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</row>
    <row r="828" spans="1:26" ht="13" x14ac:dyDescent="0.15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</row>
    <row r="829" spans="1:26" ht="13" x14ac:dyDescent="0.15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</row>
    <row r="830" spans="1:26" ht="13" x14ac:dyDescent="0.15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</row>
    <row r="831" spans="1:26" ht="13" x14ac:dyDescent="0.15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</row>
    <row r="832" spans="1:26" ht="13" x14ac:dyDescent="0.15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</row>
    <row r="833" spans="1:26" ht="13" x14ac:dyDescent="0.15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</row>
    <row r="834" spans="1:26" ht="13" x14ac:dyDescent="0.15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</row>
    <row r="835" spans="1:26" ht="13" x14ac:dyDescent="0.15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</row>
    <row r="836" spans="1:26" ht="13" x14ac:dyDescent="0.15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</row>
    <row r="837" spans="1:26" ht="13" x14ac:dyDescent="0.15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</row>
    <row r="838" spans="1:26" ht="13" x14ac:dyDescent="0.15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</row>
    <row r="839" spans="1:26" ht="13" x14ac:dyDescent="0.15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</row>
    <row r="840" spans="1:26" ht="13" x14ac:dyDescent="0.15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</row>
    <row r="841" spans="1:26" ht="13" x14ac:dyDescent="0.15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</row>
    <row r="842" spans="1:26" ht="13" x14ac:dyDescent="0.15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</row>
    <row r="843" spans="1:26" ht="13" x14ac:dyDescent="0.15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</row>
    <row r="844" spans="1:26" ht="13" x14ac:dyDescent="0.15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</row>
    <row r="845" spans="1:26" ht="13" x14ac:dyDescent="0.15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</row>
    <row r="846" spans="1:26" ht="13" x14ac:dyDescent="0.15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</row>
    <row r="847" spans="1:26" ht="13" x14ac:dyDescent="0.15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</row>
    <row r="848" spans="1:26" ht="13" x14ac:dyDescent="0.15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</row>
    <row r="849" spans="1:26" ht="13" x14ac:dyDescent="0.15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</row>
    <row r="850" spans="1:26" ht="13" x14ac:dyDescent="0.15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</row>
    <row r="851" spans="1:26" ht="13" x14ac:dyDescent="0.15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</row>
    <row r="852" spans="1:26" ht="13" x14ac:dyDescent="0.15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</row>
    <row r="853" spans="1:26" ht="13" x14ac:dyDescent="0.15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</row>
    <row r="854" spans="1:26" ht="13" x14ac:dyDescent="0.15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</row>
    <row r="855" spans="1:26" ht="13" x14ac:dyDescent="0.15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</row>
    <row r="856" spans="1:26" ht="13" x14ac:dyDescent="0.15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</row>
    <row r="857" spans="1:26" ht="13" x14ac:dyDescent="0.15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</row>
    <row r="858" spans="1:26" ht="13" x14ac:dyDescent="0.15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</row>
    <row r="859" spans="1:26" ht="13" x14ac:dyDescent="0.15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</row>
    <row r="860" spans="1:26" ht="13" x14ac:dyDescent="0.15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</row>
    <row r="861" spans="1:26" ht="13" x14ac:dyDescent="0.15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</row>
    <row r="862" spans="1:26" ht="13" x14ac:dyDescent="0.15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</row>
    <row r="863" spans="1:26" ht="13" x14ac:dyDescent="0.15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</row>
    <row r="864" spans="1:26" ht="13" x14ac:dyDescent="0.15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</row>
    <row r="865" spans="1:26" ht="13" x14ac:dyDescent="0.15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</row>
    <row r="866" spans="1:26" ht="13" x14ac:dyDescent="0.15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</row>
    <row r="867" spans="1:26" ht="13" x14ac:dyDescent="0.15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</row>
    <row r="868" spans="1:26" ht="13" x14ac:dyDescent="0.15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</row>
    <row r="869" spans="1:26" ht="13" x14ac:dyDescent="0.15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</row>
    <row r="870" spans="1:26" ht="13" x14ac:dyDescent="0.15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</row>
    <row r="871" spans="1:26" ht="13" x14ac:dyDescent="0.15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</row>
    <row r="872" spans="1:26" ht="13" x14ac:dyDescent="0.15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</row>
    <row r="873" spans="1:26" ht="13" x14ac:dyDescent="0.15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</row>
    <row r="874" spans="1:26" ht="13" x14ac:dyDescent="0.15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</row>
    <row r="875" spans="1:26" ht="13" x14ac:dyDescent="0.15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</row>
    <row r="876" spans="1:26" ht="13" x14ac:dyDescent="0.15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</row>
    <row r="877" spans="1:26" ht="13" x14ac:dyDescent="0.15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</row>
    <row r="878" spans="1:26" ht="13" x14ac:dyDescent="0.15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</row>
    <row r="879" spans="1:26" ht="13" x14ac:dyDescent="0.15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</row>
    <row r="880" spans="1:26" ht="13" x14ac:dyDescent="0.15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</row>
    <row r="881" spans="1:26" ht="13" x14ac:dyDescent="0.15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</row>
    <row r="882" spans="1:26" ht="13" x14ac:dyDescent="0.15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</row>
    <row r="883" spans="1:26" ht="13" x14ac:dyDescent="0.15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</row>
    <row r="884" spans="1:26" ht="13" x14ac:dyDescent="0.15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</row>
    <row r="885" spans="1:26" ht="13" x14ac:dyDescent="0.15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</row>
    <row r="886" spans="1:26" ht="13" x14ac:dyDescent="0.15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</row>
    <row r="887" spans="1:26" ht="13" x14ac:dyDescent="0.15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</row>
    <row r="888" spans="1:26" ht="13" x14ac:dyDescent="0.15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</row>
    <row r="889" spans="1:26" ht="13" x14ac:dyDescent="0.15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</row>
    <row r="890" spans="1:26" ht="13" x14ac:dyDescent="0.15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</row>
    <row r="891" spans="1:26" ht="13" x14ac:dyDescent="0.15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</row>
    <row r="892" spans="1:26" ht="13" x14ac:dyDescent="0.15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</row>
    <row r="893" spans="1:26" ht="13" x14ac:dyDescent="0.15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</row>
    <row r="894" spans="1:26" ht="13" x14ac:dyDescent="0.15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</row>
    <row r="895" spans="1:26" ht="13" x14ac:dyDescent="0.15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</row>
    <row r="896" spans="1:26" ht="13" x14ac:dyDescent="0.15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</row>
    <row r="897" spans="1:26" ht="13" x14ac:dyDescent="0.15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</row>
    <row r="898" spans="1:26" ht="13" x14ac:dyDescent="0.15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</row>
    <row r="899" spans="1:26" ht="13" x14ac:dyDescent="0.15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</row>
    <row r="900" spans="1:26" ht="13" x14ac:dyDescent="0.15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</row>
    <row r="901" spans="1:26" ht="13" x14ac:dyDescent="0.15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</row>
    <row r="902" spans="1:26" ht="13" x14ac:dyDescent="0.15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</row>
    <row r="903" spans="1:26" ht="13" x14ac:dyDescent="0.15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</row>
    <row r="904" spans="1:26" ht="13" x14ac:dyDescent="0.15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</row>
    <row r="905" spans="1:26" ht="13" x14ac:dyDescent="0.15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</row>
    <row r="906" spans="1:26" ht="13" x14ac:dyDescent="0.15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</row>
    <row r="907" spans="1:26" ht="13" x14ac:dyDescent="0.15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</row>
    <row r="908" spans="1:26" ht="13" x14ac:dyDescent="0.15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</row>
    <row r="909" spans="1:26" ht="13" x14ac:dyDescent="0.15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</row>
    <row r="910" spans="1:26" ht="13" x14ac:dyDescent="0.15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</row>
    <row r="911" spans="1:26" ht="13" x14ac:dyDescent="0.15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</row>
    <row r="912" spans="1:26" ht="13" x14ac:dyDescent="0.15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</row>
    <row r="913" spans="1:26" ht="13" x14ac:dyDescent="0.15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</row>
    <row r="914" spans="1:26" ht="13" x14ac:dyDescent="0.15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</row>
    <row r="915" spans="1:26" ht="13" x14ac:dyDescent="0.15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</row>
    <row r="916" spans="1:26" ht="13" x14ac:dyDescent="0.15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</row>
    <row r="917" spans="1:26" ht="13" x14ac:dyDescent="0.15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</row>
    <row r="918" spans="1:26" ht="13" x14ac:dyDescent="0.15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</row>
    <row r="919" spans="1:26" ht="13" x14ac:dyDescent="0.15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</row>
    <row r="920" spans="1:26" ht="13" x14ac:dyDescent="0.15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</row>
    <row r="921" spans="1:26" ht="13" x14ac:dyDescent="0.15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</row>
    <row r="922" spans="1:26" ht="13" x14ac:dyDescent="0.15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</row>
    <row r="923" spans="1:26" ht="13" x14ac:dyDescent="0.15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</row>
    <row r="924" spans="1:26" ht="13" x14ac:dyDescent="0.15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</row>
    <row r="925" spans="1:26" ht="13" x14ac:dyDescent="0.15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</row>
    <row r="926" spans="1:26" ht="13" x14ac:dyDescent="0.15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</row>
    <row r="927" spans="1:26" ht="13" x14ac:dyDescent="0.15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</row>
    <row r="928" spans="1:26" ht="13" x14ac:dyDescent="0.15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</row>
    <row r="929" spans="1:26" ht="13" x14ac:dyDescent="0.15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</row>
    <row r="930" spans="1:26" ht="13" x14ac:dyDescent="0.15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</row>
    <row r="931" spans="1:26" ht="13" x14ac:dyDescent="0.15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</row>
    <row r="932" spans="1:26" ht="13" x14ac:dyDescent="0.15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</row>
    <row r="933" spans="1:26" ht="13" x14ac:dyDescent="0.15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</row>
    <row r="934" spans="1:26" ht="13" x14ac:dyDescent="0.15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</row>
    <row r="935" spans="1:26" ht="13" x14ac:dyDescent="0.15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</row>
    <row r="936" spans="1:26" ht="13" x14ac:dyDescent="0.15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</row>
    <row r="937" spans="1:26" ht="13" x14ac:dyDescent="0.15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</row>
    <row r="938" spans="1:26" ht="13" x14ac:dyDescent="0.15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</row>
    <row r="939" spans="1:26" ht="13" x14ac:dyDescent="0.15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</row>
    <row r="940" spans="1:26" ht="13" x14ac:dyDescent="0.15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</row>
    <row r="941" spans="1:26" ht="13" x14ac:dyDescent="0.15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</row>
    <row r="942" spans="1:26" ht="13" x14ac:dyDescent="0.15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</row>
    <row r="943" spans="1:26" ht="13" x14ac:dyDescent="0.15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</row>
    <row r="944" spans="1:26" ht="13" x14ac:dyDescent="0.15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</row>
    <row r="945" spans="1:26" ht="13" x14ac:dyDescent="0.15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</row>
    <row r="946" spans="1:26" ht="13" x14ac:dyDescent="0.15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</row>
    <row r="947" spans="1:26" ht="13" x14ac:dyDescent="0.15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</row>
    <row r="948" spans="1:26" ht="13" x14ac:dyDescent="0.15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</row>
    <row r="949" spans="1:26" ht="13" x14ac:dyDescent="0.15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</row>
    <row r="950" spans="1:26" ht="13" x14ac:dyDescent="0.15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</row>
    <row r="951" spans="1:26" ht="13" x14ac:dyDescent="0.15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</row>
    <row r="952" spans="1:26" ht="13" x14ac:dyDescent="0.15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</row>
    <row r="953" spans="1:26" ht="13" x14ac:dyDescent="0.15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</row>
    <row r="954" spans="1:26" ht="13" x14ac:dyDescent="0.15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</row>
    <row r="955" spans="1:26" ht="13" x14ac:dyDescent="0.15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</row>
    <row r="956" spans="1:26" ht="13" x14ac:dyDescent="0.15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</row>
    <row r="957" spans="1:26" ht="13" x14ac:dyDescent="0.15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</row>
    <row r="958" spans="1:26" ht="13" x14ac:dyDescent="0.15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</row>
    <row r="959" spans="1:26" ht="13" x14ac:dyDescent="0.15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</row>
    <row r="960" spans="1:26" ht="13" x14ac:dyDescent="0.15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</row>
    <row r="961" spans="1:26" ht="13" x14ac:dyDescent="0.15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</row>
    <row r="962" spans="1:26" ht="13" x14ac:dyDescent="0.15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</row>
    <row r="963" spans="1:26" ht="13" x14ac:dyDescent="0.15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</row>
    <row r="964" spans="1:26" ht="13" x14ac:dyDescent="0.15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</row>
    <row r="965" spans="1:26" ht="13" x14ac:dyDescent="0.15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</row>
    <row r="966" spans="1:26" ht="13" x14ac:dyDescent="0.15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</row>
    <row r="967" spans="1:26" ht="13" x14ac:dyDescent="0.15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</row>
    <row r="968" spans="1:26" ht="13" x14ac:dyDescent="0.15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</row>
    <row r="969" spans="1:26" ht="13" x14ac:dyDescent="0.15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</row>
    <row r="970" spans="1:26" ht="13" x14ac:dyDescent="0.15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</row>
    <row r="971" spans="1:26" ht="13" x14ac:dyDescent="0.15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</row>
    <row r="972" spans="1:26" ht="13" x14ac:dyDescent="0.15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</row>
    <row r="973" spans="1:26" ht="13" x14ac:dyDescent="0.15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</row>
    <row r="974" spans="1:26" ht="13" x14ac:dyDescent="0.15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</row>
    <row r="975" spans="1:26" ht="13" x14ac:dyDescent="0.15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</row>
    <row r="976" spans="1:26" ht="13" x14ac:dyDescent="0.15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</row>
    <row r="977" spans="1:26" ht="13" x14ac:dyDescent="0.15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</row>
    <row r="978" spans="1:26" ht="13" x14ac:dyDescent="0.15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</row>
    <row r="979" spans="1:26" ht="13" x14ac:dyDescent="0.15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</row>
    <row r="980" spans="1:26" ht="13" x14ac:dyDescent="0.15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</row>
    <row r="981" spans="1:26" ht="13" x14ac:dyDescent="0.15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</row>
    <row r="982" spans="1:26" ht="13" x14ac:dyDescent="0.15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</row>
    <row r="983" spans="1:26" ht="13" x14ac:dyDescent="0.15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</row>
    <row r="984" spans="1:26" ht="13" x14ac:dyDescent="0.15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</row>
    <row r="985" spans="1:26" ht="13" x14ac:dyDescent="0.15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</row>
    <row r="986" spans="1:26" ht="13" x14ac:dyDescent="0.15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</row>
    <row r="987" spans="1:26" ht="13" x14ac:dyDescent="0.15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</row>
    <row r="988" spans="1:26" ht="13" x14ac:dyDescent="0.15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</row>
    <row r="989" spans="1:26" ht="13" x14ac:dyDescent="0.15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</row>
    <row r="990" spans="1:26" ht="13" x14ac:dyDescent="0.15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</row>
    <row r="991" spans="1:26" ht="13" x14ac:dyDescent="0.15">
      <c r="A991" s="14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</row>
  </sheetData>
  <mergeCells count="9">
    <mergeCell ref="A46:B46"/>
    <mergeCell ref="A58:B58"/>
    <mergeCell ref="A1:H1"/>
    <mergeCell ref="A3:B3"/>
    <mergeCell ref="A10:B10"/>
    <mergeCell ref="A17:B17"/>
    <mergeCell ref="A25:B25"/>
    <mergeCell ref="A33:B33"/>
    <mergeCell ref="A39:B3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W49"/>
  <sheetViews>
    <sheetView workbookViewId="0">
      <selection activeCell="H5" sqref="H5"/>
    </sheetView>
  </sheetViews>
  <sheetFormatPr baseColWidth="10" defaultColWidth="12.6640625" defaultRowHeight="15.75" customHeight="1" x14ac:dyDescent="0.15"/>
  <cols>
    <col min="1" max="1" width="26.1640625" customWidth="1"/>
    <col min="2" max="2" width="16.6640625" customWidth="1"/>
    <col min="3" max="3" width="16.1640625" customWidth="1"/>
    <col min="4" max="4" width="12.1640625" customWidth="1"/>
    <col min="5" max="5" width="18.33203125" customWidth="1"/>
    <col min="6" max="6" width="28.5" customWidth="1"/>
    <col min="7" max="7" width="17.83203125" customWidth="1"/>
    <col min="8" max="8" width="15.6640625" customWidth="1"/>
    <col min="9" max="9" width="15.1640625" customWidth="1"/>
    <col min="12" max="12" width="20.83203125" customWidth="1"/>
    <col min="13" max="13" width="18.33203125" customWidth="1"/>
    <col min="14" max="14" width="47.5" customWidth="1"/>
    <col min="16" max="16" width="18.1640625" customWidth="1"/>
    <col min="17" max="17" width="15.6640625" customWidth="1"/>
    <col min="19" max="19" width="17.83203125" customWidth="1"/>
    <col min="20" max="20" width="15.6640625" customWidth="1"/>
    <col min="21" max="21" width="18.33203125" customWidth="1"/>
    <col min="23" max="23" width="14" customWidth="1"/>
  </cols>
  <sheetData>
    <row r="1" spans="1:23" ht="16" x14ac:dyDescent="0.2">
      <c r="A1" s="44" t="s">
        <v>61</v>
      </c>
      <c r="B1" s="45"/>
      <c r="C1" s="46"/>
      <c r="D1" s="46"/>
      <c r="E1" s="46"/>
      <c r="F1" s="46"/>
      <c r="G1" s="46"/>
      <c r="H1" s="46"/>
      <c r="I1" s="46"/>
      <c r="J1" s="46"/>
    </row>
    <row r="2" spans="1:23" ht="16" x14ac:dyDescent="0.2">
      <c r="A2" s="46"/>
      <c r="B2" s="46"/>
      <c r="C2" s="46"/>
      <c r="D2" s="46"/>
      <c r="E2" s="46"/>
      <c r="F2" s="46"/>
      <c r="G2" s="46"/>
      <c r="H2" s="46"/>
      <c r="I2" s="46"/>
      <c r="J2" s="46"/>
    </row>
    <row r="3" spans="1:23" ht="16" x14ac:dyDescent="0.2">
      <c r="A3" s="47" t="s">
        <v>62</v>
      </c>
      <c r="B3" s="48"/>
      <c r="C3" s="48"/>
      <c r="D3" s="48"/>
      <c r="E3" s="48"/>
      <c r="F3" s="48"/>
      <c r="G3" s="48"/>
      <c r="H3" s="48"/>
      <c r="I3" s="48"/>
      <c r="J3" s="48"/>
    </row>
    <row r="4" spans="1:23" ht="16" x14ac:dyDescent="0.2">
      <c r="A4" s="46"/>
      <c r="B4" s="46"/>
      <c r="C4" s="46"/>
      <c r="D4" s="46"/>
      <c r="E4" s="46"/>
      <c r="F4" s="46"/>
      <c r="G4" s="46"/>
      <c r="H4" s="46"/>
      <c r="I4" s="46"/>
      <c r="J4" s="46"/>
    </row>
    <row r="5" spans="1:23" ht="37" customHeight="1" x14ac:dyDescent="0.2">
      <c r="A5" s="46"/>
      <c r="B5" s="49" t="s">
        <v>63</v>
      </c>
      <c r="C5" s="50" t="s">
        <v>64</v>
      </c>
      <c r="D5" s="50" t="s">
        <v>65</v>
      </c>
      <c r="E5" s="50" t="s">
        <v>66</v>
      </c>
      <c r="F5" s="50" t="s">
        <v>67</v>
      </c>
      <c r="G5" s="50" t="s">
        <v>68</v>
      </c>
      <c r="H5" s="49" t="s">
        <v>69</v>
      </c>
      <c r="I5" s="49" t="s">
        <v>70</v>
      </c>
      <c r="J5" s="49" t="s">
        <v>71</v>
      </c>
      <c r="K5" s="1" t="s">
        <v>72</v>
      </c>
      <c r="S5" s="1" t="s">
        <v>73</v>
      </c>
      <c r="T5" s="1" t="s">
        <v>74</v>
      </c>
      <c r="U5" s="1" t="s">
        <v>75</v>
      </c>
      <c r="V5" s="1" t="s">
        <v>76</v>
      </c>
      <c r="W5" s="1" t="s">
        <v>77</v>
      </c>
    </row>
    <row r="6" spans="1:23" ht="16" x14ac:dyDescent="0.2">
      <c r="A6" s="46"/>
      <c r="B6" s="51"/>
      <c r="C6" s="51"/>
      <c r="D6" s="51"/>
      <c r="E6" s="1"/>
      <c r="F6" s="51"/>
      <c r="G6" s="51"/>
      <c r="H6" s="51"/>
      <c r="I6" s="51"/>
      <c r="J6" s="51"/>
      <c r="K6" s="1"/>
      <c r="S6" s="12"/>
      <c r="T6" s="12"/>
      <c r="U6" s="12"/>
      <c r="V6" s="12"/>
      <c r="W6" s="12"/>
    </row>
    <row r="7" spans="1:23" ht="16" x14ac:dyDescent="0.2">
      <c r="A7" s="46"/>
      <c r="B7" s="49"/>
      <c r="C7" s="49"/>
      <c r="D7" s="49"/>
      <c r="E7" s="1"/>
      <c r="F7" s="49"/>
      <c r="G7" s="51"/>
      <c r="H7" s="49"/>
      <c r="I7" s="49"/>
      <c r="J7" s="49"/>
      <c r="K7" s="1"/>
      <c r="S7" s="9"/>
      <c r="T7" s="9"/>
      <c r="U7" s="9"/>
      <c r="V7" s="9"/>
      <c r="W7" s="9"/>
    </row>
    <row r="8" spans="1:23" ht="16" x14ac:dyDescent="0.2">
      <c r="A8" s="46"/>
      <c r="B8" s="52"/>
      <c r="C8" s="53"/>
      <c r="D8" s="52"/>
      <c r="E8" s="1"/>
      <c r="F8" s="52"/>
      <c r="G8" s="51"/>
      <c r="H8" s="49"/>
      <c r="I8" s="49"/>
      <c r="J8" s="49"/>
      <c r="K8" s="1"/>
      <c r="S8" s="9"/>
      <c r="T8" s="9"/>
      <c r="U8" s="9"/>
      <c r="V8" s="9"/>
      <c r="W8" s="9"/>
    </row>
    <row r="9" spans="1:23" ht="16" x14ac:dyDescent="0.2">
      <c r="A9" s="46"/>
      <c r="B9" s="49"/>
      <c r="C9" s="53"/>
      <c r="D9" s="52"/>
      <c r="E9" s="1"/>
      <c r="F9" s="52"/>
      <c r="G9" s="51"/>
      <c r="H9" s="49"/>
      <c r="I9" s="49"/>
      <c r="J9" s="49"/>
      <c r="K9" s="1"/>
      <c r="P9" s="1" t="s">
        <v>78</v>
      </c>
      <c r="Q9" s="1"/>
    </row>
    <row r="10" spans="1:23" ht="16" x14ac:dyDescent="0.2">
      <c r="A10" s="46"/>
      <c r="B10" s="52"/>
      <c r="C10" s="53"/>
      <c r="D10" s="52"/>
      <c r="E10" s="1"/>
      <c r="F10" s="52"/>
      <c r="G10" s="51"/>
      <c r="H10" s="49"/>
      <c r="I10" s="49"/>
      <c r="J10" s="49"/>
      <c r="K10" s="1"/>
      <c r="P10" s="1" t="s">
        <v>79</v>
      </c>
      <c r="Q10" s="1">
        <v>4</v>
      </c>
    </row>
    <row r="11" spans="1:23" ht="16" x14ac:dyDescent="0.2">
      <c r="A11" s="46"/>
      <c r="B11" s="54"/>
      <c r="C11" s="55"/>
      <c r="D11" s="56"/>
      <c r="E11" s="1"/>
      <c r="F11" s="56"/>
      <c r="G11" s="51"/>
      <c r="H11" s="54"/>
      <c r="I11" s="54"/>
      <c r="J11" s="54"/>
      <c r="K11" s="1"/>
      <c r="P11" s="1" t="s">
        <v>80</v>
      </c>
      <c r="Q11" s="1">
        <v>460</v>
      </c>
    </row>
    <row r="12" spans="1:23" ht="16" x14ac:dyDescent="0.2">
      <c r="A12" s="46"/>
      <c r="B12" s="49"/>
      <c r="C12" s="49"/>
      <c r="D12" s="50"/>
      <c r="E12" s="1"/>
      <c r="F12" s="57"/>
      <c r="G12" s="51"/>
      <c r="H12" s="49"/>
      <c r="I12" s="49"/>
      <c r="J12" s="49"/>
      <c r="K12" s="1"/>
      <c r="P12" s="1" t="s">
        <v>81</v>
      </c>
      <c r="Q12" s="1">
        <f>Q13/0.35</f>
        <v>78571428.571428582</v>
      </c>
    </row>
    <row r="13" spans="1:23" ht="16" x14ac:dyDescent="0.2">
      <c r="A13" s="46"/>
      <c r="B13" s="46"/>
      <c r="C13" s="46"/>
      <c r="D13" s="58"/>
      <c r="E13" s="46"/>
      <c r="F13" s="46"/>
      <c r="G13" s="46"/>
      <c r="H13" s="46"/>
      <c r="I13" s="46"/>
      <c r="J13" s="46"/>
      <c r="K13" s="46"/>
      <c r="L13" s="46"/>
      <c r="M13" s="46"/>
      <c r="P13" s="1" t="s">
        <v>82</v>
      </c>
      <c r="Q13" s="59">
        <v>27500000</v>
      </c>
    </row>
    <row r="14" spans="1:23" ht="16" x14ac:dyDescent="0.2">
      <c r="A14" s="46"/>
      <c r="B14" s="46"/>
      <c r="C14" s="46"/>
      <c r="D14" s="58"/>
      <c r="E14" s="46"/>
      <c r="F14" s="46"/>
      <c r="G14" s="46"/>
      <c r="H14" s="46"/>
      <c r="I14" s="46"/>
      <c r="J14" s="46"/>
      <c r="K14" s="46"/>
      <c r="L14" s="46"/>
      <c r="M14" s="46"/>
    </row>
    <row r="15" spans="1:23" ht="16" x14ac:dyDescent="0.2">
      <c r="A15" s="46"/>
      <c r="B15" s="46"/>
      <c r="C15" s="46"/>
      <c r="D15" s="46"/>
      <c r="E15" s="46"/>
      <c r="F15" s="46"/>
      <c r="G15" s="46"/>
      <c r="H15" s="46"/>
      <c r="I15" s="46"/>
      <c r="J15" s="46"/>
    </row>
    <row r="16" spans="1:23" ht="16" x14ac:dyDescent="0.2">
      <c r="A16" s="60" t="s">
        <v>83</v>
      </c>
      <c r="B16" s="61"/>
      <c r="C16" s="61"/>
      <c r="D16" s="61"/>
      <c r="E16" s="61"/>
      <c r="F16" s="61"/>
      <c r="G16" s="61"/>
      <c r="H16" s="61"/>
      <c r="I16" s="61"/>
      <c r="J16" s="61"/>
    </row>
    <row r="17" spans="1:21" ht="16" x14ac:dyDescent="0.2">
      <c r="A17" s="46"/>
      <c r="B17" s="46"/>
      <c r="C17" s="46"/>
      <c r="D17" s="46"/>
      <c r="E17" s="46"/>
      <c r="F17" s="46"/>
      <c r="G17" s="46"/>
      <c r="H17" s="46"/>
      <c r="I17" s="46"/>
      <c r="J17" s="46"/>
    </row>
    <row r="18" spans="1:21" ht="16" x14ac:dyDescent="0.2">
      <c r="A18" s="46"/>
      <c r="B18" s="96" t="s">
        <v>84</v>
      </c>
      <c r="C18" s="97"/>
      <c r="D18" s="97"/>
      <c r="E18" s="94"/>
      <c r="F18" s="46"/>
      <c r="G18" s="62" t="s">
        <v>61</v>
      </c>
      <c r="H18" s="62"/>
      <c r="I18" s="46"/>
      <c r="J18" s="46"/>
    </row>
    <row r="19" spans="1:21" ht="51" x14ac:dyDescent="0.2">
      <c r="A19" s="46"/>
      <c r="B19" s="49" t="s">
        <v>63</v>
      </c>
      <c r="C19" s="50" t="s">
        <v>64</v>
      </c>
      <c r="D19" s="50" t="s">
        <v>85</v>
      </c>
      <c r="E19" s="50" t="s">
        <v>72</v>
      </c>
      <c r="F19" s="46"/>
      <c r="G19" s="46"/>
      <c r="H19" s="46"/>
      <c r="I19" s="46"/>
      <c r="J19" s="46"/>
      <c r="P19" s="98" t="s">
        <v>86</v>
      </c>
      <c r="Q19" s="97"/>
      <c r="R19" s="97"/>
      <c r="S19" s="97"/>
      <c r="T19" s="97"/>
      <c r="U19" s="94"/>
    </row>
    <row r="20" spans="1:21" ht="16" x14ac:dyDescent="0.2">
      <c r="A20" s="46"/>
      <c r="B20" s="49"/>
      <c r="C20" s="63"/>
      <c r="D20" s="49"/>
      <c r="E20" s="49"/>
      <c r="F20" s="46"/>
      <c r="G20" s="46"/>
      <c r="H20" s="46"/>
      <c r="I20" s="46"/>
      <c r="J20" s="46"/>
      <c r="P20" s="1" t="s">
        <v>87</v>
      </c>
      <c r="Q20" s="1" t="s">
        <v>88</v>
      </c>
      <c r="R20" s="1" t="s">
        <v>89</v>
      </c>
      <c r="S20" s="1" t="s">
        <v>90</v>
      </c>
      <c r="T20" s="1" t="s">
        <v>91</v>
      </c>
      <c r="U20" s="1" t="s">
        <v>92</v>
      </c>
    </row>
    <row r="21" spans="1:21" ht="16" x14ac:dyDescent="0.2">
      <c r="A21" s="46"/>
      <c r="B21" s="49"/>
      <c r="C21" s="63"/>
      <c r="D21" s="49"/>
      <c r="E21" s="49"/>
      <c r="F21" s="46"/>
      <c r="G21" s="46"/>
      <c r="H21" s="46"/>
      <c r="I21" s="46"/>
      <c r="J21" s="46"/>
      <c r="P21" s="1">
        <v>4</v>
      </c>
      <c r="Q21" s="1">
        <v>10000</v>
      </c>
      <c r="R21" s="1" t="s">
        <v>93</v>
      </c>
      <c r="S21" s="1" t="s">
        <v>94</v>
      </c>
      <c r="T21" s="1"/>
      <c r="U21" s="1"/>
    </row>
    <row r="22" spans="1:21" ht="16" x14ac:dyDescent="0.2">
      <c r="A22" s="46"/>
      <c r="B22" s="49"/>
      <c r="C22" s="63"/>
      <c r="D22" s="49"/>
      <c r="E22" s="49"/>
      <c r="F22" s="46"/>
      <c r="G22" s="46"/>
      <c r="H22" s="46"/>
      <c r="I22" s="46"/>
      <c r="J22" s="46"/>
      <c r="P22" s="1">
        <v>5</v>
      </c>
      <c r="Q22" s="1">
        <v>5000</v>
      </c>
      <c r="R22" s="1" t="s">
        <v>95</v>
      </c>
      <c r="S22" s="1"/>
      <c r="T22" s="1"/>
      <c r="U22" s="1"/>
    </row>
    <row r="23" spans="1:21" ht="16" x14ac:dyDescent="0.2">
      <c r="A23" s="46"/>
      <c r="B23" s="49"/>
      <c r="C23" s="63"/>
      <c r="D23" s="49"/>
      <c r="E23" s="49"/>
      <c r="F23" s="46"/>
      <c r="G23" s="46"/>
      <c r="H23" s="46"/>
      <c r="I23" s="46"/>
      <c r="J23" s="46"/>
      <c r="P23" s="1">
        <v>6</v>
      </c>
      <c r="Q23" s="1">
        <v>5000</v>
      </c>
      <c r="R23" s="1" t="s">
        <v>93</v>
      </c>
      <c r="S23" s="1" t="s">
        <v>94</v>
      </c>
      <c r="T23" s="1"/>
      <c r="U23" s="1"/>
    </row>
    <row r="24" spans="1:21" ht="16" x14ac:dyDescent="0.2">
      <c r="A24" s="46"/>
      <c r="B24" s="46"/>
      <c r="C24" s="58"/>
      <c r="D24" s="46"/>
      <c r="E24" s="46"/>
      <c r="F24" s="46"/>
      <c r="G24" s="46"/>
      <c r="H24" s="46"/>
      <c r="I24" s="46"/>
      <c r="J24" s="46"/>
      <c r="P24" s="1">
        <v>7</v>
      </c>
      <c r="Q24" s="1">
        <v>1000</v>
      </c>
      <c r="R24" s="1" t="s">
        <v>95</v>
      </c>
      <c r="S24" s="1"/>
      <c r="T24" s="1"/>
      <c r="U24" s="1"/>
    </row>
    <row r="25" spans="1:21" ht="16" x14ac:dyDescent="0.2">
      <c r="A25" s="46"/>
      <c r="B25" s="46"/>
      <c r="C25" s="46"/>
      <c r="D25" s="46"/>
      <c r="E25" s="46"/>
      <c r="F25" s="46"/>
      <c r="G25" s="46"/>
      <c r="H25" s="46"/>
      <c r="I25" s="46"/>
      <c r="J25" s="46"/>
      <c r="P25" s="1">
        <v>8</v>
      </c>
      <c r="Q25" s="1">
        <v>1000</v>
      </c>
      <c r="R25" s="1" t="s">
        <v>93</v>
      </c>
      <c r="S25" s="1" t="s">
        <v>94</v>
      </c>
      <c r="T25" s="1"/>
      <c r="U25" s="1"/>
    </row>
    <row r="26" spans="1:21" ht="16" x14ac:dyDescent="0.2">
      <c r="A26" s="46"/>
      <c r="B26" s="96" t="s">
        <v>96</v>
      </c>
      <c r="C26" s="97"/>
      <c r="D26" s="97"/>
      <c r="E26" s="97"/>
      <c r="F26" s="97"/>
      <c r="G26" s="94"/>
      <c r="I26" s="62" t="s">
        <v>61</v>
      </c>
      <c r="J26" s="62"/>
    </row>
    <row r="27" spans="1:21" ht="30" customHeight="1" x14ac:dyDescent="0.2">
      <c r="A27" s="46"/>
      <c r="B27" s="49" t="s">
        <v>63</v>
      </c>
      <c r="C27" s="50" t="s">
        <v>97</v>
      </c>
      <c r="D27" s="50" t="s">
        <v>98</v>
      </c>
      <c r="E27" s="50" t="s">
        <v>99</v>
      </c>
      <c r="F27" s="50" t="s">
        <v>100</v>
      </c>
      <c r="G27" s="49" t="s">
        <v>72</v>
      </c>
      <c r="H27" s="46"/>
      <c r="I27" s="46"/>
      <c r="J27" s="46"/>
    </row>
    <row r="28" spans="1:21" ht="16" x14ac:dyDescent="0.2">
      <c r="A28" s="46"/>
      <c r="B28" s="49"/>
      <c r="C28" s="49"/>
      <c r="D28" s="64"/>
      <c r="E28" s="65"/>
      <c r="F28" s="63"/>
      <c r="G28" s="49"/>
      <c r="H28" s="46"/>
      <c r="I28" s="46"/>
      <c r="J28" s="46"/>
    </row>
    <row r="29" spans="1:21" ht="16" x14ac:dyDescent="0.2">
      <c r="A29" s="46"/>
      <c r="B29" s="49"/>
      <c r="C29" s="49"/>
      <c r="D29" s="63"/>
      <c r="E29" s="65"/>
      <c r="F29" s="63"/>
      <c r="G29" s="49"/>
      <c r="H29" s="46"/>
      <c r="I29" s="46"/>
      <c r="J29" s="46"/>
    </row>
    <row r="30" spans="1:21" ht="16" x14ac:dyDescent="0.2">
      <c r="A30" s="46"/>
      <c r="B30" s="49"/>
      <c r="C30" s="49"/>
      <c r="D30" s="63"/>
      <c r="E30" s="65"/>
      <c r="F30" s="63"/>
      <c r="G30" s="49"/>
      <c r="H30" s="46"/>
      <c r="I30" s="46"/>
      <c r="J30" s="46"/>
    </row>
    <row r="31" spans="1:21" ht="16" x14ac:dyDescent="0.2">
      <c r="A31" s="46"/>
      <c r="B31" s="49"/>
      <c r="C31" s="49"/>
      <c r="D31" s="65"/>
      <c r="E31" s="65"/>
      <c r="F31" s="63"/>
      <c r="G31" s="49"/>
      <c r="H31" s="46"/>
      <c r="I31" s="46"/>
      <c r="J31" s="46"/>
    </row>
    <row r="32" spans="1:21" ht="16" x14ac:dyDescent="0.2">
      <c r="A32" s="46"/>
      <c r="B32" s="13"/>
      <c r="C32" s="13"/>
      <c r="D32" s="46"/>
      <c r="E32" s="46"/>
      <c r="F32" s="46"/>
      <c r="G32" s="46"/>
      <c r="H32" s="46"/>
      <c r="I32" s="46"/>
      <c r="J32" s="46"/>
      <c r="K32" s="46"/>
    </row>
    <row r="33" spans="1:14" ht="16" x14ac:dyDescent="0.2">
      <c r="A33" s="46"/>
      <c r="B33" s="46"/>
      <c r="C33" s="46"/>
      <c r="D33" s="46"/>
      <c r="E33" s="46"/>
      <c r="F33" s="46"/>
      <c r="G33" s="46"/>
      <c r="H33" s="46"/>
      <c r="I33" s="46"/>
      <c r="J33" s="46"/>
      <c r="K33" s="46"/>
    </row>
    <row r="34" spans="1:14" ht="16" x14ac:dyDescent="0.2">
      <c r="A34" s="46"/>
      <c r="B34" s="96" t="s">
        <v>101</v>
      </c>
      <c r="C34" s="97"/>
      <c r="D34" s="97"/>
      <c r="E34" s="97"/>
      <c r="F34" s="94"/>
      <c r="G34" s="46"/>
      <c r="H34" s="46"/>
      <c r="I34" s="62" t="s">
        <v>61</v>
      </c>
      <c r="J34" s="62"/>
      <c r="K34" s="46"/>
    </row>
    <row r="35" spans="1:14" ht="51" x14ac:dyDescent="0.2">
      <c r="A35" s="46"/>
      <c r="B35" s="49" t="s">
        <v>102</v>
      </c>
      <c r="C35" s="49" t="s">
        <v>103</v>
      </c>
      <c r="D35" s="66" t="s">
        <v>104</v>
      </c>
      <c r="E35" s="49" t="s">
        <v>105</v>
      </c>
      <c r="F35" s="49" t="s">
        <v>106</v>
      </c>
      <c r="G35" s="46"/>
      <c r="H35" s="46"/>
      <c r="I35" s="46"/>
      <c r="J35" s="46"/>
      <c r="K35" s="46"/>
    </row>
    <row r="36" spans="1:14" ht="16" x14ac:dyDescent="0.2">
      <c r="A36" s="46"/>
      <c r="B36" s="49"/>
      <c r="C36" s="49"/>
      <c r="D36" s="67"/>
      <c r="E36" s="65"/>
      <c r="F36" s="65"/>
      <c r="G36" s="46"/>
      <c r="H36" s="46"/>
      <c r="I36" s="46"/>
      <c r="J36" s="46"/>
      <c r="K36" s="46"/>
      <c r="L36" s="46"/>
      <c r="M36" s="46"/>
      <c r="N36" s="46"/>
    </row>
    <row r="37" spans="1:14" ht="16" x14ac:dyDescent="0.2">
      <c r="A37" s="46"/>
      <c r="B37" s="49"/>
      <c r="C37" s="49"/>
      <c r="D37" s="67"/>
      <c r="E37" s="49"/>
      <c r="F37" s="1"/>
      <c r="G37" s="46"/>
      <c r="H37" s="46"/>
      <c r="I37" s="46"/>
      <c r="J37" s="46"/>
      <c r="K37" s="46"/>
      <c r="L37" s="46"/>
      <c r="M37" s="46"/>
      <c r="N37" s="46"/>
    </row>
    <row r="38" spans="1:14" ht="16" x14ac:dyDescent="0.2">
      <c r="A38" s="46"/>
      <c r="B38" s="49"/>
      <c r="C38" s="49"/>
      <c r="D38" s="67"/>
      <c r="E38" s="49"/>
      <c r="F38" s="49"/>
      <c r="G38" s="46"/>
      <c r="H38" s="46"/>
      <c r="I38" s="46"/>
      <c r="J38" s="46"/>
      <c r="K38" s="46"/>
      <c r="L38" s="46"/>
      <c r="M38" s="46"/>
      <c r="N38" s="46"/>
    </row>
    <row r="39" spans="1:14" ht="16" x14ac:dyDescent="0.2">
      <c r="A39" s="46"/>
      <c r="B39" s="49"/>
      <c r="C39" s="49"/>
      <c r="D39" s="67"/>
      <c r="E39" s="49"/>
      <c r="F39" s="68"/>
      <c r="G39" s="46"/>
      <c r="H39" s="46"/>
      <c r="I39" s="46"/>
      <c r="J39" s="46"/>
      <c r="K39" s="46"/>
      <c r="L39" s="46"/>
      <c r="M39" s="46"/>
      <c r="N39" s="46"/>
    </row>
    <row r="40" spans="1:14" ht="16" x14ac:dyDescent="0.2">
      <c r="A40" s="46"/>
      <c r="B40" s="69"/>
      <c r="C40" s="69"/>
      <c r="D40" s="69"/>
      <c r="E40" s="69"/>
      <c r="F40" s="69"/>
      <c r="G40" s="46"/>
      <c r="H40" s="46"/>
      <c r="I40" s="46"/>
      <c r="J40" s="46"/>
      <c r="K40" s="46"/>
      <c r="L40" s="46"/>
      <c r="M40" s="46"/>
      <c r="N40" s="46"/>
    </row>
    <row r="41" spans="1:14" ht="16" x14ac:dyDescent="0.2">
      <c r="A41" s="70" t="s">
        <v>107</v>
      </c>
      <c r="B41" s="71"/>
      <c r="C41" s="71"/>
      <c r="D41" s="71"/>
      <c r="E41" s="71"/>
      <c r="F41" s="71"/>
      <c r="G41" s="71"/>
      <c r="H41" s="71"/>
      <c r="I41" s="71"/>
      <c r="J41" s="71"/>
      <c r="K41" s="46"/>
    </row>
    <row r="42" spans="1:14" ht="16" x14ac:dyDescent="0.2">
      <c r="A42" s="46"/>
      <c r="B42" s="46"/>
      <c r="C42" s="46"/>
      <c r="D42" s="46"/>
      <c r="E42" s="46"/>
      <c r="F42" s="46"/>
      <c r="G42" s="46"/>
      <c r="H42" s="46"/>
      <c r="I42" s="46"/>
      <c r="J42" s="46"/>
      <c r="K42" s="46"/>
    </row>
    <row r="43" spans="1:14" ht="16" x14ac:dyDescent="0.2">
      <c r="A43" s="46"/>
      <c r="B43" s="99" t="s">
        <v>108</v>
      </c>
      <c r="C43" s="97"/>
      <c r="D43" s="97"/>
      <c r="E43" s="97"/>
      <c r="F43" s="72"/>
      <c r="G43" s="62" t="s">
        <v>61</v>
      </c>
      <c r="H43" s="62"/>
      <c r="K43" s="46"/>
    </row>
    <row r="44" spans="1:14" ht="34" x14ac:dyDescent="0.2">
      <c r="A44" s="46"/>
      <c r="B44" s="49" t="s">
        <v>109</v>
      </c>
      <c r="C44" s="50" t="s">
        <v>110</v>
      </c>
      <c r="D44" s="50" t="s">
        <v>111</v>
      </c>
      <c r="E44" s="49" t="s">
        <v>112</v>
      </c>
      <c r="H44" s="46"/>
      <c r="I44" s="46"/>
      <c r="J44" s="46"/>
      <c r="K44" s="46"/>
    </row>
    <row r="45" spans="1:14" ht="16" x14ac:dyDescent="0.2">
      <c r="A45" s="46"/>
      <c r="B45" s="49"/>
      <c r="C45" s="73"/>
      <c r="D45" s="73">
        <f t="shared" ref="D45:D49" si="0">C45*10/4</f>
        <v>0</v>
      </c>
      <c r="E45" s="73">
        <f t="shared" ref="E45:E49" si="1">10-D45</f>
        <v>10</v>
      </c>
      <c r="H45" s="46"/>
      <c r="I45" s="46"/>
      <c r="J45" s="46"/>
      <c r="K45" s="46"/>
    </row>
    <row r="46" spans="1:14" ht="16" x14ac:dyDescent="0.2">
      <c r="A46" s="46"/>
      <c r="B46" s="49"/>
      <c r="C46" s="73"/>
      <c r="D46" s="73">
        <f t="shared" si="0"/>
        <v>0</v>
      </c>
      <c r="E46" s="73">
        <f t="shared" si="1"/>
        <v>10</v>
      </c>
      <c r="H46" s="46"/>
      <c r="I46" s="46"/>
      <c r="J46" s="46"/>
      <c r="K46" s="46"/>
    </row>
    <row r="47" spans="1:14" ht="16" x14ac:dyDescent="0.2">
      <c r="B47" s="49"/>
      <c r="C47" s="73"/>
      <c r="D47" s="73">
        <f t="shared" si="0"/>
        <v>0</v>
      </c>
      <c r="E47" s="73">
        <f t="shared" si="1"/>
        <v>10</v>
      </c>
    </row>
    <row r="48" spans="1:14" ht="16" x14ac:dyDescent="0.2">
      <c r="B48" s="68"/>
      <c r="C48" s="74"/>
      <c r="D48" s="73">
        <f t="shared" si="0"/>
        <v>0</v>
      </c>
      <c r="E48" s="73">
        <f t="shared" si="1"/>
        <v>10</v>
      </c>
    </row>
    <row r="49" spans="2:5" ht="16" x14ac:dyDescent="0.2">
      <c r="B49" s="49"/>
      <c r="C49" s="73"/>
      <c r="D49" s="73">
        <f t="shared" si="0"/>
        <v>0</v>
      </c>
      <c r="E49" s="73">
        <f t="shared" si="1"/>
        <v>10</v>
      </c>
    </row>
  </sheetData>
  <mergeCells count="5">
    <mergeCell ref="B18:E18"/>
    <mergeCell ref="P19:U19"/>
    <mergeCell ref="B26:G26"/>
    <mergeCell ref="B34:F34"/>
    <mergeCell ref="B43:E43"/>
  </mergeCells>
  <conditionalFormatting sqref="C20:C23">
    <cfRule type="cellIs" dxfId="4" priority="1" stopIfTrue="1" operator="greaterThanOrEqual">
      <formula>500000</formula>
    </cfRule>
    <cfRule type="cellIs" dxfId="3" priority="2" stopIfTrue="1" operator="lessThanOrEqual">
      <formula>200000</formula>
    </cfRule>
    <cfRule type="cellIs" dxfId="2" priority="3" stopIfTrue="1" operator="between">
      <formula>200000</formula>
      <formula>400000</formula>
    </cfRule>
  </conditionalFormatting>
  <conditionalFormatting sqref="D20:D23">
    <cfRule type="cellIs" dxfId="1" priority="4" stopIfTrue="1" operator="greaterThanOrEqual">
      <formula>16</formula>
    </cfRule>
    <cfRule type="cellIs" dxfId="0" priority="5" operator="lessThan">
      <formula>16</formula>
    </cfRule>
  </conditionalFormatting>
  <dataValidations count="2">
    <dataValidation type="list" allowBlank="1" showErrorMessage="1" sqref="H6:H12" xr:uid="{00000000-0002-0000-0300-000000000000}">
      <formula1>"Cells,Fresh/Frozen Nuclei,FFPE Nuclei,Other"</formula1>
    </dataValidation>
    <dataValidation type="list" allowBlank="1" showErrorMessage="1" sqref="I6:J12" xr:uid="{00000000-0002-0000-0300-000001000000}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Input Experiment Information He</vt:lpstr>
      <vt:lpstr>ProbeHairpin SolutionCalculator</vt:lpstr>
      <vt:lpstr>Reagent Calculator</vt:lpstr>
      <vt:lpstr>Batch Record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2024-03-28T04:03:39Z</dcterms:modified>
</cp:coreProperties>
</file>