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840" windowHeight="6585" activeTab="2"/>
  </bookViews>
  <sheets>
    <sheet name="time" sheetId="1" r:id="rId1"/>
    <sheet name="salary" sheetId="2" r:id="rId2"/>
    <sheet name="해외구매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E3" i="3" l="1"/>
  <c r="E4" i="3"/>
  <c r="E5" i="3"/>
  <c r="E2" i="3"/>
  <c r="F17" i="3"/>
  <c r="E13" i="3" l="1"/>
  <c r="E14" i="3"/>
  <c r="E15" i="3"/>
  <c r="E16" i="3"/>
  <c r="E17" i="3"/>
  <c r="E12" i="3"/>
  <c r="D18" i="3"/>
  <c r="C13" i="3" l="1"/>
  <c r="C14" i="3"/>
  <c r="C15" i="3"/>
  <c r="C16" i="3"/>
  <c r="C17" i="3"/>
  <c r="C18" i="3"/>
  <c r="C12" i="3"/>
  <c r="C3" i="3"/>
  <c r="C4" i="3"/>
  <c r="C5" i="3"/>
  <c r="C2" i="3"/>
  <c r="B11" i="3"/>
  <c r="B18" i="3"/>
  <c r="B15" i="3" l="1"/>
  <c r="E120" i="1" l="1"/>
  <c r="H114" i="1" l="1"/>
  <c r="H113" i="1"/>
  <c r="E117" i="1" l="1"/>
  <c r="E97" i="1" l="1"/>
  <c r="D163" i="1" l="1"/>
  <c r="D162" i="1"/>
  <c r="D161" i="1"/>
  <c r="D160" i="1"/>
  <c r="D164" i="1" s="1"/>
  <c r="D159" i="1"/>
  <c r="E159" i="1" s="1"/>
  <c r="D157" i="1"/>
  <c r="D156" i="1"/>
  <c r="D155" i="1"/>
  <c r="D154" i="1"/>
  <c r="E154" i="1" s="1"/>
  <c r="D153" i="1"/>
  <c r="D151" i="1"/>
  <c r="D150" i="1"/>
  <c r="D149" i="1"/>
  <c r="D148" i="1"/>
  <c r="D147" i="1"/>
  <c r="D145" i="1"/>
  <c r="D144" i="1"/>
  <c r="D143" i="1"/>
  <c r="D142" i="1"/>
  <c r="E142" i="1" s="1"/>
  <c r="D141" i="1"/>
  <c r="D139" i="1"/>
  <c r="D138" i="1"/>
  <c r="D137" i="1"/>
  <c r="D136" i="1"/>
  <c r="E136" i="1" s="1"/>
  <c r="D135" i="1"/>
  <c r="E135" i="1" s="1"/>
  <c r="D133" i="1"/>
  <c r="D132" i="1"/>
  <c r="D131" i="1"/>
  <c r="D130" i="1"/>
  <c r="D129" i="1"/>
  <c r="D134" i="1" s="1"/>
  <c r="D127" i="1"/>
  <c r="D126" i="1"/>
  <c r="D125" i="1"/>
  <c r="D124" i="1"/>
  <c r="D123" i="1"/>
  <c r="D121" i="1"/>
  <c r="E121" i="1" s="1"/>
  <c r="D120" i="1"/>
  <c r="D119" i="1"/>
  <c r="D117" i="1"/>
  <c r="D115" i="1"/>
  <c r="D114" i="1"/>
  <c r="D113" i="1"/>
  <c r="D112" i="1"/>
  <c r="E111" i="1"/>
  <c r="D111" i="1"/>
  <c r="D109" i="1"/>
  <c r="D108" i="1"/>
  <c r="D107" i="1"/>
  <c r="D106" i="1"/>
  <c r="D105" i="1"/>
  <c r="D103" i="1"/>
  <c r="D102" i="1"/>
  <c r="D101" i="1"/>
  <c r="D100" i="1"/>
  <c r="D99" i="1"/>
  <c r="D122" i="1" l="1"/>
  <c r="E119" i="1"/>
  <c r="D110" i="1"/>
  <c r="E107" i="1"/>
  <c r="E109" i="1"/>
  <c r="E106" i="1"/>
  <c r="E108" i="1"/>
  <c r="E103" i="1"/>
  <c r="D104" i="1"/>
  <c r="E99" i="1"/>
  <c r="E100" i="1"/>
  <c r="E102" i="1"/>
  <c r="E129" i="1"/>
  <c r="D146" i="1"/>
  <c r="D152" i="1"/>
  <c r="E101" i="1"/>
  <c r="D116" i="1"/>
  <c r="D128" i="1"/>
  <c r="E133" i="1"/>
  <c r="D140" i="1"/>
  <c r="E145" i="1"/>
  <c r="E148" i="1"/>
  <c r="D158" i="1"/>
  <c r="E163" i="1"/>
  <c r="E114" i="1"/>
  <c r="E125" i="1"/>
  <c r="E132" i="1"/>
  <c r="E157" i="1"/>
  <c r="E161" i="1"/>
  <c r="E160" i="1"/>
  <c r="E162" i="1"/>
  <c r="E156" i="1"/>
  <c r="E155" i="1"/>
  <c r="E153" i="1"/>
  <c r="E149" i="1"/>
  <c r="E147" i="1"/>
  <c r="E151" i="1"/>
  <c r="E150" i="1"/>
  <c r="E144" i="1"/>
  <c r="E143" i="1"/>
  <c r="E141" i="1"/>
  <c r="E139" i="1"/>
  <c r="E138" i="1"/>
  <c r="E137" i="1"/>
  <c r="E131" i="1"/>
  <c r="E130" i="1"/>
  <c r="E124" i="1"/>
  <c r="E123" i="1"/>
  <c r="E127" i="1"/>
  <c r="E126" i="1"/>
  <c r="E113" i="1"/>
  <c r="E112" i="1"/>
  <c r="E115" i="1"/>
  <c r="E105" i="1"/>
  <c r="D97" i="1"/>
  <c r="D96" i="1"/>
  <c r="D95" i="1"/>
  <c r="D94" i="1"/>
  <c r="D93" i="1"/>
  <c r="D91" i="1"/>
  <c r="D90" i="1"/>
  <c r="D89" i="1"/>
  <c r="D88" i="1"/>
  <c r="D87" i="1"/>
  <c r="D85" i="1"/>
  <c r="D84" i="1"/>
  <c r="D83" i="1"/>
  <c r="D82" i="1"/>
  <c r="D81" i="1"/>
  <c r="D78" i="1"/>
  <c r="D77" i="1"/>
  <c r="D76" i="1"/>
  <c r="D75" i="1"/>
  <c r="D73" i="1"/>
  <c r="D72" i="1"/>
  <c r="D71" i="1"/>
  <c r="D70" i="1"/>
  <c r="D69" i="1"/>
  <c r="D67" i="1"/>
  <c r="D66" i="1"/>
  <c r="D64" i="1"/>
  <c r="D63" i="1"/>
  <c r="D61" i="1"/>
  <c r="D60" i="1"/>
  <c r="D58" i="1"/>
  <c r="D57" i="1"/>
  <c r="D55" i="1"/>
  <c r="D54" i="1"/>
  <c r="D53" i="1"/>
  <c r="D52" i="1"/>
  <c r="D51" i="1"/>
  <c r="D49" i="1"/>
  <c r="D48" i="1"/>
  <c r="D47" i="1"/>
  <c r="D46" i="1"/>
  <c r="D45" i="1"/>
  <c r="D43" i="1"/>
  <c r="D42" i="1"/>
  <c r="D41" i="1"/>
  <c r="D40" i="1"/>
  <c r="D39" i="1"/>
  <c r="D37" i="1"/>
  <c r="D36" i="1"/>
  <c r="D35" i="1"/>
  <c r="E35" i="1" s="1"/>
  <c r="E94" i="1" l="1"/>
  <c r="E82" i="1"/>
  <c r="D80" i="1"/>
  <c r="E76" i="1"/>
  <c r="D92" i="1"/>
  <c r="D74" i="1"/>
  <c r="E88" i="1"/>
  <c r="E52" i="1"/>
  <c r="E70" i="1"/>
  <c r="E77" i="1"/>
  <c r="D86" i="1"/>
  <c r="D98" i="1"/>
  <c r="E67" i="1"/>
  <c r="E66" i="1"/>
  <c r="D68" i="1"/>
  <c r="E64" i="1"/>
  <c r="D62" i="1"/>
  <c r="D56" i="1"/>
  <c r="E54" i="1"/>
  <c r="D50" i="1"/>
  <c r="E48" i="1"/>
  <c r="E46" i="1"/>
  <c r="D44" i="1"/>
  <c r="E40" i="1"/>
  <c r="D38" i="1"/>
  <c r="E37" i="1"/>
  <c r="E36" i="1"/>
  <c r="E95" i="1"/>
  <c r="E93" i="1"/>
  <c r="E96" i="1"/>
  <c r="E89" i="1"/>
  <c r="E87" i="1"/>
  <c r="E91" i="1"/>
  <c r="E90" i="1"/>
  <c r="E83" i="1"/>
  <c r="E81" i="1"/>
  <c r="E85" i="1"/>
  <c r="E84" i="1"/>
  <c r="E75" i="1"/>
  <c r="E78" i="1"/>
  <c r="E71" i="1"/>
  <c r="E69" i="1"/>
  <c r="E73" i="1"/>
  <c r="E72" i="1"/>
  <c r="E63" i="1"/>
  <c r="E58" i="1"/>
  <c r="E57" i="1"/>
  <c r="E61" i="1"/>
  <c r="E60" i="1"/>
  <c r="E51" i="1"/>
  <c r="E53" i="1"/>
  <c r="E55" i="1"/>
  <c r="E45" i="1"/>
  <c r="E47" i="1"/>
  <c r="E49" i="1"/>
  <c r="E42" i="1"/>
  <c r="E39" i="1"/>
  <c r="E41" i="1"/>
  <c r="E43" i="1"/>
  <c r="D29" i="1"/>
  <c r="D7" i="1" l="1"/>
  <c r="D6" i="1"/>
  <c r="D5" i="1"/>
  <c r="D4" i="1"/>
  <c r="D3" i="1"/>
  <c r="E3" i="1" s="1"/>
  <c r="E7" i="1" l="1"/>
  <c r="E4" i="1"/>
  <c r="E5" i="1"/>
  <c r="D8" i="1"/>
  <c r="E6" i="1"/>
  <c r="D31" i="1"/>
  <c r="D30" i="1"/>
  <c r="D28" i="1"/>
  <c r="D27" i="1"/>
  <c r="D26" i="1"/>
  <c r="D20" i="1"/>
  <c r="E27" i="1" l="1"/>
  <c r="E29" i="1"/>
  <c r="E31" i="1"/>
  <c r="D32" i="1"/>
  <c r="E28" i="1"/>
  <c r="E30" i="1"/>
  <c r="D13" i="1"/>
  <c r="D12" i="1"/>
  <c r="D11" i="1"/>
  <c r="D10" i="1"/>
  <c r="D9" i="1"/>
  <c r="E9" i="1" s="1"/>
  <c r="E10" i="1" l="1"/>
  <c r="D14" i="1"/>
  <c r="E13" i="1"/>
  <c r="E12" i="1"/>
  <c r="E11" i="1"/>
  <c r="A10" i="1"/>
  <c r="A11" i="1" s="1"/>
  <c r="A12" i="1" s="1"/>
  <c r="A13" i="1" s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7" i="1" s="1"/>
  <c r="A28" i="1" s="1"/>
  <c r="A29" i="1" s="1"/>
  <c r="A30" i="1" s="1"/>
  <c r="A31" i="1" s="1"/>
  <c r="A33" i="1" s="1"/>
  <c r="A34" i="1" s="1"/>
  <c r="A35" i="1" s="1"/>
  <c r="A36" i="1" s="1"/>
  <c r="A37" i="1" s="1"/>
  <c r="A39" i="1" s="1"/>
  <c r="A40" i="1" s="1"/>
  <c r="A41" i="1" s="1"/>
  <c r="A42" i="1" s="1"/>
  <c r="A43" i="1" s="1"/>
  <c r="A45" i="1" s="1"/>
  <c r="A46" i="1" s="1"/>
  <c r="A47" i="1" s="1"/>
  <c r="A48" i="1" s="1"/>
  <c r="A49" i="1" s="1"/>
  <c r="A51" i="1" s="1"/>
  <c r="A52" i="1" s="1"/>
  <c r="A53" i="1" s="1"/>
  <c r="A54" i="1" s="1"/>
  <c r="A55" i="1" s="1"/>
  <c r="A57" i="1" s="1"/>
  <c r="A58" i="1" s="1"/>
  <c r="A59" i="1" s="1"/>
  <c r="A60" i="1" s="1"/>
  <c r="A61" i="1" s="1"/>
  <c r="A63" i="1" s="1"/>
  <c r="A64" i="1" s="1"/>
  <c r="A65" i="1" s="1"/>
  <c r="A66" i="1" s="1"/>
  <c r="A67" i="1" s="1"/>
  <c r="A69" i="1" s="1"/>
  <c r="A70" i="1" s="1"/>
  <c r="A71" i="1" s="1"/>
  <c r="A72" i="1" s="1"/>
  <c r="A73" i="1" s="1"/>
  <c r="A75" i="1" s="1"/>
  <c r="A76" i="1" s="1"/>
  <c r="A77" i="1" s="1"/>
  <c r="A78" i="1" s="1"/>
  <c r="A79" i="1" s="1"/>
  <c r="A81" i="1" s="1"/>
  <c r="A82" i="1" s="1"/>
  <c r="A83" i="1" s="1"/>
  <c r="A84" i="1" s="1"/>
  <c r="A85" i="1" s="1"/>
  <c r="A87" i="1" s="1"/>
  <c r="A88" i="1" s="1"/>
  <c r="A89" i="1" s="1"/>
  <c r="A90" i="1" s="1"/>
  <c r="A91" i="1" s="1"/>
  <c r="A93" i="1" s="1"/>
  <c r="A94" i="1" s="1"/>
  <c r="A95" i="1" s="1"/>
  <c r="A96" i="1" s="1"/>
  <c r="A97" i="1" s="1"/>
  <c r="A99" i="1" s="1"/>
  <c r="A100" i="1" s="1"/>
  <c r="A101" i="1" s="1"/>
  <c r="A102" i="1" s="1"/>
  <c r="A103" i="1" s="1"/>
  <c r="A105" i="1" s="1"/>
  <c r="A106" i="1" s="1"/>
  <c r="A107" i="1" s="1"/>
  <c r="A108" i="1" s="1"/>
  <c r="A109" i="1" s="1"/>
  <c r="A111" i="1" s="1"/>
  <c r="A112" i="1" s="1"/>
  <c r="A113" i="1" s="1"/>
  <c r="A114" i="1" s="1"/>
  <c r="A115" i="1" s="1"/>
  <c r="A117" i="1" s="1"/>
  <c r="A118" i="1" s="1"/>
  <c r="A119" i="1" s="1"/>
  <c r="A120" i="1" s="1"/>
  <c r="A121" i="1" s="1"/>
  <c r="A123" i="1" s="1"/>
  <c r="A124" i="1" s="1"/>
  <c r="A125" i="1" s="1"/>
  <c r="A126" i="1" s="1"/>
  <c r="A127" i="1" s="1"/>
  <c r="A129" i="1" s="1"/>
  <c r="A130" i="1" s="1"/>
  <c r="A131" i="1" s="1"/>
  <c r="A132" i="1" s="1"/>
  <c r="A133" i="1" s="1"/>
  <c r="A135" i="1" s="1"/>
  <c r="A136" i="1" s="1"/>
  <c r="A137" i="1" s="1"/>
  <c r="A138" i="1" s="1"/>
  <c r="A139" i="1" s="1"/>
  <c r="A141" i="1" s="1"/>
  <c r="A142" i="1" s="1"/>
  <c r="A143" i="1" s="1"/>
  <c r="A144" i="1" s="1"/>
  <c r="A145" i="1" s="1"/>
  <c r="A147" i="1" s="1"/>
  <c r="A148" i="1" s="1"/>
  <c r="A149" i="1" s="1"/>
  <c r="A150" i="1" s="1"/>
  <c r="A151" i="1" s="1"/>
  <c r="A153" i="1" s="1"/>
  <c r="A154" i="1" s="1"/>
  <c r="A155" i="1" s="1"/>
  <c r="A156" i="1" s="1"/>
  <c r="A157" i="1" s="1"/>
  <c r="A159" i="1" s="1"/>
  <c r="A160" i="1" s="1"/>
  <c r="A161" i="1" s="1"/>
  <c r="A162" i="1" s="1"/>
  <c r="A163" i="1" s="1"/>
  <c r="I7" i="2" l="1"/>
  <c r="J7" i="2"/>
  <c r="K7" i="2"/>
  <c r="L7" i="2"/>
  <c r="M7" i="2"/>
  <c r="F7" i="2"/>
  <c r="G7" i="2"/>
  <c r="H7" i="2"/>
  <c r="E7" i="2"/>
  <c r="D7" i="2"/>
</calcChain>
</file>

<file path=xl/sharedStrings.xml><?xml version="1.0" encoding="utf-8"?>
<sst xmlns="http://schemas.openxmlformats.org/spreadsheetml/2006/main" count="44" uniqueCount="43">
  <si>
    <t>Date</t>
  </si>
  <si>
    <t>In</t>
  </si>
  <si>
    <t>Out</t>
  </si>
  <si>
    <t>Total</t>
  </si>
  <si>
    <t>월급여</t>
    <phoneticPr fontId="2" type="noConversion"/>
  </si>
  <si>
    <t>기본급</t>
    <phoneticPr fontId="2" type="noConversion"/>
  </si>
  <si>
    <t>기준급</t>
    <phoneticPr fontId="2" type="noConversion"/>
  </si>
  <si>
    <t>고정시간외수당</t>
    <phoneticPr fontId="2" type="noConversion"/>
  </si>
  <si>
    <t>성과급</t>
    <phoneticPr fontId="2" type="noConversion"/>
  </si>
  <si>
    <t>부가급여</t>
    <phoneticPr fontId="2" type="noConversion"/>
  </si>
  <si>
    <t>설날귀성여비</t>
    <phoneticPr fontId="2" type="noConversion"/>
  </si>
  <si>
    <t>추석귀성여비</t>
    <phoneticPr fontId="2" type="noConversion"/>
  </si>
  <si>
    <t>계약금액</t>
    <phoneticPr fontId="2" type="noConversion"/>
  </si>
  <si>
    <t>12/26 Mon</t>
  </si>
  <si>
    <t>12/27 TUE</t>
  </si>
  <si>
    <t>12/28 WED</t>
  </si>
  <si>
    <t>12/29 THU</t>
  </si>
  <si>
    <t>12/30 FRI</t>
  </si>
  <si>
    <t>Left</t>
    <phoneticPr fontId="2" type="noConversion"/>
  </si>
  <si>
    <t>lunch</t>
  </si>
  <si>
    <t>half lunch</t>
  </si>
  <si>
    <t>교육</t>
    <phoneticPr fontId="2" type="noConversion"/>
  </si>
  <si>
    <t>삼일절</t>
    <phoneticPr fontId="2" type="noConversion"/>
  </si>
  <si>
    <t>보건휴가</t>
    <phoneticPr fontId="2" type="noConversion"/>
  </si>
  <si>
    <t>연차휴가</t>
    <phoneticPr fontId="2" type="noConversion"/>
  </si>
  <si>
    <t>선거</t>
    <phoneticPr fontId="2" type="noConversion"/>
  </si>
  <si>
    <t>Cotton twill shirt 반팔 L</t>
  </si>
  <si>
    <t>Big Pony XL</t>
  </si>
  <si>
    <t>SLIMFIT Cotton poplin shirt L</t>
  </si>
  <si>
    <t>cotton chino baseball cap</t>
  </si>
  <si>
    <t>오후반차</t>
    <phoneticPr fontId="2" type="noConversion"/>
  </si>
  <si>
    <t>LeapFrog Picnic Basket</t>
  </si>
  <si>
    <t>NUK Silicone Spout</t>
  </si>
  <si>
    <t>A Very Busy Sticker Book</t>
  </si>
  <si>
    <t>Magnetic Locks - 8 Locks &amp; 3 Keys</t>
  </si>
  <si>
    <t>BPA Free Bottle Brush, Pink</t>
  </si>
  <si>
    <t>Surface Safe Adhesive Remover, 8 oz</t>
  </si>
  <si>
    <t>Ralph Rauren</t>
    <phoneticPr fontId="2" type="noConversion"/>
  </si>
  <si>
    <t>Amazon - Geniezip</t>
    <phoneticPr fontId="2" type="noConversion"/>
  </si>
  <si>
    <t>Date</t>
    <phoneticPr fontId="2" type="noConversion"/>
  </si>
  <si>
    <t>Exchange</t>
    <phoneticPr fontId="2" type="noConversion"/>
  </si>
  <si>
    <t>Dollar</t>
    <phoneticPr fontId="2" type="noConversion"/>
  </si>
  <si>
    <t>원화금액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</si>
</sst>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26" formatCode="\$#,##0.00_);[Red]\(\$#,##0.00\)"/>
    <numFmt numFmtId="176" formatCode="h:mm;@"/>
    <numFmt numFmtId="177" formatCode="#,##0_ "/>
    <numFmt numFmtId="178" formatCode="m\/d\ ddd"/>
    <numFmt numFmtId="179" formatCode="[h]:mm"/>
    <numFmt numFmtId="180" formatCode="\$#,##0.00"/>
    <numFmt numFmtId="181" formatCode="m&quot;/&quot;d;@"/>
    <numFmt numFmtId="182" formatCode="#,##0_);[Red]\(#,##0\)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0" borderId="1" xfId="0" quotePrefix="1" applyNumberFormat="1" applyFont="1" applyBorder="1" applyAlignment="1">
      <alignment horizontal="center" vertical="center"/>
    </xf>
    <xf numFmtId="177" fontId="1" fillId="0" borderId="1" xfId="0" applyNumberFormat="1" applyFont="1" applyBorder="1">
      <alignment vertical="center"/>
    </xf>
    <xf numFmtId="177" fontId="1" fillId="0" borderId="1" xfId="0" applyNumberFormat="1" applyFont="1" applyBorder="1" applyAlignment="1">
      <alignment horizontal="right" vertical="center"/>
    </xf>
    <xf numFmtId="20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6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20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46" fontId="1" fillId="0" borderId="0" xfId="0" applyNumberFormat="1" applyFont="1">
      <alignment vertical="center"/>
    </xf>
    <xf numFmtId="179" fontId="4" fillId="3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3" fillId="3" borderId="1" xfId="0" applyNumberFormat="1" applyFont="1" applyFill="1" applyBorder="1" applyAlignment="1">
      <alignment horizontal="center" vertical="center"/>
    </xf>
    <xf numFmtId="179" fontId="1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180" fontId="0" fillId="0" borderId="0" xfId="0" applyNumberForma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  <xf numFmtId="18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6" fontId="1" fillId="0" borderId="0" xfId="0" applyNumberFormat="1" applyFont="1" applyAlignment="1">
      <alignment horizontal="center" vertical="center"/>
    </xf>
    <xf numFmtId="26" fontId="1" fillId="0" borderId="0" xfId="0" applyNumberFormat="1" applyFont="1">
      <alignment vertical="center"/>
    </xf>
    <xf numFmtId="182" fontId="1" fillId="0" borderId="0" xfId="0" applyNumberFormat="1" applyFont="1" applyAlignment="1">
      <alignment horizontal="center" vertical="center"/>
    </xf>
    <xf numFmtId="182" fontId="1" fillId="0" borderId="0" xfId="0" applyNumberFormat="1" applyFo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4"/>
  <sheetViews>
    <sheetView zoomScaleNormal="100" workbookViewId="0">
      <pane ySplit="8" topLeftCell="A110" activePane="bottomLeft" state="frozen"/>
      <selection pane="bottomLeft" activeCell="D126" sqref="D126"/>
    </sheetView>
  </sheetViews>
  <sheetFormatPr defaultRowHeight="18.95" customHeight="1" x14ac:dyDescent="0.3"/>
  <cols>
    <col min="1" max="3" width="10.625" style="2" customWidth="1"/>
    <col min="4" max="4" width="10.625" style="23" customWidth="1"/>
    <col min="5" max="5" width="10.625" style="2" customWidth="1"/>
    <col min="6" max="16384" width="9" style="1"/>
  </cols>
  <sheetData>
    <row r="2" spans="1:10" ht="18.95" customHeight="1" x14ac:dyDescent="0.3">
      <c r="A2" s="3" t="s">
        <v>0</v>
      </c>
      <c r="B2" s="3" t="s">
        <v>1</v>
      </c>
      <c r="C2" s="3" t="s">
        <v>2</v>
      </c>
      <c r="D2" s="24" t="s">
        <v>3</v>
      </c>
      <c r="E2" s="3" t="s">
        <v>18</v>
      </c>
      <c r="F2" s="10"/>
      <c r="G2" s="28" t="s">
        <v>19</v>
      </c>
      <c r="H2" s="29">
        <v>4.1666666666666664E-2</v>
      </c>
      <c r="I2" s="36">
        <v>0.33333333333333331</v>
      </c>
    </row>
    <row r="3" spans="1:10" ht="18.95" customHeight="1" x14ac:dyDescent="0.3">
      <c r="A3" s="24" t="s">
        <v>13</v>
      </c>
      <c r="B3" s="27">
        <v>0.42986111111111108</v>
      </c>
      <c r="C3" s="27">
        <v>0.78611111111111109</v>
      </c>
      <c r="D3" s="33">
        <f>IF(OR(C3=0,B3=0),0,(IF(HOUR(C3-B3)&gt;7,C3-B3-$H$2, C3-B3-$H$3)))</f>
        <v>0.31458333333333333</v>
      </c>
      <c r="E3" s="34">
        <f>IF($I$2-(D3)&gt;0,$I$2-(D3),0)</f>
        <v>1.8749999999999989E-2</v>
      </c>
      <c r="F3" s="10"/>
      <c r="G3" s="28" t="s">
        <v>20</v>
      </c>
      <c r="H3" s="29">
        <v>2.0833333333333332E-2</v>
      </c>
      <c r="I3" s="36">
        <v>0.66666666666666663</v>
      </c>
      <c r="J3" s="36">
        <v>0.5</v>
      </c>
    </row>
    <row r="4" spans="1:10" ht="18.95" customHeight="1" x14ac:dyDescent="0.3">
      <c r="A4" s="24" t="s">
        <v>14</v>
      </c>
      <c r="B4" s="27">
        <v>0.39861111111111108</v>
      </c>
      <c r="C4" s="27">
        <v>0.77222222222222225</v>
      </c>
      <c r="D4" s="33">
        <f t="shared" ref="D4:D7" si="0">IF(OR(C4=0,B4=0),0,(IF(HOUR(C4-B4)&gt;7,C4-B4-$H$2, C4-B4-$H$3)))</f>
        <v>0.33194444444444449</v>
      </c>
      <c r="E4" s="34">
        <f>IF($I$3-(D4+D3)&gt;0,$I$3-(D4+D3),0)</f>
        <v>2.0138888888888817E-2</v>
      </c>
      <c r="F4" s="13"/>
      <c r="I4" s="36">
        <v>1</v>
      </c>
      <c r="J4" s="36">
        <v>0.83333333333333337</v>
      </c>
    </row>
    <row r="5" spans="1:10" ht="18.95" customHeight="1" x14ac:dyDescent="0.3">
      <c r="A5" s="24" t="s">
        <v>15</v>
      </c>
      <c r="B5" s="4">
        <v>0.39444444444444443</v>
      </c>
      <c r="C5" s="4">
        <v>0.83194444444444438</v>
      </c>
      <c r="D5" s="33">
        <f t="shared" si="0"/>
        <v>0.39583333333333326</v>
      </c>
      <c r="E5" s="34">
        <f>IF($I$4-SUM(D3:D5)&gt;0,$I$4-SUM(D3:D5),0)</f>
        <v>0</v>
      </c>
      <c r="F5" s="13"/>
      <c r="I5" s="36">
        <v>1.3333333333333333</v>
      </c>
      <c r="J5" s="36">
        <v>1.1666666666666667</v>
      </c>
    </row>
    <row r="6" spans="1:10" ht="18.95" customHeight="1" x14ac:dyDescent="0.3">
      <c r="A6" s="24" t="s">
        <v>16</v>
      </c>
      <c r="B6" s="4">
        <v>0.3527777777777778</v>
      </c>
      <c r="C6" s="4">
        <v>0.77222222222222225</v>
      </c>
      <c r="D6" s="33">
        <f t="shared" si="0"/>
        <v>0.37777777777777777</v>
      </c>
      <c r="E6" s="34">
        <f>IF($I$5-SUM(D3:D6)&gt;0,$I$5-SUM(D3:D6),0)</f>
        <v>0</v>
      </c>
      <c r="F6" s="13"/>
      <c r="G6" s="13"/>
      <c r="I6" s="36">
        <v>1.6666666666666667</v>
      </c>
      <c r="J6" s="36">
        <v>1.5</v>
      </c>
    </row>
    <row r="7" spans="1:10" ht="18.95" customHeight="1" x14ac:dyDescent="0.3">
      <c r="A7" s="24" t="s">
        <v>17</v>
      </c>
      <c r="B7" s="4">
        <v>0.39027777777777778</v>
      </c>
      <c r="C7" s="4">
        <v>0.66527777777777775</v>
      </c>
      <c r="D7" s="33">
        <f t="shared" si="0"/>
        <v>0.25416666666666665</v>
      </c>
      <c r="E7" s="34">
        <f>IF($I$6-SUM(D3:D7)&gt;0,$I$6-SUM(D3:D7),0)</f>
        <v>0</v>
      </c>
      <c r="G7" s="13"/>
      <c r="I7" s="36"/>
    </row>
    <row r="8" spans="1:10" ht="18.95" customHeight="1" x14ac:dyDescent="0.3">
      <c r="A8" s="26"/>
      <c r="B8" s="6"/>
      <c r="C8" s="21"/>
      <c r="D8" s="32">
        <f>SUM(D3:D7)</f>
        <v>1.6743055555555555</v>
      </c>
      <c r="E8" s="22"/>
    </row>
    <row r="9" spans="1:10" ht="18.95" customHeight="1" x14ac:dyDescent="0.3">
      <c r="A9" s="19">
        <v>42737</v>
      </c>
      <c r="B9" s="30">
        <v>0.40625</v>
      </c>
      <c r="C9" s="30">
        <v>0.7944444444444444</v>
      </c>
      <c r="D9" s="33">
        <f>IF(OR(C9=0,B9=0),0,(IF(HOUR(C9-B9)&gt;7,C9-B9-$H$2, C9-B9-$H$3)))</f>
        <v>0.34652777777777771</v>
      </c>
      <c r="E9" s="34">
        <f>IF($I$2-(D9)&gt;0,$I$2-(D9),0)</f>
        <v>0</v>
      </c>
      <c r="F9" s="31"/>
    </row>
    <row r="10" spans="1:10" ht="18.95" customHeight="1" x14ac:dyDescent="0.3">
      <c r="A10" s="19">
        <f>A9+1</f>
        <v>42738</v>
      </c>
      <c r="B10" s="30">
        <v>0.41666666666666669</v>
      </c>
      <c r="C10" s="30">
        <v>0.72222222222222221</v>
      </c>
      <c r="D10" s="33">
        <f t="shared" ref="D10:D13" si="1">IF(OR(C10=0,B10=0),0,(IF(HOUR(C10-B10)&gt;7,C10-B10-$H$2, C10-B10-$H$3)))</f>
        <v>0.28472222222222221</v>
      </c>
      <c r="E10" s="34">
        <f>IF($I$3-(D10+D9)&gt;0,$I$3-(D10+D9),0)</f>
        <v>3.5416666666666763E-2</v>
      </c>
      <c r="F10" s="31"/>
    </row>
    <row r="11" spans="1:10" ht="18.95" customHeight="1" x14ac:dyDescent="0.3">
      <c r="A11" s="19">
        <f t="shared" ref="A11:A13" si="2">A10+1</f>
        <v>42739</v>
      </c>
      <c r="B11" s="30">
        <v>0.41805555555555557</v>
      </c>
      <c r="C11" s="30">
        <v>0.70208333333333339</v>
      </c>
      <c r="D11" s="33">
        <f t="shared" si="1"/>
        <v>0.26319444444444451</v>
      </c>
      <c r="E11" s="34">
        <f>IF($I$4-SUM(D9:D11)&gt;0,$I$4-SUM(D9:D11),0)</f>
        <v>0.10555555555555562</v>
      </c>
      <c r="F11" s="13"/>
    </row>
    <row r="12" spans="1:10" ht="18.95" customHeight="1" x14ac:dyDescent="0.3">
      <c r="A12" s="19">
        <f t="shared" si="2"/>
        <v>42740</v>
      </c>
      <c r="B12" s="30">
        <v>0.38750000000000001</v>
      </c>
      <c r="C12" s="30">
        <v>0.79375000000000007</v>
      </c>
      <c r="D12" s="33">
        <f t="shared" si="1"/>
        <v>0.36458333333333337</v>
      </c>
      <c r="E12" s="34">
        <f>IF($I$5-SUM(D9:D12)&gt;0,$I$5-SUM(D9:D12),0)</f>
        <v>7.4305555555555403E-2</v>
      </c>
      <c r="F12" s="31"/>
      <c r="G12" s="13"/>
    </row>
    <row r="13" spans="1:10" ht="18.95" customHeight="1" x14ac:dyDescent="0.3">
      <c r="A13" s="19">
        <f t="shared" si="2"/>
        <v>42741</v>
      </c>
      <c r="B13" s="30">
        <v>0.39374999999999999</v>
      </c>
      <c r="C13" s="30">
        <v>0.65555555555555556</v>
      </c>
      <c r="D13" s="33">
        <f t="shared" si="1"/>
        <v>0.24097222222222223</v>
      </c>
      <c r="E13" s="34">
        <f>IF($I$6-SUM(D9:D13)&gt;0,$I$6-SUM(D9:D13),0)</f>
        <v>0.16666666666666674</v>
      </c>
      <c r="F13" s="31"/>
      <c r="G13" s="13"/>
    </row>
    <row r="14" spans="1:10" ht="18.95" customHeight="1" x14ac:dyDescent="0.3">
      <c r="A14" s="20"/>
      <c r="B14" s="6"/>
      <c r="C14" s="21"/>
      <c r="D14" s="32">
        <f>SUM(D9:D13)</f>
        <v>1.5</v>
      </c>
      <c r="E14" s="35"/>
    </row>
    <row r="15" spans="1:10" ht="18.95" hidden="1" customHeight="1" x14ac:dyDescent="0.3">
      <c r="A15" s="19">
        <f>A13+3</f>
        <v>42744</v>
      </c>
      <c r="B15" s="50" t="s">
        <v>21</v>
      </c>
      <c r="C15" s="51"/>
      <c r="D15" s="51"/>
      <c r="E15" s="52"/>
      <c r="F15" s="10"/>
    </row>
    <row r="16" spans="1:10" ht="18.95" hidden="1" customHeight="1" x14ac:dyDescent="0.3">
      <c r="A16" s="19">
        <f>A15+1</f>
        <v>42745</v>
      </c>
      <c r="B16" s="53"/>
      <c r="C16" s="54"/>
      <c r="D16" s="54"/>
      <c r="E16" s="55"/>
      <c r="F16" s="13"/>
    </row>
    <row r="17" spans="1:7" ht="18.95" hidden="1" customHeight="1" x14ac:dyDescent="0.3">
      <c r="A17" s="19">
        <f t="shared" ref="A17:A19" si="3">A16+1</f>
        <v>42746</v>
      </c>
      <c r="B17" s="53"/>
      <c r="C17" s="54"/>
      <c r="D17" s="54"/>
      <c r="E17" s="55"/>
      <c r="F17" s="13"/>
    </row>
    <row r="18" spans="1:7" ht="18.95" hidden="1" customHeight="1" x14ac:dyDescent="0.3">
      <c r="A18" s="19">
        <f t="shared" si="3"/>
        <v>42747</v>
      </c>
      <c r="B18" s="53"/>
      <c r="C18" s="54"/>
      <c r="D18" s="54"/>
      <c r="E18" s="55"/>
      <c r="F18" s="13"/>
      <c r="G18" s="13"/>
    </row>
    <row r="19" spans="1:7" ht="18.95" hidden="1" customHeight="1" x14ac:dyDescent="0.3">
      <c r="A19" s="19">
        <f t="shared" si="3"/>
        <v>42748</v>
      </c>
      <c r="B19" s="56"/>
      <c r="C19" s="57"/>
      <c r="D19" s="57"/>
      <c r="E19" s="58"/>
      <c r="G19" s="13"/>
    </row>
    <row r="20" spans="1:7" ht="18.95" hidden="1" customHeight="1" x14ac:dyDescent="0.3">
      <c r="A20" s="20"/>
      <c r="B20" s="6"/>
      <c r="C20" s="21"/>
      <c r="D20" s="32">
        <f>SUM(D15:D19)</f>
        <v>0</v>
      </c>
      <c r="E20" s="35"/>
    </row>
    <row r="21" spans="1:7" ht="18.95" hidden="1" customHeight="1" x14ac:dyDescent="0.3">
      <c r="A21" s="19">
        <f>A19+3</f>
        <v>42751</v>
      </c>
      <c r="B21" s="50" t="s">
        <v>21</v>
      </c>
      <c r="C21" s="51"/>
      <c r="D21" s="51"/>
      <c r="E21" s="52"/>
      <c r="F21" s="10"/>
    </row>
    <row r="22" spans="1:7" ht="18.95" hidden="1" customHeight="1" x14ac:dyDescent="0.3">
      <c r="A22" s="19">
        <f>A21+1</f>
        <v>42752</v>
      </c>
      <c r="B22" s="53"/>
      <c r="C22" s="54"/>
      <c r="D22" s="54"/>
      <c r="E22" s="55"/>
      <c r="F22" s="13"/>
    </row>
    <row r="23" spans="1:7" ht="18.95" hidden="1" customHeight="1" x14ac:dyDescent="0.3">
      <c r="A23" s="19">
        <f t="shared" ref="A23:A25" si="4">A22+1</f>
        <v>42753</v>
      </c>
      <c r="B23" s="53"/>
      <c r="C23" s="54"/>
      <c r="D23" s="54"/>
      <c r="E23" s="55"/>
      <c r="F23" s="13"/>
    </row>
    <row r="24" spans="1:7" ht="18.95" hidden="1" customHeight="1" x14ac:dyDescent="0.3">
      <c r="A24" s="19">
        <f t="shared" si="4"/>
        <v>42754</v>
      </c>
      <c r="B24" s="53"/>
      <c r="C24" s="54"/>
      <c r="D24" s="54"/>
      <c r="E24" s="55"/>
      <c r="F24" s="13"/>
      <c r="G24" s="13"/>
    </row>
    <row r="25" spans="1:7" ht="18.95" hidden="1" customHeight="1" x14ac:dyDescent="0.3">
      <c r="A25" s="19">
        <f t="shared" si="4"/>
        <v>42755</v>
      </c>
      <c r="B25" s="56"/>
      <c r="C25" s="57"/>
      <c r="D25" s="57"/>
      <c r="E25" s="58"/>
      <c r="G25" s="13"/>
    </row>
    <row r="26" spans="1:7" ht="18.95" hidden="1" customHeight="1" x14ac:dyDescent="0.3">
      <c r="A26" s="20"/>
      <c r="B26" s="6"/>
      <c r="C26" s="21"/>
      <c r="D26" s="32">
        <f>SUM(D21:D25)</f>
        <v>0</v>
      </c>
      <c r="E26" s="35"/>
    </row>
    <row r="27" spans="1:7" ht="18.95" customHeight="1" x14ac:dyDescent="0.3">
      <c r="A27" s="19">
        <f>A25+3</f>
        <v>42758</v>
      </c>
      <c r="B27" s="4">
        <v>0.39652777777777781</v>
      </c>
      <c r="C27" s="4">
        <v>0.77361111111111114</v>
      </c>
      <c r="D27" s="33">
        <f>IF(OR(C27=0,B27=0),0,(IF(HOUR(C27-B27)&gt;7,C27-B27-$H$2, C27-B27-$H$3)))</f>
        <v>0.33541666666666664</v>
      </c>
      <c r="E27" s="34">
        <f>IF($I$2-(D27)&gt;0,$I$2-(D27),0)</f>
        <v>0</v>
      </c>
      <c r="F27" s="10"/>
    </row>
    <row r="28" spans="1:7" ht="18.95" customHeight="1" x14ac:dyDescent="0.3">
      <c r="A28" s="19">
        <f>A27+1</f>
        <v>42759</v>
      </c>
      <c r="B28" s="4">
        <v>0.3972222222222222</v>
      </c>
      <c r="C28" s="4">
        <v>0.67361111111111116</v>
      </c>
      <c r="D28" s="33">
        <f t="shared" ref="D28:D31" si="5">IF(OR(C28=0,B28=0),0,(IF(HOUR(C28-B28)&gt;7,C28-B28-$H$2, C28-B28-$H$3)))</f>
        <v>0.25555555555555565</v>
      </c>
      <c r="E28" s="34">
        <f>IF($I$3-(D28+D27)&gt;0,$I$3-(D28+D27),0)</f>
        <v>7.5694444444444398E-2</v>
      </c>
      <c r="F28" s="13"/>
    </row>
    <row r="29" spans="1:7" ht="18.95" customHeight="1" x14ac:dyDescent="0.3">
      <c r="A29" s="19">
        <f t="shared" ref="A29:A31" si="6">A28+1</f>
        <v>42760</v>
      </c>
      <c r="B29" s="4">
        <v>0.42291666666666666</v>
      </c>
      <c r="C29" s="4">
        <v>0.74583333333333324</v>
      </c>
      <c r="D29" s="33">
        <f t="shared" si="5"/>
        <v>0.30208333333333326</v>
      </c>
      <c r="E29" s="34">
        <f>IF($I$4-SUM(D27:D29)&gt;0,$I$4-SUM(D27:D29),0)</f>
        <v>0.10694444444444451</v>
      </c>
      <c r="F29" s="13"/>
    </row>
    <row r="30" spans="1:7" ht="18.95" customHeight="1" x14ac:dyDescent="0.3">
      <c r="A30" s="19">
        <f t="shared" si="6"/>
        <v>42761</v>
      </c>
      <c r="B30" s="4">
        <v>0.35416666666666669</v>
      </c>
      <c r="C30" s="4">
        <v>0.83611111111111114</v>
      </c>
      <c r="D30" s="33">
        <f t="shared" si="5"/>
        <v>0.44027777777777777</v>
      </c>
      <c r="E30" s="34">
        <f>IF($I$5-SUM(D27:D30)&gt;0,$I$5-SUM(D27:D30),0)</f>
        <v>0</v>
      </c>
      <c r="F30" s="13"/>
      <c r="G30" s="13"/>
    </row>
    <row r="31" spans="1:7" ht="18.95" customHeight="1" x14ac:dyDescent="0.3">
      <c r="A31" s="19">
        <f t="shared" si="6"/>
        <v>42762</v>
      </c>
      <c r="B31" s="4"/>
      <c r="C31" s="4"/>
      <c r="D31" s="33">
        <f t="shared" si="5"/>
        <v>0</v>
      </c>
      <c r="E31" s="34">
        <f>IF($I$6-SUM(D27:D31)&gt;0,$I$6-SUM(D27:D31),0)</f>
        <v>0.33333333333333348</v>
      </c>
      <c r="G31" s="13"/>
    </row>
    <row r="32" spans="1:7" ht="18.95" customHeight="1" x14ac:dyDescent="0.3">
      <c r="A32" s="20"/>
      <c r="B32" s="6"/>
      <c r="C32" s="21"/>
      <c r="D32" s="32">
        <f>SUM(D27:D31)</f>
        <v>1.3333333333333333</v>
      </c>
      <c r="E32" s="35"/>
    </row>
    <row r="33" spans="1:7" ht="18.95" customHeight="1" x14ac:dyDescent="0.3">
      <c r="A33" s="19">
        <f>A31+3</f>
        <v>42765</v>
      </c>
      <c r="B33" s="4"/>
      <c r="C33" s="4"/>
      <c r="D33" s="33"/>
      <c r="E33" s="34"/>
      <c r="F33" s="10"/>
    </row>
    <row r="34" spans="1:7" ht="18.95" customHeight="1" x14ac:dyDescent="0.3">
      <c r="A34" s="19">
        <f>A33+1</f>
        <v>42766</v>
      </c>
      <c r="B34" s="4"/>
      <c r="C34" s="4"/>
      <c r="D34" s="33"/>
      <c r="E34" s="34"/>
      <c r="F34" s="13"/>
    </row>
    <row r="35" spans="1:7" ht="18.95" customHeight="1" x14ac:dyDescent="0.3">
      <c r="A35" s="19">
        <f t="shared" ref="A35:A37" si="7">A34+1</f>
        <v>42767</v>
      </c>
      <c r="B35" s="4">
        <v>0.48402777777777778</v>
      </c>
      <c r="C35" s="4">
        <v>0.75208333333333333</v>
      </c>
      <c r="D35" s="33">
        <f t="shared" ref="D35:D37" si="8">IF(OR(C35=0,B35=0),0,(IF(HOUR(C35-B35)&gt;7,C35-B35-$H$2, C35-B35-$H$3)))</f>
        <v>0.2472222222222222</v>
      </c>
      <c r="E35" s="34">
        <f>IF($I$2-(D35)&gt;0,$I$2-(D35),0)</f>
        <v>8.611111111111111E-2</v>
      </c>
      <c r="F35" s="13"/>
    </row>
    <row r="36" spans="1:7" ht="18.95" customHeight="1" x14ac:dyDescent="0.3">
      <c r="A36" s="19">
        <f t="shared" si="7"/>
        <v>42768</v>
      </c>
      <c r="B36" s="4">
        <v>0.42638888888888887</v>
      </c>
      <c r="C36" s="4">
        <v>0.75624999999999998</v>
      </c>
      <c r="D36" s="33">
        <f t="shared" si="8"/>
        <v>0.30902777777777779</v>
      </c>
      <c r="E36" s="34">
        <f>IF($I$3-(D36+D35)&gt;0,$I$3-(D36+D35),0)</f>
        <v>0.11041666666666661</v>
      </c>
      <c r="F36" s="13"/>
      <c r="G36" s="13"/>
    </row>
    <row r="37" spans="1:7" ht="18.95" customHeight="1" x14ac:dyDescent="0.3">
      <c r="A37" s="19">
        <f t="shared" si="7"/>
        <v>42769</v>
      </c>
      <c r="B37" s="4">
        <v>0.33333333333333331</v>
      </c>
      <c r="C37" s="4">
        <v>0.81944444444444453</v>
      </c>
      <c r="D37" s="33">
        <f t="shared" si="8"/>
        <v>0.44444444444444453</v>
      </c>
      <c r="E37" s="34">
        <f>IF($I$4-SUM(D35:D37)&gt;0,$I$4-SUM(D35:D37),0)</f>
        <v>0</v>
      </c>
      <c r="G37" s="13"/>
    </row>
    <row r="38" spans="1:7" ht="18.95" customHeight="1" x14ac:dyDescent="0.3">
      <c r="A38" s="20"/>
      <c r="B38" s="6"/>
      <c r="C38" s="21"/>
      <c r="D38" s="32">
        <f>SUM(D33:D37)</f>
        <v>1.0006944444444446</v>
      </c>
      <c r="E38" s="35"/>
    </row>
    <row r="39" spans="1:7" ht="18.95" customHeight="1" x14ac:dyDescent="0.3">
      <c r="A39" s="19">
        <f>A37+3</f>
        <v>42772</v>
      </c>
      <c r="B39" s="7">
        <v>0.42708333333333331</v>
      </c>
      <c r="C39" s="7">
        <v>0.75347222222222221</v>
      </c>
      <c r="D39" s="33">
        <f>IF(OR(C39=0,B39=0),0,(IF(HOUR(C39-B39)&gt;7,C39-B39-$H$2, C39-B39-$H$3)))</f>
        <v>0.30555555555555558</v>
      </c>
      <c r="E39" s="34">
        <f>IF($I$2-(D39)&gt;0,$I$2-(D39),0)</f>
        <v>2.7777777777777735E-2</v>
      </c>
    </row>
    <row r="40" spans="1:7" ht="18.95" customHeight="1" x14ac:dyDescent="0.3">
      <c r="A40" s="19">
        <f>A39+1</f>
        <v>42773</v>
      </c>
      <c r="B40" s="4">
        <v>0.42430555555555555</v>
      </c>
      <c r="C40" s="7">
        <v>0.74791666666666667</v>
      </c>
      <c r="D40" s="33">
        <f t="shared" ref="D40:D43" si="9">IF(OR(C40=0,B40=0),0,(IF(HOUR(C40-B40)&gt;7,C40-B40-$H$2, C40-B40-$H$3)))</f>
        <v>0.30277777777777781</v>
      </c>
      <c r="E40" s="34">
        <f>IF($I$3-(D40+D39)&gt;0,$I$3-(D40+D39),0)</f>
        <v>5.8333333333333237E-2</v>
      </c>
    </row>
    <row r="41" spans="1:7" ht="18.95" customHeight="1" x14ac:dyDescent="0.3">
      <c r="A41" s="19">
        <f t="shared" ref="A41:A43" si="10">A40+1</f>
        <v>42774</v>
      </c>
      <c r="B41" s="4">
        <v>0.39513888888888887</v>
      </c>
      <c r="C41" s="4">
        <v>0.77500000000000002</v>
      </c>
      <c r="D41" s="33">
        <f t="shared" si="9"/>
        <v>0.33819444444444446</v>
      </c>
      <c r="E41" s="34">
        <f>IF($I$4-SUM(D39:D41)&gt;0,$I$4-SUM(D39:D41),0)</f>
        <v>5.3472222222222143E-2</v>
      </c>
    </row>
    <row r="42" spans="1:7" ht="18.95" customHeight="1" x14ac:dyDescent="0.3">
      <c r="A42" s="19">
        <f t="shared" si="10"/>
        <v>42775</v>
      </c>
      <c r="B42" s="4">
        <v>0.40277777777777773</v>
      </c>
      <c r="C42" s="4">
        <v>0.72777777777777775</v>
      </c>
      <c r="D42" s="33">
        <f t="shared" si="9"/>
        <v>0.3041666666666667</v>
      </c>
      <c r="E42" s="34">
        <f>IF($I$5-SUM(D39:D42)&gt;0,$I$5-SUM(D39:D42),0)</f>
        <v>8.2638888888888706E-2</v>
      </c>
    </row>
    <row r="43" spans="1:7" ht="18.95" customHeight="1" x14ac:dyDescent="0.3">
      <c r="A43" s="19">
        <f t="shared" si="10"/>
        <v>42776</v>
      </c>
      <c r="B43" s="4">
        <v>0.39027777777777778</v>
      </c>
      <c r="C43" s="4">
        <v>0.8618055555555556</v>
      </c>
      <c r="D43" s="33">
        <f t="shared" si="9"/>
        <v>0.42986111111111114</v>
      </c>
      <c r="E43" s="34">
        <f>IF($I$6-SUM(D39:D43)&gt;0,$I$6-SUM(D39:D43),0)</f>
        <v>0</v>
      </c>
    </row>
    <row r="44" spans="1:7" ht="18.95" customHeight="1" x14ac:dyDescent="0.3">
      <c r="A44" s="20"/>
      <c r="B44" s="6"/>
      <c r="C44" s="21"/>
      <c r="D44" s="32">
        <f>SUM(D39:D43)</f>
        <v>1.6805555555555558</v>
      </c>
      <c r="E44" s="35"/>
    </row>
    <row r="45" spans="1:7" ht="18.95" customHeight="1" x14ac:dyDescent="0.3">
      <c r="A45" s="19">
        <f>A43+3</f>
        <v>42779</v>
      </c>
      <c r="B45" s="4">
        <v>0.41736111111111113</v>
      </c>
      <c r="C45" s="4">
        <v>0.66666666666666663</v>
      </c>
      <c r="D45" s="33">
        <f>IF(OR(C45=0,B45=0),0,(IF(HOUR(C45-B45)&gt;7,C45-B45-$H$2, C45-B45-$H$3)))</f>
        <v>0.22847222222222216</v>
      </c>
      <c r="E45" s="34">
        <f>IF($I$2-(D45)&gt;0,$I$2-(D45),0)</f>
        <v>0.10486111111111115</v>
      </c>
    </row>
    <row r="46" spans="1:7" ht="18.95" customHeight="1" x14ac:dyDescent="0.3">
      <c r="A46" s="19">
        <f>A45+1</f>
        <v>42780</v>
      </c>
      <c r="B46" s="4">
        <v>0.40902777777777777</v>
      </c>
      <c r="C46" s="4">
        <v>0.78541666666666676</v>
      </c>
      <c r="D46" s="33">
        <f t="shared" ref="D46:D49" si="11">IF(OR(C46=0,B46=0),0,(IF(HOUR(C46-B46)&gt;7,C46-B46-$H$2, C46-B46-$H$3)))</f>
        <v>0.33472222222222231</v>
      </c>
      <c r="E46" s="34">
        <f>IF($I$3-(D46+D45)&gt;0,$I$3-(D46+D45),0)</f>
        <v>0.10347222222222219</v>
      </c>
    </row>
    <row r="47" spans="1:7" ht="18.95" customHeight="1" x14ac:dyDescent="0.3">
      <c r="A47" s="19">
        <f t="shared" ref="A47:A49" si="12">A46+1</f>
        <v>42781</v>
      </c>
      <c r="B47" s="4">
        <v>0.29444444444444445</v>
      </c>
      <c r="C47" s="4">
        <v>0.7319444444444444</v>
      </c>
      <c r="D47" s="33">
        <f t="shared" si="11"/>
        <v>0.39583333333333326</v>
      </c>
      <c r="E47" s="34">
        <f>IF($I$4-SUM(D45:D47)&gt;0,$I$4-SUM(D45:D47),0)</f>
        <v>4.0972222222222299E-2</v>
      </c>
    </row>
    <row r="48" spans="1:7" ht="18.95" customHeight="1" x14ac:dyDescent="0.3">
      <c r="A48" s="19">
        <f t="shared" si="12"/>
        <v>42782</v>
      </c>
      <c r="B48" s="4">
        <v>0.46875</v>
      </c>
      <c r="C48" s="4">
        <v>0.78888888888888886</v>
      </c>
      <c r="D48" s="33">
        <f t="shared" si="11"/>
        <v>0.29930555555555555</v>
      </c>
      <c r="E48" s="34">
        <f>IF($I$5-SUM(D45:D48)&gt;0,$I$5-SUM(D45:D48),0)</f>
        <v>7.4999999999999956E-2</v>
      </c>
    </row>
    <row r="49" spans="1:5" ht="18.95" customHeight="1" x14ac:dyDescent="0.3">
      <c r="A49" s="19">
        <f t="shared" si="12"/>
        <v>42783</v>
      </c>
      <c r="B49" s="4">
        <v>0.4284722222222222</v>
      </c>
      <c r="C49" s="4">
        <v>0.63055555555555554</v>
      </c>
      <c r="D49" s="33">
        <f t="shared" si="11"/>
        <v>0.18124999999999999</v>
      </c>
      <c r="E49" s="34">
        <f>IF($I$6-SUM(D45:D49)&gt;0,$I$6-SUM(D45:D49),0)</f>
        <v>0.22708333333333353</v>
      </c>
    </row>
    <row r="50" spans="1:5" ht="18.95" customHeight="1" x14ac:dyDescent="0.3">
      <c r="A50" s="20"/>
      <c r="B50" s="6"/>
      <c r="C50" s="21"/>
      <c r="D50" s="32">
        <f>SUM(D45:D49)</f>
        <v>1.4395833333333332</v>
      </c>
      <c r="E50" s="35"/>
    </row>
    <row r="51" spans="1:5" ht="18.95" customHeight="1" x14ac:dyDescent="0.3">
      <c r="A51" s="19">
        <f>A49+3</f>
        <v>42786</v>
      </c>
      <c r="B51" s="4">
        <v>0.45624999999999999</v>
      </c>
      <c r="C51" s="4">
        <v>0.73333333333333339</v>
      </c>
      <c r="D51" s="33">
        <f>IF(OR(C51=0,B51=0),0,(IF(HOUR(C51-B51)&gt;7,C51-B51-$H$2, C51-B51-$H$3)))</f>
        <v>0.25625000000000009</v>
      </c>
      <c r="E51" s="34">
        <f>IF($I$2-(D51)&gt;0,$I$2-(D51),0)</f>
        <v>7.7083333333333226E-2</v>
      </c>
    </row>
    <row r="52" spans="1:5" ht="18.95" customHeight="1" x14ac:dyDescent="0.3">
      <c r="A52" s="19">
        <f>A51+1</f>
        <v>42787</v>
      </c>
      <c r="B52" s="4">
        <v>0.48055555555555557</v>
      </c>
      <c r="C52" s="4">
        <v>0.73263888888888884</v>
      </c>
      <c r="D52" s="33">
        <f t="shared" ref="D52:D55" si="13">IF(OR(C52=0,B52=0),0,(IF(HOUR(C52-B52)&gt;7,C52-B52-$H$2, C52-B52-$H$3)))</f>
        <v>0.23124999999999993</v>
      </c>
      <c r="E52" s="34">
        <f>IF($I$3-(D52+D51)&gt;0,$I$3-(D52+D51),0)</f>
        <v>0.17916666666666659</v>
      </c>
    </row>
    <row r="53" spans="1:5" ht="18.95" customHeight="1" x14ac:dyDescent="0.3">
      <c r="A53" s="19">
        <f t="shared" ref="A53:A55" si="14">A52+1</f>
        <v>42788</v>
      </c>
      <c r="B53" s="4">
        <v>0.42291666666666666</v>
      </c>
      <c r="C53" s="4">
        <v>0.75069444444444444</v>
      </c>
      <c r="D53" s="33">
        <f t="shared" si="13"/>
        <v>0.30694444444444446</v>
      </c>
      <c r="E53" s="34">
        <f>IF($I$4-SUM(D51:D53)&gt;0,$I$4-SUM(D51:D53),0)</f>
        <v>0.20555555555555549</v>
      </c>
    </row>
    <row r="54" spans="1:5" ht="18.95" customHeight="1" x14ac:dyDescent="0.3">
      <c r="A54" s="19">
        <f t="shared" si="14"/>
        <v>42789</v>
      </c>
      <c r="B54" s="4">
        <v>0.29444444444444445</v>
      </c>
      <c r="C54" s="4">
        <v>0.77708333333333324</v>
      </c>
      <c r="D54" s="33">
        <f t="shared" si="13"/>
        <v>0.4409722222222221</v>
      </c>
      <c r="E54" s="34">
        <f>IF($I$5-SUM(D51:D54)&gt;0,$I$5-SUM(D51:D54),0)</f>
        <v>9.7916666666666652E-2</v>
      </c>
    </row>
    <row r="55" spans="1:5" ht="18.95" customHeight="1" x14ac:dyDescent="0.3">
      <c r="A55" s="19">
        <f t="shared" si="14"/>
        <v>42790</v>
      </c>
      <c r="B55" s="4">
        <v>0.31805555555555554</v>
      </c>
      <c r="C55" s="4">
        <v>0.80138888888888893</v>
      </c>
      <c r="D55" s="33">
        <f t="shared" si="13"/>
        <v>0.44166666666666671</v>
      </c>
      <c r="E55" s="34">
        <f>IF($I$6-SUM(D51:D55)&gt;0,$I$6-SUM(D51:D55),0)</f>
        <v>0</v>
      </c>
    </row>
    <row r="56" spans="1:5" ht="18.95" customHeight="1" x14ac:dyDescent="0.3">
      <c r="A56" s="20"/>
      <c r="B56" s="6"/>
      <c r="C56" s="21"/>
      <c r="D56" s="32">
        <f>SUM(D51:D55)</f>
        <v>1.6770833333333333</v>
      </c>
      <c r="E56" s="35"/>
    </row>
    <row r="57" spans="1:5" ht="18.95" customHeight="1" x14ac:dyDescent="0.3">
      <c r="A57" s="19">
        <f>A55+3</f>
        <v>42793</v>
      </c>
      <c r="B57" s="30">
        <v>0.37222222222222223</v>
      </c>
      <c r="C57" s="30">
        <v>0.7729166666666667</v>
      </c>
      <c r="D57" s="33">
        <f>IF(OR(C57=0,B57=0),0,(IF(HOUR(C57-B57)&gt;7,C57-B57-$H$2, C57-B57-$H$3)))</f>
        <v>0.35902777777777778</v>
      </c>
      <c r="E57" s="34">
        <f>IF($I$2-(D57)&gt;0,$I$2-(D57),0)</f>
        <v>0</v>
      </c>
    </row>
    <row r="58" spans="1:5" ht="18.95" customHeight="1" x14ac:dyDescent="0.3">
      <c r="A58" s="19">
        <f>A57+1</f>
        <v>42794</v>
      </c>
      <c r="B58" s="30">
        <v>0.39097222222222222</v>
      </c>
      <c r="C58" s="30">
        <v>0.69652777777777775</v>
      </c>
      <c r="D58" s="33">
        <f t="shared" ref="D58:D61" si="15">IF(OR(C58=0,B58=0),0,(IF(HOUR(C58-B58)&gt;7,C58-B58-$H$2, C58-B58-$H$3)))</f>
        <v>0.28472222222222221</v>
      </c>
      <c r="E58" s="34">
        <f>IF($I$3-(D58+D57)&gt;0,$I$3-(D58+D57),0)</f>
        <v>2.2916666666666585E-2</v>
      </c>
    </row>
    <row r="59" spans="1:5" ht="18.95" customHeight="1" x14ac:dyDescent="0.3">
      <c r="A59" s="19">
        <f t="shared" ref="A59:A61" si="16">A58+1</f>
        <v>42795</v>
      </c>
      <c r="B59" s="59" t="s">
        <v>22</v>
      </c>
      <c r="C59" s="60"/>
      <c r="D59" s="60"/>
      <c r="E59" s="61"/>
    </row>
    <row r="60" spans="1:5" ht="18.95" customHeight="1" x14ac:dyDescent="0.3">
      <c r="A60" s="19">
        <f t="shared" si="16"/>
        <v>42796</v>
      </c>
      <c r="B60" s="30">
        <v>0.40208333333333335</v>
      </c>
      <c r="C60" s="30">
        <v>0.7715277777777777</v>
      </c>
      <c r="D60" s="33">
        <f t="shared" si="15"/>
        <v>0.32777777777777767</v>
      </c>
      <c r="E60" s="34">
        <f>IF($I$5-SUM(D57:D60)&gt;0,$I$5-SUM(D57:D60),0)</f>
        <v>0.36180555555555549</v>
      </c>
    </row>
    <row r="61" spans="1:5" ht="18.95" customHeight="1" x14ac:dyDescent="0.3">
      <c r="A61" s="19">
        <f t="shared" si="16"/>
        <v>42797</v>
      </c>
      <c r="B61" s="30">
        <v>0.39583333333333331</v>
      </c>
      <c r="C61" s="30">
        <v>0.80208333333333337</v>
      </c>
      <c r="D61" s="33">
        <f t="shared" si="15"/>
        <v>0.36458333333333337</v>
      </c>
      <c r="E61" s="34">
        <f>IF($I$6-SUM(D57:D61)&gt;0,$I$6-SUM(D57:D61),0)</f>
        <v>0.33055555555555549</v>
      </c>
    </row>
    <row r="62" spans="1:5" ht="18.95" customHeight="1" x14ac:dyDescent="0.3">
      <c r="A62" s="20"/>
      <c r="B62" s="6"/>
      <c r="C62" s="21"/>
      <c r="D62" s="32">
        <f>SUM(D57:D61)</f>
        <v>1.3361111111111112</v>
      </c>
      <c r="E62" s="35"/>
    </row>
    <row r="63" spans="1:5" ht="18.95" customHeight="1" x14ac:dyDescent="0.3">
      <c r="A63" s="19">
        <f>A61+3</f>
        <v>42800</v>
      </c>
      <c r="B63" s="30">
        <v>0.39166666666666666</v>
      </c>
      <c r="C63" s="30">
        <v>0.71111111111111114</v>
      </c>
      <c r="D63" s="33">
        <f>IF(OR(C63=0,B63=0),0,(IF(HOUR(C63-B63)&gt;7,C63-B63-$H$2, C63-B63-$H$3)))</f>
        <v>0.29861111111111116</v>
      </c>
      <c r="E63" s="34">
        <f>IF($I$2-(D63)&gt;0,$I$2-(D63),0)</f>
        <v>3.4722222222222154E-2</v>
      </c>
    </row>
    <row r="64" spans="1:5" ht="18.95" customHeight="1" x14ac:dyDescent="0.3">
      <c r="A64" s="19">
        <f>A63+1</f>
        <v>42801</v>
      </c>
      <c r="B64" s="30">
        <v>0.38263888888888892</v>
      </c>
      <c r="C64" s="30">
        <v>0.8979166666666667</v>
      </c>
      <c r="D64" s="33">
        <f t="shared" ref="D64:D66" si="17">IF(OR(C64=0,B64=0),0,(IF(HOUR(C64-B64)&gt;7,C64-B64-$H$2, C64-B64-$H$3)))</f>
        <v>0.47361111111111104</v>
      </c>
      <c r="E64" s="34">
        <f>IF($I$3-(D64+D63)&gt;0,$I$3-(D64+D63),0)</f>
        <v>0</v>
      </c>
    </row>
    <row r="65" spans="1:5" ht="18.95" customHeight="1" x14ac:dyDescent="0.3">
      <c r="A65" s="19">
        <f t="shared" ref="A65:A67" si="18">A64+1</f>
        <v>42802</v>
      </c>
      <c r="B65" s="59" t="s">
        <v>23</v>
      </c>
      <c r="C65" s="60"/>
      <c r="D65" s="60"/>
      <c r="E65" s="61"/>
    </row>
    <row r="66" spans="1:5" ht="18.95" customHeight="1" x14ac:dyDescent="0.3">
      <c r="A66" s="19">
        <f t="shared" si="18"/>
        <v>42803</v>
      </c>
      <c r="B66" s="30">
        <v>0.39374999999999999</v>
      </c>
      <c r="C66" s="30">
        <v>0.84375</v>
      </c>
      <c r="D66" s="33">
        <f t="shared" si="17"/>
        <v>0.40833333333333333</v>
      </c>
      <c r="E66" s="34">
        <f>IF($I4-SUM(D63:D66)&gt;0,$I4-SUM(D63:D66),0)</f>
        <v>0</v>
      </c>
    </row>
    <row r="67" spans="1:5" ht="18.95" customHeight="1" x14ac:dyDescent="0.3">
      <c r="A67" s="19">
        <f t="shared" si="18"/>
        <v>42804</v>
      </c>
      <c r="B67" s="30">
        <v>0.3979166666666667</v>
      </c>
      <c r="C67" s="30">
        <v>0.5854166666666667</v>
      </c>
      <c r="D67" s="33">
        <f>IF(OR(C67=0,B67=0),0,(IF(HOUR(C67-B67)&gt;7,C67-B67-$H$2, C67-B67-$H$3)))</f>
        <v>0.16666666666666666</v>
      </c>
      <c r="E67" s="34">
        <f>IF($I5-SUM(D63:D67)&gt;0,$I5-SUM(D63:D67),0)</f>
        <v>0</v>
      </c>
    </row>
    <row r="68" spans="1:5" ht="18.95" customHeight="1" x14ac:dyDescent="0.3">
      <c r="A68" s="20"/>
      <c r="B68" s="6"/>
      <c r="C68" s="21"/>
      <c r="D68" s="32">
        <f>SUM(D63:D67)</f>
        <v>1.3472222222222221</v>
      </c>
      <c r="E68" s="35"/>
    </row>
    <row r="69" spans="1:5" ht="18.95" customHeight="1" x14ac:dyDescent="0.3">
      <c r="A69" s="19">
        <f>A67+3</f>
        <v>42807</v>
      </c>
      <c r="B69" s="30">
        <v>0.63958333333333328</v>
      </c>
      <c r="C69" s="30">
        <v>0.86388888888888893</v>
      </c>
      <c r="D69" s="33">
        <f>IF(OR(C69=0,B69=0),0,(IF(HOUR(C69-B69)&gt;7,C69-B69-$H$2, C69-B69-$H$3)))</f>
        <v>0.2034722222222223</v>
      </c>
      <c r="E69" s="34">
        <f>IF($I$2-(D69)&gt;0,$I$2-(D69),0)</f>
        <v>0.12986111111111101</v>
      </c>
    </row>
    <row r="70" spans="1:5" ht="18.95" customHeight="1" x14ac:dyDescent="0.3">
      <c r="A70" s="19">
        <f>A69+1</f>
        <v>42808</v>
      </c>
      <c r="B70" s="30">
        <v>0.41875000000000001</v>
      </c>
      <c r="C70" s="30">
        <v>0.74444444444444446</v>
      </c>
      <c r="D70" s="33">
        <f t="shared" ref="D70:D73" si="19">IF(OR(C70=0,B70=0),0,(IF(HOUR(C70-B70)&gt;7,C70-B70-$H$2, C70-B70-$H$3)))</f>
        <v>0.30486111111111114</v>
      </c>
      <c r="E70" s="34">
        <f>IF($I$3-(D70+D69)&gt;0,$I$3-(D70+D69),0)</f>
        <v>0.15833333333333321</v>
      </c>
    </row>
    <row r="71" spans="1:5" ht="18.95" customHeight="1" x14ac:dyDescent="0.3">
      <c r="A71" s="19">
        <f t="shared" ref="A71:A73" si="20">A70+1</f>
        <v>42809</v>
      </c>
      <c r="B71" s="30">
        <v>0.36527777777777781</v>
      </c>
      <c r="C71" s="30">
        <v>0.77847222222222223</v>
      </c>
      <c r="D71" s="33">
        <f t="shared" si="19"/>
        <v>0.37152777777777773</v>
      </c>
      <c r="E71" s="34">
        <f>IF($I$4-SUM(D69:D71)&gt;0,$I$4-SUM(D69:D71),0)</f>
        <v>0.1201388888888888</v>
      </c>
    </row>
    <row r="72" spans="1:5" ht="18.95" customHeight="1" x14ac:dyDescent="0.3">
      <c r="A72" s="19">
        <f t="shared" si="20"/>
        <v>42810</v>
      </c>
      <c r="B72" s="30">
        <v>0.34027777777777773</v>
      </c>
      <c r="C72" s="30">
        <v>0.85972222222222217</v>
      </c>
      <c r="D72" s="33">
        <f t="shared" si="19"/>
        <v>0.47777777777777769</v>
      </c>
      <c r="E72" s="34">
        <f>IF($I$5-SUM(D69:D72)&gt;0,$I$5-SUM(D69:D72),0)</f>
        <v>0</v>
      </c>
    </row>
    <row r="73" spans="1:5" ht="18.95" customHeight="1" x14ac:dyDescent="0.3">
      <c r="A73" s="19">
        <f t="shared" si="20"/>
        <v>42811</v>
      </c>
      <c r="B73" s="30">
        <v>0.38194444444444442</v>
      </c>
      <c r="C73" s="30">
        <v>0.71180555555555547</v>
      </c>
      <c r="D73" s="33">
        <f t="shared" si="19"/>
        <v>0.30902777777777773</v>
      </c>
      <c r="E73" s="34">
        <f>IF($I$6-SUM(D69:D73)&gt;0,$I$6-SUM(D69:D73),0)</f>
        <v>2.2204460492503131E-16</v>
      </c>
    </row>
    <row r="74" spans="1:5" ht="18.95" customHeight="1" x14ac:dyDescent="0.3">
      <c r="A74" s="20"/>
      <c r="B74" s="6"/>
      <c r="C74" s="21"/>
      <c r="D74" s="32">
        <f>SUM(D69:D73)</f>
        <v>1.6666666666666665</v>
      </c>
      <c r="E74" s="35"/>
    </row>
    <row r="75" spans="1:5" ht="18.95" customHeight="1" x14ac:dyDescent="0.3">
      <c r="A75" s="19">
        <f>A73+3</f>
        <v>42814</v>
      </c>
      <c r="B75" s="30">
        <v>0.41319444444444442</v>
      </c>
      <c r="C75" s="30">
        <v>0.76874999999999993</v>
      </c>
      <c r="D75" s="33">
        <f>IF(OR(C75=0,B75=0),0,(IF(HOUR(C75-B75)&gt;7,C75-B75-$H$2, C75-B75-$H$3)))</f>
        <v>0.31388888888888883</v>
      </c>
      <c r="E75" s="34">
        <f>IF($I$2-(D75)&gt;0,$I$2-(D75),0)</f>
        <v>1.9444444444444486E-2</v>
      </c>
    </row>
    <row r="76" spans="1:5" ht="18.95" customHeight="1" x14ac:dyDescent="0.3">
      <c r="A76" s="19">
        <f>A75+1</f>
        <v>42815</v>
      </c>
      <c r="B76" s="30">
        <v>0.36041666666666666</v>
      </c>
      <c r="C76" s="30">
        <v>0.73125000000000007</v>
      </c>
      <c r="D76" s="33">
        <f t="shared" ref="D76:D78" si="21">IF(OR(C76=0,B76=0),0,(IF(HOUR(C76-B76)&gt;7,C76-B76-$H$2, C76-B76-$H$3)))</f>
        <v>0.32916666666666672</v>
      </c>
      <c r="E76" s="34">
        <f>IF($I$3-(D76+D75)&gt;0,$I$3-(D76+D75),0)</f>
        <v>2.3611111111111138E-2</v>
      </c>
    </row>
    <row r="77" spans="1:5" ht="18.95" customHeight="1" x14ac:dyDescent="0.3">
      <c r="A77" s="19">
        <f t="shared" ref="A77:A79" si="22">A76+1</f>
        <v>42816</v>
      </c>
      <c r="B77" s="30">
        <v>0.3520833333333333</v>
      </c>
      <c r="C77" s="30">
        <v>0.74583333333333324</v>
      </c>
      <c r="D77" s="33">
        <f t="shared" si="21"/>
        <v>0.35208333333333325</v>
      </c>
      <c r="E77" s="34">
        <f>IF($I$4-SUM(D75:D77)&gt;0,$I$4-SUM(D75:D77),0)</f>
        <v>4.8611111111112049E-3</v>
      </c>
    </row>
    <row r="78" spans="1:5" ht="18.95" customHeight="1" x14ac:dyDescent="0.3">
      <c r="A78" s="19">
        <f t="shared" si="22"/>
        <v>42817</v>
      </c>
      <c r="B78" s="30">
        <v>0.48055555555555557</v>
      </c>
      <c r="C78" s="30">
        <v>0.84166666666666667</v>
      </c>
      <c r="D78" s="33">
        <f t="shared" si="21"/>
        <v>0.31944444444444442</v>
      </c>
      <c r="E78" s="34">
        <f>IF($I$5-SUM(D75:D78)&gt;0,$I$5-SUM(D75:D78),0)</f>
        <v>1.8750000000000044E-2</v>
      </c>
    </row>
    <row r="79" spans="1:5" ht="18.95" customHeight="1" x14ac:dyDescent="0.3">
      <c r="A79" s="19">
        <f t="shared" si="22"/>
        <v>42818</v>
      </c>
      <c r="B79" s="59" t="s">
        <v>24</v>
      </c>
      <c r="C79" s="60"/>
      <c r="D79" s="60"/>
      <c r="E79" s="61"/>
    </row>
    <row r="80" spans="1:5" ht="18.95" customHeight="1" x14ac:dyDescent="0.3">
      <c r="A80" s="20"/>
      <c r="B80" s="6"/>
      <c r="C80" s="21"/>
      <c r="D80" s="32">
        <f>SUM(D75:D79)</f>
        <v>1.3145833333333332</v>
      </c>
      <c r="E80" s="35"/>
    </row>
    <row r="81" spans="1:5" ht="18.95" customHeight="1" x14ac:dyDescent="0.3">
      <c r="A81" s="19">
        <f>A79+3</f>
        <v>42821</v>
      </c>
      <c r="B81" s="30">
        <v>0.39513888888888887</v>
      </c>
      <c r="C81" s="30">
        <v>0.7944444444444444</v>
      </c>
      <c r="D81" s="33">
        <f>IF(OR(C81=0,B81=0),0,(IF(HOUR(C81-B81)&gt;7,C81-B81-$H$2, C81-B81-$H$3)))</f>
        <v>0.35763888888888884</v>
      </c>
      <c r="E81" s="34">
        <f>IF($I$2-(D81)&gt;0,$I$2-(D81),0)</f>
        <v>0</v>
      </c>
    </row>
    <row r="82" spans="1:5" ht="18.95" customHeight="1" x14ac:dyDescent="0.3">
      <c r="A82" s="19">
        <f>A81+1</f>
        <v>42822</v>
      </c>
      <c r="B82" s="30">
        <v>0.3923611111111111</v>
      </c>
      <c r="C82" s="30">
        <v>0.77916666666666667</v>
      </c>
      <c r="D82" s="33">
        <f t="shared" ref="D82:D85" si="23">IF(OR(C82=0,B82=0),0,(IF(HOUR(C82-B82)&gt;7,C82-B82-$H$2, C82-B82-$H$3)))</f>
        <v>0.34513888888888888</v>
      </c>
      <c r="E82" s="34">
        <f>IF($I$3-(D82+D81)&gt;0,$I$3-(D82+D81),0)</f>
        <v>0</v>
      </c>
    </row>
    <row r="83" spans="1:5" ht="18.95" customHeight="1" x14ac:dyDescent="0.3">
      <c r="A83" s="19">
        <f t="shared" ref="A83:A85" si="24">A82+1</f>
        <v>42823</v>
      </c>
      <c r="B83" s="30">
        <v>0.3215277777777778</v>
      </c>
      <c r="C83" s="30">
        <v>0.80694444444444446</v>
      </c>
      <c r="D83" s="33">
        <f t="shared" si="23"/>
        <v>0.44374999999999998</v>
      </c>
      <c r="E83" s="34">
        <f>IF($I$4-SUM(D81:D83)&gt;0,$I$4-SUM(D81:D83),0)</f>
        <v>0</v>
      </c>
    </row>
    <row r="84" spans="1:5" ht="18.95" customHeight="1" x14ac:dyDescent="0.3">
      <c r="A84" s="19">
        <f t="shared" si="24"/>
        <v>42824</v>
      </c>
      <c r="B84" s="30">
        <v>0.36805555555555558</v>
      </c>
      <c r="C84" s="30">
        <v>0.77083333333333337</v>
      </c>
      <c r="D84" s="33">
        <f t="shared" si="23"/>
        <v>0.3611111111111111</v>
      </c>
      <c r="E84" s="34">
        <f>IF($I$5-SUM(D81:D84)&gt;0,$I$5-SUM(D81:D84),0)</f>
        <v>0</v>
      </c>
    </row>
    <row r="85" spans="1:5" ht="18.95" customHeight="1" x14ac:dyDescent="0.3">
      <c r="A85" s="19">
        <f t="shared" si="24"/>
        <v>42825</v>
      </c>
      <c r="B85" s="30">
        <v>0.37986111111111115</v>
      </c>
      <c r="C85" s="30">
        <v>0.81041666666666667</v>
      </c>
      <c r="D85" s="33">
        <f t="shared" si="23"/>
        <v>0.38888888888888884</v>
      </c>
      <c r="E85" s="34">
        <f>IF($I$6-SUM(D81:D85)&gt;0,$I$6-SUM(D81:D85),0)</f>
        <v>0</v>
      </c>
    </row>
    <row r="86" spans="1:5" ht="18.95" customHeight="1" x14ac:dyDescent="0.3">
      <c r="A86" s="20"/>
      <c r="B86" s="6"/>
      <c r="C86" s="21"/>
      <c r="D86" s="32">
        <f>SUM(D81:D85)</f>
        <v>1.8965277777777776</v>
      </c>
      <c r="E86" s="35"/>
    </row>
    <row r="87" spans="1:5" ht="18.95" customHeight="1" x14ac:dyDescent="0.3">
      <c r="A87" s="19">
        <f>A85+3</f>
        <v>42828</v>
      </c>
      <c r="B87" s="30">
        <v>0.46875</v>
      </c>
      <c r="C87" s="30">
        <v>0.7631944444444444</v>
      </c>
      <c r="D87" s="33">
        <f>IF(OR(C87=0,B87=0),0,(IF(HOUR(C87-B87)&gt;7,C87-B87-$H$2, C87-B87-$H$3)))</f>
        <v>0.27361111111111108</v>
      </c>
      <c r="E87" s="34">
        <f>IF($I$2-(D87)&gt;0,$I$2-(D87),0)</f>
        <v>5.9722222222222232E-2</v>
      </c>
    </row>
    <row r="88" spans="1:5" ht="18.95" customHeight="1" x14ac:dyDescent="0.3">
      <c r="A88" s="19">
        <f>A87+1</f>
        <v>42829</v>
      </c>
      <c r="B88" s="30">
        <v>0.41944444444444445</v>
      </c>
      <c r="C88" s="30">
        <v>0.76250000000000007</v>
      </c>
      <c r="D88" s="33">
        <f t="shared" ref="D88:D91" si="25">IF(OR(C88=0,B88=0),0,(IF(HOUR(C88-B88)&gt;7,C88-B88-$H$2, C88-B88-$H$3)))</f>
        <v>0.30138888888888893</v>
      </c>
      <c r="E88" s="34">
        <f>IF($I$3-(D88+D87)&gt;0,$I$3-(D88+D87),0)</f>
        <v>9.1666666666666674E-2</v>
      </c>
    </row>
    <row r="89" spans="1:5" ht="18.95" customHeight="1" x14ac:dyDescent="0.3">
      <c r="A89" s="19">
        <f t="shared" ref="A89:A91" si="26">A88+1</f>
        <v>42830</v>
      </c>
      <c r="B89" s="30">
        <v>0.36458333333333331</v>
      </c>
      <c r="C89" s="30">
        <v>0.64374999999999993</v>
      </c>
      <c r="D89" s="33">
        <f t="shared" si="25"/>
        <v>0.2583333333333333</v>
      </c>
      <c r="E89" s="34">
        <f>IF($I$4-SUM(D87:D89)&gt;0,$I$4-SUM(D87:D89),0)</f>
        <v>0.16666666666666674</v>
      </c>
    </row>
    <row r="90" spans="1:5" ht="18.95" customHeight="1" x14ac:dyDescent="0.3">
      <c r="A90" s="19">
        <f t="shared" si="26"/>
        <v>42831</v>
      </c>
      <c r="B90" s="30">
        <v>0.33749999999999997</v>
      </c>
      <c r="C90" s="30">
        <v>0.66180555555555554</v>
      </c>
      <c r="D90" s="33">
        <f t="shared" si="25"/>
        <v>0.30347222222222225</v>
      </c>
      <c r="E90" s="34">
        <f>IF($I$5-SUM(D87:D90)&gt;0,$I$5-SUM(D87:D90),0)</f>
        <v>0.19652777777777763</v>
      </c>
    </row>
    <row r="91" spans="1:5" ht="18.95" customHeight="1" x14ac:dyDescent="0.3">
      <c r="A91" s="19">
        <f t="shared" si="26"/>
        <v>42832</v>
      </c>
      <c r="B91" s="30">
        <v>0.44166666666666665</v>
      </c>
      <c r="C91" s="30">
        <v>0.67083333333333339</v>
      </c>
      <c r="D91" s="33">
        <f t="shared" si="25"/>
        <v>0.2083333333333334</v>
      </c>
      <c r="E91" s="34">
        <f>IF($I$6-SUM(D87:D91)&gt;0,$I$6-SUM(D87:D91),0)</f>
        <v>0.32152777777777763</v>
      </c>
    </row>
    <row r="92" spans="1:5" ht="18.95" customHeight="1" x14ac:dyDescent="0.3">
      <c r="A92" s="20"/>
      <c r="B92" s="6"/>
      <c r="C92" s="21"/>
      <c r="D92" s="32">
        <f>SUM(D87:D91)</f>
        <v>1.3451388888888891</v>
      </c>
      <c r="E92" s="35"/>
    </row>
    <row r="93" spans="1:5" ht="18.95" customHeight="1" x14ac:dyDescent="0.3">
      <c r="A93" s="19">
        <f>A91+3</f>
        <v>42835</v>
      </c>
      <c r="B93" s="30">
        <v>0.41250000000000003</v>
      </c>
      <c r="C93" s="30">
        <v>0.67847222222222225</v>
      </c>
      <c r="D93" s="33">
        <f>IF(OR(C93=0,B93=0),0,(IF(HOUR(C93-B93)&gt;7,C93-B93-$H$2, C93-B93-$H$3)))</f>
        <v>0.24513888888888888</v>
      </c>
      <c r="E93" s="34">
        <f>IF($I$2-(D93)&gt;0,$I$2-(D93),0)</f>
        <v>8.8194444444444436E-2</v>
      </c>
    </row>
    <row r="94" spans="1:5" ht="18.95" customHeight="1" x14ac:dyDescent="0.3">
      <c r="A94" s="19">
        <f>A93+1</f>
        <v>42836</v>
      </c>
      <c r="B94" s="30">
        <v>0.33055555555555555</v>
      </c>
      <c r="C94" s="30">
        <v>0.74861111111111101</v>
      </c>
      <c r="D94" s="33">
        <f t="shared" ref="D94:D97" si="27">IF(OR(C94=0,B94=0),0,(IF(HOUR(C94-B94)&gt;7,C94-B94-$H$2, C94-B94-$H$3)))</f>
        <v>0.37638888888888877</v>
      </c>
      <c r="E94" s="34">
        <f>IF($I$3-(D94+D93)&gt;0,$I$3-(D94+D93),0)</f>
        <v>4.5138888888888951E-2</v>
      </c>
    </row>
    <row r="95" spans="1:5" ht="18.95" customHeight="1" x14ac:dyDescent="0.3">
      <c r="A95" s="19">
        <f t="shared" ref="A95:A97" si="28">A94+1</f>
        <v>42837</v>
      </c>
      <c r="B95" s="30">
        <v>0.42152777777777778</v>
      </c>
      <c r="C95" s="30">
        <v>0.73541666666666661</v>
      </c>
      <c r="D95" s="33">
        <f t="shared" si="27"/>
        <v>0.29305555555555551</v>
      </c>
      <c r="E95" s="34">
        <f>IF($I$4-SUM(D93:D95)&gt;0,$I$4-SUM(D93:D95),0)</f>
        <v>8.5416666666666807E-2</v>
      </c>
    </row>
    <row r="96" spans="1:5" ht="18.95" customHeight="1" x14ac:dyDescent="0.3">
      <c r="A96" s="19">
        <f t="shared" si="28"/>
        <v>42838</v>
      </c>
      <c r="B96" s="30">
        <v>0.36249999999999999</v>
      </c>
      <c r="C96" s="30">
        <v>0.63750000000000007</v>
      </c>
      <c r="D96" s="33">
        <f t="shared" si="27"/>
        <v>0.25416666666666676</v>
      </c>
      <c r="E96" s="34">
        <f>IF($I$5-SUM(D93:D96)&gt;0,$I$5-SUM(D93:D96),0)</f>
        <v>0.1645833333333333</v>
      </c>
    </row>
    <row r="97" spans="1:5" ht="18.95" customHeight="1" x14ac:dyDescent="0.3">
      <c r="A97" s="19">
        <f t="shared" si="28"/>
        <v>42839</v>
      </c>
      <c r="B97" s="30">
        <v>0.3972222222222222</v>
      </c>
      <c r="C97" s="30">
        <v>0.77708333333333324</v>
      </c>
      <c r="D97" s="33">
        <f t="shared" si="27"/>
        <v>0.33819444444444435</v>
      </c>
      <c r="E97" s="34">
        <f>IF($J$6-SUM(D93:D97)&gt;0,$J$6-SUM(D93:D97),0)</f>
        <v>0</v>
      </c>
    </row>
    <row r="98" spans="1:5" ht="18.95" customHeight="1" x14ac:dyDescent="0.3">
      <c r="A98" s="20"/>
      <c r="B98" s="6"/>
      <c r="C98" s="21"/>
      <c r="D98" s="32">
        <f>SUM(D93:D97)</f>
        <v>1.5069444444444442</v>
      </c>
      <c r="E98" s="35"/>
    </row>
    <row r="99" spans="1:5" ht="18.95" customHeight="1" x14ac:dyDescent="0.3">
      <c r="A99" s="19">
        <f>A97+3</f>
        <v>42842</v>
      </c>
      <c r="B99" s="30">
        <v>0.46111111111111108</v>
      </c>
      <c r="C99" s="30">
        <v>0.70624999999999993</v>
      </c>
      <c r="D99" s="33">
        <f>IF(OR(C99=0,B99=0),0,(IF(HOUR(C99-B99)&gt;7,C99-B99-$H$2, C99-B99-$H$3)))</f>
        <v>0.22430555555555551</v>
      </c>
      <c r="E99" s="34">
        <f>IF($I$2-(D99)&gt;0,$I$2-(D99),0)</f>
        <v>0.10902777777777781</v>
      </c>
    </row>
    <row r="100" spans="1:5" ht="18.95" customHeight="1" x14ac:dyDescent="0.3">
      <c r="A100" s="19">
        <f>A99+1</f>
        <v>42843</v>
      </c>
      <c r="B100" s="30">
        <v>0.38750000000000001</v>
      </c>
      <c r="C100" s="30">
        <v>0.73819444444444438</v>
      </c>
      <c r="D100" s="33">
        <f t="shared" ref="D100:D103" si="29">IF(OR(C100=0,B100=0),0,(IF(HOUR(C100-B100)&gt;7,C100-B100-$H$2, C100-B100-$H$3)))</f>
        <v>0.30902777777777768</v>
      </c>
      <c r="E100" s="34">
        <f>IF($I$3-(D100+D99)&gt;0,$I$3-(D100+D99),0)</f>
        <v>0.13333333333333341</v>
      </c>
    </row>
    <row r="101" spans="1:5" ht="18.95" customHeight="1" x14ac:dyDescent="0.3">
      <c r="A101" s="19">
        <f t="shared" ref="A101:A103" si="30">A100+1</f>
        <v>42844</v>
      </c>
      <c r="B101" s="30">
        <v>0.42222222222222222</v>
      </c>
      <c r="C101" s="30">
        <v>0.68680555555555556</v>
      </c>
      <c r="D101" s="33">
        <f t="shared" si="29"/>
        <v>0.24374999999999999</v>
      </c>
      <c r="E101" s="34">
        <f>IF($I$4-SUM(D99:D101)&gt;0,$I$4-SUM(D99:D101),0)</f>
        <v>0.22291666666666676</v>
      </c>
    </row>
    <row r="102" spans="1:5" ht="18.95" customHeight="1" x14ac:dyDescent="0.3">
      <c r="A102" s="19">
        <f t="shared" si="30"/>
        <v>42845</v>
      </c>
      <c r="B102" s="30">
        <v>0.4145833333333333</v>
      </c>
      <c r="C102" s="30">
        <v>0.72083333333333333</v>
      </c>
      <c r="D102" s="33">
        <f t="shared" si="29"/>
        <v>0.28541666666666671</v>
      </c>
      <c r="E102" s="34">
        <f>IF($I$5-SUM(D99:D102)&gt;0,$I$5-SUM(D99:D102),0)</f>
        <v>0.27083333333333326</v>
      </c>
    </row>
    <row r="103" spans="1:5" ht="18.95" customHeight="1" x14ac:dyDescent="0.3">
      <c r="A103" s="19">
        <f t="shared" si="30"/>
        <v>42846</v>
      </c>
      <c r="B103" s="30">
        <v>0.38680555555555557</v>
      </c>
      <c r="C103" s="30">
        <v>0.68055555555555547</v>
      </c>
      <c r="D103" s="33">
        <f t="shared" si="29"/>
        <v>0.27291666666666659</v>
      </c>
      <c r="E103" s="34">
        <f>IF($I$5-SUM(D99:D103)&gt;0,$I$5-SUM(D99:D103),0)</f>
        <v>0</v>
      </c>
    </row>
    <row r="104" spans="1:5" ht="18.95" customHeight="1" x14ac:dyDescent="0.3">
      <c r="A104" s="20"/>
      <c r="B104" s="6"/>
      <c r="C104" s="21"/>
      <c r="D104" s="32">
        <f>SUM(D99:D103)</f>
        <v>1.3354166666666667</v>
      </c>
      <c r="E104" s="35"/>
    </row>
    <row r="105" spans="1:5" ht="18.95" customHeight="1" x14ac:dyDescent="0.3">
      <c r="A105" s="19">
        <f>A103+3</f>
        <v>42849</v>
      </c>
      <c r="B105" s="30">
        <v>0.42499999999999999</v>
      </c>
      <c r="C105" s="30">
        <v>0.67291666666666661</v>
      </c>
      <c r="D105" s="33">
        <f>IF(OR(C105=0,B105=0),0,(IF(HOUR(C105-B105)&gt;7,C105-B105-$H$2, C105-B105-$H$3)))</f>
        <v>0.22708333333333328</v>
      </c>
      <c r="E105" s="34">
        <f>IF($I$2-(D105)&gt;0,$I$2-(D105),0)</f>
        <v>0.10625000000000004</v>
      </c>
    </row>
    <row r="106" spans="1:5" ht="18.95" customHeight="1" x14ac:dyDescent="0.3">
      <c r="A106" s="19">
        <f>A105+1</f>
        <v>42850</v>
      </c>
      <c r="B106" s="30">
        <v>0.39652777777777781</v>
      </c>
      <c r="C106" s="30">
        <v>0.59166666666666667</v>
      </c>
      <c r="D106" s="33">
        <f t="shared" ref="D106:D109" si="31">IF(OR(C106=0,B106=0),0,(IF(HOUR(C106-B106)&gt;7,C106-B106-$H$2, C106-B106-$H$3)))</f>
        <v>0.17430555555555552</v>
      </c>
      <c r="E106" s="34">
        <f>IF($J$3-(D106+D105)&gt;0,$J$3-(D106+D105),0)</f>
        <v>9.8611111111111205E-2</v>
      </c>
    </row>
    <row r="107" spans="1:5" ht="18.95" customHeight="1" x14ac:dyDescent="0.3">
      <c r="A107" s="19">
        <f t="shared" ref="A107:A109" si="32">A106+1</f>
        <v>42851</v>
      </c>
      <c r="B107" s="30">
        <v>0.41944444444444445</v>
      </c>
      <c r="C107" s="30">
        <v>0.75138888888888899</v>
      </c>
      <c r="D107" s="33">
        <f t="shared" si="31"/>
        <v>0.31111111111111123</v>
      </c>
      <c r="E107" s="34">
        <f>IF($J$4-SUM(D105:D107)&gt;0,$J$4-SUM(D105:D107),0)</f>
        <v>0.12083333333333335</v>
      </c>
    </row>
    <row r="108" spans="1:5" ht="18.95" customHeight="1" x14ac:dyDescent="0.3">
      <c r="A108" s="19">
        <f t="shared" si="32"/>
        <v>42852</v>
      </c>
      <c r="B108" s="30">
        <v>0.40277777777777773</v>
      </c>
      <c r="C108" s="30">
        <v>0.75</v>
      </c>
      <c r="D108" s="33">
        <f t="shared" si="31"/>
        <v>0.30555555555555558</v>
      </c>
      <c r="E108" s="34">
        <f>IF($J$5-SUM(D105:D108)&gt;0,$J$5-SUM(D105:D108),0)</f>
        <v>0.14861111111111103</v>
      </c>
    </row>
    <row r="109" spans="1:5" ht="18.95" customHeight="1" x14ac:dyDescent="0.3">
      <c r="A109" s="19">
        <f t="shared" si="32"/>
        <v>42853</v>
      </c>
      <c r="B109" s="30">
        <v>0.37361111111111112</v>
      </c>
      <c r="C109" s="30">
        <v>0.73055555555555562</v>
      </c>
      <c r="D109" s="33">
        <f t="shared" si="31"/>
        <v>0.31527777777777782</v>
      </c>
      <c r="E109" s="34">
        <f>IF($J$6-SUM(D105:D109)&gt;0,$J$6-SUM(D105:D109),0)</f>
        <v>0.16666666666666652</v>
      </c>
    </row>
    <row r="110" spans="1:5" ht="18.95" customHeight="1" x14ac:dyDescent="0.3">
      <c r="A110" s="20"/>
      <c r="B110" s="6"/>
      <c r="C110" s="21"/>
      <c r="D110" s="32">
        <f>SUM(D105:D109)</f>
        <v>1.3333333333333335</v>
      </c>
      <c r="E110" s="35"/>
    </row>
    <row r="111" spans="1:5" ht="18.95" customHeight="1" x14ac:dyDescent="0.3">
      <c r="A111" s="19">
        <f>A109+3</f>
        <v>42856</v>
      </c>
      <c r="B111" s="30"/>
      <c r="C111" s="30"/>
      <c r="D111" s="33">
        <f>IF(OR(C111=0,B111=0),0,(IF(HOUR(C111-B111)&gt;7,C111-B111-$H$2, C111-B111-$H$3)))</f>
        <v>0</v>
      </c>
      <c r="E111" s="34">
        <f>IF($I$2-(D111)&gt;0,$I$2-(D111),0)</f>
        <v>0.33333333333333331</v>
      </c>
    </row>
    <row r="112" spans="1:5" ht="18.95" customHeight="1" x14ac:dyDescent="0.3">
      <c r="A112" s="19">
        <f>A111+1</f>
        <v>42857</v>
      </c>
      <c r="B112" s="30"/>
      <c r="C112" s="30"/>
      <c r="D112" s="33">
        <f t="shared" ref="D112:D115" si="33">IF(OR(C112=0,B112=0),0,(IF(HOUR(C112-B112)&gt;7,C112-B112-$H$2, C112-B112-$H$3)))</f>
        <v>0</v>
      </c>
      <c r="E112" s="34">
        <f>IF($I$3-(D112+D111)&gt;0,$I$3-(D112+D111),0)</f>
        <v>0.66666666666666663</v>
      </c>
    </row>
    <row r="113" spans="1:8" ht="18.95" customHeight="1" x14ac:dyDescent="0.3">
      <c r="A113" s="19">
        <f t="shared" ref="A113:A115" si="34">A112+1</f>
        <v>42858</v>
      </c>
      <c r="B113" s="30"/>
      <c r="C113" s="30"/>
      <c r="D113" s="33">
        <f t="shared" si="33"/>
        <v>0</v>
      </c>
      <c r="E113" s="34">
        <f>IF($I$4-SUM(D111:D113)&gt;0,$I$4-SUM(D111:D113),0)</f>
        <v>1</v>
      </c>
      <c r="H113" s="1">
        <f>28.99/69</f>
        <v>0.42014492753623184</v>
      </c>
    </row>
    <row r="114" spans="1:8" ht="18.95" customHeight="1" x14ac:dyDescent="0.3">
      <c r="A114" s="19">
        <f t="shared" si="34"/>
        <v>42859</v>
      </c>
      <c r="B114" s="30"/>
      <c r="C114" s="30"/>
      <c r="D114" s="33">
        <f t="shared" si="33"/>
        <v>0</v>
      </c>
      <c r="E114" s="34">
        <f>IF($I$5-SUM(D111:D114)&gt;0,$I$5-SUM(D111:D114),0)</f>
        <v>1.3333333333333333</v>
      </c>
      <c r="H114" s="1">
        <f>44.95/115</f>
        <v>0.3908695652173913</v>
      </c>
    </row>
    <row r="115" spans="1:8" ht="18.95" customHeight="1" x14ac:dyDescent="0.3">
      <c r="A115" s="19">
        <f t="shared" si="34"/>
        <v>42860</v>
      </c>
      <c r="B115" s="30"/>
      <c r="C115" s="30"/>
      <c r="D115" s="33">
        <f t="shared" si="33"/>
        <v>0</v>
      </c>
      <c r="E115" s="34">
        <f>IF($I$6-SUM(D111:D115)&gt;0,$I$6-SUM(D111:D115),0)</f>
        <v>1.6666666666666667</v>
      </c>
    </row>
    <row r="116" spans="1:8" ht="18.95" customHeight="1" x14ac:dyDescent="0.3">
      <c r="A116" s="20"/>
      <c r="B116" s="6"/>
      <c r="C116" s="21"/>
      <c r="D116" s="32">
        <f>SUM(D111:D115)</f>
        <v>0</v>
      </c>
      <c r="E116" s="35"/>
    </row>
    <row r="117" spans="1:8" ht="18.95" customHeight="1" x14ac:dyDescent="0.3">
      <c r="A117" s="19">
        <f>A115+3</f>
        <v>42863</v>
      </c>
      <c r="B117" s="30">
        <v>0.43611111111111112</v>
      </c>
      <c r="C117" s="30">
        <v>0.66319444444444442</v>
      </c>
      <c r="D117" s="33">
        <f>IF(OR(C117=0,B117=0),0,(IF(HOUR(C117-B117)&gt;7,C117-B117-$H$2, C117-B117-$H$3)))</f>
        <v>0.20624999999999996</v>
      </c>
      <c r="E117" s="34">
        <f>IF($I$2-(D117)&gt;0,$I$2-(D117),0)</f>
        <v>0.12708333333333335</v>
      </c>
    </row>
    <row r="118" spans="1:8" ht="18.95" customHeight="1" x14ac:dyDescent="0.3">
      <c r="A118" s="19">
        <f>A117+1</f>
        <v>42864</v>
      </c>
      <c r="B118" s="47" t="s">
        <v>25</v>
      </c>
      <c r="C118" s="48"/>
      <c r="D118" s="48"/>
      <c r="E118" s="49"/>
    </row>
    <row r="119" spans="1:8" ht="18.95" customHeight="1" x14ac:dyDescent="0.3">
      <c r="A119" s="19">
        <f t="shared" ref="A119:A121" si="35">A118+1</f>
        <v>42865</v>
      </c>
      <c r="B119" s="30">
        <v>0.43055555555555558</v>
      </c>
      <c r="C119" s="30">
        <v>0.89374999999999993</v>
      </c>
      <c r="D119" s="33">
        <f t="shared" ref="D119:D121" si="36">IF(OR(C119=0,B119=0),0,(IF(HOUR(C119-B119)&gt;7,C119-B119-$H$2, C119-B119-$H$3)))</f>
        <v>0.42152777777777767</v>
      </c>
      <c r="E119" s="34">
        <f>IF($I$3-(D119+D118+D117)&gt;0,$I$3-(D119+D118+D117),0)</f>
        <v>3.8888888888888973E-2</v>
      </c>
    </row>
    <row r="120" spans="1:8" ht="18.95" customHeight="1" x14ac:dyDescent="0.3">
      <c r="A120" s="19">
        <f t="shared" si="35"/>
        <v>42866</v>
      </c>
      <c r="B120" s="30">
        <v>0.40833333333333338</v>
      </c>
      <c r="C120" s="30">
        <v>0.72013888888888899</v>
      </c>
      <c r="D120" s="33">
        <f t="shared" si="36"/>
        <v>0.2909722222222223</v>
      </c>
      <c r="E120" s="34">
        <f>IF($J$4-SUM(D117:D120)&gt;0,$J$4-SUM(D117:D120),0)</f>
        <v>0</v>
      </c>
      <c r="F120" s="1" t="s">
        <v>30</v>
      </c>
    </row>
    <row r="121" spans="1:8" ht="18.95" customHeight="1" x14ac:dyDescent="0.3">
      <c r="A121" s="19">
        <f t="shared" si="35"/>
        <v>42867</v>
      </c>
      <c r="B121" s="30">
        <v>0.40138888888888885</v>
      </c>
      <c r="C121" s="30">
        <v>0.67013888888888884</v>
      </c>
      <c r="D121" s="33">
        <f t="shared" si="36"/>
        <v>0.24791666666666665</v>
      </c>
      <c r="E121" s="34">
        <f>IF($J$5-SUM(D117:D121)&gt;0,$J$5-SUM(D117:D121),0)</f>
        <v>2.2204460492503131E-16</v>
      </c>
    </row>
    <row r="122" spans="1:8" ht="18.95" customHeight="1" x14ac:dyDescent="0.3">
      <c r="A122" s="20"/>
      <c r="B122" s="6"/>
      <c r="C122" s="21"/>
      <c r="D122" s="32">
        <f>SUM(D117:D121)</f>
        <v>1.1666666666666665</v>
      </c>
      <c r="E122" s="35"/>
    </row>
    <row r="123" spans="1:8" ht="18.95" customHeight="1" x14ac:dyDescent="0.3">
      <c r="A123" s="19">
        <f>A121+3</f>
        <v>42870</v>
      </c>
      <c r="B123" s="30"/>
      <c r="C123" s="30"/>
      <c r="D123" s="33">
        <f>IF(OR(C123=0,B123=0),0,(IF(HOUR(C123-B123)&gt;7,C123-B123-$H$2, C123-B123-$H$3)))</f>
        <v>0</v>
      </c>
      <c r="E123" s="34">
        <f>IF($I$2-(D123)&gt;0,$I$2-(D123),0)</f>
        <v>0.33333333333333331</v>
      </c>
    </row>
    <row r="124" spans="1:8" ht="18.95" customHeight="1" x14ac:dyDescent="0.3">
      <c r="A124" s="19">
        <f>A123+1</f>
        <v>42871</v>
      </c>
      <c r="B124" s="30"/>
      <c r="C124" s="30"/>
      <c r="D124" s="33">
        <f t="shared" ref="D124:D127" si="37">IF(OR(C124=0,B124=0),0,(IF(HOUR(C124-B124)&gt;7,C124-B124-$H$2, C124-B124-$H$3)))</f>
        <v>0</v>
      </c>
      <c r="E124" s="34">
        <f>IF($I$3-(D124+D123)&gt;0,$I$3-(D124+D123),0)</f>
        <v>0.66666666666666663</v>
      </c>
      <c r="G124" s="11"/>
    </row>
    <row r="125" spans="1:8" ht="18.95" customHeight="1" x14ac:dyDescent="0.3">
      <c r="A125" s="19">
        <f t="shared" ref="A125:A127" si="38">A124+1</f>
        <v>42872</v>
      </c>
      <c r="B125" s="30"/>
      <c r="C125" s="30"/>
      <c r="D125" s="33">
        <f t="shared" si="37"/>
        <v>0</v>
      </c>
      <c r="E125" s="34">
        <f>IF($I$4-SUM(D123:D125)&gt;0,$I$4-SUM(D123:D125),0)</f>
        <v>1</v>
      </c>
      <c r="G125" s="11"/>
    </row>
    <row r="126" spans="1:8" ht="18.95" customHeight="1" x14ac:dyDescent="0.3">
      <c r="A126" s="19">
        <f t="shared" si="38"/>
        <v>42873</v>
      </c>
      <c r="B126" s="30"/>
      <c r="C126" s="30"/>
      <c r="D126" s="33">
        <f t="shared" si="37"/>
        <v>0</v>
      </c>
      <c r="E126" s="34">
        <f>IF($I$5-SUM(D123:D126)&gt;0,$I$5-SUM(D123:D126),0)</f>
        <v>1.3333333333333333</v>
      </c>
      <c r="G126" s="11"/>
    </row>
    <row r="127" spans="1:8" ht="18.95" customHeight="1" x14ac:dyDescent="0.3">
      <c r="A127" s="19">
        <f t="shared" si="38"/>
        <v>42874</v>
      </c>
      <c r="B127" s="30"/>
      <c r="C127" s="30"/>
      <c r="D127" s="33">
        <f t="shared" si="37"/>
        <v>0</v>
      </c>
      <c r="E127" s="34">
        <f>IF($I$6-SUM(D123:D127)&gt;0,$I$6-SUM(D123:D127),0)</f>
        <v>1.6666666666666667</v>
      </c>
      <c r="G127" s="11"/>
    </row>
    <row r="128" spans="1:8" ht="18.95" customHeight="1" x14ac:dyDescent="0.3">
      <c r="A128" s="20"/>
      <c r="B128" s="6"/>
      <c r="C128" s="21"/>
      <c r="D128" s="32">
        <f>SUM(D123:D127)</f>
        <v>0</v>
      </c>
      <c r="E128" s="35"/>
      <c r="G128" s="11"/>
    </row>
    <row r="129" spans="1:7" ht="18.95" customHeight="1" x14ac:dyDescent="0.3">
      <c r="A129" s="19">
        <f>A127+3</f>
        <v>42877</v>
      </c>
      <c r="B129" s="30"/>
      <c r="C129" s="30"/>
      <c r="D129" s="33">
        <f>IF(OR(C129=0,B129=0),0,(IF(HOUR(C129-B129)&gt;7,C129-B129-$H$2, C129-B129-$H$3)))</f>
        <v>0</v>
      </c>
      <c r="E129" s="34">
        <f>IF($I$2-(D129)&gt;0,$I$2-(D129),0)</f>
        <v>0.33333333333333331</v>
      </c>
      <c r="G129" s="11"/>
    </row>
    <row r="130" spans="1:7" ht="18.95" customHeight="1" x14ac:dyDescent="0.3">
      <c r="A130" s="19">
        <f>A129+1</f>
        <v>42878</v>
      </c>
      <c r="B130" s="30"/>
      <c r="C130" s="30"/>
      <c r="D130" s="33">
        <f t="shared" ref="D130:D133" si="39">IF(OR(C130=0,B130=0),0,(IF(HOUR(C130-B130)&gt;7,C130-B130-$H$2, C130-B130-$H$3)))</f>
        <v>0</v>
      </c>
      <c r="E130" s="34">
        <f>IF($I$3-(D130+D129)&gt;0,$I$3-(D130+D129),0)</f>
        <v>0.66666666666666663</v>
      </c>
      <c r="G130" s="11"/>
    </row>
    <row r="131" spans="1:7" ht="18.95" customHeight="1" x14ac:dyDescent="0.3">
      <c r="A131" s="19">
        <f t="shared" ref="A131:A133" si="40">A130+1</f>
        <v>42879</v>
      </c>
      <c r="B131" s="30"/>
      <c r="C131" s="30"/>
      <c r="D131" s="33">
        <f t="shared" si="39"/>
        <v>0</v>
      </c>
      <c r="E131" s="34">
        <f>IF($I$4-SUM(D129:D131)&gt;0,$I$4-SUM(D129:D131),0)</f>
        <v>1</v>
      </c>
      <c r="G131" s="11"/>
    </row>
    <row r="132" spans="1:7" ht="18.95" customHeight="1" x14ac:dyDescent="0.3">
      <c r="A132" s="19">
        <f t="shared" si="40"/>
        <v>42880</v>
      </c>
      <c r="B132" s="30"/>
      <c r="C132" s="30"/>
      <c r="D132" s="33">
        <f t="shared" si="39"/>
        <v>0</v>
      </c>
      <c r="E132" s="34">
        <f>IF($I$5-SUM(D129:D132)&gt;0,$I$5-SUM(D129:D132),0)</f>
        <v>1.3333333333333333</v>
      </c>
      <c r="G132" s="11"/>
    </row>
    <row r="133" spans="1:7" ht="18.95" customHeight="1" x14ac:dyDescent="0.3">
      <c r="A133" s="19">
        <f t="shared" si="40"/>
        <v>42881</v>
      </c>
      <c r="B133" s="30"/>
      <c r="C133" s="30"/>
      <c r="D133" s="33">
        <f t="shared" si="39"/>
        <v>0</v>
      </c>
      <c r="E133" s="34">
        <f>IF($I$6-SUM(D129:D133)&gt;0,$I$6-SUM(D129:D133),0)</f>
        <v>1.6666666666666667</v>
      </c>
      <c r="G133" s="11"/>
    </row>
    <row r="134" spans="1:7" ht="18.95" customHeight="1" x14ac:dyDescent="0.3">
      <c r="A134" s="20"/>
      <c r="B134" s="6"/>
      <c r="C134" s="21"/>
      <c r="D134" s="32">
        <f>SUM(D129:D133)</f>
        <v>0</v>
      </c>
      <c r="E134" s="35"/>
    </row>
    <row r="135" spans="1:7" ht="18.95" customHeight="1" x14ac:dyDescent="0.3">
      <c r="A135" s="19">
        <f>A133+3</f>
        <v>42884</v>
      </c>
      <c r="B135" s="30"/>
      <c r="C135" s="30"/>
      <c r="D135" s="33">
        <f>IF(OR(C135=0,B135=0),0,(IF(HOUR(C135-B135)&gt;7,C135-B135-$H$2, C135-B135-$H$3)))</f>
        <v>0</v>
      </c>
      <c r="E135" s="34">
        <f>IF($I$2-(D135)&gt;0,$I$2-(D135),0)</f>
        <v>0.33333333333333331</v>
      </c>
    </row>
    <row r="136" spans="1:7" ht="18.95" customHeight="1" x14ac:dyDescent="0.3">
      <c r="A136" s="19">
        <f>A135+1</f>
        <v>42885</v>
      </c>
      <c r="B136" s="30"/>
      <c r="C136" s="30"/>
      <c r="D136" s="33">
        <f t="shared" ref="D136:D139" si="41">IF(OR(C136=0,B136=0),0,(IF(HOUR(C136-B136)&gt;7,C136-B136-$H$2, C136-B136-$H$3)))</f>
        <v>0</v>
      </c>
      <c r="E136" s="34">
        <f>IF($I$3-(D136+D135)&gt;0,$I$3-(D136+D135),0)</f>
        <v>0.66666666666666663</v>
      </c>
    </row>
    <row r="137" spans="1:7" ht="18.95" customHeight="1" x14ac:dyDescent="0.3">
      <c r="A137" s="19">
        <f t="shared" ref="A137:A139" si="42">A136+1</f>
        <v>42886</v>
      </c>
      <c r="B137" s="30"/>
      <c r="C137" s="30"/>
      <c r="D137" s="33">
        <f t="shared" si="41"/>
        <v>0</v>
      </c>
      <c r="E137" s="34">
        <f>IF($I$4-SUM(D135:D137)&gt;0,$I$4-SUM(D135:D137),0)</f>
        <v>1</v>
      </c>
    </row>
    <row r="138" spans="1:7" ht="18.95" customHeight="1" x14ac:dyDescent="0.3">
      <c r="A138" s="19">
        <f t="shared" si="42"/>
        <v>42887</v>
      </c>
      <c r="B138" s="30"/>
      <c r="C138" s="30"/>
      <c r="D138" s="33">
        <f t="shared" si="41"/>
        <v>0</v>
      </c>
      <c r="E138" s="34">
        <f>IF($I$5-SUM(D135:D138)&gt;0,$I$5-SUM(D135:D138),0)</f>
        <v>1.3333333333333333</v>
      </c>
    </row>
    <row r="139" spans="1:7" ht="18.95" customHeight="1" x14ac:dyDescent="0.3">
      <c r="A139" s="19">
        <f t="shared" si="42"/>
        <v>42888</v>
      </c>
      <c r="B139" s="30"/>
      <c r="C139" s="30"/>
      <c r="D139" s="33">
        <f t="shared" si="41"/>
        <v>0</v>
      </c>
      <c r="E139" s="34">
        <f>IF($I$6-SUM(D135:D139)&gt;0,$I$6-SUM(D135:D139),0)</f>
        <v>1.6666666666666667</v>
      </c>
    </row>
    <row r="140" spans="1:7" ht="18.95" customHeight="1" x14ac:dyDescent="0.3">
      <c r="A140" s="20"/>
      <c r="B140" s="6"/>
      <c r="C140" s="21"/>
      <c r="D140" s="32">
        <f>SUM(D135:D139)</f>
        <v>0</v>
      </c>
      <c r="E140" s="35"/>
    </row>
    <row r="141" spans="1:7" ht="18.95" customHeight="1" x14ac:dyDescent="0.3">
      <c r="A141" s="19">
        <f>A139+3</f>
        <v>42891</v>
      </c>
      <c r="B141" s="30"/>
      <c r="C141" s="30"/>
      <c r="D141" s="33">
        <f>IF(OR(C141=0,B141=0),0,(IF(HOUR(C141-B141)&gt;7,C141-B141-$H$2, C141-B141-$H$3)))</f>
        <v>0</v>
      </c>
      <c r="E141" s="34">
        <f>IF($I$2-(D141)&gt;0,$I$2-(D141),0)</f>
        <v>0.33333333333333331</v>
      </c>
    </row>
    <row r="142" spans="1:7" ht="18.95" customHeight="1" x14ac:dyDescent="0.3">
      <c r="A142" s="19">
        <f>A141+1</f>
        <v>42892</v>
      </c>
      <c r="B142" s="30"/>
      <c r="C142" s="30"/>
      <c r="D142" s="33">
        <f t="shared" ref="D142:D145" si="43">IF(OR(C142=0,B142=0),0,(IF(HOUR(C142-B142)&gt;7,C142-B142-$H$2, C142-B142-$H$3)))</f>
        <v>0</v>
      </c>
      <c r="E142" s="34">
        <f>IF($I$3-(D142+D141)&gt;0,$I$3-(D142+D141),0)</f>
        <v>0.66666666666666663</v>
      </c>
    </row>
    <row r="143" spans="1:7" ht="18.95" customHeight="1" x14ac:dyDescent="0.3">
      <c r="A143" s="19">
        <f t="shared" ref="A143:A145" si="44">A142+1</f>
        <v>42893</v>
      </c>
      <c r="B143" s="30"/>
      <c r="C143" s="30"/>
      <c r="D143" s="33">
        <f t="shared" si="43"/>
        <v>0</v>
      </c>
      <c r="E143" s="34">
        <f>IF($I$4-SUM(D141:D143)&gt;0,$I$4-SUM(D141:D143),0)</f>
        <v>1</v>
      </c>
    </row>
    <row r="144" spans="1:7" ht="18.95" customHeight="1" x14ac:dyDescent="0.3">
      <c r="A144" s="19">
        <f t="shared" si="44"/>
        <v>42894</v>
      </c>
      <c r="B144" s="30"/>
      <c r="C144" s="30"/>
      <c r="D144" s="33">
        <f t="shared" si="43"/>
        <v>0</v>
      </c>
      <c r="E144" s="34">
        <f>IF($I$5-SUM(D141:D144)&gt;0,$I$5-SUM(D141:D144),0)</f>
        <v>1.3333333333333333</v>
      </c>
    </row>
    <row r="145" spans="1:5" ht="18.95" customHeight="1" x14ac:dyDescent="0.3">
      <c r="A145" s="19">
        <f t="shared" si="44"/>
        <v>42895</v>
      </c>
      <c r="B145" s="30"/>
      <c r="C145" s="30"/>
      <c r="D145" s="33">
        <f t="shared" si="43"/>
        <v>0</v>
      </c>
      <c r="E145" s="34">
        <f>IF($I$6-SUM(D141:D145)&gt;0,$I$6-SUM(D141:D145),0)</f>
        <v>1.6666666666666667</v>
      </c>
    </row>
    <row r="146" spans="1:5" ht="18.95" customHeight="1" x14ac:dyDescent="0.3">
      <c r="A146" s="20"/>
      <c r="B146" s="6"/>
      <c r="C146" s="21"/>
      <c r="D146" s="32">
        <f>SUM(D141:D145)</f>
        <v>0</v>
      </c>
      <c r="E146" s="35"/>
    </row>
    <row r="147" spans="1:5" ht="18.95" customHeight="1" x14ac:dyDescent="0.3">
      <c r="A147" s="19">
        <f>A145+3</f>
        <v>42898</v>
      </c>
      <c r="B147" s="30"/>
      <c r="C147" s="30"/>
      <c r="D147" s="33">
        <f>IF(OR(C147=0,B147=0),0,(IF(HOUR(C147-B147)&gt;7,C147-B147-$H$2, C147-B147-$H$3)))</f>
        <v>0</v>
      </c>
      <c r="E147" s="34">
        <f>IF($I$2-(D147)&gt;0,$I$2-(D147),0)</f>
        <v>0.33333333333333331</v>
      </c>
    </row>
    <row r="148" spans="1:5" ht="18.95" customHeight="1" x14ac:dyDescent="0.3">
      <c r="A148" s="19">
        <f>A147+1</f>
        <v>42899</v>
      </c>
      <c r="B148" s="30"/>
      <c r="C148" s="30"/>
      <c r="D148" s="33">
        <f t="shared" ref="D148:D151" si="45">IF(OR(C148=0,B148=0),0,(IF(HOUR(C148-B148)&gt;7,C148-B148-$H$2, C148-B148-$H$3)))</f>
        <v>0</v>
      </c>
      <c r="E148" s="34">
        <f>IF($I$3-(D148+D147)&gt;0,$I$3-(D148+D147),0)</f>
        <v>0.66666666666666663</v>
      </c>
    </row>
    <row r="149" spans="1:5" ht="18.95" customHeight="1" x14ac:dyDescent="0.3">
      <c r="A149" s="19">
        <f t="shared" ref="A149:A151" si="46">A148+1</f>
        <v>42900</v>
      </c>
      <c r="B149" s="30"/>
      <c r="C149" s="30"/>
      <c r="D149" s="33">
        <f t="shared" si="45"/>
        <v>0</v>
      </c>
      <c r="E149" s="34">
        <f>IF($I$4-SUM(D147:D149)&gt;0,$I$4-SUM(D147:D149),0)</f>
        <v>1</v>
      </c>
    </row>
    <row r="150" spans="1:5" ht="18.95" customHeight="1" x14ac:dyDescent="0.3">
      <c r="A150" s="19">
        <f t="shared" si="46"/>
        <v>42901</v>
      </c>
      <c r="B150" s="30"/>
      <c r="C150" s="30"/>
      <c r="D150" s="33">
        <f t="shared" si="45"/>
        <v>0</v>
      </c>
      <c r="E150" s="34">
        <f>IF($I$5-SUM(D147:D150)&gt;0,$I$5-SUM(D147:D150),0)</f>
        <v>1.3333333333333333</v>
      </c>
    </row>
    <row r="151" spans="1:5" ht="18.95" customHeight="1" x14ac:dyDescent="0.3">
      <c r="A151" s="19">
        <f t="shared" si="46"/>
        <v>42902</v>
      </c>
      <c r="B151" s="30"/>
      <c r="C151" s="30"/>
      <c r="D151" s="33">
        <f t="shared" si="45"/>
        <v>0</v>
      </c>
      <c r="E151" s="34">
        <f>IF($I$6-SUM(D147:D151)&gt;0,$I$6-SUM(D147:D151),0)</f>
        <v>1.6666666666666667</v>
      </c>
    </row>
    <row r="152" spans="1:5" ht="18.95" customHeight="1" x14ac:dyDescent="0.3">
      <c r="A152" s="20"/>
      <c r="B152" s="6"/>
      <c r="C152" s="21"/>
      <c r="D152" s="32">
        <f>SUM(D147:D151)</f>
        <v>0</v>
      </c>
      <c r="E152" s="35"/>
    </row>
    <row r="153" spans="1:5" ht="18.95" customHeight="1" x14ac:dyDescent="0.3">
      <c r="A153" s="19">
        <f>A151+3</f>
        <v>42905</v>
      </c>
      <c r="B153" s="30"/>
      <c r="C153" s="30"/>
      <c r="D153" s="33">
        <f>IF(OR(C153=0,B153=0),0,(IF(HOUR(C153-B153)&gt;7,C153-B153-$H$2, C153-B153-$H$3)))</f>
        <v>0</v>
      </c>
      <c r="E153" s="34">
        <f>IF($I$2-(D153)&gt;0,$I$2-(D153),0)</f>
        <v>0.33333333333333331</v>
      </c>
    </row>
    <row r="154" spans="1:5" ht="18.95" customHeight="1" x14ac:dyDescent="0.3">
      <c r="A154" s="19">
        <f>A153+1</f>
        <v>42906</v>
      </c>
      <c r="B154" s="30"/>
      <c r="C154" s="30"/>
      <c r="D154" s="33">
        <f t="shared" ref="D154:D157" si="47">IF(OR(C154=0,B154=0),0,(IF(HOUR(C154-B154)&gt;7,C154-B154-$H$2, C154-B154-$H$3)))</f>
        <v>0</v>
      </c>
      <c r="E154" s="34">
        <f>IF($I$3-(D154+D153)&gt;0,$I$3-(D154+D153),0)</f>
        <v>0.66666666666666663</v>
      </c>
    </row>
    <row r="155" spans="1:5" ht="18.95" customHeight="1" x14ac:dyDescent="0.3">
      <c r="A155" s="19">
        <f t="shared" ref="A155:A157" si="48">A154+1</f>
        <v>42907</v>
      </c>
      <c r="B155" s="30"/>
      <c r="C155" s="30"/>
      <c r="D155" s="33">
        <f t="shared" si="47"/>
        <v>0</v>
      </c>
      <c r="E155" s="34">
        <f>IF($I$4-SUM(D153:D155)&gt;0,$I$4-SUM(D153:D155),0)</f>
        <v>1</v>
      </c>
    </row>
    <row r="156" spans="1:5" ht="18.95" customHeight="1" x14ac:dyDescent="0.3">
      <c r="A156" s="19">
        <f t="shared" si="48"/>
        <v>42908</v>
      </c>
      <c r="B156" s="30"/>
      <c r="C156" s="30"/>
      <c r="D156" s="33">
        <f t="shared" si="47"/>
        <v>0</v>
      </c>
      <c r="E156" s="34">
        <f>IF($I$5-SUM(D153:D156)&gt;0,$I$5-SUM(D153:D156),0)</f>
        <v>1.3333333333333333</v>
      </c>
    </row>
    <row r="157" spans="1:5" ht="18.95" customHeight="1" x14ac:dyDescent="0.3">
      <c r="A157" s="19">
        <f t="shared" si="48"/>
        <v>42909</v>
      </c>
      <c r="B157" s="30"/>
      <c r="C157" s="30"/>
      <c r="D157" s="33">
        <f t="shared" si="47"/>
        <v>0</v>
      </c>
      <c r="E157" s="34">
        <f>IF($I$6-SUM(D153:D157)&gt;0,$I$6-SUM(D153:D157),0)</f>
        <v>1.6666666666666667</v>
      </c>
    </row>
    <row r="158" spans="1:5" ht="18.95" customHeight="1" x14ac:dyDescent="0.3">
      <c r="A158" s="20"/>
      <c r="B158" s="6"/>
      <c r="C158" s="21"/>
      <c r="D158" s="32">
        <f>SUM(D153:D157)</f>
        <v>0</v>
      </c>
      <c r="E158" s="35"/>
    </row>
    <row r="159" spans="1:5" ht="18.95" customHeight="1" x14ac:dyDescent="0.3">
      <c r="A159" s="19">
        <f>A157+3</f>
        <v>42912</v>
      </c>
      <c r="B159" s="30"/>
      <c r="C159" s="30"/>
      <c r="D159" s="33">
        <f>IF(OR(C159=0,B159=0),0,(IF(HOUR(C159-B159)&gt;7,C159-B159-$H$2, C159-B159-$H$3)))</f>
        <v>0</v>
      </c>
      <c r="E159" s="34">
        <f>IF($I$2-(D159)&gt;0,$I$2-(D159),0)</f>
        <v>0.33333333333333331</v>
      </c>
    </row>
    <row r="160" spans="1:5" ht="18.95" customHeight="1" x14ac:dyDescent="0.3">
      <c r="A160" s="19">
        <f>A159+1</f>
        <v>42913</v>
      </c>
      <c r="B160" s="30"/>
      <c r="C160" s="30"/>
      <c r="D160" s="33">
        <f t="shared" ref="D160:D163" si="49">IF(OR(C160=0,B160=0),0,(IF(HOUR(C160-B160)&gt;7,C160-B160-$H$2, C160-B160-$H$3)))</f>
        <v>0</v>
      </c>
      <c r="E160" s="34">
        <f>IF($I$3-(D160+D159)&gt;0,$I$3-(D160+D159),0)</f>
        <v>0.66666666666666663</v>
      </c>
    </row>
    <row r="161" spans="1:5" ht="18.95" customHeight="1" x14ac:dyDescent="0.3">
      <c r="A161" s="19">
        <f t="shared" ref="A161:A163" si="50">A160+1</f>
        <v>42914</v>
      </c>
      <c r="B161" s="30"/>
      <c r="C161" s="30"/>
      <c r="D161" s="33">
        <f t="shared" si="49"/>
        <v>0</v>
      </c>
      <c r="E161" s="34">
        <f>IF($I$4-SUM(D159:D161)&gt;0,$I$4-SUM(D159:D161),0)</f>
        <v>1</v>
      </c>
    </row>
    <row r="162" spans="1:5" ht="18.75" customHeight="1" x14ac:dyDescent="0.3">
      <c r="A162" s="19">
        <f t="shared" si="50"/>
        <v>42915</v>
      </c>
      <c r="B162" s="30"/>
      <c r="C162" s="30"/>
      <c r="D162" s="33">
        <f t="shared" si="49"/>
        <v>0</v>
      </c>
      <c r="E162" s="34">
        <f>IF($I$5-SUM(D159:D162)&gt;0,$I$5-SUM(D159:D162),0)</f>
        <v>1.3333333333333333</v>
      </c>
    </row>
    <row r="163" spans="1:5" ht="18.95" customHeight="1" x14ac:dyDescent="0.3">
      <c r="A163" s="19">
        <f t="shared" si="50"/>
        <v>42916</v>
      </c>
      <c r="B163" s="30"/>
      <c r="C163" s="30"/>
      <c r="D163" s="33">
        <f t="shared" si="49"/>
        <v>0</v>
      </c>
      <c r="E163" s="34">
        <f>IF($I$6-SUM(D159:D163)&gt;0,$I$6-SUM(D159:D163),0)</f>
        <v>1.6666666666666667</v>
      </c>
    </row>
    <row r="164" spans="1:5" ht="18.95" customHeight="1" x14ac:dyDescent="0.3">
      <c r="A164" s="20"/>
      <c r="B164" s="6"/>
      <c r="C164" s="21"/>
      <c r="D164" s="32">
        <f>SUM(D159:D163)</f>
        <v>0</v>
      </c>
      <c r="E164" s="35"/>
    </row>
    <row r="165" spans="1:5" ht="18.95" customHeight="1" x14ac:dyDescent="0.3">
      <c r="A165" s="12"/>
      <c r="B165" s="47"/>
      <c r="C165" s="48"/>
      <c r="D165" s="48"/>
      <c r="E165" s="49"/>
    </row>
    <row r="166" spans="1:5" ht="18.95" customHeight="1" x14ac:dyDescent="0.3">
      <c r="A166" s="12"/>
      <c r="B166" s="47"/>
      <c r="C166" s="48"/>
      <c r="D166" s="48"/>
      <c r="E166" s="49"/>
    </row>
    <row r="167" spans="1:5" ht="18.95" customHeight="1" x14ac:dyDescent="0.3">
      <c r="A167" s="12"/>
      <c r="B167" s="47"/>
      <c r="C167" s="48"/>
      <c r="D167" s="48"/>
      <c r="E167" s="49"/>
    </row>
    <row r="168" spans="1:5" ht="18.75" customHeight="1" x14ac:dyDescent="0.3">
      <c r="A168" s="12"/>
      <c r="B168" s="47"/>
      <c r="C168" s="48"/>
      <c r="D168" s="48"/>
      <c r="E168" s="49"/>
    </row>
    <row r="169" spans="1:5" ht="18.95" customHeight="1" x14ac:dyDescent="0.3">
      <c r="A169" s="12"/>
      <c r="B169" s="47"/>
      <c r="C169" s="48"/>
      <c r="D169" s="48"/>
      <c r="E169" s="49"/>
    </row>
    <row r="170" spans="1:5" ht="18.95" customHeight="1" x14ac:dyDescent="0.3">
      <c r="A170" s="5"/>
      <c r="B170" s="6"/>
      <c r="C170" s="21"/>
      <c r="D170" s="21"/>
      <c r="E170" s="22"/>
    </row>
    <row r="171" spans="1:5" ht="18.95" customHeight="1" x14ac:dyDescent="0.3">
      <c r="A171" s="15"/>
      <c r="B171" s="4"/>
      <c r="C171" s="4"/>
      <c r="D171" s="25"/>
      <c r="E171" s="4"/>
    </row>
    <row r="172" spans="1:5" ht="18.95" customHeight="1" x14ac:dyDescent="0.3">
      <c r="A172" s="15"/>
      <c r="B172" s="4"/>
      <c r="C172" s="4"/>
      <c r="D172" s="25"/>
      <c r="E172" s="4"/>
    </row>
    <row r="173" spans="1:5" ht="18.95" customHeight="1" x14ac:dyDescent="0.3">
      <c r="A173" s="15"/>
      <c r="B173" s="4"/>
      <c r="C173" s="4"/>
      <c r="D173" s="25"/>
      <c r="E173" s="4"/>
    </row>
    <row r="174" spans="1:5" ht="18.75" customHeight="1" x14ac:dyDescent="0.3">
      <c r="A174" s="15"/>
      <c r="B174" s="4"/>
      <c r="C174" s="4"/>
      <c r="D174" s="25"/>
      <c r="E174" s="4"/>
    </row>
    <row r="175" spans="1:5" ht="18.95" customHeight="1" x14ac:dyDescent="0.3">
      <c r="A175" s="15"/>
      <c r="B175" s="4"/>
      <c r="C175" s="4"/>
      <c r="D175" s="25"/>
      <c r="E175" s="4"/>
    </row>
    <row r="176" spans="1:5" ht="18.95" customHeight="1" x14ac:dyDescent="0.3">
      <c r="A176" s="5"/>
      <c r="B176" s="6"/>
      <c r="C176" s="21"/>
      <c r="D176" s="21"/>
      <c r="E176" s="22"/>
    </row>
    <row r="177" spans="1:5" ht="18.95" customHeight="1" x14ac:dyDescent="0.3">
      <c r="A177" s="12"/>
      <c r="B177" s="4"/>
      <c r="C177" s="4"/>
      <c r="D177" s="25"/>
      <c r="E177" s="4"/>
    </row>
    <row r="178" spans="1:5" ht="18.95" customHeight="1" x14ac:dyDescent="0.3">
      <c r="A178" s="12"/>
      <c r="B178" s="4"/>
      <c r="C178" s="4"/>
      <c r="D178" s="25"/>
      <c r="E178" s="4"/>
    </row>
    <row r="179" spans="1:5" ht="18.95" customHeight="1" x14ac:dyDescent="0.3">
      <c r="A179" s="12"/>
      <c r="B179" s="4"/>
      <c r="C179" s="4"/>
      <c r="D179" s="25"/>
      <c r="E179" s="4"/>
    </row>
    <row r="180" spans="1:5" ht="18.75" customHeight="1" x14ac:dyDescent="0.3">
      <c r="A180" s="12"/>
      <c r="B180" s="4"/>
      <c r="C180" s="4"/>
      <c r="D180" s="25"/>
      <c r="E180" s="4"/>
    </row>
    <row r="181" spans="1:5" ht="18.95" customHeight="1" x14ac:dyDescent="0.3">
      <c r="A181" s="12"/>
      <c r="B181" s="4"/>
      <c r="C181" s="4"/>
      <c r="D181" s="25"/>
      <c r="E181" s="4"/>
    </row>
    <row r="182" spans="1:5" ht="18.95" customHeight="1" x14ac:dyDescent="0.3">
      <c r="A182" s="5"/>
      <c r="B182" s="6"/>
      <c r="C182" s="21"/>
      <c r="D182" s="21"/>
      <c r="E182" s="22"/>
    </row>
    <row r="183" spans="1:5" ht="18.95" customHeight="1" x14ac:dyDescent="0.3">
      <c r="A183" s="14"/>
      <c r="B183" s="4"/>
      <c r="C183" s="4"/>
      <c r="D183" s="25"/>
      <c r="E183" s="4"/>
    </row>
    <row r="184" spans="1:5" ht="18.95" customHeight="1" x14ac:dyDescent="0.3">
      <c r="A184" s="14"/>
      <c r="B184" s="4"/>
      <c r="C184" s="4"/>
      <c r="D184" s="25"/>
      <c r="E184" s="4"/>
    </row>
    <row r="185" spans="1:5" ht="18.95" customHeight="1" x14ac:dyDescent="0.3">
      <c r="A185" s="14"/>
      <c r="B185" s="4"/>
      <c r="C185" s="4"/>
      <c r="D185" s="25"/>
      <c r="E185" s="4"/>
    </row>
    <row r="186" spans="1:5" ht="18.75" customHeight="1" x14ac:dyDescent="0.3">
      <c r="A186" s="14"/>
      <c r="B186" s="4"/>
      <c r="C186" s="4"/>
      <c r="D186" s="25"/>
      <c r="E186" s="4"/>
    </row>
    <row r="187" spans="1:5" ht="18.95" customHeight="1" x14ac:dyDescent="0.3">
      <c r="A187" s="14"/>
      <c r="B187" s="4"/>
      <c r="C187" s="4"/>
      <c r="D187" s="25"/>
      <c r="E187" s="4"/>
    </row>
    <row r="188" spans="1:5" ht="18.95" customHeight="1" x14ac:dyDescent="0.3">
      <c r="A188" s="5"/>
      <c r="B188" s="6"/>
      <c r="C188" s="21"/>
      <c r="D188" s="21"/>
      <c r="E188" s="22"/>
    </row>
    <row r="189" spans="1:5" ht="18.95" customHeight="1" x14ac:dyDescent="0.3">
      <c r="A189" s="14"/>
      <c r="B189" s="47"/>
      <c r="C189" s="48"/>
      <c r="D189" s="48"/>
      <c r="E189" s="49"/>
    </row>
    <row r="190" spans="1:5" ht="18.95" customHeight="1" x14ac:dyDescent="0.3">
      <c r="A190" s="14"/>
      <c r="B190" s="47"/>
      <c r="C190" s="48"/>
      <c r="D190" s="48"/>
      <c r="E190" s="49"/>
    </row>
    <row r="191" spans="1:5" ht="18.95" customHeight="1" x14ac:dyDescent="0.3">
      <c r="A191" s="14"/>
      <c r="B191" s="47"/>
      <c r="C191" s="48"/>
      <c r="D191" s="48"/>
      <c r="E191" s="49"/>
    </row>
    <row r="192" spans="1:5" ht="18.75" customHeight="1" x14ac:dyDescent="0.3">
      <c r="A192" s="14"/>
      <c r="B192" s="47"/>
      <c r="C192" s="48"/>
      <c r="D192" s="48"/>
      <c r="E192" s="49"/>
    </row>
    <row r="193" spans="1:5" ht="18.95" customHeight="1" x14ac:dyDescent="0.3">
      <c r="A193" s="14"/>
      <c r="B193" s="47"/>
      <c r="C193" s="48"/>
      <c r="D193" s="48"/>
      <c r="E193" s="49"/>
    </row>
    <row r="194" spans="1:5" ht="18.95" customHeight="1" x14ac:dyDescent="0.3">
      <c r="A194" s="5"/>
      <c r="B194" s="6"/>
      <c r="C194" s="21"/>
      <c r="D194" s="21"/>
      <c r="E194" s="22"/>
    </row>
    <row r="195" spans="1:5" ht="18.95" customHeight="1" x14ac:dyDescent="0.3">
      <c r="A195" s="14"/>
      <c r="B195" s="4"/>
      <c r="C195" s="4"/>
      <c r="D195" s="25"/>
      <c r="E195" s="4"/>
    </row>
    <row r="196" spans="1:5" ht="18.95" customHeight="1" x14ac:dyDescent="0.3">
      <c r="A196" s="14"/>
      <c r="B196" s="4"/>
      <c r="C196" s="4"/>
      <c r="D196" s="25"/>
      <c r="E196" s="4"/>
    </row>
    <row r="197" spans="1:5" ht="18.95" customHeight="1" x14ac:dyDescent="0.3">
      <c r="A197" s="14"/>
      <c r="B197" s="4"/>
      <c r="C197" s="4"/>
      <c r="D197" s="25"/>
      <c r="E197" s="4"/>
    </row>
    <row r="198" spans="1:5" ht="18.75" customHeight="1" x14ac:dyDescent="0.3">
      <c r="A198" s="14"/>
      <c r="B198" s="4"/>
      <c r="C198" s="4"/>
      <c r="D198" s="25"/>
      <c r="E198" s="4"/>
    </row>
    <row r="199" spans="1:5" ht="18.95" customHeight="1" x14ac:dyDescent="0.3">
      <c r="A199" s="14"/>
      <c r="B199" s="4"/>
      <c r="C199" s="4"/>
      <c r="D199" s="25"/>
      <c r="E199" s="4"/>
    </row>
    <row r="200" spans="1:5" ht="18.95" customHeight="1" x14ac:dyDescent="0.3">
      <c r="A200" s="5"/>
      <c r="B200" s="6"/>
      <c r="C200" s="21"/>
      <c r="D200" s="21"/>
      <c r="E200" s="22"/>
    </row>
    <row r="201" spans="1:5" ht="18.95" customHeight="1" x14ac:dyDescent="0.3">
      <c r="A201" s="14"/>
      <c r="B201" s="4"/>
      <c r="C201" s="4"/>
      <c r="D201" s="25"/>
      <c r="E201" s="4"/>
    </row>
    <row r="202" spans="1:5" ht="18.95" customHeight="1" x14ac:dyDescent="0.3">
      <c r="A202" s="14"/>
      <c r="B202" s="4"/>
      <c r="C202" s="4"/>
      <c r="D202" s="25"/>
      <c r="E202" s="4"/>
    </row>
    <row r="203" spans="1:5" ht="18.95" customHeight="1" x14ac:dyDescent="0.3">
      <c r="A203" s="14"/>
      <c r="B203" s="4"/>
      <c r="C203" s="4"/>
      <c r="D203" s="25"/>
      <c r="E203" s="4"/>
    </row>
    <row r="204" spans="1:5" ht="18.75" customHeight="1" x14ac:dyDescent="0.3">
      <c r="A204" s="14"/>
      <c r="B204" s="4"/>
      <c r="C204" s="4"/>
      <c r="D204" s="25"/>
      <c r="E204" s="4"/>
    </row>
    <row r="205" spans="1:5" ht="18.95" customHeight="1" x14ac:dyDescent="0.3">
      <c r="A205" s="14"/>
      <c r="B205" s="4"/>
      <c r="C205" s="4"/>
      <c r="D205" s="25"/>
      <c r="E205" s="4"/>
    </row>
    <row r="206" spans="1:5" ht="18.95" customHeight="1" x14ac:dyDescent="0.3">
      <c r="A206" s="5"/>
      <c r="B206" s="6"/>
      <c r="C206" s="21"/>
      <c r="D206" s="21"/>
      <c r="E206" s="22"/>
    </row>
    <row r="207" spans="1:5" ht="18.95" customHeight="1" x14ac:dyDescent="0.3">
      <c r="A207" s="16"/>
      <c r="B207" s="47"/>
      <c r="C207" s="48"/>
      <c r="D207" s="48"/>
      <c r="E207" s="49"/>
    </row>
    <row r="208" spans="1:5" ht="18.95" customHeight="1" x14ac:dyDescent="0.3">
      <c r="A208" s="16"/>
      <c r="B208" s="4"/>
      <c r="C208" s="4"/>
      <c r="D208" s="25"/>
      <c r="E208" s="4"/>
    </row>
    <row r="209" spans="1:7" ht="18.95" customHeight="1" x14ac:dyDescent="0.3">
      <c r="A209" s="16"/>
      <c r="B209" s="4"/>
      <c r="C209" s="4"/>
      <c r="D209" s="25"/>
      <c r="E209" s="4"/>
      <c r="G209" s="10"/>
    </row>
    <row r="210" spans="1:7" ht="18.75" customHeight="1" x14ac:dyDescent="0.3">
      <c r="A210" s="16"/>
      <c r="B210" s="4"/>
      <c r="C210" s="4"/>
      <c r="D210" s="25"/>
      <c r="E210" s="4"/>
    </row>
    <row r="211" spans="1:7" ht="18.95" customHeight="1" x14ac:dyDescent="0.3">
      <c r="A211" s="16"/>
      <c r="B211" s="4"/>
      <c r="C211" s="4"/>
      <c r="D211" s="25"/>
      <c r="E211" s="4"/>
    </row>
    <row r="212" spans="1:7" ht="18.95" customHeight="1" x14ac:dyDescent="0.3">
      <c r="A212" s="5"/>
      <c r="B212" s="6"/>
      <c r="C212" s="21"/>
      <c r="D212" s="21"/>
      <c r="E212" s="22"/>
    </row>
    <row r="213" spans="1:7" ht="18.95" customHeight="1" x14ac:dyDescent="0.3">
      <c r="A213" s="16"/>
      <c r="B213" s="4"/>
      <c r="C213" s="4"/>
      <c r="D213" s="25"/>
      <c r="E213" s="4"/>
    </row>
    <row r="214" spans="1:7" ht="18.95" customHeight="1" x14ac:dyDescent="0.3">
      <c r="A214" s="16"/>
      <c r="B214" s="4"/>
      <c r="C214" s="4"/>
      <c r="D214" s="25"/>
      <c r="E214" s="4"/>
    </row>
    <row r="215" spans="1:7" ht="18.95" customHeight="1" x14ac:dyDescent="0.3">
      <c r="A215" s="16"/>
      <c r="B215" s="4"/>
      <c r="C215" s="4"/>
      <c r="D215" s="25"/>
      <c r="E215" s="4"/>
    </row>
    <row r="216" spans="1:7" ht="18.75" customHeight="1" x14ac:dyDescent="0.3">
      <c r="A216" s="16"/>
      <c r="B216" s="4"/>
      <c r="C216" s="4"/>
      <c r="D216" s="25"/>
      <c r="E216" s="4"/>
    </row>
    <row r="217" spans="1:7" ht="18.95" customHeight="1" x14ac:dyDescent="0.3">
      <c r="A217" s="16"/>
      <c r="B217" s="4"/>
      <c r="C217" s="4"/>
      <c r="D217" s="25"/>
      <c r="E217" s="4"/>
    </row>
    <row r="218" spans="1:7" ht="18.95" customHeight="1" x14ac:dyDescent="0.3">
      <c r="A218" s="5"/>
      <c r="B218" s="6"/>
      <c r="C218" s="21"/>
      <c r="D218" s="21"/>
      <c r="E218" s="22"/>
    </row>
    <row r="219" spans="1:7" ht="18.95" customHeight="1" x14ac:dyDescent="0.3">
      <c r="A219" s="16"/>
      <c r="B219" s="4"/>
      <c r="C219" s="4"/>
      <c r="D219" s="25"/>
      <c r="E219" s="4"/>
    </row>
    <row r="220" spans="1:7" ht="18.95" customHeight="1" x14ac:dyDescent="0.3">
      <c r="A220" s="16"/>
      <c r="B220" s="47"/>
      <c r="C220" s="48"/>
      <c r="D220" s="48"/>
      <c r="E220" s="49"/>
    </row>
    <row r="221" spans="1:7" ht="18.95" customHeight="1" x14ac:dyDescent="0.3">
      <c r="A221" s="16"/>
      <c r="B221" s="4"/>
      <c r="C221" s="4"/>
      <c r="D221" s="25"/>
      <c r="E221" s="4"/>
    </row>
    <row r="222" spans="1:7" ht="18.75" customHeight="1" x14ac:dyDescent="0.3">
      <c r="A222" s="16"/>
      <c r="B222" s="4"/>
      <c r="C222" s="4"/>
      <c r="D222" s="25"/>
      <c r="E222" s="4"/>
    </row>
    <row r="223" spans="1:7" ht="18.95" customHeight="1" x14ac:dyDescent="0.3">
      <c r="A223" s="16"/>
      <c r="B223" s="4"/>
      <c r="C223" s="4"/>
      <c r="D223" s="25"/>
      <c r="E223" s="4"/>
    </row>
    <row r="224" spans="1:7" ht="18.95" customHeight="1" x14ac:dyDescent="0.3">
      <c r="A224" s="5"/>
      <c r="B224" s="6"/>
      <c r="C224" s="21"/>
      <c r="D224" s="21"/>
      <c r="E224" s="22"/>
    </row>
    <row r="225" spans="1:5" ht="18.75" customHeight="1" x14ac:dyDescent="0.3">
      <c r="A225" s="16"/>
      <c r="B225" s="4"/>
      <c r="C225" s="4"/>
      <c r="D225" s="25"/>
      <c r="E225" s="4"/>
    </row>
    <row r="226" spans="1:5" ht="18.95" customHeight="1" x14ac:dyDescent="0.3">
      <c r="A226" s="16"/>
      <c r="B226" s="4"/>
      <c r="C226" s="4"/>
      <c r="D226" s="25"/>
      <c r="E226" s="4"/>
    </row>
    <row r="227" spans="1:5" ht="18.95" customHeight="1" x14ac:dyDescent="0.3">
      <c r="A227" s="16"/>
      <c r="B227" s="4"/>
      <c r="C227" s="4"/>
      <c r="D227" s="25"/>
      <c r="E227" s="4"/>
    </row>
    <row r="228" spans="1:5" ht="18.75" customHeight="1" x14ac:dyDescent="0.3">
      <c r="A228" s="16"/>
      <c r="B228" s="4"/>
      <c r="C228" s="4"/>
      <c r="D228" s="25"/>
      <c r="E228" s="4"/>
    </row>
    <row r="229" spans="1:5" ht="18.95" customHeight="1" x14ac:dyDescent="0.3">
      <c r="A229" s="16"/>
      <c r="B229" s="4"/>
      <c r="C229" s="4"/>
      <c r="D229" s="25"/>
      <c r="E229" s="4"/>
    </row>
    <row r="230" spans="1:5" ht="18.95" customHeight="1" x14ac:dyDescent="0.3">
      <c r="A230" s="5"/>
      <c r="B230" s="6"/>
      <c r="C230" s="21"/>
      <c r="D230" s="21"/>
      <c r="E230" s="22"/>
    </row>
    <row r="231" spans="1:5" ht="18.75" customHeight="1" x14ac:dyDescent="0.3">
      <c r="A231" s="16"/>
      <c r="B231" s="4"/>
      <c r="C231" s="4"/>
      <c r="D231" s="25"/>
      <c r="E231" s="4"/>
    </row>
    <row r="232" spans="1:5" ht="18.95" customHeight="1" x14ac:dyDescent="0.3">
      <c r="A232" s="16"/>
      <c r="B232" s="4"/>
      <c r="C232" s="4"/>
      <c r="D232" s="25"/>
      <c r="E232" s="4"/>
    </row>
    <row r="233" spans="1:5" ht="18.95" customHeight="1" x14ac:dyDescent="0.3">
      <c r="A233" s="16"/>
      <c r="B233" s="4"/>
      <c r="C233" s="4"/>
      <c r="D233" s="25"/>
      <c r="E233" s="4"/>
    </row>
    <row r="234" spans="1:5" ht="18.75" customHeight="1" x14ac:dyDescent="0.3">
      <c r="A234" s="16"/>
      <c r="B234" s="4"/>
      <c r="C234" s="4"/>
      <c r="D234" s="25"/>
      <c r="E234" s="4"/>
    </row>
    <row r="235" spans="1:5" ht="18.95" customHeight="1" x14ac:dyDescent="0.3">
      <c r="A235" s="16"/>
      <c r="B235" s="4"/>
      <c r="C235" s="4"/>
      <c r="D235" s="25"/>
      <c r="E235" s="4"/>
    </row>
    <row r="236" spans="1:5" ht="18.95" customHeight="1" x14ac:dyDescent="0.3">
      <c r="A236" s="5"/>
      <c r="B236" s="6"/>
      <c r="C236" s="21"/>
      <c r="D236" s="21"/>
      <c r="E236" s="22"/>
    </row>
    <row r="237" spans="1:5" ht="18.75" customHeight="1" x14ac:dyDescent="0.3">
      <c r="A237" s="17"/>
      <c r="B237" s="4"/>
      <c r="C237" s="4"/>
      <c r="D237" s="25"/>
      <c r="E237" s="4"/>
    </row>
    <row r="238" spans="1:5" ht="18.95" customHeight="1" x14ac:dyDescent="0.3">
      <c r="A238" s="17"/>
      <c r="B238" s="4"/>
      <c r="C238" s="4"/>
      <c r="D238" s="25"/>
      <c r="E238" s="4"/>
    </row>
    <row r="239" spans="1:5" ht="18.95" customHeight="1" x14ac:dyDescent="0.3">
      <c r="A239" s="17"/>
      <c r="B239" s="4"/>
      <c r="C239" s="4"/>
      <c r="D239" s="25"/>
      <c r="E239" s="4"/>
    </row>
    <row r="240" spans="1:5" ht="18.75" customHeight="1" x14ac:dyDescent="0.3">
      <c r="A240" s="17"/>
      <c r="B240" s="4"/>
      <c r="C240" s="4"/>
      <c r="D240" s="25"/>
      <c r="E240" s="4"/>
    </row>
    <row r="241" spans="1:5" ht="18.95" customHeight="1" x14ac:dyDescent="0.3">
      <c r="A241" s="17"/>
      <c r="B241" s="4"/>
      <c r="C241" s="4"/>
      <c r="D241" s="25"/>
      <c r="E241" s="4"/>
    </row>
    <row r="242" spans="1:5" ht="18.95" customHeight="1" x14ac:dyDescent="0.3">
      <c r="A242" s="5"/>
      <c r="B242" s="6"/>
      <c r="C242" s="21"/>
      <c r="D242" s="21"/>
      <c r="E242" s="22"/>
    </row>
    <row r="243" spans="1:5" ht="18.75" customHeight="1" x14ac:dyDescent="0.3">
      <c r="A243" s="17"/>
      <c r="B243" s="50"/>
      <c r="C243" s="51"/>
      <c r="D243" s="51"/>
      <c r="E243" s="52"/>
    </row>
    <row r="244" spans="1:5" ht="18.95" customHeight="1" x14ac:dyDescent="0.3">
      <c r="A244" s="17"/>
      <c r="B244" s="53"/>
      <c r="C244" s="54"/>
      <c r="D244" s="54"/>
      <c r="E244" s="55"/>
    </row>
    <row r="245" spans="1:5" ht="18.95" customHeight="1" x14ac:dyDescent="0.3">
      <c r="A245" s="17"/>
      <c r="B245" s="53"/>
      <c r="C245" s="54"/>
      <c r="D245" s="54"/>
      <c r="E245" s="55"/>
    </row>
    <row r="246" spans="1:5" ht="18.75" customHeight="1" x14ac:dyDescent="0.3">
      <c r="A246" s="17"/>
      <c r="B246" s="53"/>
      <c r="C246" s="54"/>
      <c r="D246" s="54"/>
      <c r="E246" s="55"/>
    </row>
    <row r="247" spans="1:5" ht="18.95" customHeight="1" x14ac:dyDescent="0.3">
      <c r="A247" s="17"/>
      <c r="B247" s="56"/>
      <c r="C247" s="57"/>
      <c r="D247" s="57"/>
      <c r="E247" s="58"/>
    </row>
    <row r="248" spans="1:5" ht="18.95" customHeight="1" x14ac:dyDescent="0.3">
      <c r="A248" s="5"/>
      <c r="B248" s="6"/>
      <c r="C248" s="21"/>
      <c r="D248" s="21"/>
      <c r="E248" s="22"/>
    </row>
    <row r="249" spans="1:5" ht="18.75" customHeight="1" x14ac:dyDescent="0.3">
      <c r="A249" s="17"/>
      <c r="B249" s="4"/>
      <c r="C249" s="4"/>
      <c r="D249" s="25"/>
      <c r="E249" s="4"/>
    </row>
    <row r="250" spans="1:5" ht="18.95" customHeight="1" x14ac:dyDescent="0.3">
      <c r="A250" s="17"/>
      <c r="B250" s="4"/>
      <c r="C250" s="4"/>
      <c r="D250" s="25"/>
      <c r="E250" s="4"/>
    </row>
    <row r="251" spans="1:5" ht="18.95" customHeight="1" x14ac:dyDescent="0.3">
      <c r="A251" s="17"/>
      <c r="B251" s="4"/>
      <c r="C251" s="4"/>
      <c r="D251" s="25"/>
      <c r="E251" s="4"/>
    </row>
    <row r="252" spans="1:5" ht="18.75" customHeight="1" x14ac:dyDescent="0.3">
      <c r="A252" s="17"/>
      <c r="B252" s="4"/>
      <c r="C252" s="4"/>
      <c r="D252" s="25"/>
      <c r="E252" s="4"/>
    </row>
    <row r="253" spans="1:5" ht="18.95" customHeight="1" x14ac:dyDescent="0.3">
      <c r="A253" s="17"/>
      <c r="B253" s="4"/>
      <c r="C253" s="4"/>
      <c r="D253" s="25"/>
      <c r="E253" s="4"/>
    </row>
    <row r="254" spans="1:5" ht="18.95" customHeight="1" x14ac:dyDescent="0.3">
      <c r="A254" s="5"/>
      <c r="B254" s="6"/>
      <c r="C254" s="21"/>
      <c r="D254" s="21"/>
      <c r="E254" s="22"/>
    </row>
    <row r="255" spans="1:5" ht="18.75" customHeight="1" x14ac:dyDescent="0.3">
      <c r="A255" s="18"/>
      <c r="B255" s="4"/>
      <c r="C255" s="4"/>
      <c r="D255" s="25"/>
      <c r="E255" s="4"/>
    </row>
    <row r="256" spans="1:5" ht="18.95" customHeight="1" x14ac:dyDescent="0.3">
      <c r="A256" s="18"/>
      <c r="B256" s="4"/>
      <c r="C256" s="4"/>
      <c r="D256" s="25"/>
      <c r="E256" s="4"/>
    </row>
    <row r="257" spans="1:5" ht="18.95" customHeight="1" x14ac:dyDescent="0.3">
      <c r="A257" s="18"/>
      <c r="B257" s="4"/>
      <c r="C257" s="4"/>
      <c r="D257" s="25"/>
      <c r="E257" s="4"/>
    </row>
    <row r="258" spans="1:5" ht="18.75" customHeight="1" x14ac:dyDescent="0.3">
      <c r="A258" s="18"/>
      <c r="B258" s="4"/>
      <c r="C258" s="4"/>
      <c r="D258" s="25"/>
      <c r="E258" s="4"/>
    </row>
    <row r="259" spans="1:5" ht="18.95" customHeight="1" x14ac:dyDescent="0.3">
      <c r="A259" s="18"/>
      <c r="B259" s="4"/>
      <c r="C259" s="4"/>
      <c r="D259" s="25"/>
      <c r="E259" s="4"/>
    </row>
    <row r="260" spans="1:5" ht="18.95" customHeight="1" x14ac:dyDescent="0.3">
      <c r="A260" s="5"/>
      <c r="B260" s="6"/>
      <c r="C260" s="21"/>
      <c r="D260" s="21"/>
      <c r="E260" s="22"/>
    </row>
    <row r="261" spans="1:5" ht="18.75" customHeight="1" x14ac:dyDescent="0.3">
      <c r="A261" s="18"/>
      <c r="B261" s="4"/>
      <c r="C261" s="4"/>
      <c r="D261" s="25"/>
      <c r="E261" s="4"/>
    </row>
    <row r="262" spans="1:5" ht="18.95" customHeight="1" x14ac:dyDescent="0.3">
      <c r="A262" s="18"/>
      <c r="B262" s="4"/>
      <c r="C262" s="4"/>
      <c r="D262" s="25"/>
      <c r="E262" s="4"/>
    </row>
    <row r="263" spans="1:5" ht="18.95" customHeight="1" x14ac:dyDescent="0.3">
      <c r="A263" s="18"/>
      <c r="B263" s="4"/>
      <c r="C263" s="4"/>
      <c r="D263" s="25"/>
      <c r="E263" s="4"/>
    </row>
    <row r="264" spans="1:5" ht="18.75" customHeight="1" x14ac:dyDescent="0.3">
      <c r="A264" s="18"/>
      <c r="B264" s="4"/>
      <c r="C264" s="4"/>
      <c r="D264" s="25"/>
      <c r="E264" s="4"/>
    </row>
    <row r="265" spans="1:5" ht="18.95" customHeight="1" x14ac:dyDescent="0.3">
      <c r="A265" s="18"/>
      <c r="B265" s="4"/>
      <c r="C265" s="4"/>
      <c r="D265" s="25"/>
      <c r="E265" s="4"/>
    </row>
    <row r="266" spans="1:5" ht="18.95" customHeight="1" x14ac:dyDescent="0.3">
      <c r="A266" s="5"/>
      <c r="B266" s="6"/>
      <c r="C266" s="21"/>
      <c r="D266" s="21"/>
      <c r="E266" s="22"/>
    </row>
    <row r="267" spans="1:5" ht="18.75" customHeight="1" x14ac:dyDescent="0.3">
      <c r="A267" s="18"/>
      <c r="B267" s="4"/>
      <c r="C267" s="4"/>
      <c r="D267" s="25"/>
      <c r="E267" s="4"/>
    </row>
    <row r="268" spans="1:5" ht="18.95" customHeight="1" x14ac:dyDescent="0.3">
      <c r="A268" s="18"/>
      <c r="B268" s="47"/>
      <c r="C268" s="48"/>
      <c r="D268" s="48"/>
      <c r="E268" s="49"/>
    </row>
    <row r="269" spans="1:5" ht="18.95" customHeight="1" x14ac:dyDescent="0.3">
      <c r="A269" s="18"/>
      <c r="B269" s="4"/>
      <c r="C269" s="4"/>
      <c r="D269" s="25"/>
      <c r="E269" s="4"/>
    </row>
    <row r="270" spans="1:5" ht="18.75" customHeight="1" x14ac:dyDescent="0.3">
      <c r="A270" s="18"/>
      <c r="B270" s="4"/>
      <c r="C270" s="4"/>
      <c r="D270" s="25"/>
      <c r="E270" s="4"/>
    </row>
    <row r="271" spans="1:5" ht="18.95" customHeight="1" x14ac:dyDescent="0.3">
      <c r="A271" s="18"/>
      <c r="B271" s="4"/>
      <c r="C271" s="4"/>
      <c r="D271" s="25"/>
      <c r="E271" s="4"/>
    </row>
    <row r="272" spans="1:5" ht="18.95" customHeight="1" x14ac:dyDescent="0.3">
      <c r="A272" s="5"/>
      <c r="B272" s="6"/>
      <c r="C272" s="21"/>
      <c r="D272" s="21"/>
      <c r="E272" s="22"/>
    </row>
    <row r="273" spans="1:5" ht="18.75" customHeight="1" x14ac:dyDescent="0.3">
      <c r="A273" s="18"/>
      <c r="B273" s="4"/>
      <c r="C273" s="4"/>
      <c r="D273" s="25"/>
      <c r="E273" s="4"/>
    </row>
    <row r="274" spans="1:5" ht="18.95" customHeight="1" x14ac:dyDescent="0.3">
      <c r="A274" s="18"/>
      <c r="B274" s="4"/>
      <c r="C274" s="4"/>
      <c r="D274" s="25"/>
      <c r="E274" s="4"/>
    </row>
    <row r="275" spans="1:5" ht="18.95" customHeight="1" x14ac:dyDescent="0.3">
      <c r="A275" s="18"/>
      <c r="B275" s="4"/>
      <c r="C275" s="4"/>
      <c r="D275" s="25"/>
      <c r="E275" s="4"/>
    </row>
    <row r="276" spans="1:5" ht="18.75" customHeight="1" x14ac:dyDescent="0.3">
      <c r="A276" s="18"/>
      <c r="B276" s="4"/>
      <c r="C276" s="4"/>
      <c r="D276" s="25"/>
      <c r="E276" s="4"/>
    </row>
    <row r="277" spans="1:5" ht="18.95" customHeight="1" x14ac:dyDescent="0.3">
      <c r="A277" s="18"/>
      <c r="B277" s="4"/>
      <c r="C277" s="4"/>
      <c r="D277" s="25"/>
      <c r="E277" s="4"/>
    </row>
    <row r="278" spans="1:5" ht="18.95" customHeight="1" x14ac:dyDescent="0.3">
      <c r="A278" s="5"/>
      <c r="B278" s="6"/>
      <c r="C278" s="21"/>
      <c r="D278" s="21"/>
      <c r="E278" s="22"/>
    </row>
    <row r="279" spans="1:5" ht="18.75" customHeight="1" x14ac:dyDescent="0.3">
      <c r="A279" s="18"/>
      <c r="B279" s="4"/>
      <c r="C279" s="4"/>
      <c r="D279" s="25"/>
      <c r="E279" s="4"/>
    </row>
    <row r="280" spans="1:5" ht="18.95" customHeight="1" x14ac:dyDescent="0.3">
      <c r="A280" s="18"/>
      <c r="B280" s="4"/>
      <c r="C280" s="4"/>
      <c r="D280" s="25"/>
      <c r="E280" s="4"/>
    </row>
    <row r="281" spans="1:5" ht="18.95" customHeight="1" x14ac:dyDescent="0.3">
      <c r="A281" s="18"/>
      <c r="B281" s="4"/>
      <c r="C281" s="4"/>
      <c r="D281" s="25"/>
      <c r="E281" s="4"/>
    </row>
    <row r="282" spans="1:5" ht="18.75" customHeight="1" x14ac:dyDescent="0.3">
      <c r="A282" s="18"/>
      <c r="B282" s="4"/>
      <c r="C282" s="4"/>
      <c r="D282" s="25"/>
      <c r="E282" s="4"/>
    </row>
    <row r="283" spans="1:5" ht="18.95" customHeight="1" x14ac:dyDescent="0.3">
      <c r="A283" s="18"/>
      <c r="B283" s="4"/>
      <c r="C283" s="4"/>
      <c r="D283" s="25"/>
      <c r="E283" s="4"/>
    </row>
    <row r="284" spans="1:5" ht="18.95" customHeight="1" x14ac:dyDescent="0.3">
      <c r="A284" s="5"/>
      <c r="B284" s="6"/>
      <c r="C284" s="21"/>
      <c r="D284" s="21"/>
      <c r="E284" s="22"/>
    </row>
  </sheetData>
  <mergeCells count="20">
    <mergeCell ref="B118:E118"/>
    <mergeCell ref="B15:E19"/>
    <mergeCell ref="B21:E25"/>
    <mergeCell ref="B59:E59"/>
    <mergeCell ref="B65:E65"/>
    <mergeCell ref="B79:E79"/>
    <mergeCell ref="B268:E268"/>
    <mergeCell ref="B243:E247"/>
    <mergeCell ref="B220:E220"/>
    <mergeCell ref="B165:E165"/>
    <mergeCell ref="B166:E166"/>
    <mergeCell ref="B167:E167"/>
    <mergeCell ref="B168:E168"/>
    <mergeCell ref="B169:E169"/>
    <mergeCell ref="B207:E207"/>
    <mergeCell ref="B189:E189"/>
    <mergeCell ref="B190:E190"/>
    <mergeCell ref="B191:E191"/>
    <mergeCell ref="B192:E192"/>
    <mergeCell ref="B193:E19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3" sqref="G13"/>
    </sheetView>
  </sheetViews>
  <sheetFormatPr defaultRowHeight="18.95" customHeight="1" x14ac:dyDescent="0.3"/>
  <cols>
    <col min="1" max="3" width="12.625" style="1" customWidth="1"/>
    <col min="4" max="8" width="13.625" style="1" customWidth="1"/>
    <col min="9" max="13" width="13.625" style="2" customWidth="1"/>
    <col min="14" max="16384" width="9" style="1"/>
  </cols>
  <sheetData>
    <row r="1" spans="1:13" ht="18.95" customHeight="1" x14ac:dyDescent="0.3">
      <c r="A1" s="62"/>
      <c r="B1" s="63"/>
      <c r="C1" s="64"/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</row>
    <row r="2" spans="1:13" ht="18.95" customHeight="1" x14ac:dyDescent="0.3">
      <c r="A2" s="66" t="s">
        <v>4</v>
      </c>
      <c r="B2" s="3" t="s">
        <v>5</v>
      </c>
      <c r="C2" s="3" t="s">
        <v>6</v>
      </c>
      <c r="D2" s="8">
        <v>16930000</v>
      </c>
      <c r="E2" s="8">
        <v>18030000</v>
      </c>
      <c r="F2" s="8">
        <v>18030000</v>
      </c>
      <c r="G2" s="8">
        <v>20549000</v>
      </c>
      <c r="H2" s="8">
        <v>22549000</v>
      </c>
      <c r="I2" s="9">
        <v>22570000</v>
      </c>
      <c r="J2" s="9">
        <v>23925000</v>
      </c>
      <c r="K2" s="9">
        <v>24910000</v>
      </c>
      <c r="L2" s="9"/>
      <c r="M2" s="9"/>
    </row>
    <row r="3" spans="1:13" ht="18.95" customHeight="1" x14ac:dyDescent="0.3">
      <c r="A3" s="67"/>
      <c r="B3" s="3"/>
      <c r="C3" s="3" t="s">
        <v>7</v>
      </c>
      <c r="D3" s="8">
        <v>7070000</v>
      </c>
      <c r="E3" s="8">
        <v>7380000</v>
      </c>
      <c r="F3" s="8">
        <v>8170000</v>
      </c>
      <c r="G3" s="8">
        <v>12560000</v>
      </c>
      <c r="H3" s="8">
        <v>13060000</v>
      </c>
      <c r="I3" s="9">
        <v>4514000</v>
      </c>
      <c r="J3" s="9">
        <v>4785000</v>
      </c>
      <c r="K3" s="9">
        <v>4982000</v>
      </c>
      <c r="L3" s="9"/>
      <c r="M3" s="9"/>
    </row>
    <row r="4" spans="1:13" ht="18.95" customHeight="1" x14ac:dyDescent="0.3">
      <c r="A4" s="67"/>
      <c r="B4" s="65" t="s">
        <v>8</v>
      </c>
      <c r="C4" s="65"/>
      <c r="D4" s="8">
        <v>3000000</v>
      </c>
      <c r="E4" s="8">
        <v>3762000</v>
      </c>
      <c r="F4" s="8">
        <v>3762000</v>
      </c>
      <c r="G4" s="8">
        <v>3965000</v>
      </c>
      <c r="H4" s="8">
        <v>4261000</v>
      </c>
      <c r="I4" s="9">
        <v>13542000</v>
      </c>
      <c r="J4" s="9">
        <v>14356000</v>
      </c>
      <c r="K4" s="9">
        <v>14946000</v>
      </c>
      <c r="L4" s="9"/>
      <c r="M4" s="9"/>
    </row>
    <row r="5" spans="1:13" ht="18.95" customHeight="1" x14ac:dyDescent="0.3">
      <c r="A5" s="66" t="s">
        <v>9</v>
      </c>
      <c r="B5" s="65" t="s">
        <v>10</v>
      </c>
      <c r="C5" s="65"/>
      <c r="D5" s="8">
        <v>1000000</v>
      </c>
      <c r="E5" s="8">
        <v>1000000</v>
      </c>
      <c r="F5" s="8">
        <v>1000000</v>
      </c>
      <c r="G5" s="8">
        <v>1000000</v>
      </c>
      <c r="H5" s="8">
        <v>1000000</v>
      </c>
      <c r="I5" s="9">
        <v>2257000</v>
      </c>
      <c r="J5" s="9">
        <v>2392000</v>
      </c>
      <c r="K5" s="9">
        <v>2491000</v>
      </c>
      <c r="L5" s="9"/>
      <c r="M5" s="9"/>
    </row>
    <row r="6" spans="1:13" ht="18.95" customHeight="1" x14ac:dyDescent="0.3">
      <c r="A6" s="68"/>
      <c r="B6" s="65" t="s">
        <v>11</v>
      </c>
      <c r="C6" s="65"/>
      <c r="D6" s="8">
        <v>1000000</v>
      </c>
      <c r="E6" s="8">
        <v>1000000</v>
      </c>
      <c r="F6" s="8">
        <v>1000000</v>
      </c>
      <c r="G6" s="8">
        <v>1000000</v>
      </c>
      <c r="H6" s="8">
        <v>1000000</v>
      </c>
      <c r="I6" s="9">
        <v>2257000</v>
      </c>
      <c r="J6" s="9">
        <v>2392000</v>
      </c>
      <c r="K6" s="9">
        <v>2491000</v>
      </c>
      <c r="L6" s="9"/>
      <c r="M6" s="9"/>
    </row>
    <row r="7" spans="1:13" ht="18.95" customHeight="1" x14ac:dyDescent="0.3">
      <c r="A7" s="62" t="s">
        <v>12</v>
      </c>
      <c r="B7" s="63"/>
      <c r="C7" s="64"/>
      <c r="D7" s="8">
        <f t="shared" ref="D7:M7" si="0">SUM(D5:D6,D2:D4)</f>
        <v>29000000</v>
      </c>
      <c r="E7" s="8">
        <f t="shared" si="0"/>
        <v>31172000</v>
      </c>
      <c r="F7" s="8">
        <f t="shared" si="0"/>
        <v>31962000</v>
      </c>
      <c r="G7" s="8">
        <f t="shared" si="0"/>
        <v>39074000</v>
      </c>
      <c r="H7" s="8">
        <f t="shared" si="0"/>
        <v>41870000</v>
      </c>
      <c r="I7" s="9">
        <f t="shared" si="0"/>
        <v>45140000</v>
      </c>
      <c r="J7" s="9">
        <f t="shared" si="0"/>
        <v>47850000</v>
      </c>
      <c r="K7" s="9">
        <f t="shared" si="0"/>
        <v>49820000</v>
      </c>
      <c r="L7" s="9">
        <f t="shared" si="0"/>
        <v>0</v>
      </c>
      <c r="M7" s="9">
        <f t="shared" si="0"/>
        <v>0</v>
      </c>
    </row>
  </sheetData>
  <mergeCells count="7">
    <mergeCell ref="A1:C1"/>
    <mergeCell ref="B4:C4"/>
    <mergeCell ref="B5:C5"/>
    <mergeCell ref="B6:C6"/>
    <mergeCell ref="A7:C7"/>
    <mergeCell ref="A2:A4"/>
    <mergeCell ref="A5:A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4" sqref="D14"/>
    </sheetView>
  </sheetViews>
  <sheetFormatPr defaultRowHeight="16.5" x14ac:dyDescent="0.3"/>
  <cols>
    <col min="1" max="1" width="28.75" customWidth="1"/>
    <col min="2" max="2" width="11.375" style="38" bestFit="1" customWidth="1"/>
  </cols>
  <sheetData>
    <row r="1" spans="1:5" x14ac:dyDescent="0.3">
      <c r="A1" t="s">
        <v>37</v>
      </c>
      <c r="B1" s="40">
        <v>100047</v>
      </c>
      <c r="D1">
        <v>11839</v>
      </c>
    </row>
    <row r="2" spans="1:5" x14ac:dyDescent="0.3">
      <c r="A2" s="37" t="s">
        <v>26</v>
      </c>
      <c r="B2" s="38">
        <v>10.5</v>
      </c>
      <c r="C2">
        <f>ROUND(B2*$B$1/$B$6,0)</f>
        <v>11940</v>
      </c>
      <c r="D2">
        <v>2960</v>
      </c>
      <c r="E2">
        <f>C2+D2</f>
        <v>14900</v>
      </c>
    </row>
    <row r="3" spans="1:5" ht="30" x14ac:dyDescent="0.3">
      <c r="A3" s="37" t="s">
        <v>27</v>
      </c>
      <c r="B3" s="38">
        <v>18.899999999999999</v>
      </c>
      <c r="C3">
        <f t="shared" ref="C3:C5" si="0">ROUND(B3*$B$1/$B$6,0)</f>
        <v>21492</v>
      </c>
      <c r="D3">
        <v>2959</v>
      </c>
      <c r="E3">
        <f t="shared" ref="E3:E5" si="1">C3+D3</f>
        <v>24451</v>
      </c>
    </row>
    <row r="4" spans="1:5" ht="60" x14ac:dyDescent="0.3">
      <c r="A4" s="37" t="s">
        <v>28</v>
      </c>
      <c r="B4" s="38">
        <v>41.99</v>
      </c>
      <c r="C4">
        <f t="shared" si="0"/>
        <v>47749</v>
      </c>
      <c r="D4">
        <v>2960</v>
      </c>
      <c r="E4">
        <f t="shared" si="1"/>
        <v>50709</v>
      </c>
    </row>
    <row r="5" spans="1:5" ht="60" x14ac:dyDescent="0.3">
      <c r="A5" s="37" t="s">
        <v>29</v>
      </c>
      <c r="B5" s="38">
        <v>16.59</v>
      </c>
      <c r="C5">
        <f t="shared" si="0"/>
        <v>18865</v>
      </c>
      <c r="D5">
        <v>2960</v>
      </c>
      <c r="E5">
        <f t="shared" si="1"/>
        <v>21825</v>
      </c>
    </row>
    <row r="6" spans="1:5" x14ac:dyDescent="0.3">
      <c r="B6" s="38">
        <v>87.98</v>
      </c>
    </row>
    <row r="11" spans="1:5" x14ac:dyDescent="0.3">
      <c r="A11" t="s">
        <v>38</v>
      </c>
      <c r="B11" s="40">
        <f>90302+15249</f>
        <v>105551</v>
      </c>
      <c r="D11">
        <v>17650</v>
      </c>
    </row>
    <row r="12" spans="1:5" x14ac:dyDescent="0.3">
      <c r="A12" s="39" t="s">
        <v>31</v>
      </c>
      <c r="B12" s="38">
        <v>17.89</v>
      </c>
      <c r="C12">
        <f>ROUND(B12*$B$11/$B$18,0)</f>
        <v>20344</v>
      </c>
      <c r="D12">
        <v>2942</v>
      </c>
      <c r="E12">
        <f>C12+D12</f>
        <v>23286</v>
      </c>
    </row>
    <row r="13" spans="1:5" x14ac:dyDescent="0.3">
      <c r="A13" s="39" t="s">
        <v>32</v>
      </c>
      <c r="B13" s="38">
        <v>7.69</v>
      </c>
      <c r="C13">
        <f t="shared" ref="C13:C18" si="2">ROUND(B13*$B$11/$B$18,0)</f>
        <v>8745</v>
      </c>
      <c r="D13">
        <v>2942</v>
      </c>
      <c r="E13">
        <f t="shared" ref="E13:E17" si="3">C13+D13</f>
        <v>11687</v>
      </c>
    </row>
    <row r="14" spans="1:5" x14ac:dyDescent="0.3">
      <c r="A14" s="39" t="s">
        <v>33</v>
      </c>
      <c r="B14" s="38">
        <v>5.85</v>
      </c>
      <c r="C14">
        <f t="shared" si="2"/>
        <v>6652</v>
      </c>
      <c r="D14">
        <v>2942</v>
      </c>
      <c r="E14">
        <f t="shared" si="3"/>
        <v>9594</v>
      </c>
    </row>
    <row r="15" spans="1:5" x14ac:dyDescent="0.3">
      <c r="A15" s="39" t="s">
        <v>34</v>
      </c>
      <c r="B15" s="38">
        <f>23.99*2</f>
        <v>47.98</v>
      </c>
      <c r="C15">
        <f t="shared" si="2"/>
        <v>54561</v>
      </c>
      <c r="D15">
        <v>2942</v>
      </c>
      <c r="E15">
        <f t="shared" si="3"/>
        <v>57503</v>
      </c>
    </row>
    <row r="16" spans="1:5" x14ac:dyDescent="0.3">
      <c r="A16" s="37" t="s">
        <v>35</v>
      </c>
      <c r="B16" s="38">
        <v>2.2200000000000002</v>
      </c>
      <c r="C16">
        <f t="shared" si="2"/>
        <v>2524</v>
      </c>
      <c r="D16">
        <v>2941</v>
      </c>
      <c r="E16">
        <f t="shared" si="3"/>
        <v>5465</v>
      </c>
    </row>
    <row r="17" spans="1:6" ht="30" x14ac:dyDescent="0.3">
      <c r="A17" s="37" t="s">
        <v>36</v>
      </c>
      <c r="B17" s="38">
        <v>11.19</v>
      </c>
      <c r="C17">
        <f t="shared" si="2"/>
        <v>12725</v>
      </c>
      <c r="D17">
        <v>2941</v>
      </c>
      <c r="E17">
        <f t="shared" si="3"/>
        <v>15666</v>
      </c>
      <c r="F17">
        <f>28.99/69</f>
        <v>0.42014492753623184</v>
      </c>
    </row>
    <row r="18" spans="1:6" x14ac:dyDescent="0.3">
      <c r="B18" s="38">
        <f>SUM(B12:B17)</f>
        <v>92.82</v>
      </c>
      <c r="C18">
        <f t="shared" si="2"/>
        <v>105551</v>
      </c>
      <c r="D18">
        <f>SUM(D12:D17)</f>
        <v>17650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20.100000000000001" customHeight="1" x14ac:dyDescent="0.3"/>
  <cols>
    <col min="1" max="1" width="9" style="41"/>
    <col min="2" max="2" width="10.625" style="42" customWidth="1"/>
    <col min="3" max="3" width="10.625" style="44" customWidth="1"/>
    <col min="4" max="4" width="10.625" style="46" customWidth="1"/>
    <col min="5" max="16384" width="9" style="1"/>
  </cols>
  <sheetData>
    <row r="1" spans="1:4" ht="20.100000000000001" customHeight="1" x14ac:dyDescent="0.3">
      <c r="A1" s="23" t="s">
        <v>39</v>
      </c>
      <c r="B1" s="42" t="s">
        <v>40</v>
      </c>
      <c r="C1" s="43" t="s">
        <v>41</v>
      </c>
      <c r="D1" s="45" t="s">
        <v>42</v>
      </c>
    </row>
    <row r="2" spans="1:4" ht="20.100000000000001" customHeight="1" x14ac:dyDescent="0.3">
      <c r="A2" s="41">
        <v>42853</v>
      </c>
      <c r="B2" s="42">
        <v>1137.6500000000001</v>
      </c>
      <c r="C2" s="44">
        <v>1</v>
      </c>
      <c r="D2" s="46">
        <v>1137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time</vt:lpstr>
      <vt:lpstr>salary</vt:lpstr>
      <vt:lpstr>해외구매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SDS</cp:lastModifiedBy>
  <dcterms:created xsi:type="dcterms:W3CDTF">2016-03-15T08:00:29Z</dcterms:created>
  <dcterms:modified xsi:type="dcterms:W3CDTF">2017-05-19T04:09:10Z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3BC58970C019494A62188F0461E6EAC08BBA4E1F9AA5925CD8BD27381EBD4445</vt:lpwstr>
  </property>
  <property fmtid="{D5CDD505-2E9C-101B-9397-08002B2CF9AE}" pid="2" name="NSCPROP">
    <vt:lpwstr>NSCCustomProperty</vt:lpwstr>
  </property>
</Properties>
</file>