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taja\Downloads\Kenji youtube files\"/>
    </mc:Choice>
  </mc:AlternateContent>
  <xr:revisionPtr revIDLastSave="0" documentId="13_ncr:1_{B06621FE-D5F6-43DD-90AF-C8335A4B0CB7}" xr6:coauthVersionLast="47" xr6:coauthVersionMax="47" xr10:uidLastSave="{00000000-0000-0000-0000-000000000000}"/>
  <bookViews>
    <workbookView xWindow="8140" yWindow="50" windowWidth="11020" windowHeight="9860" firstSheet="1" activeTab="3" xr2:uid="{A7932AF8-220C-AD45-84A0-37C744945D28}"/>
  </bookViews>
  <sheets>
    <sheet name="Cover Page" sheetId="5" r:id="rId1"/>
    <sheet name="Goal Seek" sheetId="1" r:id="rId2"/>
    <sheet name="Sensitivity" sheetId="4" r:id="rId3"/>
    <sheet name="Scenario" sheetId="3" r:id="rId4"/>
  </sheets>
  <definedNames>
    <definedName name="solver_adj" localSheetId="1" hidden="1">'Goal Seek'!$D$5:$D$6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'Goal Seek'!$D$5</definedName>
    <definedName name="solver_lhs2" localSheetId="1" hidden="1">'Goal Seek'!$D$6</definedName>
    <definedName name="solver_lhs3" localSheetId="1" hidden="1">'Goal Seek'!$D$6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'Goal Seek'!$G$11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hs1" localSheetId="1" hidden="1">'Goal Seek'!$D$17</definedName>
    <definedName name="solver_rhs2" localSheetId="1" hidden="1">'Goal Seek'!$D$18</definedName>
    <definedName name="solver_rhs3" localSheetId="1" hidden="1">'Goal Seek'!$D$18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100000</definedName>
    <definedName name="solver_ver" localSheetId="1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3" l="1"/>
  <c r="E5" i="3"/>
  <c r="C5" i="3"/>
  <c r="E4" i="3"/>
  <c r="E6" i="3" s="1"/>
  <c r="D4" i="3"/>
  <c r="D6" i="3" s="1"/>
  <c r="C4" i="3"/>
  <c r="C6" i="3" s="1"/>
  <c r="D3" i="3"/>
  <c r="E3" i="3" s="1"/>
  <c r="I17" i="4"/>
  <c r="I18" i="4" s="1"/>
  <c r="I15" i="4"/>
  <c r="I14" i="4" s="1"/>
  <c r="M13" i="4"/>
  <c r="N13" i="4" s="1"/>
  <c r="K13" i="4"/>
  <c r="J13" i="4" s="1"/>
  <c r="B17" i="1"/>
  <c r="B15" i="1"/>
  <c r="B14" i="1"/>
  <c r="I9" i="4"/>
  <c r="I8" i="4"/>
  <c r="I5" i="4"/>
  <c r="I6" i="4"/>
  <c r="N4" i="4"/>
  <c r="M4" i="4"/>
  <c r="J4" i="4"/>
  <c r="K4" i="4"/>
  <c r="B16" i="1" l="1"/>
  <c r="B18" i="1" s="1"/>
  <c r="B19" i="1" l="1"/>
  <c r="B20" i="1" s="1"/>
  <c r="B6" i="1" l="1"/>
  <c r="B8" i="1"/>
  <c r="B5" i="1"/>
  <c r="B7" i="1" l="1"/>
  <c r="B9" i="1" s="1"/>
  <c r="B10" i="1" s="1"/>
  <c r="B11" i="1" s="1"/>
  <c r="G8" i="1"/>
  <c r="G6" i="1"/>
  <c r="G5" i="1"/>
  <c r="F5" i="4"/>
  <c r="F6" i="4"/>
  <c r="F8" i="4"/>
  <c r="F7" i="4" l="1"/>
  <c r="F9" i="4" s="1"/>
  <c r="F10" i="4" s="1"/>
  <c r="F11" i="4" s="1"/>
  <c r="G7" i="1"/>
  <c r="G9" i="1" s="1"/>
  <c r="G10" i="1" s="1"/>
  <c r="G11" i="1" s="1"/>
  <c r="I4" i="4" l="1"/>
  <c r="I13" i="4"/>
</calcChain>
</file>

<file path=xl/sharedStrings.xml><?xml version="1.0" encoding="utf-8"?>
<sst xmlns="http://schemas.openxmlformats.org/spreadsheetml/2006/main" count="77" uniqueCount="57">
  <si>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</si>
  <si>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</si>
  <si>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</si>
  <si>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</si>
  <si>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</si>
  <si>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</si>
  <si>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</si>
  <si>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</si>
  <si>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</si>
  <si>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</si>
  <si>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</si>
  <si>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</si>
  <si>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</si>
  <si>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</si>
  <si>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</si>
  <si>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</si>
  <si>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</si>
  <si>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</si>
  <si>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</si>
  <si>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</si>
  <si>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</si>
  <si>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</si>
  <si>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</si>
  <si>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</si>
  <si>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</si>
  <si>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</si>
  <si>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</si>
  <si>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</si>
  <si>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</si>
  <si>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</si>
  <si>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</si>
  <si>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</si>
  <si>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</si>
  <si>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</si>
  <si>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Sensitivity, Scenario, and 
Goal Seek Analysis</t>
  </si>
  <si>
    <t>C6*C5</t>
  </si>
  <si>
    <t>C7*-C5</t>
  </si>
  <si>
    <t>SUM(A5:A6)</t>
  </si>
  <si>
    <t>(-C8)</t>
  </si>
  <si>
    <t>(A7 +A8)</t>
  </si>
  <si>
    <t>IF(A9 &lt; 0,"0",A9 *-C9)</t>
  </si>
  <si>
    <t>SUM(A9:A10)</t>
  </si>
  <si>
    <t>constraints</t>
  </si>
  <si>
    <t>Net income</t>
  </si>
  <si>
    <t>Unit Sold</t>
  </si>
  <si>
    <t>Price</t>
  </si>
  <si>
    <t xml:space="preserve">What if the price increase by one or decrease by one </t>
  </si>
  <si>
    <t>this the reason we use sensitivity</t>
  </si>
  <si>
    <t>ruth</t>
  </si>
  <si>
    <t>revenue</t>
  </si>
  <si>
    <t>cog</t>
  </si>
  <si>
    <t>gross profit</t>
  </si>
  <si>
    <t>G&amp;A</t>
  </si>
  <si>
    <t xml:space="preserve">earn before </t>
  </si>
  <si>
    <t>tax</t>
  </si>
  <si>
    <t>net income</t>
  </si>
  <si>
    <t>Choose scenario-&gt;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</si>
</sst>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  <numFmt numFmtId="169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4" fillId="0" borderId="0" xfId="1" applyNumberFormat="1" applyFont="1"/>
    <xf numFmtId="164" fontId="4" fillId="0" borderId="0" xfId="1" applyNumberFormat="1" applyFont="1"/>
    <xf numFmtId="167" fontId="0" fillId="0" borderId="2" xfId="0" applyNumberForma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8" fontId="0" fillId="0" borderId="0" xfId="0" applyNumberFormat="1"/>
    <xf numFmtId="165" fontId="4" fillId="0" borderId="1" xfId="1" applyNumberFormat="1" applyFont="1" applyBorder="1"/>
    <xf numFmtId="165" fontId="0" fillId="0" borderId="0" xfId="1" applyNumberFormat="1" applyFont="1" applyFill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8" xfId="0" applyBorder="1"/>
    <xf numFmtId="0" fontId="0" fillId="0" borderId="4" xfId="0" applyBorder="1"/>
    <xf numFmtId="0" fontId="1" fillId="0" borderId="8" xfId="0" applyFont="1" applyBorder="1"/>
    <xf numFmtId="0" fontId="6" fillId="0" borderId="0" xfId="0" applyFont="1"/>
    <xf numFmtId="0" fontId="1" fillId="0" borderId="4" xfId="0" applyFont="1" applyBorder="1"/>
    <xf numFmtId="0" fontId="1" fillId="5" borderId="0" xfId="0" applyFont="1" applyFill="1"/>
    <xf numFmtId="0" fontId="1" fillId="0" borderId="0" xfId="0" applyFo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0" xfId="0" applyFill="1" applyAlignment="1">
      <alignment vertical="center"/>
    </xf>
    <xf numFmtId="0" fontId="8" fillId="0" borderId="5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9" fillId="0" borderId="3" xfId="0" applyFont="1" applyBorder="1" applyAlignment="1">
      <alignment horizontal="center" wrapText="1"/>
    </xf>
    <xf numFmtId="0" fontId="10" fillId="0" borderId="0" xfId="2" applyFont="1" applyFill="1" applyBorder="1"/>
    <xf numFmtId="0" fontId="11" fillId="3" borderId="9" xfId="2" applyFont="1" applyFill="1" applyBorder="1" applyAlignment="1">
      <alignment horizontal="center" vertical="center"/>
    </xf>
    <xf numFmtId="169" fontId="0" fillId="0" borderId="0" xfId="1" applyNumberFormat="1" applyFont="1"/>
    <xf numFmtId="165" fontId="0" fillId="0" borderId="0" xfId="0" applyNumberFormat="1"/>
    <xf numFmtId="169" fontId="0" fillId="0" borderId="0" xfId="0" applyNumberFormat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165" fontId="0" fillId="0" borderId="0" xfId="0" applyNumberFormat="1" applyFont="1"/>
    <xf numFmtId="165" fontId="0" fillId="6" borderId="0" xfId="1" applyNumberFormat="1" applyFont="1" applyFill="1"/>
    <xf numFmtId="169" fontId="0" fillId="7" borderId="0" xfId="1" applyNumberFormat="1" applyFont="1" applyFill="1"/>
    <xf numFmtId="169" fontId="0" fillId="7" borderId="0" xfId="0" applyNumberFormat="1" applyFill="1"/>
    <xf numFmtId="165" fontId="0" fillId="7" borderId="0" xfId="0" applyNumberFormat="1" applyFill="1"/>
    <xf numFmtId="0" fontId="0" fillId="0" borderId="12" xfId="0" applyBorder="1"/>
    <xf numFmtId="165" fontId="0" fillId="0" borderId="12" xfId="0" applyNumberFormat="1" applyBorder="1"/>
    <xf numFmtId="165" fontId="4" fillId="0" borderId="12" xfId="1" applyNumberFormat="1" applyFont="1" applyBorder="1"/>
    <xf numFmtId="43" fontId="0" fillId="0" borderId="12" xfId="0" applyNumberFormat="1" applyBorder="1"/>
    <xf numFmtId="164" fontId="4" fillId="0" borderId="12" xfId="1" applyNumberFormat="1" applyFont="1" applyBorder="1"/>
    <xf numFmtId="0" fontId="3" fillId="0" borderId="0" xfId="0" applyFont="1" applyFill="1" applyBorder="1"/>
    <xf numFmtId="165" fontId="3" fillId="0" borderId="0" xfId="1" applyNumberFormat="1" applyFont="1" applyFill="1" applyBorder="1"/>
    <xf numFmtId="165" fontId="3" fillId="0" borderId="12" xfId="1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inancial-model-feb-20-2022&amp;utm_campaign=YT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0C60-3529-9346-A5D4-671FBF9FC844}">
  <dimension ref="B4:D20"/>
  <sheetViews>
    <sheetView showGridLines="0" workbookViewId="0">
      <selection activeCell="C6" sqref="C6"/>
    </sheetView>
  </sheetViews>
  <sheetFormatPr defaultColWidth="10.83203125" defaultRowHeight="15.5" x14ac:dyDescent="0.35"/>
  <cols>
    <col min="1" max="1" width="10.83203125" style="28"/>
    <col min="2" max="2" width="8.5" style="28" customWidth="1"/>
    <col min="3" max="3" width="102.58203125" style="28" bestFit="1" customWidth="1"/>
    <col min="4" max="4" width="9.5" style="28" customWidth="1"/>
    <col min="5" max="16384" width="10.83203125" style="28"/>
  </cols>
  <sheetData>
    <row r="4" spans="2:4" ht="92" x14ac:dyDescent="1">
      <c r="B4" s="26"/>
      <c r="C4" s="44" t="s">
        <v>34</v>
      </c>
      <c r="D4" s="27"/>
    </row>
    <row r="5" spans="2:4" x14ac:dyDescent="0.35">
      <c r="B5" s="29"/>
      <c r="C5"/>
      <c r="D5" s="30"/>
    </row>
    <row r="6" spans="2:4" x14ac:dyDescent="0.35">
      <c r="B6" s="29"/>
      <c r="C6"/>
      <c r="D6" s="30"/>
    </row>
    <row r="7" spans="2:4" x14ac:dyDescent="0.35">
      <c r="B7" s="29"/>
      <c r="C7"/>
      <c r="D7" s="30"/>
    </row>
    <row r="8" spans="2:4" s="34" customFormat="1" ht="21" x14ac:dyDescent="0.5">
      <c r="B8" s="31"/>
      <c r="C8" s="32" t="s">
        <v>27</v>
      </c>
      <c r="D8" s="33"/>
    </row>
    <row r="9" spans="2:4" s="34" customFormat="1" x14ac:dyDescent="0.35">
      <c r="B9" s="31"/>
      <c r="C9" s="35"/>
      <c r="D9" s="33"/>
    </row>
    <row r="10" spans="2:4" s="38" customFormat="1" ht="26" x14ac:dyDescent="0.35">
      <c r="B10" s="36"/>
      <c r="C10" s="46" t="s">
        <v>28</v>
      </c>
      <c r="D10" s="37"/>
    </row>
    <row r="11" spans="2:4" x14ac:dyDescent="0.35">
      <c r="B11" s="29"/>
      <c r="C11"/>
      <c r="D11" s="30"/>
    </row>
    <row r="12" spans="2:4" x14ac:dyDescent="0.35">
      <c r="B12" s="29"/>
      <c r="C12"/>
      <c r="D12" s="30"/>
    </row>
    <row r="13" spans="2:4" x14ac:dyDescent="0.35">
      <c r="B13" s="29"/>
      <c r="C13"/>
      <c r="D13" s="30"/>
    </row>
    <row r="14" spans="2:4" ht="18.5" x14ac:dyDescent="0.45">
      <c r="B14" s="29"/>
      <c r="C14" s="45" t="s">
        <v>29</v>
      </c>
      <c r="D14" s="30"/>
    </row>
    <row r="15" spans="2:4" x14ac:dyDescent="0.35">
      <c r="B15" s="29"/>
      <c r="C15"/>
      <c r="D15" s="30"/>
    </row>
    <row r="16" spans="2:4" x14ac:dyDescent="0.35">
      <c r="B16" s="29"/>
      <c r="C16" s="39" t="s">
        <v>30</v>
      </c>
      <c r="D16" s="30"/>
    </row>
    <row r="17" spans="2:4" x14ac:dyDescent="0.35">
      <c r="B17" s="29"/>
      <c r="C17" t="s">
        <v>31</v>
      </c>
      <c r="D17" s="30"/>
    </row>
    <row r="18" spans="2:4" x14ac:dyDescent="0.35">
      <c r="B18" s="29"/>
      <c r="C18" t="s">
        <v>32</v>
      </c>
      <c r="D18" s="30"/>
    </row>
    <row r="19" spans="2:4" ht="31" x14ac:dyDescent="0.35">
      <c r="B19" s="29"/>
      <c r="C19" s="40" t="s">
        <v>33</v>
      </c>
      <c r="D19" s="30"/>
    </row>
    <row r="20" spans="2:4" x14ac:dyDescent="0.35">
      <c r="B20" s="41"/>
      <c r="C20" s="42"/>
      <c r="D20" s="43"/>
    </row>
  </sheetData>
  <sheetProtection algorithmName="SHA-512" hashValue="jACqFv2FMZmlCzyr6090x3S+o3/VCZRJ0JIdKLaLSkcfq1XlX9ycvnMaW0pd2cE4zR2WsP1aFABn34eGB9D/zA==" saltValue="nV7cPqEzrzRbr49TBnqoDg==" spinCount="100000" sheet="1" objects="1" scenarios="1"/>
  <hyperlinks>
    <hyperlink ref="C10" r:id="rId1" xr:uid="{33384A27-1789-0A40-99CB-5949BA25C2D9}"/>
    <hyperlink ref="C14" r:id="rId2" xr:uid="{F70483DF-95BB-6842-8B01-5C34EC88FD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A2:H20"/>
  <sheetViews>
    <sheetView showGridLines="0" topLeftCell="E1" zoomScale="150" zoomScaleNormal="150" workbookViewId="0">
      <selection activeCell="G9" sqref="G9"/>
    </sheetView>
  </sheetViews>
  <sheetFormatPr defaultColWidth="11" defaultRowHeight="15.5" x14ac:dyDescent="0.35"/>
  <cols>
    <col min="2" max="2" width="10.83203125" customWidth="1"/>
    <col min="3" max="3" width="18.58203125" customWidth="1"/>
    <col min="5" max="5" width="6" customWidth="1"/>
    <col min="6" max="6" width="17.58203125" bestFit="1" customWidth="1"/>
  </cols>
  <sheetData>
    <row r="2" spans="1:8" s="1" customFormat="1" x14ac:dyDescent="0.35">
      <c r="C2" s="50" t="s">
        <v>1</v>
      </c>
      <c r="D2" s="50"/>
      <c r="E2" s="50"/>
      <c r="F2" s="50"/>
      <c r="G2" s="50"/>
    </row>
    <row r="4" spans="1:8" x14ac:dyDescent="0.35">
      <c r="B4" t="s">
        <v>48</v>
      </c>
      <c r="C4" s="50" t="s">
        <v>19</v>
      </c>
      <c r="D4" s="50"/>
      <c r="F4" s="50" t="s">
        <v>6</v>
      </c>
      <c r="G4" s="50"/>
    </row>
    <row r="5" spans="1:8" x14ac:dyDescent="0.35">
      <c r="B5" s="55">
        <f>D6*D5</f>
        <v>205332.27848101419</v>
      </c>
      <c r="C5" t="s">
        <v>22</v>
      </c>
      <c r="D5" s="19">
        <v>25000</v>
      </c>
      <c r="E5" s="19"/>
      <c r="F5" t="s">
        <v>7</v>
      </c>
      <c r="G5" s="3">
        <f>D5*D6</f>
        <v>205332.27848101419</v>
      </c>
      <c r="H5" s="47" t="s">
        <v>35</v>
      </c>
    </row>
    <row r="6" spans="1:8" x14ac:dyDescent="0.35">
      <c r="B6" s="55">
        <f>D7*-D5</f>
        <v>-68750</v>
      </c>
      <c r="C6" t="s">
        <v>20</v>
      </c>
      <c r="D6" s="20">
        <v>8.2132911392405674</v>
      </c>
      <c r="E6" s="20"/>
      <c r="F6" t="s">
        <v>5</v>
      </c>
      <c r="G6" s="3">
        <f>D5*-D7</f>
        <v>-68750</v>
      </c>
      <c r="H6" s="48" t="s">
        <v>36</v>
      </c>
    </row>
    <row r="7" spans="1:8" x14ac:dyDescent="0.35">
      <c r="B7" s="56">
        <f>SUM(B5:B6)</f>
        <v>136582.27848101419</v>
      </c>
      <c r="C7" t="s">
        <v>21</v>
      </c>
      <c r="D7" s="20">
        <v>2.75</v>
      </c>
      <c r="E7" s="20"/>
      <c r="F7" s="17" t="s">
        <v>3</v>
      </c>
      <c r="G7" s="18">
        <f>SUM(G5:G6)</f>
        <v>136582.27848101419</v>
      </c>
      <c r="H7" s="49" t="s">
        <v>37</v>
      </c>
    </row>
    <row r="8" spans="1:8" x14ac:dyDescent="0.35">
      <c r="B8" s="57">
        <f>-D8</f>
        <v>-10000</v>
      </c>
      <c r="C8" t="s">
        <v>23</v>
      </c>
      <c r="D8" s="19">
        <v>10000</v>
      </c>
      <c r="E8" s="19"/>
      <c r="F8" t="s">
        <v>23</v>
      </c>
      <c r="G8" s="3">
        <f>-D8</f>
        <v>-10000</v>
      </c>
      <c r="H8" s="48" t="s">
        <v>38</v>
      </c>
    </row>
    <row r="9" spans="1:8" x14ac:dyDescent="0.35">
      <c r="B9" s="56">
        <f>(B7 +B8)</f>
        <v>126582.27848101419</v>
      </c>
      <c r="C9" t="s">
        <v>24</v>
      </c>
      <c r="D9" s="15">
        <v>0.21</v>
      </c>
      <c r="E9" s="15"/>
      <c r="F9" s="17" t="s">
        <v>25</v>
      </c>
      <c r="G9" s="18">
        <f>SUM(G7:G8)</f>
        <v>126582.27848101419</v>
      </c>
      <c r="H9" s="48" t="s">
        <v>39</v>
      </c>
    </row>
    <row r="10" spans="1:8" x14ac:dyDescent="0.35">
      <c r="B10" s="56">
        <f>IF(B9 &lt; 0,"0",B9 *-D9)</f>
        <v>-26582.278481012978</v>
      </c>
      <c r="C10" s="2"/>
      <c r="D10" s="20"/>
      <c r="F10" t="s">
        <v>8</v>
      </c>
      <c r="G10" s="16">
        <f>IF(G9&lt;0,"0",G9*D9)</f>
        <v>26582.278481012978</v>
      </c>
      <c r="H10" s="48" t="s">
        <v>40</v>
      </c>
    </row>
    <row r="11" spans="1:8" x14ac:dyDescent="0.35">
      <c r="B11" s="56">
        <f>SUM(B9:B10)</f>
        <v>100000.00000000121</v>
      </c>
      <c r="F11" s="9" t="s">
        <v>10</v>
      </c>
      <c r="G11" s="10">
        <f>SUM(G9-G10)</f>
        <v>100000.00000000121</v>
      </c>
      <c r="H11" s="48" t="s">
        <v>41</v>
      </c>
    </row>
    <row r="13" spans="1:8" x14ac:dyDescent="0.35">
      <c r="B13" t="s">
        <v>48</v>
      </c>
    </row>
    <row r="14" spans="1:8" x14ac:dyDescent="0.35">
      <c r="A14" t="s">
        <v>49</v>
      </c>
      <c r="B14" s="47">
        <f>D6*D5</f>
        <v>205332.27848101419</v>
      </c>
      <c r="C14" s="50" t="s">
        <v>42</v>
      </c>
      <c r="D14" s="50"/>
    </row>
    <row r="15" spans="1:8" x14ac:dyDescent="0.35">
      <c r="A15" t="s">
        <v>50</v>
      </c>
      <c r="B15" s="48">
        <f>D7*-D5</f>
        <v>-68750</v>
      </c>
      <c r="C15" s="58"/>
      <c r="D15" s="58"/>
    </row>
    <row r="16" spans="1:8" x14ac:dyDescent="0.35">
      <c r="A16" t="s">
        <v>51</v>
      </c>
      <c r="B16" s="49">
        <f>SUM(B14:B15)</f>
        <v>136582.27848101419</v>
      </c>
      <c r="C16" s="58" t="s">
        <v>43</v>
      </c>
      <c r="D16" s="58">
        <v>100000</v>
      </c>
    </row>
    <row r="17" spans="1:4" x14ac:dyDescent="0.35">
      <c r="A17" t="s">
        <v>52</v>
      </c>
      <c r="B17" s="48">
        <f>-D8</f>
        <v>-10000</v>
      </c>
      <c r="C17" s="58" t="s">
        <v>44</v>
      </c>
      <c r="D17" s="58">
        <v>25000</v>
      </c>
    </row>
    <row r="18" spans="1:4" x14ac:dyDescent="0.35">
      <c r="A18" t="s">
        <v>53</v>
      </c>
      <c r="B18" s="49">
        <f>B16+B17</f>
        <v>126582.27848101419</v>
      </c>
      <c r="C18" s="58" t="s">
        <v>45</v>
      </c>
      <c r="D18" s="58">
        <v>9.99</v>
      </c>
    </row>
    <row r="19" spans="1:4" x14ac:dyDescent="0.35">
      <c r="A19" t="s">
        <v>54</v>
      </c>
      <c r="B19" s="47">
        <f>IF(B18&lt; 0,"0",B18*-D9)</f>
        <v>-26582.278481012978</v>
      </c>
    </row>
    <row r="20" spans="1:4" x14ac:dyDescent="0.35">
      <c r="A20" t="s">
        <v>55</v>
      </c>
      <c r="B20" s="49">
        <f>SUM(B18:B19)</f>
        <v>100000.00000000121</v>
      </c>
    </row>
  </sheetData>
  <scenarios current="0">
    <scenario name="Restrain qty" count="2" user="Kasutaja" comment="Created by Kasutaja on 5/18/2024">
      <inputCells r="D5" val="25000" numFmtId="165"/>
      <inputCells r="D6" val="8.21329113924057" numFmtId="164"/>
    </scenario>
  </scenarios>
  <mergeCells count="4">
    <mergeCell ref="C4:D4"/>
    <mergeCell ref="C2:G2"/>
    <mergeCell ref="F4:G4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A2:N18"/>
  <sheetViews>
    <sheetView showGridLines="0" topLeftCell="D9" zoomScale="150" zoomScaleNormal="150" workbookViewId="0">
      <selection activeCell="L19" sqref="L19"/>
    </sheetView>
  </sheetViews>
  <sheetFormatPr defaultColWidth="11" defaultRowHeight="15.5" x14ac:dyDescent="0.35"/>
  <cols>
    <col min="2" max="2" width="16.33203125" customWidth="1"/>
    <col min="3" max="3" width="8" bestFit="1" customWidth="1"/>
    <col min="4" max="4" width="4.58203125" customWidth="1"/>
    <col min="5" max="5" width="17" customWidth="1"/>
    <col min="6" max="6" width="9" bestFit="1" customWidth="1"/>
    <col min="7" max="7" width="8.83203125" customWidth="1"/>
    <col min="8" max="8" width="4.5" customWidth="1"/>
    <col min="9" max="9" width="8.5" bestFit="1" customWidth="1"/>
  </cols>
  <sheetData>
    <row r="2" spans="1:14" x14ac:dyDescent="0.35">
      <c r="B2" s="50" t="s">
        <v>2</v>
      </c>
      <c r="C2" s="50"/>
      <c r="D2" s="50"/>
      <c r="E2" s="50"/>
      <c r="F2" s="50"/>
      <c r="H2" s="50" t="s">
        <v>26</v>
      </c>
      <c r="I2" s="50"/>
      <c r="J2" s="50"/>
      <c r="K2" s="50"/>
      <c r="L2" s="50"/>
      <c r="M2" s="50"/>
      <c r="N2" s="50"/>
    </row>
    <row r="3" spans="1:14" x14ac:dyDescent="0.35">
      <c r="J3" s="51" t="s">
        <v>17</v>
      </c>
      <c r="K3" s="51"/>
      <c r="L3" s="51"/>
      <c r="M3" s="51"/>
      <c r="N3" s="51"/>
    </row>
    <row r="4" spans="1:14" x14ac:dyDescent="0.35">
      <c r="B4" s="50" t="s">
        <v>19</v>
      </c>
      <c r="C4" s="50"/>
      <c r="E4" s="50" t="s">
        <v>6</v>
      </c>
      <c r="F4" s="50"/>
      <c r="I4" s="53">
        <f>F11</f>
        <v>100000.00000000124</v>
      </c>
      <c r="J4" s="6">
        <f>K4-5000</f>
        <v>15000</v>
      </c>
      <c r="K4" s="6">
        <f>L4-5000</f>
        <v>20000</v>
      </c>
      <c r="L4" s="24">
        <v>25000</v>
      </c>
      <c r="M4" s="6">
        <f>L4 +5000</f>
        <v>30000</v>
      </c>
      <c r="N4" s="6">
        <f>M4 +5000</f>
        <v>35000</v>
      </c>
    </row>
    <row r="5" spans="1:14" x14ac:dyDescent="0.35">
      <c r="B5" t="s">
        <v>22</v>
      </c>
      <c r="C5" s="19">
        <v>25000</v>
      </c>
      <c r="E5" t="s">
        <v>7</v>
      </c>
      <c r="F5" s="3">
        <f>C5*C6</f>
        <v>205332.27848101422</v>
      </c>
      <c r="H5" s="52" t="s">
        <v>18</v>
      </c>
      <c r="I5" s="21">
        <f>I6-1</f>
        <v>6.2132911392405692</v>
      </c>
      <c r="J5" s="25">
        <f t="dataTable" ref="J5:N9" dt2D="1" dtr="1" r1="C5" r2="C6"/>
        <v>33140.000000000742</v>
      </c>
      <c r="K5" s="25">
        <v>46820.000000000997</v>
      </c>
      <c r="L5" s="25">
        <v>60500.000000001237</v>
      </c>
      <c r="M5" s="25">
        <v>74180.000000001484</v>
      </c>
      <c r="N5" s="25">
        <v>87860.000000001746</v>
      </c>
    </row>
    <row r="6" spans="1:14" x14ac:dyDescent="0.35">
      <c r="B6" t="s">
        <v>20</v>
      </c>
      <c r="C6" s="20">
        <v>8.2132911392405692</v>
      </c>
      <c r="E6" t="s">
        <v>5</v>
      </c>
      <c r="F6" s="3">
        <f>-C5*C7</f>
        <v>-68750</v>
      </c>
      <c r="H6" s="52"/>
      <c r="I6" s="21">
        <f>I7-1</f>
        <v>7.2132911392405692</v>
      </c>
      <c r="J6" s="25">
        <v>44990.000000000742</v>
      </c>
      <c r="K6" s="54">
        <v>62620.00000000099</v>
      </c>
      <c r="L6" s="54">
        <v>80250.000000001237</v>
      </c>
      <c r="M6" s="54">
        <v>97880.000000001484</v>
      </c>
      <c r="N6" s="25">
        <v>115510.00000000175</v>
      </c>
    </row>
    <row r="7" spans="1:14" ht="16" customHeight="1" x14ac:dyDescent="0.3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52"/>
      <c r="I7" s="22">
        <v>8.2132911392405692</v>
      </c>
      <c r="J7" s="25">
        <v>56840.000000000742</v>
      </c>
      <c r="K7" s="54">
        <v>78420.00000000099</v>
      </c>
      <c r="L7" s="54">
        <v>100000.00000000124</v>
      </c>
      <c r="M7" s="54">
        <v>121580.00000000148</v>
      </c>
      <c r="N7" s="25">
        <v>143160.00000000175</v>
      </c>
    </row>
    <row r="8" spans="1:14" x14ac:dyDescent="0.35">
      <c r="B8" t="s">
        <v>23</v>
      </c>
      <c r="C8" s="19">
        <v>10000</v>
      </c>
      <c r="E8" t="s">
        <v>23</v>
      </c>
      <c r="F8" s="3">
        <f>-C8</f>
        <v>-10000</v>
      </c>
      <c r="H8" s="52"/>
      <c r="I8" s="21">
        <f>I7+1</f>
        <v>9.2132911392405692</v>
      </c>
      <c r="J8" s="25">
        <v>68690.000000000742</v>
      </c>
      <c r="K8" s="54">
        <v>94220.00000000099</v>
      </c>
      <c r="L8" s="54">
        <v>119750.00000000124</v>
      </c>
      <c r="M8" s="54">
        <v>145280.00000000148</v>
      </c>
      <c r="N8" s="25">
        <v>170810.00000000175</v>
      </c>
    </row>
    <row r="9" spans="1:14" x14ac:dyDescent="0.3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52"/>
      <c r="I9" s="21">
        <f>I8+1</f>
        <v>10.213291139240569</v>
      </c>
      <c r="J9" s="25">
        <v>80540.000000000742</v>
      </c>
      <c r="K9" s="25">
        <v>110020.00000000099</v>
      </c>
      <c r="L9" s="25">
        <v>139500.00000000122</v>
      </c>
      <c r="M9" s="25">
        <v>168980.00000000148</v>
      </c>
      <c r="N9" s="25">
        <v>198460.00000000175</v>
      </c>
    </row>
    <row r="10" spans="1:14" x14ac:dyDescent="0.35">
      <c r="E10" t="s">
        <v>8</v>
      </c>
      <c r="F10" s="16">
        <f>IF(F9&lt;=0,"0",-C9*F9)</f>
        <v>-26582.278481012985</v>
      </c>
    </row>
    <row r="11" spans="1:14" x14ac:dyDescent="0.35">
      <c r="E11" s="9" t="s">
        <v>10</v>
      </c>
      <c r="F11" s="10">
        <f>SUM(F9:F10)</f>
        <v>100000.00000000124</v>
      </c>
    </row>
    <row r="13" spans="1:14" x14ac:dyDescent="0.35">
      <c r="I13" s="59">
        <f>F11</f>
        <v>100000.00000000124</v>
      </c>
      <c r="J13" s="59">
        <f>K13-5000</f>
        <v>15000</v>
      </c>
      <c r="K13" s="59">
        <f>L13-5000</f>
        <v>20000</v>
      </c>
      <c r="L13" s="60">
        <v>25000</v>
      </c>
      <c r="M13" s="59">
        <f>L13+5000</f>
        <v>30000</v>
      </c>
      <c r="N13" s="59">
        <f>M13+5000</f>
        <v>35000</v>
      </c>
    </row>
    <row r="14" spans="1:14" x14ac:dyDescent="0.35">
      <c r="A14" t="s">
        <v>46</v>
      </c>
      <c r="I14" s="61">
        <f>I15-1</f>
        <v>6.2132911392405692</v>
      </c>
      <c r="J14">
        <f t="dataTable" ref="J14:N18" dt2D="1" dtr="1" r1="C5" r2="C6" ca="1"/>
        <v>33140.000000000742</v>
      </c>
      <c r="K14">
        <v>46820.000000000997</v>
      </c>
      <c r="L14">
        <v>60500.000000001237</v>
      </c>
      <c r="M14">
        <v>74180.000000001484</v>
      </c>
      <c r="N14">
        <v>87860.000000001746</v>
      </c>
    </row>
    <row r="15" spans="1:14" x14ac:dyDescent="0.35">
      <c r="A15" t="s">
        <v>47</v>
      </c>
      <c r="I15" s="61">
        <f>I16-1</f>
        <v>7.2132911392405692</v>
      </c>
      <c r="J15">
        <v>44990.000000000742</v>
      </c>
      <c r="K15" s="28">
        <v>62620.00000000099</v>
      </c>
      <c r="L15" s="28">
        <v>80250.000000001237</v>
      </c>
      <c r="M15" s="28">
        <v>97880.000000001484</v>
      </c>
      <c r="N15">
        <v>115510.00000000175</v>
      </c>
    </row>
    <row r="16" spans="1:14" x14ac:dyDescent="0.35">
      <c r="I16" s="62">
        <v>8.2132911392405692</v>
      </c>
      <c r="J16">
        <v>56840.000000000742</v>
      </c>
      <c r="K16" s="28">
        <v>78420.00000000099</v>
      </c>
      <c r="L16" s="28">
        <v>100000.00000000124</v>
      </c>
      <c r="M16" s="28">
        <v>121580.00000000148</v>
      </c>
      <c r="N16">
        <v>143160.00000000175</v>
      </c>
    </row>
    <row r="17" spans="9:14" x14ac:dyDescent="0.35">
      <c r="I17" s="61">
        <f>I16+1</f>
        <v>9.2132911392405692</v>
      </c>
      <c r="J17">
        <v>68690.000000000742</v>
      </c>
      <c r="K17" s="28">
        <v>94220.00000000099</v>
      </c>
      <c r="L17" s="28">
        <v>119750.00000000124</v>
      </c>
      <c r="M17" s="28">
        <v>145280.00000000148</v>
      </c>
      <c r="N17">
        <v>170810.00000000175</v>
      </c>
    </row>
    <row r="18" spans="9:14" x14ac:dyDescent="0.35">
      <c r="I18" s="61">
        <f>I17+1</f>
        <v>10.213291139240569</v>
      </c>
      <c r="J18">
        <v>80540.000000000742</v>
      </c>
      <c r="K18">
        <v>110020.00000000099</v>
      </c>
      <c r="L18">
        <v>139500.00000000122</v>
      </c>
      <c r="M18">
        <v>168980.00000000148</v>
      </c>
      <c r="N18">
        <v>198460.00000000175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topLeftCell="A7" zoomScale="150" zoomScaleNormal="150" workbookViewId="0">
      <selection activeCell="A11" sqref="A11"/>
    </sheetView>
  </sheetViews>
  <sheetFormatPr defaultColWidth="11" defaultRowHeight="15.5" x14ac:dyDescent="0.35"/>
  <cols>
    <col min="2" max="2" width="21.58203125" bestFit="1" customWidth="1"/>
  </cols>
  <sheetData>
    <row r="2" spans="2:8" x14ac:dyDescent="0.35">
      <c r="B2" s="50" t="s">
        <v>0</v>
      </c>
      <c r="C2" s="50"/>
      <c r="D2" s="50"/>
      <c r="E2" s="50"/>
    </row>
    <row r="3" spans="2:8" x14ac:dyDescent="0.35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35">
      <c r="B4" t="s">
        <v>9</v>
      </c>
      <c r="C4" s="3">
        <f>CHOOSE($C$8,C11,C12,C13)</f>
        <v>12500</v>
      </c>
      <c r="D4" s="3">
        <f>CHOOSE($C$8,D11,D12,D13)</f>
        <v>13000</v>
      </c>
      <c r="E4" s="3">
        <f>CHOOSE($C$8,E11,E12,E13)</f>
        <v>13250</v>
      </c>
    </row>
    <row r="5" spans="2:8" x14ac:dyDescent="0.35">
      <c r="B5" t="s">
        <v>12</v>
      </c>
      <c r="C5" s="3">
        <f>CHOOSE($C$8,C16,C17,C18)</f>
        <v>-22500</v>
      </c>
      <c r="D5" s="3">
        <f t="shared" ref="D5:E5" si="0">CHOOSE($C$8,D16,D17,D18)</f>
        <v>-30000</v>
      </c>
      <c r="E5" s="3">
        <f t="shared" si="0"/>
        <v>-45000</v>
      </c>
    </row>
    <row r="6" spans="2:8" x14ac:dyDescent="0.35">
      <c r="B6" s="9" t="s">
        <v>10</v>
      </c>
      <c r="C6" s="10">
        <f>SUM(C4:C5)</f>
        <v>-10000</v>
      </c>
      <c r="D6" s="10">
        <f t="shared" ref="D6:E6" si="1">SUM(D4:D5)</f>
        <v>-17000</v>
      </c>
      <c r="E6" s="10">
        <f t="shared" si="1"/>
        <v>-31750</v>
      </c>
    </row>
    <row r="7" spans="2:8" x14ac:dyDescent="0.35">
      <c r="B7" s="63"/>
      <c r="C7" s="64"/>
      <c r="D7" s="64"/>
      <c r="E7" s="64"/>
    </row>
    <row r="8" spans="2:8" x14ac:dyDescent="0.35">
      <c r="B8" s="63" t="s">
        <v>56</v>
      </c>
      <c r="C8" s="65">
        <v>3</v>
      </c>
      <c r="D8" s="64"/>
      <c r="E8" s="64"/>
    </row>
    <row r="10" spans="2:8" x14ac:dyDescent="0.35">
      <c r="B10" s="12" t="s">
        <v>11</v>
      </c>
      <c r="C10" s="8"/>
      <c r="D10" s="8"/>
      <c r="E10" s="8"/>
    </row>
    <row r="11" spans="2:8" x14ac:dyDescent="0.35">
      <c r="B11" s="5" t="s">
        <v>14</v>
      </c>
      <c r="C11" s="13">
        <v>50000</v>
      </c>
      <c r="D11" s="13">
        <v>125000</v>
      </c>
      <c r="E11" s="13">
        <v>250000</v>
      </c>
      <c r="F11" s="23"/>
      <c r="G11" s="23"/>
      <c r="H11" s="23"/>
    </row>
    <row r="12" spans="2:8" x14ac:dyDescent="0.35">
      <c r="B12" s="5" t="s">
        <v>15</v>
      </c>
      <c r="C12" s="13">
        <v>25000</v>
      </c>
      <c r="D12" s="13">
        <v>37500</v>
      </c>
      <c r="E12" s="13">
        <v>50000</v>
      </c>
      <c r="F12" s="23"/>
      <c r="G12" s="23"/>
      <c r="H12" s="23"/>
    </row>
    <row r="13" spans="2:8" x14ac:dyDescent="0.35">
      <c r="B13" s="5" t="s">
        <v>16</v>
      </c>
      <c r="C13" s="13">
        <v>12500</v>
      </c>
      <c r="D13" s="13">
        <v>13000</v>
      </c>
      <c r="E13" s="13">
        <v>13250</v>
      </c>
      <c r="F13" s="23"/>
      <c r="G13" s="23"/>
      <c r="H13" s="23"/>
    </row>
    <row r="14" spans="2:8" x14ac:dyDescent="0.35">
      <c r="B14" s="4"/>
      <c r="C14" s="14"/>
      <c r="D14" s="14"/>
      <c r="E14" s="14"/>
    </row>
    <row r="15" spans="2:8" x14ac:dyDescent="0.35">
      <c r="B15" s="12" t="s">
        <v>13</v>
      </c>
      <c r="C15" s="14"/>
      <c r="D15" s="14"/>
      <c r="E15" s="14"/>
    </row>
    <row r="16" spans="2:8" x14ac:dyDescent="0.35">
      <c r="B16" s="5" t="s">
        <v>14</v>
      </c>
      <c r="C16" s="13">
        <v>-5000</v>
      </c>
      <c r="D16" s="13">
        <v>-12500</v>
      </c>
      <c r="E16" s="13">
        <v>-25000</v>
      </c>
      <c r="F16" s="23"/>
      <c r="G16" s="23"/>
      <c r="H16" s="23"/>
    </row>
    <row r="17" spans="2:8" x14ac:dyDescent="0.35">
      <c r="B17" s="5" t="s">
        <v>15</v>
      </c>
      <c r="C17" s="13">
        <v>-16000</v>
      </c>
      <c r="D17" s="13">
        <v>-25000</v>
      </c>
      <c r="E17" s="13">
        <v>-37500</v>
      </c>
      <c r="F17" s="23"/>
      <c r="G17" s="23"/>
      <c r="H17" s="23"/>
    </row>
    <row r="18" spans="2:8" x14ac:dyDescent="0.35">
      <c r="B18" s="5" t="s">
        <v>16</v>
      </c>
      <c r="C18" s="13">
        <v>-22500</v>
      </c>
      <c r="D18" s="13">
        <v>-30000</v>
      </c>
      <c r="E18" s="13">
        <v>-45000</v>
      </c>
      <c r="F18" s="23"/>
      <c r="G18" s="23"/>
      <c r="H18" s="23"/>
    </row>
  </sheetData>
  <mergeCells count="1">
    <mergeCell ref="B2:E2"/>
  </mergeCells>
  <dataValidations count="1">
    <dataValidation type="list" allowBlank="1" showInputMessage="1" showErrorMessage="1" sqref="C8" xr:uid="{A1BAD672-01FD-4212-8644-93000ABC81BA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RUTH AMARACHI EZE</cp:lastModifiedBy>
  <dcterms:created xsi:type="dcterms:W3CDTF">2022-02-16T09:29:36Z</dcterms:created>
  <dcterms:modified xsi:type="dcterms:W3CDTF">2024-06-01T17:33:43Z</dcterms:modified>
</cp:coreProperties>
</file>