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larissakusumo/Downloads/"/>
    </mc:Choice>
  </mc:AlternateContent>
  <xr:revisionPtr revIDLastSave="0" documentId="8_{A7198A4E-996C-EF48-B980-BA98BAC8F6F4}" xr6:coauthVersionLast="47" xr6:coauthVersionMax="47" xr10:uidLastSave="{00000000-0000-0000-0000-000000000000}"/>
  <bookViews>
    <workbookView xWindow="8760" yWindow="2080" windowWidth="27240" windowHeight="16440" xr2:uid="{D20BE9D7-7080-5A44-8FC2-5ECF89209741}"/>
  </bookViews>
  <sheets>
    <sheet name="Normalized Data 2019-2020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V5" i="1" l="1"/>
  <c r="V6" i="1"/>
  <c r="V7" i="1"/>
  <c r="V8" i="1"/>
  <c r="V9" i="1"/>
  <c r="V10" i="1"/>
  <c r="V11" i="1"/>
  <c r="V12" i="1"/>
  <c r="V13" i="1"/>
  <c r="V14" i="1"/>
  <c r="V15" i="1"/>
  <c r="V16" i="1"/>
  <c r="V17" i="1"/>
  <c r="V18" i="1"/>
  <c r="V19" i="1"/>
  <c r="V20" i="1"/>
  <c r="V21" i="1"/>
  <c r="V22" i="1"/>
  <c r="V23" i="1"/>
  <c r="V24" i="1"/>
  <c r="V25" i="1"/>
  <c r="V26" i="1"/>
  <c r="V27" i="1"/>
  <c r="V28" i="1"/>
  <c r="V29" i="1"/>
  <c r="V30" i="1"/>
  <c r="V31" i="1"/>
  <c r="V32" i="1"/>
  <c r="V33" i="1"/>
  <c r="V34" i="1"/>
  <c r="V35" i="1"/>
  <c r="V36" i="1"/>
  <c r="V37" i="1"/>
  <c r="V38" i="1"/>
  <c r="V39" i="1"/>
  <c r="V40" i="1"/>
  <c r="V41" i="1"/>
  <c r="V42" i="1"/>
  <c r="V4" i="1"/>
  <c r="Q44" i="1"/>
  <c r="Q45" i="1"/>
  <c r="H47" i="1"/>
  <c r="F47" i="1"/>
  <c r="D47" i="1"/>
  <c r="B47" i="1"/>
  <c r="H46" i="1"/>
  <c r="F46" i="1"/>
  <c r="D46" i="1"/>
  <c r="B46" i="1"/>
  <c r="H44" i="1"/>
  <c r="F44" i="1"/>
  <c r="L23" i="1" s="1"/>
  <c r="D44" i="1"/>
  <c r="B44" i="1"/>
  <c r="J16" i="1" s="1"/>
  <c r="W42" i="1"/>
  <c r="T42" i="1"/>
  <c r="P42" i="1"/>
  <c r="N42" i="1"/>
  <c r="W41" i="1"/>
  <c r="T41" i="1"/>
  <c r="P41" i="1"/>
  <c r="N41" i="1"/>
  <c r="W40" i="1"/>
  <c r="T40" i="1"/>
  <c r="P40" i="1"/>
  <c r="N40" i="1"/>
  <c r="W39" i="1"/>
  <c r="T39" i="1"/>
  <c r="P39" i="1"/>
  <c r="N39" i="1"/>
  <c r="T38" i="1"/>
  <c r="W37" i="1"/>
  <c r="T37" i="1"/>
  <c r="P37" i="1"/>
  <c r="N37" i="1"/>
  <c r="W36" i="1"/>
  <c r="T36" i="1"/>
  <c r="P36" i="1"/>
  <c r="N36" i="1"/>
  <c r="W35" i="1"/>
  <c r="T35" i="1"/>
  <c r="P35" i="1"/>
  <c r="N35" i="1"/>
  <c r="W34" i="1"/>
  <c r="T34" i="1"/>
  <c r="P34" i="1"/>
  <c r="N34" i="1"/>
  <c r="W33" i="1"/>
  <c r="T33" i="1"/>
  <c r="P33" i="1"/>
  <c r="N33" i="1"/>
  <c r="W32" i="1"/>
  <c r="T32" i="1"/>
  <c r="P32" i="1"/>
  <c r="N32" i="1"/>
  <c r="W31" i="1"/>
  <c r="T31" i="1"/>
  <c r="P31" i="1"/>
  <c r="N31" i="1"/>
  <c r="W30" i="1"/>
  <c r="T30" i="1"/>
  <c r="P30" i="1"/>
  <c r="N30" i="1"/>
  <c r="W29" i="1"/>
  <c r="T29" i="1"/>
  <c r="P29" i="1"/>
  <c r="N29" i="1"/>
  <c r="W28" i="1"/>
  <c r="T28" i="1"/>
  <c r="P28" i="1"/>
  <c r="N28" i="1"/>
  <c r="W27" i="1"/>
  <c r="T27" i="1"/>
  <c r="P27" i="1"/>
  <c r="N27" i="1"/>
  <c r="W26" i="1"/>
  <c r="T26" i="1"/>
  <c r="P26" i="1"/>
  <c r="N26" i="1"/>
  <c r="W25" i="1"/>
  <c r="P25" i="1"/>
  <c r="W24" i="1"/>
  <c r="T24" i="1"/>
  <c r="P24" i="1"/>
  <c r="N24" i="1"/>
  <c r="W23" i="1"/>
  <c r="T23" i="1"/>
  <c r="P23" i="1"/>
  <c r="N23" i="1"/>
  <c r="W22" i="1"/>
  <c r="T22" i="1"/>
  <c r="P22" i="1"/>
  <c r="N22" i="1"/>
  <c r="W21" i="1"/>
  <c r="T21" i="1"/>
  <c r="P21" i="1"/>
  <c r="N21" i="1"/>
  <c r="W20" i="1"/>
  <c r="T20" i="1"/>
  <c r="P20" i="1"/>
  <c r="N20" i="1"/>
  <c r="W19" i="1"/>
  <c r="T19" i="1"/>
  <c r="P19" i="1"/>
  <c r="N19" i="1"/>
  <c r="W18" i="1"/>
  <c r="T18" i="1"/>
  <c r="P18" i="1"/>
  <c r="N18" i="1"/>
  <c r="W17" i="1"/>
  <c r="T17" i="1"/>
  <c r="P17" i="1"/>
  <c r="N17" i="1"/>
  <c r="W16" i="1"/>
  <c r="T16" i="1"/>
  <c r="P16" i="1"/>
  <c r="N16" i="1"/>
  <c r="W14" i="1"/>
  <c r="T14" i="1"/>
  <c r="P14" i="1"/>
  <c r="N14" i="1"/>
  <c r="W12" i="1"/>
  <c r="T12" i="1"/>
  <c r="P12" i="1"/>
  <c r="N12" i="1"/>
  <c r="W11" i="1"/>
  <c r="T11" i="1"/>
  <c r="P11" i="1"/>
  <c r="N11" i="1"/>
  <c r="W10" i="1"/>
  <c r="P10" i="1"/>
  <c r="W9" i="1"/>
  <c r="T9" i="1"/>
  <c r="P9" i="1"/>
  <c r="N9" i="1"/>
  <c r="W8" i="1"/>
  <c r="T8" i="1"/>
  <c r="P8" i="1"/>
  <c r="N8" i="1"/>
  <c r="W7" i="1"/>
  <c r="T7" i="1"/>
  <c r="P7" i="1"/>
  <c r="N7" i="1"/>
  <c r="W6" i="1"/>
  <c r="T6" i="1"/>
  <c r="P6" i="1"/>
  <c r="N6" i="1"/>
  <c r="W5" i="1"/>
  <c r="T5" i="1"/>
  <c r="P5" i="1"/>
  <c r="N5" i="1"/>
  <c r="W4" i="1"/>
  <c r="T4" i="1"/>
  <c r="P4" i="1"/>
  <c r="N4" i="1"/>
  <c r="S13" i="1" l="1"/>
  <c r="S26" i="1"/>
  <c r="S25" i="1"/>
  <c r="J7" i="1"/>
  <c r="S24" i="1"/>
  <c r="S16" i="1"/>
  <c r="S15" i="1"/>
  <c r="S14" i="1"/>
  <c r="S27" i="1"/>
  <c r="T44" i="1"/>
  <c r="U16" i="1" s="1"/>
  <c r="J14" i="1"/>
  <c r="J40" i="1"/>
  <c r="P45" i="1"/>
  <c r="S12" i="1"/>
  <c r="N44" i="1"/>
  <c r="O36" i="1" s="1"/>
  <c r="S39" i="1"/>
  <c r="W44" i="1"/>
  <c r="N45" i="1"/>
  <c r="O19" i="1" s="1"/>
  <c r="I27" i="1"/>
  <c r="P44" i="1"/>
  <c r="R19" i="1" s="1"/>
  <c r="S38" i="1"/>
  <c r="I40" i="1"/>
  <c r="I39" i="1"/>
  <c r="I37" i="1"/>
  <c r="I28" i="1"/>
  <c r="W45" i="1"/>
  <c r="T45" i="1"/>
  <c r="I15" i="1"/>
  <c r="I5" i="1"/>
  <c r="S5" i="1"/>
  <c r="I16" i="1"/>
  <c r="S18" i="1"/>
  <c r="S40" i="1"/>
  <c r="S28" i="1"/>
  <c r="S37" i="1"/>
  <c r="S36" i="1"/>
  <c r="S35" i="1"/>
  <c r="S23" i="1"/>
  <c r="S11" i="1"/>
  <c r="S34" i="1"/>
  <c r="S22" i="1"/>
  <c r="S10" i="1"/>
  <c r="S33" i="1"/>
  <c r="S21" i="1"/>
  <c r="S9" i="1"/>
  <c r="S32" i="1"/>
  <c r="S20" i="1"/>
  <c r="S8" i="1"/>
  <c r="E13" i="1"/>
  <c r="S4" i="1"/>
  <c r="S31" i="1"/>
  <c r="S19" i="1"/>
  <c r="S7" i="1"/>
  <c r="G16" i="1"/>
  <c r="S42" i="1"/>
  <c r="S30" i="1"/>
  <c r="S6" i="1"/>
  <c r="I32" i="1"/>
  <c r="S41" i="1"/>
  <c r="S29" i="1"/>
  <c r="S17" i="1"/>
  <c r="I13" i="1"/>
  <c r="J32" i="1"/>
  <c r="I12" i="1"/>
  <c r="L32" i="1"/>
  <c r="G40" i="1"/>
  <c r="I35" i="1"/>
  <c r="I23" i="1"/>
  <c r="I11" i="1"/>
  <c r="I26" i="1"/>
  <c r="I36" i="1"/>
  <c r="J8" i="1"/>
  <c r="J30" i="1"/>
  <c r="G37" i="1"/>
  <c r="I34" i="1"/>
  <c r="I22" i="1"/>
  <c r="I10" i="1"/>
  <c r="I14" i="1"/>
  <c r="G28" i="1"/>
  <c r="I33" i="1"/>
  <c r="I21" i="1"/>
  <c r="I9" i="1"/>
  <c r="J34" i="1"/>
  <c r="I25" i="1"/>
  <c r="I24" i="1"/>
  <c r="I8" i="1"/>
  <c r="J5" i="1"/>
  <c r="E40" i="1"/>
  <c r="E28" i="1"/>
  <c r="L6" i="1"/>
  <c r="E27" i="1"/>
  <c r="L28" i="1"/>
  <c r="J42" i="1"/>
  <c r="G5" i="1"/>
  <c r="I4" i="1"/>
  <c r="I31" i="1"/>
  <c r="I19" i="1"/>
  <c r="I7" i="1"/>
  <c r="L8" i="1"/>
  <c r="L30" i="1"/>
  <c r="J28" i="1"/>
  <c r="I20" i="1"/>
  <c r="J26" i="1"/>
  <c r="I42" i="1"/>
  <c r="I30" i="1"/>
  <c r="I18" i="1"/>
  <c r="I6" i="1"/>
  <c r="I38" i="1"/>
  <c r="J17" i="1"/>
  <c r="L26" i="1"/>
  <c r="I41" i="1"/>
  <c r="I29" i="1"/>
  <c r="I17" i="1"/>
  <c r="E39" i="1"/>
  <c r="G39" i="1"/>
  <c r="G27" i="1"/>
  <c r="E38" i="1"/>
  <c r="G26" i="1"/>
  <c r="G14" i="1"/>
  <c r="G25" i="1"/>
  <c r="G36" i="1"/>
  <c r="G24" i="1"/>
  <c r="G12" i="1"/>
  <c r="E5" i="1"/>
  <c r="E26" i="1"/>
  <c r="G35" i="1"/>
  <c r="G23" i="1"/>
  <c r="G11" i="1"/>
  <c r="E16" i="1"/>
  <c r="G34" i="1"/>
  <c r="G22" i="1"/>
  <c r="G10" i="1"/>
  <c r="E15" i="1"/>
  <c r="G33" i="1"/>
  <c r="G21" i="1"/>
  <c r="G9" i="1"/>
  <c r="C28" i="1"/>
  <c r="E14" i="1"/>
  <c r="G32" i="1"/>
  <c r="G20" i="1"/>
  <c r="G8" i="1"/>
  <c r="G4" i="1"/>
  <c r="G31" i="1"/>
  <c r="G19" i="1"/>
  <c r="G7" i="1"/>
  <c r="G42" i="1"/>
  <c r="G30" i="1"/>
  <c r="G18" i="1"/>
  <c r="G6" i="1"/>
  <c r="L10" i="1"/>
  <c r="L34" i="1"/>
  <c r="G41" i="1"/>
  <c r="G29" i="1"/>
  <c r="G17" i="1"/>
  <c r="J37" i="1"/>
  <c r="E36" i="1"/>
  <c r="E24" i="1"/>
  <c r="E12" i="1"/>
  <c r="E37" i="1"/>
  <c r="E35" i="1"/>
  <c r="E23" i="1"/>
  <c r="E11" i="1"/>
  <c r="E25" i="1"/>
  <c r="E34" i="1"/>
  <c r="E22" i="1"/>
  <c r="E10" i="1"/>
  <c r="J6" i="1"/>
  <c r="J4" i="1"/>
  <c r="E9" i="1"/>
  <c r="J21" i="1"/>
  <c r="J31" i="1"/>
  <c r="C16" i="1"/>
  <c r="E32" i="1"/>
  <c r="E20" i="1"/>
  <c r="E8" i="1"/>
  <c r="J11" i="1"/>
  <c r="E21" i="1"/>
  <c r="L4" i="1"/>
  <c r="E4" i="1"/>
  <c r="E31" i="1"/>
  <c r="E19" i="1"/>
  <c r="E7" i="1"/>
  <c r="J35" i="1"/>
  <c r="C40" i="1"/>
  <c r="J33" i="1"/>
  <c r="L41" i="1"/>
  <c r="E33" i="1"/>
  <c r="C5" i="1"/>
  <c r="E42" i="1"/>
  <c r="E30" i="1"/>
  <c r="E18" i="1"/>
  <c r="E6" i="1"/>
  <c r="L21" i="1"/>
  <c r="J29" i="1"/>
  <c r="J19" i="1"/>
  <c r="J27" i="1"/>
  <c r="J9" i="1"/>
  <c r="L19" i="1"/>
  <c r="J36" i="1"/>
  <c r="E41" i="1"/>
  <c r="E29" i="1"/>
  <c r="E17" i="1"/>
  <c r="C39" i="1"/>
  <c r="C27" i="1"/>
  <c r="C38" i="1"/>
  <c r="C26" i="1"/>
  <c r="C14" i="1"/>
  <c r="C37" i="1"/>
  <c r="C36" i="1"/>
  <c r="C24" i="1"/>
  <c r="C12" i="1"/>
  <c r="C35" i="1"/>
  <c r="C23" i="1"/>
  <c r="C11" i="1"/>
  <c r="C34" i="1"/>
  <c r="C22" i="1"/>
  <c r="C21" i="1"/>
  <c r="C9" i="1"/>
  <c r="C32" i="1"/>
  <c r="C20" i="1"/>
  <c r="C8" i="1"/>
  <c r="C33" i="1"/>
  <c r="C4" i="1"/>
  <c r="C31" i="1"/>
  <c r="C19" i="1"/>
  <c r="C7" i="1"/>
  <c r="C42" i="1"/>
  <c r="C30" i="1"/>
  <c r="C18" i="1"/>
  <c r="C6" i="1"/>
  <c r="C41" i="1"/>
  <c r="C29" i="1"/>
  <c r="C17" i="1"/>
  <c r="L11" i="1"/>
  <c r="L24" i="1"/>
  <c r="L22" i="1"/>
  <c r="L36" i="1"/>
  <c r="L42" i="1"/>
  <c r="L14" i="1"/>
  <c r="L9" i="1"/>
  <c r="L27" i="1"/>
  <c r="L33" i="1"/>
  <c r="L35" i="1"/>
  <c r="L37" i="1"/>
  <c r="L40" i="1"/>
  <c r="L39" i="1"/>
  <c r="L20" i="1"/>
  <c r="L5" i="1"/>
  <c r="L16" i="1"/>
  <c r="L25" i="1"/>
  <c r="L18" i="1"/>
  <c r="L31" i="1"/>
  <c r="L12" i="1"/>
  <c r="J23" i="1"/>
  <c r="L17" i="1"/>
  <c r="L7" i="1"/>
  <c r="L29" i="1"/>
  <c r="J39" i="1"/>
  <c r="J41" i="1"/>
  <c r="J12" i="1"/>
  <c r="J18" i="1"/>
  <c r="J20" i="1"/>
  <c r="J22" i="1"/>
  <c r="J24" i="1"/>
  <c r="U9" i="1" l="1"/>
  <c r="U19" i="1"/>
  <c r="U6" i="1"/>
  <c r="U21" i="1"/>
  <c r="U36" i="1"/>
  <c r="U25" i="1"/>
  <c r="U13" i="1"/>
  <c r="U33" i="1"/>
  <c r="U23" i="1"/>
  <c r="U12" i="1"/>
  <c r="U39" i="1"/>
  <c r="U10" i="1"/>
  <c r="U24" i="1"/>
  <c r="U27" i="1"/>
  <c r="U26" i="1"/>
  <c r="U14" i="1"/>
  <c r="U15" i="1"/>
  <c r="U40" i="1"/>
  <c r="U20" i="1"/>
  <c r="U11" i="1"/>
  <c r="U22" i="1"/>
  <c r="U41" i="1"/>
  <c r="U30" i="1"/>
  <c r="U37" i="1"/>
  <c r="U32" i="1"/>
  <c r="U31" i="1"/>
  <c r="U17" i="1"/>
  <c r="U34" i="1"/>
  <c r="O6" i="1"/>
  <c r="U29" i="1"/>
  <c r="U28" i="1"/>
  <c r="U42" i="1"/>
  <c r="U8" i="1"/>
  <c r="U7" i="1"/>
  <c r="U35" i="1"/>
  <c r="U5" i="1"/>
  <c r="U4" i="1"/>
  <c r="U38" i="1"/>
  <c r="U18" i="1"/>
  <c r="R42" i="1"/>
  <c r="O35" i="1"/>
  <c r="R6" i="1"/>
  <c r="R41" i="1"/>
  <c r="R33" i="1"/>
  <c r="O29" i="1"/>
  <c r="R20" i="1"/>
  <c r="R4" i="1"/>
  <c r="R40" i="1"/>
  <c r="R22" i="1"/>
  <c r="R34" i="1"/>
  <c r="R11" i="1"/>
  <c r="R16" i="1"/>
  <c r="R28" i="1"/>
  <c r="R13" i="1"/>
  <c r="R25" i="1"/>
  <c r="R37" i="1"/>
  <c r="R27" i="1"/>
  <c r="R38" i="1"/>
  <c r="R15" i="1"/>
  <c r="R39" i="1"/>
  <c r="O32" i="1"/>
  <c r="O34" i="1"/>
  <c r="O8" i="1"/>
  <c r="R17" i="1"/>
  <c r="R26" i="1"/>
  <c r="R9" i="1"/>
  <c r="O31" i="1"/>
  <c r="O5" i="1"/>
  <c r="R12" i="1"/>
  <c r="R7" i="1"/>
  <c r="O17" i="1"/>
  <c r="O4" i="1"/>
  <c r="O22" i="1"/>
  <c r="R35" i="1"/>
  <c r="R10" i="1"/>
  <c r="R8" i="1"/>
  <c r="O24" i="1"/>
  <c r="O11" i="1"/>
  <c r="R29" i="1"/>
  <c r="R18" i="1"/>
  <c r="R30" i="1"/>
  <c r="O21" i="1"/>
  <c r="R5" i="1"/>
  <c r="R21" i="1"/>
  <c r="O18" i="1"/>
  <c r="R14" i="1"/>
  <c r="R31" i="1"/>
  <c r="R32" i="1"/>
  <c r="O14" i="1"/>
  <c r="R36" i="1"/>
  <c r="R23" i="1"/>
  <c r="R24" i="1"/>
  <c r="O33" i="1"/>
  <c r="O42" i="1"/>
  <c r="O30" i="1"/>
  <c r="O27" i="1"/>
  <c r="O15" i="1"/>
  <c r="O7" i="1"/>
  <c r="O20" i="1"/>
  <c r="O39" i="1"/>
  <c r="O10" i="1"/>
  <c r="O23" i="1"/>
  <c r="O12" i="1"/>
  <c r="O38" i="1"/>
  <c r="O13" i="1"/>
  <c r="O25" i="1"/>
  <c r="O26" i="1"/>
  <c r="O16" i="1"/>
  <c r="O28" i="1"/>
  <c r="O40" i="1"/>
  <c r="O37" i="1"/>
  <c r="O9" i="1"/>
  <c r="O41" i="1"/>
  <c r="J45" i="1"/>
  <c r="J44" i="1"/>
  <c r="K36" i="1" s="1"/>
  <c r="L44" i="1"/>
  <c r="L45" i="1"/>
  <c r="M25" i="1" s="1"/>
  <c r="K8" i="1" l="1"/>
  <c r="M37" i="1"/>
  <c r="M39" i="1"/>
  <c r="M10" i="1"/>
  <c r="M29" i="1"/>
  <c r="M13" i="1"/>
  <c r="M38" i="1"/>
  <c r="M15" i="1"/>
  <c r="M23" i="1"/>
  <c r="M41" i="1"/>
  <c r="M4" i="1"/>
  <c r="M31" i="1"/>
  <c r="M19" i="1"/>
  <c r="M11" i="1"/>
  <c r="M24" i="1"/>
  <c r="M33" i="1"/>
  <c r="M5" i="1"/>
  <c r="M8" i="1"/>
  <c r="K32" i="1"/>
  <c r="M17" i="1"/>
  <c r="M36" i="1"/>
  <c r="M18" i="1"/>
  <c r="K5" i="1"/>
  <c r="M7" i="1"/>
  <c r="M42" i="1"/>
  <c r="M12" i="1"/>
  <c r="K4" i="1"/>
  <c r="M40" i="1"/>
  <c r="M28" i="1"/>
  <c r="M26" i="1"/>
  <c r="K12" i="1"/>
  <c r="M22" i="1"/>
  <c r="M27" i="1"/>
  <c r="M21" i="1"/>
  <c r="K24" i="1"/>
  <c r="M16" i="1"/>
  <c r="M20" i="1"/>
  <c r="M30" i="1"/>
  <c r="K33" i="1"/>
  <c r="M34" i="1"/>
  <c r="M32" i="1"/>
  <c r="M6" i="1"/>
  <c r="M35" i="1"/>
  <c r="M14" i="1"/>
  <c r="M9" i="1"/>
  <c r="K15" i="1"/>
  <c r="K7" i="1"/>
  <c r="K14" i="1"/>
  <c r="K10" i="1"/>
  <c r="K40" i="1"/>
  <c r="K38" i="1"/>
  <c r="K16" i="1"/>
  <c r="K13" i="1"/>
  <c r="K25" i="1"/>
  <c r="K18" i="1"/>
  <c r="K21" i="1"/>
  <c r="K20" i="1"/>
  <c r="K27" i="1"/>
  <c r="K30" i="1"/>
  <c r="K19" i="1"/>
  <c r="K29" i="1"/>
  <c r="K17" i="1"/>
  <c r="K34" i="1"/>
  <c r="K9" i="1"/>
  <c r="K39" i="1"/>
  <c r="K35" i="1"/>
  <c r="K26" i="1"/>
  <c r="K37" i="1"/>
  <c r="K22" i="1"/>
  <c r="K11" i="1"/>
  <c r="K6" i="1"/>
  <c r="K28" i="1"/>
  <c r="K42" i="1"/>
  <c r="K41" i="1"/>
  <c r="K31" i="1"/>
  <c r="K23" i="1"/>
</calcChain>
</file>

<file path=xl/sharedStrings.xml><?xml version="1.0" encoding="utf-8"?>
<sst xmlns="http://schemas.openxmlformats.org/spreadsheetml/2006/main" count="70" uniqueCount="62">
  <si>
    <t>County</t>
  </si>
  <si>
    <t>2019_pop</t>
  </si>
  <si>
    <t>2020_homeless</t>
  </si>
  <si>
    <t>2019_percenthomelessstate</t>
  </si>
  <si>
    <t>2020_percenthomelessstate</t>
  </si>
  <si>
    <t>2019_percenthomelesspop</t>
  </si>
  <si>
    <t>2020_percenthomelesspop</t>
  </si>
  <si>
    <t>land_area</t>
  </si>
  <si>
    <t>2019_homelessarea</t>
  </si>
  <si>
    <t>2020_homelessarea</t>
  </si>
  <si>
    <t>Adams County</t>
  </si>
  <si>
    <t>Asotin County</t>
  </si>
  <si>
    <t>Benton County</t>
  </si>
  <si>
    <t>Chelan County</t>
  </si>
  <si>
    <t>Clallam County</t>
  </si>
  <si>
    <t>Clark County</t>
  </si>
  <si>
    <t>Columbia County</t>
  </si>
  <si>
    <t>&lt;10</t>
  </si>
  <si>
    <t>Cowlitz County</t>
  </si>
  <si>
    <t>Douglas County</t>
  </si>
  <si>
    <t>Ferry County</t>
  </si>
  <si>
    <t>Franklin County</t>
  </si>
  <si>
    <t>Garfield County</t>
  </si>
  <si>
    <t>Grant County</t>
  </si>
  <si>
    <t>Grays Harbor County</t>
  </si>
  <si>
    <t>Island County</t>
  </si>
  <si>
    <t>Jefferson County</t>
  </si>
  <si>
    <t>King County</t>
  </si>
  <si>
    <t>Kitsap County</t>
  </si>
  <si>
    <t>Kittitas County</t>
  </si>
  <si>
    <t>Klickitat County</t>
  </si>
  <si>
    <t>Lewis County</t>
  </si>
  <si>
    <t>Lincoln County</t>
  </si>
  <si>
    <t>Mason County</t>
  </si>
  <si>
    <t>Okanogan County</t>
  </si>
  <si>
    <t>Pacific County</t>
  </si>
  <si>
    <t>Pend Oreille County</t>
  </si>
  <si>
    <t>Pierce County</t>
  </si>
  <si>
    <t>San Juan County</t>
  </si>
  <si>
    <t>Skagit County</t>
  </si>
  <si>
    <t>Skamania County</t>
  </si>
  <si>
    <t>Snohomish County</t>
  </si>
  <si>
    <t>Spokane County</t>
  </si>
  <si>
    <t>Stevens County</t>
  </si>
  <si>
    <t>Thurston County</t>
  </si>
  <si>
    <t>Wahkiakum County</t>
  </si>
  <si>
    <t>Walla Walla County</t>
  </si>
  <si>
    <t>Whatcom County</t>
  </si>
  <si>
    <t>Whitman County</t>
  </si>
  <si>
    <t>Yakima County</t>
  </si>
  <si>
    <t>2019-2020 Washington State Counties PIT Homeless Counts (Normalized)</t>
  </si>
  <si>
    <t>z2019_homeless</t>
  </si>
  <si>
    <t>z2019_pop</t>
  </si>
  <si>
    <t>z2020_homeless</t>
  </si>
  <si>
    <t>z2020_pop</t>
  </si>
  <si>
    <t>z_land_area</t>
  </si>
  <si>
    <t>z2019_percenthomelessstate</t>
  </si>
  <si>
    <t>z2020_percenthomelessstate</t>
  </si>
  <si>
    <t>z2019_percenthomelesspop</t>
  </si>
  <si>
    <t>z2020_percenthomelesspop</t>
  </si>
  <si>
    <t>z2019_homelessarea</t>
  </si>
  <si>
    <t>z2020_homelessarea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</si>
</sst>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9" formatCode="0.000"/>
  </numFmts>
  <fonts count="3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11">
    <xf numFmtId="0" fontId="0" fillId="0" borderId="0" xfId="0"/>
    <xf numFmtId="10" fontId="0" fillId="0" borderId="0" xfId="1" applyNumberFormat="1" applyFont="1"/>
    <xf numFmtId="0" fontId="0" fillId="2" borderId="0" xfId="0" applyFill="1"/>
    <xf numFmtId="10" fontId="0" fillId="2" borderId="0" xfId="1" applyNumberFormat="1" applyFont="1" applyFill="1"/>
    <xf numFmtId="1" fontId="0" fillId="0" borderId="0" xfId="0" applyNumberFormat="1"/>
    <xf numFmtId="0" fontId="0" fillId="0" borderId="0" xfId="0" applyAlignment="1">
      <alignment horizontal="right"/>
    </xf>
    <xf numFmtId="0" fontId="0" fillId="0" borderId="0" xfId="0" applyAlignment="1">
      <alignment horizontal="left" indent="7"/>
    </xf>
    <xf numFmtId="0" fontId="2" fillId="0" borderId="0" xfId="0" applyFont="1" applyAlignment="1"/>
    <xf numFmtId="169" fontId="0" fillId="0" borderId="0" xfId="0" applyNumberFormat="1"/>
    <xf numFmtId="0" fontId="0" fillId="0" borderId="0" xfId="1" applyNumberFormat="1" applyFont="1"/>
    <xf numFmtId="169" fontId="0" fillId="0" borderId="0" xfId="1" applyNumberFormat="1" applyFont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B65F9D-829E-8041-BECD-612E781AC6C6}">
  <dimension ref="A1:W47"/>
  <sheetViews>
    <sheetView tabSelected="1" workbookViewId="0">
      <selection activeCell="K40" sqref="K40"/>
    </sheetView>
  </sheetViews>
  <sheetFormatPr baseColWidth="10" defaultRowHeight="16" x14ac:dyDescent="0.2"/>
  <cols>
    <col min="1" max="1" width="18" bestFit="1" customWidth="1"/>
    <col min="2" max="2" width="14.6640625" hidden="1" customWidth="1"/>
    <col min="3" max="3" width="14.6640625" customWidth="1"/>
    <col min="4" max="4" width="10" hidden="1" customWidth="1"/>
    <col min="5" max="5" width="10" customWidth="1"/>
    <col min="6" max="6" width="14.6640625" hidden="1" customWidth="1"/>
    <col min="7" max="7" width="14.6640625" customWidth="1"/>
    <col min="8" max="8" width="10" hidden="1" customWidth="1"/>
    <col min="9" max="9" width="10" customWidth="1"/>
    <col min="10" max="10" width="24.6640625" hidden="1" customWidth="1"/>
    <col min="11" max="11" width="24.6640625" customWidth="1"/>
    <col min="12" max="12" width="24.6640625" hidden="1" customWidth="1"/>
    <col min="13" max="13" width="24.6640625" customWidth="1"/>
    <col min="14" max="14" width="23.5" hidden="1" customWidth="1"/>
    <col min="15" max="15" width="23.5" customWidth="1"/>
    <col min="16" max="16" width="23.5" hidden="1" customWidth="1"/>
    <col min="17" max="17" width="11.1640625" hidden="1" customWidth="1"/>
    <col min="18" max="18" width="24.33203125" bestFit="1" customWidth="1"/>
    <col min="19" max="19" width="11.1640625" customWidth="1"/>
    <col min="20" max="20" width="17.83203125" hidden="1" customWidth="1"/>
    <col min="21" max="22" width="17.83203125" customWidth="1"/>
    <col min="23" max="23" width="17.83203125" hidden="1" customWidth="1"/>
  </cols>
  <sheetData>
    <row r="1" spans="1:23" ht="24" x14ac:dyDescent="0.3">
      <c r="A1" s="7" t="s">
        <v>50</v>
      </c>
      <c r="B1" s="7"/>
      <c r="C1" s="7"/>
      <c r="D1" s="7"/>
      <c r="E1" s="7"/>
      <c r="F1" s="7"/>
      <c r="G1" s="7"/>
      <c r="H1" s="7"/>
      <c r="I1" s="7"/>
      <c r="N1" s="1"/>
      <c r="O1" s="1"/>
      <c r="P1" s="1"/>
      <c r="Q1" s="1"/>
      <c r="R1" s="1"/>
      <c r="S1" s="1"/>
    </row>
    <row r="2" spans="1:23" x14ac:dyDescent="0.2">
      <c r="N2" s="1"/>
      <c r="O2" s="1"/>
      <c r="P2" s="1"/>
      <c r="Q2" s="1"/>
      <c r="R2" s="1"/>
      <c r="S2" s="1"/>
    </row>
    <row r="3" spans="1:23" x14ac:dyDescent="0.2">
      <c r="A3" s="2" t="s">
        <v>0</v>
      </c>
      <c r="B3" s="2" t="s">
        <v>51</v>
      </c>
      <c r="C3" s="2" t="s">
        <v>51</v>
      </c>
      <c r="D3" s="2" t="s">
        <v>1</v>
      </c>
      <c r="E3" s="2" t="s">
        <v>52</v>
      </c>
      <c r="F3" s="2" t="s">
        <v>2</v>
      </c>
      <c r="G3" s="2" t="s">
        <v>53</v>
      </c>
      <c r="H3" s="2" t="s">
        <v>54</v>
      </c>
      <c r="I3" s="2" t="s">
        <v>54</v>
      </c>
      <c r="J3" s="2" t="s">
        <v>3</v>
      </c>
      <c r="K3" s="2" t="s">
        <v>56</v>
      </c>
      <c r="L3" s="2" t="s">
        <v>4</v>
      </c>
      <c r="M3" s="2" t="s">
        <v>57</v>
      </c>
      <c r="N3" s="3" t="s">
        <v>5</v>
      </c>
      <c r="O3" s="3" t="s">
        <v>58</v>
      </c>
      <c r="P3" s="3" t="s">
        <v>6</v>
      </c>
      <c r="Q3" s="3" t="s">
        <v>7</v>
      </c>
      <c r="R3" s="3" t="s">
        <v>59</v>
      </c>
      <c r="S3" s="3" t="s">
        <v>55</v>
      </c>
      <c r="T3" s="2" t="s">
        <v>8</v>
      </c>
      <c r="U3" s="2" t="s">
        <v>60</v>
      </c>
      <c r="V3" s="3" t="s">
        <v>61</v>
      </c>
      <c r="W3" s="3" t="s">
        <v>9</v>
      </c>
    </row>
    <row r="4" spans="1:23" x14ac:dyDescent="0.2">
      <c r="A4" t="s">
        <v>10</v>
      </c>
      <c r="B4">
        <v>22</v>
      </c>
      <c r="C4" s="8">
        <f>(B4-$B$46)/$B$47</f>
        <v>-0.31907600853502183</v>
      </c>
      <c r="D4">
        <v>19759</v>
      </c>
      <c r="E4" s="8">
        <f>(D4-$D$46)/$D$47</f>
        <v>-0.4366144307514942</v>
      </c>
      <c r="F4">
        <v>0</v>
      </c>
      <c r="G4" s="8">
        <f>(F4-$F$46)/$F$47</f>
        <v>-0.32491937879583532</v>
      </c>
      <c r="H4">
        <v>20613</v>
      </c>
      <c r="I4" s="8">
        <f>(H4-$H$46)/$H$47</f>
        <v>-0.43673451414454012</v>
      </c>
      <c r="J4" s="9">
        <f>B4/$B$44</f>
        <v>1.0182828049062718E-3</v>
      </c>
      <c r="K4" s="10">
        <f>(J4-$J$44)/$J$45</f>
        <v>-0.29688940147095449</v>
      </c>
      <c r="L4" s="9">
        <f>F4/$F$44</f>
        <v>0</v>
      </c>
      <c r="M4" s="10">
        <f>(L4-$L$44)/$L$45</f>
        <v>-0.31117008629924658</v>
      </c>
      <c r="N4" s="9">
        <f>B4/D4</f>
        <v>1.1134166708841541E-3</v>
      </c>
      <c r="O4" s="10">
        <f>(N4-$N$44)/$N$45</f>
        <v>-0.51461293686659071</v>
      </c>
      <c r="P4" s="9">
        <f>F4/H4</f>
        <v>0</v>
      </c>
      <c r="Q4">
        <v>1925</v>
      </c>
      <c r="R4" s="8">
        <f>(P4-$P$44)/$P$45</f>
        <v>-1.4208395115533976</v>
      </c>
      <c r="S4" s="8">
        <f>(Q4-$Q$44)/$Q$45</f>
        <v>0.21533929423763046</v>
      </c>
      <c r="T4" s="8">
        <f>B4/Q4</f>
        <v>1.1428571428571429E-2</v>
      </c>
      <c r="U4" s="8">
        <f>(T4-$T$44)/$T$45</f>
        <v>-0.41108657662392756</v>
      </c>
      <c r="V4" s="8">
        <f>(W4-$W$44)/$W$45</f>
        <v>-0.41715819948989891</v>
      </c>
      <c r="W4" s="4">
        <f>F4/Q4</f>
        <v>0</v>
      </c>
    </row>
    <row r="5" spans="1:23" x14ac:dyDescent="0.2">
      <c r="A5" t="s">
        <v>11</v>
      </c>
      <c r="B5">
        <v>10</v>
      </c>
      <c r="C5" s="8">
        <f t="shared" ref="C5:C42" si="0">(B5-$B$46)/$B$47</f>
        <v>-0.32545190291656206</v>
      </c>
      <c r="D5">
        <v>22610</v>
      </c>
      <c r="E5" s="8">
        <f t="shared" ref="E5:E42" si="1">(D5-$D$46)/$D$47</f>
        <v>-0.42937430516742814</v>
      </c>
      <c r="F5">
        <v>15</v>
      </c>
      <c r="G5" s="8">
        <f t="shared" ref="G5:G42" si="2">(F5-$F$46)/$F$47</f>
        <v>-0.31726306488794426</v>
      </c>
      <c r="H5">
        <v>22285</v>
      </c>
      <c r="I5" s="8">
        <f t="shared" ref="I5:I42" si="3">(H5-$H$46)/$H$47</f>
        <v>-0.43257138048526489</v>
      </c>
      <c r="J5" s="9">
        <f>B5/$B$44</f>
        <v>4.628558204119417E-4</v>
      </c>
      <c r="K5" s="10">
        <f t="shared" ref="K5:K42" si="4">(J5-$J$44)/$J$45</f>
        <v>-0.3035906766657267</v>
      </c>
      <c r="L5" s="9">
        <f>F5/$F$44</f>
        <v>6.5465019857722693E-4</v>
      </c>
      <c r="M5" s="10">
        <f t="shared" ref="M5:M42" si="5">(L5-$L$44)/$L$45</f>
        <v>-0.30322549150654987</v>
      </c>
      <c r="N5" s="9">
        <f>B5/D5</f>
        <v>4.4228217602830609E-4</v>
      </c>
      <c r="O5" s="10">
        <f t="shared" ref="O5:O42" si="6">(N5-$N$44)/$N$45</f>
        <v>-0.99877125874407047</v>
      </c>
      <c r="P5" s="9">
        <f t="shared" ref="P5:P42" si="7">F5/H5</f>
        <v>6.7309849674669056E-4</v>
      </c>
      <c r="Q5">
        <v>636</v>
      </c>
      <c r="R5" s="8">
        <f t="shared" ref="R5:R42" si="8">(P5-$P$44)/$P$45</f>
        <v>-0.9218029522548169</v>
      </c>
      <c r="S5" s="8">
        <f>(Q5-$Q$44)/$Q$45</f>
        <v>-1.0407899307124653</v>
      </c>
      <c r="T5" s="8">
        <f t="shared" ref="T5:T42" si="9">B5/Q5</f>
        <v>1.5723270440251572E-2</v>
      </c>
      <c r="U5" s="8">
        <f t="shared" ref="U5:U42" si="10">(T5-$T$44)/$T$45</f>
        <v>-0.4062780085434049</v>
      </c>
      <c r="V5" s="8">
        <f t="shared" ref="V5:V42" si="11">(W5-$W$44)/$W$45</f>
        <v>-0.39216602982486176</v>
      </c>
      <c r="W5" s="4">
        <f t="shared" ref="W5:W42" si="12">F5/Q5</f>
        <v>2.358490566037736E-2</v>
      </c>
    </row>
    <row r="6" spans="1:23" x14ac:dyDescent="0.2">
      <c r="A6" t="s">
        <v>12</v>
      </c>
      <c r="B6">
        <v>152</v>
      </c>
      <c r="C6" s="8">
        <f t="shared" si="0"/>
        <v>-0.25000381940166905</v>
      </c>
      <c r="D6">
        <v>201877</v>
      </c>
      <c r="E6" s="8">
        <f t="shared" si="1"/>
        <v>2.5874938283559541E-2</v>
      </c>
      <c r="F6">
        <v>138</v>
      </c>
      <c r="G6" s="8">
        <f t="shared" si="2"/>
        <v>-0.25448129084323728</v>
      </c>
      <c r="H6">
        <v>206873</v>
      </c>
      <c r="I6" s="8">
        <f t="shared" si="3"/>
        <v>2.7036583568745651E-2</v>
      </c>
      <c r="J6" s="9">
        <f>B6/$B$44</f>
        <v>7.0354084702615137E-3</v>
      </c>
      <c r="K6" s="10">
        <f t="shared" si="4"/>
        <v>-0.22429225352758905</v>
      </c>
      <c r="L6" s="9">
        <f>F6/$F$44</f>
        <v>6.0227818269104876E-3</v>
      </c>
      <c r="M6" s="10">
        <f t="shared" si="5"/>
        <v>-0.23807981420643703</v>
      </c>
      <c r="N6" s="9">
        <f>B6/D6</f>
        <v>7.5293371706534179E-4</v>
      </c>
      <c r="O6" s="10">
        <f t="shared" si="6"/>
        <v>-0.77466635883209456</v>
      </c>
      <c r="P6" s="9">
        <f t="shared" si="7"/>
        <v>6.6707593547732185E-4</v>
      </c>
      <c r="Q6">
        <v>1700</v>
      </c>
      <c r="R6" s="8">
        <f t="shared" si="8"/>
        <v>-0.9262680911142217</v>
      </c>
      <c r="S6" s="8">
        <f>(Q6-$Q$44)/$Q$45</f>
        <v>-3.9229831974133995E-3</v>
      </c>
      <c r="T6" s="8">
        <f t="shared" si="9"/>
        <v>8.9411764705882357E-2</v>
      </c>
      <c r="U6" s="8">
        <f t="shared" si="10"/>
        <v>-0.32377254297671065</v>
      </c>
      <c r="V6" s="8">
        <f t="shared" si="11"/>
        <v>-0.33113809175809567</v>
      </c>
      <c r="W6" s="4">
        <f t="shared" si="12"/>
        <v>8.1176470588235294E-2</v>
      </c>
    </row>
    <row r="7" spans="1:23" x14ac:dyDescent="0.2">
      <c r="A7" t="s">
        <v>13</v>
      </c>
      <c r="B7">
        <v>391</v>
      </c>
      <c r="C7" s="8">
        <f t="shared" si="0"/>
        <v>-0.123017256302659</v>
      </c>
      <c r="D7">
        <v>77036</v>
      </c>
      <c r="E7" s="8">
        <f t="shared" si="1"/>
        <v>-0.29115926657101354</v>
      </c>
      <c r="F7">
        <v>337</v>
      </c>
      <c r="G7" s="8">
        <f t="shared" si="2"/>
        <v>-0.15290752633188212</v>
      </c>
      <c r="H7">
        <v>79074</v>
      </c>
      <c r="I7" s="8">
        <f t="shared" si="3"/>
        <v>-0.29117174090596826</v>
      </c>
      <c r="J7" s="9">
        <f>B7/$B$44</f>
        <v>1.809766257810692E-2</v>
      </c>
      <c r="K7" s="10">
        <f t="shared" si="4"/>
        <v>-9.0825189231709458E-2</v>
      </c>
      <c r="L7" s="9">
        <f>F7/$F$44</f>
        <v>1.4707807794701698E-2</v>
      </c>
      <c r="M7" s="10">
        <f t="shared" si="5"/>
        <v>-0.13268152328999425</v>
      </c>
      <c r="N7" s="9">
        <f>B7/D7</f>
        <v>5.0755490939301106E-3</v>
      </c>
      <c r="O7" s="10">
        <f t="shared" si="6"/>
        <v>2.3436805940154888</v>
      </c>
      <c r="P7" s="9">
        <f t="shared" si="7"/>
        <v>4.2618306902395221E-3</v>
      </c>
      <c r="Q7">
        <v>2920</v>
      </c>
      <c r="R7" s="8">
        <f t="shared" si="8"/>
        <v>1.7388902074250361</v>
      </c>
      <c r="S7" s="8">
        <f>(Q7-$Q$44)/$Q$45</f>
        <v>1.1849658100059355</v>
      </c>
      <c r="T7" s="8">
        <f t="shared" si="9"/>
        <v>0.13390410958904109</v>
      </c>
      <c r="U7" s="8">
        <f t="shared" si="10"/>
        <v>-0.27395660270920719</v>
      </c>
      <c r="V7" s="8">
        <f t="shared" si="11"/>
        <v>-0.29486090020572664</v>
      </c>
      <c r="W7" s="4">
        <f t="shared" si="12"/>
        <v>0.11541095890410959</v>
      </c>
    </row>
    <row r="8" spans="1:23" x14ac:dyDescent="0.2">
      <c r="A8" t="s">
        <v>14</v>
      </c>
      <c r="B8">
        <v>196</v>
      </c>
      <c r="C8" s="8">
        <f t="shared" si="0"/>
        <v>-0.22662554000268811</v>
      </c>
      <c r="D8">
        <v>76737</v>
      </c>
      <c r="E8" s="8">
        <f t="shared" si="1"/>
        <v>-0.29191857823346035</v>
      </c>
      <c r="F8">
        <v>198</v>
      </c>
      <c r="G8" s="8">
        <f t="shared" si="2"/>
        <v>-0.22385603521167291</v>
      </c>
      <c r="H8">
        <v>77155</v>
      </c>
      <c r="I8" s="8">
        <f t="shared" si="3"/>
        <v>-0.29594988294672736</v>
      </c>
      <c r="J8" s="9">
        <f>B8/$B$44</f>
        <v>9.0719740800740568E-3</v>
      </c>
      <c r="K8" s="10">
        <f t="shared" si="4"/>
        <v>-0.19972091114675769</v>
      </c>
      <c r="L8" s="9">
        <f>F8/$F$44</f>
        <v>8.6413826212193949E-3</v>
      </c>
      <c r="M8" s="10">
        <f t="shared" si="5"/>
        <v>-0.20630143503565027</v>
      </c>
      <c r="N8" s="9">
        <f>B8/D8</f>
        <v>2.5541785579316365E-3</v>
      </c>
      <c r="O8" s="10">
        <f t="shared" si="6"/>
        <v>0.52475676146454209</v>
      </c>
      <c r="P8" s="9">
        <f t="shared" si="7"/>
        <v>2.5662627179055147E-3</v>
      </c>
      <c r="Q8">
        <v>1738</v>
      </c>
      <c r="R8" s="8">
        <f t="shared" si="8"/>
        <v>0.48179275280262746</v>
      </c>
      <c r="S8" s="8">
        <f>(Q8-$Q$44)/$Q$45</f>
        <v>3.310797921383845E-2</v>
      </c>
      <c r="T8" s="8">
        <f t="shared" si="9"/>
        <v>0.11277330264672036</v>
      </c>
      <c r="U8" s="8">
        <f t="shared" si="10"/>
        <v>-0.29761575169780646</v>
      </c>
      <c r="V8" s="8">
        <f t="shared" si="11"/>
        <v>-0.29643652931042824</v>
      </c>
      <c r="W8" s="4">
        <f t="shared" si="12"/>
        <v>0.11392405063291139</v>
      </c>
    </row>
    <row r="9" spans="1:23" x14ac:dyDescent="0.2">
      <c r="A9" t="s">
        <v>15</v>
      </c>
      <c r="B9">
        <v>958</v>
      </c>
      <c r="C9" s="8">
        <f t="shared" si="0"/>
        <v>0.17824375322511798</v>
      </c>
      <c r="D9">
        <v>481857</v>
      </c>
      <c r="E9" s="8">
        <f t="shared" si="1"/>
        <v>0.73688523678472007</v>
      </c>
      <c r="F9">
        <v>916</v>
      </c>
      <c r="G9" s="8">
        <f t="shared" si="2"/>
        <v>0.14262619051271408</v>
      </c>
      <c r="H9">
        <v>503311</v>
      </c>
      <c r="I9" s="8">
        <f t="shared" si="3"/>
        <v>0.76514125802343802</v>
      </c>
      <c r="J9" s="9">
        <f>B9/$B$44</f>
        <v>4.4341587595464013E-2</v>
      </c>
      <c r="K9" s="10">
        <f t="shared" si="4"/>
        <v>0.22581006372127685</v>
      </c>
      <c r="L9" s="9">
        <f>F9/$F$44</f>
        <v>3.9977305459782654E-2</v>
      </c>
      <c r="M9" s="10">
        <f t="shared" si="5"/>
        <v>0.173979835708098</v>
      </c>
      <c r="N9" s="9">
        <f>B9/D9</f>
        <v>1.9881417100924134E-3</v>
      </c>
      <c r="O9" s="10">
        <f t="shared" si="6"/>
        <v>0.11641617925453417</v>
      </c>
      <c r="P9" s="9">
        <f t="shared" si="7"/>
        <v>1.819948302341892E-3</v>
      </c>
      <c r="Q9">
        <v>629</v>
      </c>
      <c r="R9" s="8">
        <f t="shared" si="8"/>
        <v>-7.1526233791339544E-2</v>
      </c>
      <c r="S9" s="8">
        <f>(Q9-$Q$44)/$Q$45</f>
        <v>-1.0476114237882221</v>
      </c>
      <c r="T9" s="8">
        <f t="shared" si="9"/>
        <v>1.5230524642289349</v>
      </c>
      <c r="U9" s="8">
        <f t="shared" si="10"/>
        <v>1.2814060476337288</v>
      </c>
      <c r="V9" s="8">
        <f t="shared" si="11"/>
        <v>1.1260149043552199</v>
      </c>
      <c r="W9" s="4">
        <f t="shared" si="12"/>
        <v>1.4562798092209857</v>
      </c>
    </row>
    <row r="10" spans="1:23" x14ac:dyDescent="0.2">
      <c r="A10" t="s">
        <v>16</v>
      </c>
      <c r="B10" s="5" t="s">
        <v>17</v>
      </c>
      <c r="C10" s="8">
        <v>0</v>
      </c>
      <c r="D10">
        <v>4059</v>
      </c>
      <c r="E10" s="8">
        <f t="shared" si="1"/>
        <v>-0.47648464178966915</v>
      </c>
      <c r="F10">
        <v>11</v>
      </c>
      <c r="G10" s="8">
        <f t="shared" si="2"/>
        <v>-0.3193047485967152</v>
      </c>
      <c r="H10">
        <v>3952</v>
      </c>
      <c r="I10" s="8">
        <f t="shared" si="3"/>
        <v>-0.47821894590122999</v>
      </c>
      <c r="J10" s="9">
        <v>0</v>
      </c>
      <c r="K10" s="10">
        <f t="shared" si="4"/>
        <v>-0.30917507266137023</v>
      </c>
      <c r="L10" s="9">
        <f>F10/$F$44</f>
        <v>4.8007681228996637E-4</v>
      </c>
      <c r="M10" s="10">
        <f t="shared" si="5"/>
        <v>-0.30534405011793564</v>
      </c>
      <c r="N10" s="9">
        <v>0</v>
      </c>
      <c r="O10" s="10">
        <f t="shared" si="6"/>
        <v>-1.3178348708568384</v>
      </c>
      <c r="P10" s="9">
        <f t="shared" si="7"/>
        <v>2.783400809716599E-3</v>
      </c>
      <c r="Q10">
        <v>869</v>
      </c>
      <c r="R10" s="8">
        <f t="shared" si="8"/>
        <v>0.64277936435175753</v>
      </c>
      <c r="S10" s="8">
        <f>(Q10-$Q$44)/$Q$45</f>
        <v>-0.81373166119084206</v>
      </c>
      <c r="T10" s="8">
        <v>0</v>
      </c>
      <c r="U10" s="8">
        <f t="shared" si="10"/>
        <v>-0.42388259879636458</v>
      </c>
      <c r="V10" s="8">
        <f t="shared" si="11"/>
        <v>-0.40374468058106883</v>
      </c>
      <c r="W10" s="4">
        <f t="shared" si="12"/>
        <v>1.2658227848101266E-2</v>
      </c>
    </row>
    <row r="11" spans="1:23" x14ac:dyDescent="0.2">
      <c r="A11" t="s">
        <v>18</v>
      </c>
      <c r="B11">
        <v>468</v>
      </c>
      <c r="C11" s="8">
        <f t="shared" si="0"/>
        <v>-8.2105267354442374E-2</v>
      </c>
      <c r="D11">
        <v>108987</v>
      </c>
      <c r="E11" s="8">
        <f t="shared" si="1"/>
        <v>-0.21001957785249589</v>
      </c>
      <c r="F11">
        <v>328</v>
      </c>
      <c r="G11" s="8">
        <f t="shared" si="2"/>
        <v>-0.15750131467661677</v>
      </c>
      <c r="H11">
        <v>110730</v>
      </c>
      <c r="I11" s="8">
        <f t="shared" si="3"/>
        <v>-0.21235107157700994</v>
      </c>
      <c r="J11" s="9">
        <f>B11/$B$44</f>
        <v>2.1661652395278872E-2</v>
      </c>
      <c r="K11" s="10">
        <f t="shared" si="4"/>
        <v>-4.7825340065254518E-2</v>
      </c>
      <c r="L11" s="9">
        <f>F11/$F$44</f>
        <v>1.4315017675555361E-2</v>
      </c>
      <c r="M11" s="10">
        <f t="shared" si="5"/>
        <v>-0.13744828016561228</v>
      </c>
      <c r="N11" s="9">
        <f>B11/D11</f>
        <v>4.2940901208401005E-3</v>
      </c>
      <c r="O11" s="10">
        <f t="shared" si="6"/>
        <v>1.7799338816540224</v>
      </c>
      <c r="P11" s="9">
        <f t="shared" si="7"/>
        <v>2.9621602095186491E-3</v>
      </c>
      <c r="Q11">
        <v>1139</v>
      </c>
      <c r="R11" s="8">
        <f t="shared" si="8"/>
        <v>0.7753119375942531</v>
      </c>
      <c r="S11" s="8">
        <f>(Q11-$Q$44)/$Q$45</f>
        <v>-0.55061692826878939</v>
      </c>
      <c r="T11" s="8">
        <f t="shared" si="9"/>
        <v>0.4108867427568042</v>
      </c>
      <c r="U11" s="8">
        <f t="shared" si="10"/>
        <v>3.6167539887826533E-2</v>
      </c>
      <c r="V11" s="8">
        <f t="shared" si="11"/>
        <v>-0.11200358845776111</v>
      </c>
      <c r="W11" s="4">
        <f t="shared" si="12"/>
        <v>0.28797190517998245</v>
      </c>
    </row>
    <row r="12" spans="1:23" x14ac:dyDescent="0.2">
      <c r="A12" t="s">
        <v>19</v>
      </c>
      <c r="B12">
        <v>21</v>
      </c>
      <c r="C12" s="8">
        <f t="shared" si="0"/>
        <v>-0.31960733306681682</v>
      </c>
      <c r="D12">
        <v>42907</v>
      </c>
      <c r="E12" s="8">
        <f t="shared" si="1"/>
        <v>-0.37782999475712009</v>
      </c>
      <c r="F12">
        <v>21</v>
      </c>
      <c r="G12" s="8">
        <f t="shared" si="2"/>
        <v>-0.31420053932478781</v>
      </c>
      <c r="H12">
        <v>42938</v>
      </c>
      <c r="I12" s="8">
        <f t="shared" si="3"/>
        <v>-0.38114721812580771</v>
      </c>
      <c r="J12" s="9">
        <f>B12/$B$44</f>
        <v>9.7199722286507757E-4</v>
      </c>
      <c r="K12" s="10">
        <f t="shared" si="4"/>
        <v>-0.29744784107051886</v>
      </c>
      <c r="L12" s="9">
        <f>F12/$F$44</f>
        <v>9.1651027800811766E-4</v>
      </c>
      <c r="M12" s="10">
        <f t="shared" si="5"/>
        <v>-0.30004765358947122</v>
      </c>
      <c r="N12" s="9">
        <f>B12/D12</f>
        <v>4.894306290348894E-4</v>
      </c>
      <c r="O12" s="10">
        <f t="shared" si="6"/>
        <v>-0.96475823145705897</v>
      </c>
      <c r="P12" s="9">
        <f t="shared" si="7"/>
        <v>4.8907727420932504E-4</v>
      </c>
      <c r="Q12">
        <v>1819</v>
      </c>
      <c r="R12" s="8">
        <f t="shared" si="8"/>
        <v>-1.0582366513000923</v>
      </c>
      <c r="S12" s="8">
        <f>(Q12-$Q$44)/$Q$45</f>
        <v>0.11204239909045424</v>
      </c>
      <c r="T12" s="8">
        <f t="shared" si="9"/>
        <v>1.154480483782298E-2</v>
      </c>
      <c r="U12" s="8">
        <f t="shared" si="10"/>
        <v>-0.41095643566175599</v>
      </c>
      <c r="V12" s="8">
        <f t="shared" si="11"/>
        <v>-0.40492453930861849</v>
      </c>
      <c r="W12" s="4">
        <f t="shared" si="12"/>
        <v>1.154480483782298E-2</v>
      </c>
    </row>
    <row r="13" spans="1:23" x14ac:dyDescent="0.2">
      <c r="A13" t="s">
        <v>20</v>
      </c>
      <c r="B13" s="6" t="s">
        <v>17</v>
      </c>
      <c r="C13" s="8">
        <v>0</v>
      </c>
      <c r="D13">
        <v>7649</v>
      </c>
      <c r="E13" s="8">
        <f t="shared" si="1"/>
        <v>-0.46736782283253231</v>
      </c>
      <c r="F13" s="6" t="s">
        <v>17</v>
      </c>
      <c r="G13" s="8">
        <v>0</v>
      </c>
      <c r="H13">
        <v>7178</v>
      </c>
      <c r="I13" s="8">
        <f t="shared" si="3"/>
        <v>-0.47018648825480536</v>
      </c>
      <c r="J13" s="9">
        <v>0</v>
      </c>
      <c r="K13" s="10">
        <f t="shared" si="4"/>
        <v>-0.30917507266137023</v>
      </c>
      <c r="L13" s="9">
        <v>0</v>
      </c>
      <c r="M13" s="10">
        <f t="shared" si="5"/>
        <v>-0.31117008629924658</v>
      </c>
      <c r="N13" s="9">
        <v>0</v>
      </c>
      <c r="O13" s="10">
        <f t="shared" si="6"/>
        <v>-1.3178348708568384</v>
      </c>
      <c r="P13" s="9">
        <v>0</v>
      </c>
      <c r="Q13">
        <v>2204</v>
      </c>
      <c r="R13" s="8">
        <f t="shared" si="8"/>
        <v>-1.4208395115533976</v>
      </c>
      <c r="S13" s="8">
        <f>(Q13-$Q$44)/$Q$45</f>
        <v>0.48722451825708485</v>
      </c>
      <c r="T13" s="8">
        <v>0</v>
      </c>
      <c r="U13" s="8">
        <f t="shared" si="10"/>
        <v>-0.42388259879636458</v>
      </c>
      <c r="V13" s="8">
        <f t="shared" si="11"/>
        <v>-0.41715819948989891</v>
      </c>
      <c r="W13" s="4">
        <v>0</v>
      </c>
    </row>
    <row r="14" spans="1:23" x14ac:dyDescent="0.2">
      <c r="A14" t="s">
        <v>21</v>
      </c>
      <c r="B14">
        <v>70</v>
      </c>
      <c r="C14" s="8">
        <f t="shared" si="0"/>
        <v>-0.29357243100886077</v>
      </c>
      <c r="D14">
        <v>94347</v>
      </c>
      <c r="E14" s="8">
        <f t="shared" si="1"/>
        <v>-0.24719791476962208</v>
      </c>
      <c r="F14">
        <v>52</v>
      </c>
      <c r="G14" s="8">
        <f t="shared" si="2"/>
        <v>-0.2983774905818129</v>
      </c>
      <c r="H14">
        <v>96749</v>
      </c>
      <c r="I14" s="8">
        <f t="shared" si="3"/>
        <v>-0.24716253789897627</v>
      </c>
      <c r="J14" s="9">
        <f>B14/$B$44</f>
        <v>3.2399907428835918E-3</v>
      </c>
      <c r="K14" s="10">
        <f t="shared" si="4"/>
        <v>-0.27008430069186573</v>
      </c>
      <c r="L14" s="9">
        <f>F14/$F$44</f>
        <v>2.2694540217343866E-3</v>
      </c>
      <c r="M14" s="10">
        <f t="shared" si="5"/>
        <v>-0.28362882435123138</v>
      </c>
      <c r="N14" s="9">
        <f>B14/D14</f>
        <v>7.4194198013715327E-4</v>
      </c>
      <c r="O14" s="10">
        <f t="shared" si="6"/>
        <v>-0.78259582892558699</v>
      </c>
      <c r="P14" s="9">
        <f t="shared" si="7"/>
        <v>5.3747325553752496E-4</v>
      </c>
      <c r="Q14">
        <v>1242</v>
      </c>
      <c r="R14" s="8">
        <f t="shared" si="8"/>
        <v>-1.0223557748419887</v>
      </c>
      <c r="S14" s="8">
        <f>(Q14-$Q$44)/$Q$45</f>
        <v>-0.45024353015408042</v>
      </c>
      <c r="T14" s="8">
        <f t="shared" si="9"/>
        <v>5.6360708534621579E-2</v>
      </c>
      <c r="U14" s="8">
        <f t="shared" si="10"/>
        <v>-0.360778222140828</v>
      </c>
      <c r="V14" s="8">
        <f t="shared" si="11"/>
        <v>-0.37279206770449314</v>
      </c>
      <c r="W14" s="4">
        <f t="shared" si="12"/>
        <v>4.1867954911433171E-2</v>
      </c>
    </row>
    <row r="15" spans="1:23" x14ac:dyDescent="0.2">
      <c r="A15" t="s">
        <v>22</v>
      </c>
      <c r="B15" s="6" t="s">
        <v>17</v>
      </c>
      <c r="C15" s="8">
        <v>0</v>
      </c>
      <c r="D15">
        <v>2247</v>
      </c>
      <c r="E15" s="8">
        <f t="shared" si="1"/>
        <v>-0.48108622283432984</v>
      </c>
      <c r="F15" s="6" t="s">
        <v>17</v>
      </c>
      <c r="G15" s="8">
        <v>0</v>
      </c>
      <c r="H15">
        <v>2286</v>
      </c>
      <c r="I15" s="8">
        <f t="shared" si="3"/>
        <v>-0.48236714008565146</v>
      </c>
      <c r="J15" s="9">
        <v>0</v>
      </c>
      <c r="K15" s="10">
        <f t="shared" si="4"/>
        <v>-0.30917507266137023</v>
      </c>
      <c r="L15" s="9">
        <v>0</v>
      </c>
      <c r="M15" s="10">
        <f t="shared" si="5"/>
        <v>-0.31117008629924658</v>
      </c>
      <c r="N15" s="9">
        <v>0</v>
      </c>
      <c r="O15" s="10">
        <f t="shared" si="6"/>
        <v>-1.3178348708568384</v>
      </c>
      <c r="P15" s="9">
        <v>0</v>
      </c>
      <c r="Q15">
        <v>710</v>
      </c>
      <c r="R15" s="8">
        <f t="shared" si="8"/>
        <v>-1.4208395115533976</v>
      </c>
      <c r="S15" s="8">
        <f>(Q15-$Q$44)/$Q$45</f>
        <v>-0.96867700391160638</v>
      </c>
      <c r="T15" s="8">
        <v>0</v>
      </c>
      <c r="U15" s="8">
        <f t="shared" si="10"/>
        <v>-0.42388259879636458</v>
      </c>
      <c r="V15" s="8">
        <f t="shared" si="11"/>
        <v>-0.41715819948989891</v>
      </c>
      <c r="W15" s="4">
        <v>0</v>
      </c>
    </row>
    <row r="16" spans="1:23" x14ac:dyDescent="0.2">
      <c r="A16" t="s">
        <v>23</v>
      </c>
      <c r="B16">
        <v>148</v>
      </c>
      <c r="C16" s="8">
        <f t="shared" si="0"/>
        <v>-0.25212911752884914</v>
      </c>
      <c r="D16">
        <v>97331</v>
      </c>
      <c r="E16" s="8">
        <f t="shared" si="1"/>
        <v>-0.23962003516848104</v>
      </c>
      <c r="F16">
        <v>180</v>
      </c>
      <c r="G16" s="8">
        <f t="shared" si="2"/>
        <v>-0.23304361190114223</v>
      </c>
      <c r="H16">
        <v>99123</v>
      </c>
      <c r="I16" s="8">
        <f t="shared" si="3"/>
        <v>-0.24125148568179952</v>
      </c>
      <c r="J16" s="9">
        <f>B16/$B$44</f>
        <v>6.850266142096737E-3</v>
      </c>
      <c r="K16" s="10">
        <f t="shared" si="4"/>
        <v>-0.22652601192584643</v>
      </c>
      <c r="L16" s="9">
        <f>F16/$F$44</f>
        <v>7.8558023829267236E-3</v>
      </c>
      <c r="M16" s="10">
        <f t="shared" si="5"/>
        <v>-0.21583494878688628</v>
      </c>
      <c r="N16" s="9">
        <f>B16/D16</f>
        <v>1.5205843975711747E-3</v>
      </c>
      <c r="O16" s="10">
        <f t="shared" si="6"/>
        <v>-0.22088098777671683</v>
      </c>
      <c r="P16" s="9">
        <f t="shared" si="7"/>
        <v>1.8159256681093187E-3</v>
      </c>
      <c r="Q16">
        <v>2680</v>
      </c>
      <c r="R16" s="8">
        <f t="shared" si="8"/>
        <v>-7.4508622782613096E-2</v>
      </c>
      <c r="S16" s="8">
        <f>(Q16-$Q$44)/$Q$45</f>
        <v>0.9510860474085554</v>
      </c>
      <c r="T16" s="8">
        <f t="shared" si="9"/>
        <v>5.5223880597014927E-2</v>
      </c>
      <c r="U16" s="8">
        <f t="shared" si="10"/>
        <v>-0.3620510737467158</v>
      </c>
      <c r="V16" s="8">
        <f t="shared" si="11"/>
        <v>-0.34598646856319604</v>
      </c>
      <c r="W16" s="4">
        <f t="shared" si="12"/>
        <v>6.7164179104477612E-2</v>
      </c>
    </row>
    <row r="17" spans="1:23" x14ac:dyDescent="0.2">
      <c r="A17" t="s">
        <v>24</v>
      </c>
      <c r="B17">
        <v>149</v>
      </c>
      <c r="C17" s="8">
        <f t="shared" si="0"/>
        <v>-0.25159779299705415</v>
      </c>
      <c r="D17">
        <v>73901</v>
      </c>
      <c r="E17" s="8">
        <f t="shared" si="1"/>
        <v>-0.29912061125920963</v>
      </c>
      <c r="F17">
        <v>108</v>
      </c>
      <c r="G17" s="8">
        <f t="shared" si="2"/>
        <v>-0.26979391865901947</v>
      </c>
      <c r="H17">
        <v>75636</v>
      </c>
      <c r="I17" s="8">
        <f t="shared" si="3"/>
        <v>-0.29973205999722929</v>
      </c>
      <c r="J17" s="9">
        <f>B17/$B$44</f>
        <v>6.8965517241379309E-3</v>
      </c>
      <c r="K17" s="10">
        <f t="shared" si="4"/>
        <v>-0.22596757232628209</v>
      </c>
      <c r="L17" s="9">
        <f>F17/$F$44</f>
        <v>4.713481429756034E-3</v>
      </c>
      <c r="M17" s="10">
        <f t="shared" si="5"/>
        <v>-0.25396900379183041</v>
      </c>
      <c r="N17" s="9">
        <f>B17/D17</f>
        <v>2.016210876713441E-3</v>
      </c>
      <c r="O17" s="10">
        <f t="shared" si="6"/>
        <v>0.13666535540611177</v>
      </c>
      <c r="P17" s="9">
        <f t="shared" si="7"/>
        <v>1.4278914802475012E-3</v>
      </c>
      <c r="Q17">
        <v>1902</v>
      </c>
      <c r="R17" s="8">
        <f t="shared" si="8"/>
        <v>-0.36219793859110599</v>
      </c>
      <c r="S17" s="8">
        <f>(Q17-$Q$44)/$Q$45</f>
        <v>0.19292581698871486</v>
      </c>
      <c r="T17" s="8">
        <f t="shared" si="9"/>
        <v>7.8338590956887486E-2</v>
      </c>
      <c r="U17" s="8">
        <f t="shared" si="10"/>
        <v>-0.33617064344770686</v>
      </c>
      <c r="V17" s="8">
        <f t="shared" si="11"/>
        <v>-0.35698777712915331</v>
      </c>
      <c r="W17" s="4">
        <f t="shared" si="12"/>
        <v>5.6782334384858045E-2</v>
      </c>
    </row>
    <row r="18" spans="1:23" x14ac:dyDescent="0.2">
      <c r="A18" t="s">
        <v>25</v>
      </c>
      <c r="B18">
        <v>159</v>
      </c>
      <c r="C18" s="8">
        <f t="shared" si="0"/>
        <v>-0.2462845476791039</v>
      </c>
      <c r="D18">
        <v>84460</v>
      </c>
      <c r="E18" s="8">
        <f t="shared" si="1"/>
        <v>-0.27230598970812114</v>
      </c>
      <c r="F18">
        <v>129</v>
      </c>
      <c r="G18" s="8">
        <f t="shared" si="2"/>
        <v>-0.25907507918797196</v>
      </c>
      <c r="H18">
        <v>86857</v>
      </c>
      <c r="I18" s="8">
        <f t="shared" si="3"/>
        <v>-0.27179275210803794</v>
      </c>
      <c r="J18" s="9">
        <f>B18/$B$44</f>
        <v>7.3594075445498723E-3</v>
      </c>
      <c r="K18" s="10">
        <f t="shared" si="4"/>
        <v>-0.22038317633063861</v>
      </c>
      <c r="L18" s="9">
        <f>F18/$F$44</f>
        <v>5.6299917077641511E-3</v>
      </c>
      <c r="M18" s="10">
        <f t="shared" si="5"/>
        <v>-0.24284657108205504</v>
      </c>
      <c r="N18" s="9">
        <f>B18/D18</f>
        <v>1.8825479516931091E-3</v>
      </c>
      <c r="O18" s="10">
        <f t="shared" si="6"/>
        <v>4.0240543433097145E-2</v>
      </c>
      <c r="P18" s="9">
        <f t="shared" si="7"/>
        <v>1.4851998111839E-3</v>
      </c>
      <c r="Q18">
        <v>209</v>
      </c>
      <c r="R18" s="8">
        <f t="shared" si="8"/>
        <v>-0.31970942847279027</v>
      </c>
      <c r="S18" s="8">
        <f>(Q18-$Q$44)/$Q$45</f>
        <v>-1.4569010083336373</v>
      </c>
      <c r="T18" s="8">
        <f t="shared" si="9"/>
        <v>0.76076555023923442</v>
      </c>
      <c r="U18" s="8">
        <f t="shared" si="10"/>
        <v>0.42791002548128737</v>
      </c>
      <c r="V18" s="8">
        <f t="shared" si="11"/>
        <v>0.23689525122726529</v>
      </c>
      <c r="W18" s="4">
        <f t="shared" si="12"/>
        <v>0.61722488038277512</v>
      </c>
    </row>
    <row r="19" spans="1:23" x14ac:dyDescent="0.2">
      <c r="A19" t="s">
        <v>26</v>
      </c>
      <c r="B19">
        <v>102</v>
      </c>
      <c r="C19" s="8">
        <f t="shared" si="0"/>
        <v>-0.2765700459914201</v>
      </c>
      <c r="D19">
        <v>31729</v>
      </c>
      <c r="E19" s="8">
        <f t="shared" si="1"/>
        <v>-0.40621656921474553</v>
      </c>
      <c r="F19">
        <v>139</v>
      </c>
      <c r="G19" s="8">
        <f t="shared" si="2"/>
        <v>-0.25397086991604456</v>
      </c>
      <c r="H19">
        <v>32977</v>
      </c>
      <c r="I19" s="8">
        <f t="shared" si="3"/>
        <v>-0.40594923629568874</v>
      </c>
      <c r="J19" s="9">
        <f>B19/$B$44</f>
        <v>4.7211293682018051E-3</v>
      </c>
      <c r="K19" s="10">
        <f t="shared" si="4"/>
        <v>-0.25221423350580652</v>
      </c>
      <c r="L19" s="9">
        <f>F19/$F$44</f>
        <v>6.0664251734823026E-3</v>
      </c>
      <c r="M19" s="10">
        <f t="shared" si="5"/>
        <v>-0.23755017455359059</v>
      </c>
      <c r="N19" s="9">
        <f>B19/D19</f>
        <v>3.2147246998014433E-3</v>
      </c>
      <c r="O19" s="10">
        <f t="shared" si="6"/>
        <v>1.0012766155647559</v>
      </c>
      <c r="P19" s="9">
        <f t="shared" si="7"/>
        <v>4.2150589805015617E-3</v>
      </c>
      <c r="Q19">
        <v>1804</v>
      </c>
      <c r="R19" s="8">
        <f t="shared" si="8"/>
        <v>1.7042135691425893</v>
      </c>
      <c r="S19" s="8">
        <f>(Q19-$Q$44)/$Q$45</f>
        <v>9.7424913928117973E-2</v>
      </c>
      <c r="T19" s="8">
        <f t="shared" si="9"/>
        <v>5.6541019955654102E-2</v>
      </c>
      <c r="U19" s="8">
        <f t="shared" si="10"/>
        <v>-0.36057633610844891</v>
      </c>
      <c r="V19" s="8">
        <f t="shared" si="11"/>
        <v>-0.33550972324939832</v>
      </c>
      <c r="W19" s="4">
        <f t="shared" si="12"/>
        <v>7.7050997782705105E-2</v>
      </c>
    </row>
    <row r="20" spans="1:23" x14ac:dyDescent="0.2">
      <c r="A20" t="s">
        <v>27</v>
      </c>
      <c r="B20">
        <v>11199</v>
      </c>
      <c r="C20" s="8">
        <f t="shared" si="0"/>
        <v>5.6195382833379295</v>
      </c>
      <c r="D20">
        <v>2233163</v>
      </c>
      <c r="E20" s="8">
        <f t="shared" si="1"/>
        <v>5.1843336324803886</v>
      </c>
      <c r="F20">
        <v>11751</v>
      </c>
      <c r="G20" s="8">
        <f t="shared" si="2"/>
        <v>5.6730369366460467</v>
      </c>
      <c r="H20">
        <v>2269675</v>
      </c>
      <c r="I20" s="8">
        <f t="shared" si="3"/>
        <v>5.1632330181503061</v>
      </c>
      <c r="J20" s="9">
        <f>B20/$B$44</f>
        <v>0.51835223327933344</v>
      </c>
      <c r="K20" s="10">
        <f t="shared" si="4"/>
        <v>5.944790002859782</v>
      </c>
      <c r="L20" s="9">
        <f>F20/$F$44</f>
        <v>0.51285296556539961</v>
      </c>
      <c r="M20" s="10">
        <f t="shared" si="5"/>
        <v>5.9126254742993414</v>
      </c>
      <c r="N20" s="9">
        <f>B20/D20</f>
        <v>5.0148600885828757E-3</v>
      </c>
      <c r="O20" s="10">
        <f t="shared" si="6"/>
        <v>2.2998993739909666</v>
      </c>
      <c r="P20" s="9">
        <f t="shared" si="7"/>
        <v>5.1773932391201384E-3</v>
      </c>
      <c r="Q20">
        <v>2115</v>
      </c>
      <c r="R20" s="8">
        <f t="shared" si="8"/>
        <v>2.417690095441972</v>
      </c>
      <c r="S20" s="8">
        <f>(Q20-$Q$44)/$Q$45</f>
        <v>0.40049410629388971</v>
      </c>
      <c r="T20" s="8">
        <f t="shared" si="9"/>
        <v>5.2950354609929082</v>
      </c>
      <c r="U20" s="8">
        <f t="shared" si="10"/>
        <v>5.5047141279403435</v>
      </c>
      <c r="V20" s="8">
        <f t="shared" si="11"/>
        <v>5.4703872355528036</v>
      </c>
      <c r="W20" s="4">
        <f t="shared" si="12"/>
        <v>5.5560283687943262</v>
      </c>
    </row>
    <row r="21" spans="1:23" x14ac:dyDescent="0.2">
      <c r="A21" t="s">
        <v>28</v>
      </c>
      <c r="B21">
        <v>480</v>
      </c>
      <c r="C21" s="8">
        <f t="shared" si="0"/>
        <v>-7.5729372972902123E-2</v>
      </c>
      <c r="D21">
        <v>269805</v>
      </c>
      <c r="E21" s="8">
        <f t="shared" si="1"/>
        <v>0.1983783583728046</v>
      </c>
      <c r="F21">
        <v>524</v>
      </c>
      <c r="G21" s="8">
        <f t="shared" si="2"/>
        <v>-5.7458812946839813E-2</v>
      </c>
      <c r="H21">
        <v>275611</v>
      </c>
      <c r="I21" s="8">
        <f t="shared" si="3"/>
        <v>0.1981881873195018</v>
      </c>
      <c r="J21" s="9">
        <f>B21/$B$44</f>
        <v>2.22170793797732E-2</v>
      </c>
      <c r="K21" s="10">
        <f t="shared" si="4"/>
        <v>-4.1124064870482348E-2</v>
      </c>
      <c r="L21" s="9">
        <f>F21/$F$44</f>
        <v>2.2869113603631128E-2</v>
      </c>
      <c r="M21" s="10">
        <f t="shared" si="5"/>
        <v>-3.3638908207708824E-2</v>
      </c>
      <c r="N21" s="9">
        <f>B21/D21</f>
        <v>1.7790626563629287E-3</v>
      </c>
      <c r="O21" s="10">
        <f t="shared" si="6"/>
        <v>-3.44140411696763E-2</v>
      </c>
      <c r="P21" s="9">
        <f t="shared" si="7"/>
        <v>1.9012303572789185E-3</v>
      </c>
      <c r="Q21">
        <v>395</v>
      </c>
      <c r="R21" s="8">
        <f t="shared" si="8"/>
        <v>-1.1263557192676705E-2</v>
      </c>
      <c r="S21" s="8">
        <f>(Q21-$Q$44)/$Q$45</f>
        <v>-1.2756441923206678</v>
      </c>
      <c r="T21" s="8">
        <f t="shared" si="9"/>
        <v>1.2151898734177216</v>
      </c>
      <c r="U21" s="8">
        <f t="shared" si="10"/>
        <v>0.9367071005513633</v>
      </c>
      <c r="V21" s="8">
        <f t="shared" si="11"/>
        <v>0.98857858215549321</v>
      </c>
      <c r="W21" s="4">
        <f t="shared" si="12"/>
        <v>1.3265822784810126</v>
      </c>
    </row>
    <row r="22" spans="1:23" x14ac:dyDescent="0.2">
      <c r="A22" t="s">
        <v>29</v>
      </c>
      <c r="B22">
        <v>39</v>
      </c>
      <c r="C22" s="8">
        <f t="shared" si="0"/>
        <v>-0.31004349149450644</v>
      </c>
      <c r="D22">
        <v>47364</v>
      </c>
      <c r="E22" s="8">
        <f t="shared" si="1"/>
        <v>-0.36651142592927644</v>
      </c>
      <c r="F22">
        <v>15</v>
      </c>
      <c r="G22" s="8">
        <f t="shared" si="2"/>
        <v>-0.31726306488794426</v>
      </c>
      <c r="H22">
        <v>44337</v>
      </c>
      <c r="I22" s="8">
        <f t="shared" si="3"/>
        <v>-0.37766383057238301</v>
      </c>
      <c r="J22" s="9">
        <f>B22/$B$44</f>
        <v>1.8051376996065726E-3</v>
      </c>
      <c r="K22" s="10">
        <f t="shared" si="4"/>
        <v>-0.28739592827836058</v>
      </c>
      <c r="L22" s="9">
        <f>F22/$F$44</f>
        <v>6.5465019857722693E-4</v>
      </c>
      <c r="M22" s="10">
        <f t="shared" si="5"/>
        <v>-0.30322549150654987</v>
      </c>
      <c r="N22" s="9">
        <f>B22/D22</f>
        <v>8.2341018495059543E-4</v>
      </c>
      <c r="O22" s="10">
        <f t="shared" si="6"/>
        <v>-0.72382443566361654</v>
      </c>
      <c r="P22" s="9">
        <f t="shared" si="7"/>
        <v>3.3831788348332093E-4</v>
      </c>
      <c r="Q22">
        <v>2297</v>
      </c>
      <c r="R22" s="8">
        <f t="shared" si="8"/>
        <v>-1.1700099623288476</v>
      </c>
      <c r="S22" s="8">
        <f>(Q22-$Q$44)/$Q$45</f>
        <v>0.57785292626356966</v>
      </c>
      <c r="T22" s="8">
        <f t="shared" si="9"/>
        <v>1.697866782760122E-2</v>
      </c>
      <c r="U22" s="8">
        <f t="shared" si="10"/>
        <v>-0.40487240042307715</v>
      </c>
      <c r="V22" s="8">
        <f t="shared" si="11"/>
        <v>-0.41023829530750289</v>
      </c>
      <c r="W22" s="4">
        <f t="shared" si="12"/>
        <v>6.5302568567696994E-3</v>
      </c>
    </row>
    <row r="23" spans="1:23" x14ac:dyDescent="0.2">
      <c r="A23" t="s">
        <v>30</v>
      </c>
      <c r="B23">
        <v>14</v>
      </c>
      <c r="C23" s="8">
        <f t="shared" si="0"/>
        <v>-0.32332660478938197</v>
      </c>
      <c r="D23">
        <v>22107</v>
      </c>
      <c r="E23" s="8">
        <f t="shared" si="1"/>
        <v>-0.4306516756229824</v>
      </c>
      <c r="F23">
        <v>33</v>
      </c>
      <c r="G23" s="8">
        <f t="shared" si="2"/>
        <v>-0.30807548819847491</v>
      </c>
      <c r="H23">
        <v>22735</v>
      </c>
      <c r="I23" s="8">
        <f t="shared" si="3"/>
        <v>-0.43145091987122547</v>
      </c>
      <c r="J23" s="9">
        <f>B23/$B$44</f>
        <v>6.4799814857671831E-4</v>
      </c>
      <c r="K23" s="10">
        <f t="shared" si="4"/>
        <v>-0.30135691826746935</v>
      </c>
      <c r="L23" s="9">
        <f>F23/$F$44</f>
        <v>1.4402304368698992E-3</v>
      </c>
      <c r="M23" s="10">
        <f t="shared" si="5"/>
        <v>-0.29369197775531386</v>
      </c>
      <c r="N23" s="9">
        <f>B23/D23</f>
        <v>6.3328357533812816E-4</v>
      </c>
      <c r="O23" s="10">
        <f t="shared" si="6"/>
        <v>-0.86098230932349806</v>
      </c>
      <c r="P23" s="9">
        <f t="shared" si="7"/>
        <v>1.4515064877941499E-3</v>
      </c>
      <c r="Q23">
        <v>1872</v>
      </c>
      <c r="R23" s="8">
        <f t="shared" si="8"/>
        <v>-0.34468972520057067</v>
      </c>
      <c r="S23" s="8">
        <f>(Q23-$Q$44)/$Q$45</f>
        <v>0.16369084666404235</v>
      </c>
      <c r="T23" s="8">
        <f t="shared" si="9"/>
        <v>7.478632478632479E-3</v>
      </c>
      <c r="U23" s="8">
        <f t="shared" si="10"/>
        <v>-0.41550913343245688</v>
      </c>
      <c r="V23" s="8">
        <f t="shared" si="11"/>
        <v>-0.39847815472744169</v>
      </c>
      <c r="W23" s="4">
        <f t="shared" si="12"/>
        <v>1.7628205128205128E-2</v>
      </c>
    </row>
    <row r="24" spans="1:23" x14ac:dyDescent="0.2">
      <c r="A24" t="s">
        <v>31</v>
      </c>
      <c r="B24">
        <v>161</v>
      </c>
      <c r="C24" s="8">
        <f t="shared" si="0"/>
        <v>-0.24522189861551386</v>
      </c>
      <c r="D24">
        <v>79604</v>
      </c>
      <c r="E24" s="8">
        <f t="shared" si="1"/>
        <v>-0.28463782058718978</v>
      </c>
      <c r="F24">
        <v>142</v>
      </c>
      <c r="G24" s="8">
        <f t="shared" si="2"/>
        <v>-0.25243960713446634</v>
      </c>
      <c r="H24">
        <v>82149</v>
      </c>
      <c r="I24" s="8">
        <f t="shared" si="3"/>
        <v>-0.28351526004336569</v>
      </c>
      <c r="J24" s="9">
        <f>B24/$B$44</f>
        <v>7.4519787086322611E-3</v>
      </c>
      <c r="K24" s="10">
        <f t="shared" si="4"/>
        <v>-0.21926629713150989</v>
      </c>
      <c r="L24" s="9">
        <f>F24/$F$44</f>
        <v>6.1973552131977484E-3</v>
      </c>
      <c r="M24" s="10">
        <f t="shared" si="5"/>
        <v>-0.23596125559505121</v>
      </c>
      <c r="N24" s="9">
        <f>B24/D24</f>
        <v>2.0225114315863524E-3</v>
      </c>
      <c r="O24" s="10">
        <f t="shared" si="6"/>
        <v>0.14121059350301657</v>
      </c>
      <c r="P24" s="9">
        <f t="shared" si="7"/>
        <v>1.7285663854703039E-3</v>
      </c>
      <c r="Q24">
        <v>2403</v>
      </c>
      <c r="R24" s="8">
        <f t="shared" si="8"/>
        <v>-0.13927696804215187</v>
      </c>
      <c r="S24" s="8">
        <f>(Q24-$Q$44)/$Q$45</f>
        <v>0.68114982141074587</v>
      </c>
      <c r="T24" s="8">
        <f t="shared" si="9"/>
        <v>6.699958385351644E-2</v>
      </c>
      <c r="U24" s="8">
        <f t="shared" si="10"/>
        <v>-0.34886638474967052</v>
      </c>
      <c r="V24" s="8">
        <f t="shared" si="11"/>
        <v>-0.35453944996045411</v>
      </c>
      <c r="W24" s="4">
        <f t="shared" si="12"/>
        <v>5.9092800665834375E-2</v>
      </c>
    </row>
    <row r="25" spans="1:23" x14ac:dyDescent="0.2">
      <c r="A25" t="s">
        <v>32</v>
      </c>
      <c r="B25" s="6" t="s">
        <v>17</v>
      </c>
      <c r="C25" s="8">
        <v>0</v>
      </c>
      <c r="D25">
        <v>10740</v>
      </c>
      <c r="E25" s="8">
        <f t="shared" si="1"/>
        <v>-0.45951821631539863</v>
      </c>
      <c r="F25">
        <v>0</v>
      </c>
      <c r="G25" s="8">
        <f t="shared" si="2"/>
        <v>-0.32491937879583532</v>
      </c>
      <c r="H25">
        <v>10876</v>
      </c>
      <c r="I25" s="8">
        <f t="shared" si="3"/>
        <v>-0.46097879191987712</v>
      </c>
      <c r="J25" s="9">
        <v>0</v>
      </c>
      <c r="K25" s="10">
        <f t="shared" si="4"/>
        <v>-0.30917507266137023</v>
      </c>
      <c r="L25" s="9">
        <f>F25/$F$44</f>
        <v>0</v>
      </c>
      <c r="M25" s="10">
        <f t="shared" si="5"/>
        <v>-0.31117008629924658</v>
      </c>
      <c r="N25" s="9">
        <v>0</v>
      </c>
      <c r="O25" s="10">
        <f t="shared" si="6"/>
        <v>-1.3178348708568384</v>
      </c>
      <c r="P25" s="9">
        <f t="shared" si="7"/>
        <v>0</v>
      </c>
      <c r="Q25">
        <v>2311</v>
      </c>
      <c r="R25" s="8">
        <f t="shared" si="8"/>
        <v>-1.4208395115533976</v>
      </c>
      <c r="S25" s="8">
        <f>(Q25-$Q$44)/$Q$45</f>
        <v>0.59149591241508348</v>
      </c>
      <c r="T25" s="8">
        <v>0</v>
      </c>
      <c r="U25" s="8">
        <f t="shared" si="10"/>
        <v>-0.42388259879636458</v>
      </c>
      <c r="V25" s="8">
        <f t="shared" si="11"/>
        <v>-0.41715819948989891</v>
      </c>
      <c r="W25" s="4">
        <f t="shared" si="12"/>
        <v>0</v>
      </c>
    </row>
    <row r="26" spans="1:23" x14ac:dyDescent="0.2">
      <c r="A26" t="s">
        <v>33</v>
      </c>
      <c r="B26">
        <v>273</v>
      </c>
      <c r="C26" s="8">
        <f t="shared" si="0"/>
        <v>-0.18571355105447149</v>
      </c>
      <c r="D26">
        <v>65507</v>
      </c>
      <c r="E26" s="8">
        <f t="shared" si="1"/>
        <v>-0.32043720689325045</v>
      </c>
      <c r="F26">
        <v>178</v>
      </c>
      <c r="G26" s="8">
        <f t="shared" si="2"/>
        <v>-0.2340644537555277</v>
      </c>
      <c r="H26">
        <v>65726</v>
      </c>
      <c r="I26" s="8">
        <f t="shared" si="3"/>
        <v>-0.32440709263085249</v>
      </c>
      <c r="J26" s="9">
        <f>B26/$B$44</f>
        <v>1.2635963897246008E-2</v>
      </c>
      <c r="K26" s="10">
        <f t="shared" si="4"/>
        <v>-0.15672106198030272</v>
      </c>
      <c r="L26" s="9">
        <f>F26/$F$44</f>
        <v>7.7685156897830928E-3</v>
      </c>
      <c r="M26" s="10">
        <f t="shared" si="5"/>
        <v>-0.21689422809257919</v>
      </c>
      <c r="N26" s="9">
        <f>B26/D26</f>
        <v>4.1674935503076011E-3</v>
      </c>
      <c r="O26" s="10">
        <f t="shared" si="6"/>
        <v>1.6886067577850221</v>
      </c>
      <c r="P26" s="9">
        <f t="shared" si="7"/>
        <v>2.7082128837902807E-3</v>
      </c>
      <c r="Q26">
        <v>959</v>
      </c>
      <c r="R26" s="8">
        <f t="shared" si="8"/>
        <v>0.58703488707774709</v>
      </c>
      <c r="S26" s="8">
        <f>(Q26-$Q$44)/$Q$45</f>
        <v>-0.7260267502168245</v>
      </c>
      <c r="T26" s="8">
        <f t="shared" si="9"/>
        <v>0.28467153284671531</v>
      </c>
      <c r="U26" s="8">
        <f t="shared" si="10"/>
        <v>-0.10514956475664823</v>
      </c>
      <c r="V26" s="8">
        <f t="shared" si="11"/>
        <v>-0.22047321211141244</v>
      </c>
      <c r="W26" s="4">
        <f t="shared" si="12"/>
        <v>0.18561001042752867</v>
      </c>
    </row>
    <row r="27" spans="1:23" x14ac:dyDescent="0.2">
      <c r="A27" t="s">
        <v>34</v>
      </c>
      <c r="B27">
        <v>36</v>
      </c>
      <c r="C27" s="8">
        <f t="shared" si="0"/>
        <v>-0.31163746508989149</v>
      </c>
      <c r="D27">
        <v>42132</v>
      </c>
      <c r="E27" s="8">
        <f t="shared" si="1"/>
        <v>-0.37979811027015103</v>
      </c>
      <c r="F27">
        <v>67</v>
      </c>
      <c r="G27" s="8">
        <f t="shared" si="2"/>
        <v>-0.29072117667392178</v>
      </c>
      <c r="H27">
        <v>42104</v>
      </c>
      <c r="I27" s="8">
        <f t="shared" si="3"/>
        <v>-0.38322380513049403</v>
      </c>
      <c r="J27" s="9">
        <f>B27/$B$44</f>
        <v>1.6662809534829901E-3</v>
      </c>
      <c r="K27" s="10">
        <f t="shared" si="4"/>
        <v>-0.28907124707705362</v>
      </c>
      <c r="L27" s="9">
        <f>F27/$F$44</f>
        <v>2.9241042203116134E-3</v>
      </c>
      <c r="M27" s="10">
        <f t="shared" si="5"/>
        <v>-0.27568422955853472</v>
      </c>
      <c r="N27" s="9">
        <f>B27/D27</f>
        <v>8.5445741953859298E-4</v>
      </c>
      <c r="O27" s="10">
        <f t="shared" si="6"/>
        <v>-0.70142687286170746</v>
      </c>
      <c r="P27" s="9">
        <f t="shared" si="7"/>
        <v>1.591297738932168E-3</v>
      </c>
      <c r="Q27">
        <v>5268</v>
      </c>
      <c r="R27" s="8">
        <f t="shared" si="8"/>
        <v>-0.24104821459679088</v>
      </c>
      <c r="S27" s="8">
        <f>(Q27-$Q$44)/$Q$45</f>
        <v>3.4730894874169707</v>
      </c>
      <c r="T27" s="8">
        <f t="shared" si="9"/>
        <v>6.8337129840546698E-3</v>
      </c>
      <c r="U27" s="8">
        <f t="shared" si="10"/>
        <v>-0.41623121879576158</v>
      </c>
      <c r="V27" s="8">
        <f t="shared" si="11"/>
        <v>-0.4036810249294514</v>
      </c>
      <c r="W27" s="4">
        <f t="shared" si="12"/>
        <v>1.2718299164768413E-2</v>
      </c>
    </row>
    <row r="28" spans="1:23" x14ac:dyDescent="0.2">
      <c r="A28" t="s">
        <v>35</v>
      </c>
      <c r="B28">
        <v>42</v>
      </c>
      <c r="C28" s="8">
        <f t="shared" si="0"/>
        <v>-0.30844951789912139</v>
      </c>
      <c r="D28">
        <v>22036</v>
      </c>
      <c r="E28" s="8">
        <f t="shared" si="1"/>
        <v>-0.43083198039901494</v>
      </c>
      <c r="F28">
        <v>60</v>
      </c>
      <c r="G28" s="8">
        <f t="shared" si="2"/>
        <v>-0.29429412316427095</v>
      </c>
      <c r="H28">
        <v>23365</v>
      </c>
      <c r="I28" s="8">
        <f t="shared" si="3"/>
        <v>-0.42988227501157028</v>
      </c>
      <c r="J28" s="9">
        <f>B28/$B$44</f>
        <v>1.9439944457301551E-3</v>
      </c>
      <c r="K28" s="10">
        <f t="shared" si="4"/>
        <v>-0.28572060947966754</v>
      </c>
      <c r="L28" s="9">
        <f>F28/$F$44</f>
        <v>2.6186007943089077E-3</v>
      </c>
      <c r="M28" s="10">
        <f t="shared" si="5"/>
        <v>-0.27939170712845979</v>
      </c>
      <c r="N28" s="9">
        <f>B28/D28</f>
        <v>1.9059720457433292E-3</v>
      </c>
      <c r="O28" s="10">
        <f t="shared" si="6"/>
        <v>5.713875110053452E-2</v>
      </c>
      <c r="P28" s="9">
        <f t="shared" si="7"/>
        <v>2.5679435052428845E-3</v>
      </c>
      <c r="Q28">
        <v>933</v>
      </c>
      <c r="R28" s="8">
        <f t="shared" si="8"/>
        <v>0.48303889186519811</v>
      </c>
      <c r="S28" s="8">
        <f>(Q28-$Q$44)/$Q$45</f>
        <v>-0.75136372449820732</v>
      </c>
      <c r="T28" s="8">
        <f t="shared" si="9"/>
        <v>4.5016077170418008E-2</v>
      </c>
      <c r="U28" s="8">
        <f t="shared" si="10"/>
        <v>-0.37348026065734435</v>
      </c>
      <c r="V28" s="8">
        <f t="shared" si="11"/>
        <v>-0.34901234779873652</v>
      </c>
      <c r="W28" s="4">
        <f t="shared" si="12"/>
        <v>6.4308681672025719E-2</v>
      </c>
    </row>
    <row r="29" spans="1:23" x14ac:dyDescent="0.2">
      <c r="A29" t="s">
        <v>36</v>
      </c>
      <c r="B29">
        <v>31</v>
      </c>
      <c r="C29" s="8">
        <f t="shared" si="0"/>
        <v>-0.31429408774886664</v>
      </c>
      <c r="D29">
        <v>13602</v>
      </c>
      <c r="E29" s="8">
        <f t="shared" si="1"/>
        <v>-0.45225015618856701</v>
      </c>
      <c r="F29">
        <v>42</v>
      </c>
      <c r="G29" s="8">
        <f t="shared" si="2"/>
        <v>-0.30348169985374029</v>
      </c>
      <c r="H29">
        <v>13401</v>
      </c>
      <c r="I29" s="8">
        <f t="shared" si="3"/>
        <v>-0.45469176291887825</v>
      </c>
      <c r="J29" s="9">
        <f>B29/$B$44</f>
        <v>1.4348530432770192E-3</v>
      </c>
      <c r="K29" s="10">
        <f t="shared" si="4"/>
        <v>-0.29186344507487533</v>
      </c>
      <c r="L29" s="9">
        <f>F29/$F$44</f>
        <v>1.8330205560162353E-3</v>
      </c>
      <c r="M29" s="10">
        <f t="shared" si="5"/>
        <v>-0.28892522087969585</v>
      </c>
      <c r="N29" s="9">
        <f>B29/D29</f>
        <v>2.2790766063814144E-3</v>
      </c>
      <c r="O29" s="10">
        <f t="shared" si="6"/>
        <v>0.32629743590657989</v>
      </c>
      <c r="P29" s="9">
        <f t="shared" si="7"/>
        <v>3.1340944705618985E-3</v>
      </c>
      <c r="Q29">
        <v>1400</v>
      </c>
      <c r="R29" s="8">
        <f t="shared" si="8"/>
        <v>0.9027843394362931</v>
      </c>
      <c r="S29" s="8">
        <f>(Q29-$Q$44)/$Q$45</f>
        <v>-0.29627268644413851</v>
      </c>
      <c r="T29" s="8">
        <f t="shared" si="9"/>
        <v>2.2142857142857141E-2</v>
      </c>
      <c r="U29" s="8">
        <f t="shared" si="10"/>
        <v>-0.39909030583726796</v>
      </c>
      <c r="V29" s="8">
        <f t="shared" si="11"/>
        <v>-0.38536815967597166</v>
      </c>
      <c r="W29" s="4">
        <f t="shared" si="12"/>
        <v>0.03</v>
      </c>
    </row>
    <row r="30" spans="1:23" x14ac:dyDescent="0.2">
      <c r="A30" t="s">
        <v>37</v>
      </c>
      <c r="B30">
        <v>1486</v>
      </c>
      <c r="C30" s="8">
        <f t="shared" si="0"/>
        <v>0.45878310601288919</v>
      </c>
      <c r="D30">
        <v>891299</v>
      </c>
      <c r="E30" s="8">
        <f t="shared" si="1"/>
        <v>1.7766647876058936</v>
      </c>
      <c r="F30">
        <v>1897</v>
      </c>
      <c r="G30" s="8">
        <f t="shared" si="2"/>
        <v>0.64334912008879164</v>
      </c>
      <c r="H30">
        <v>921130</v>
      </c>
      <c r="I30" s="8">
        <f t="shared" si="3"/>
        <v>1.8054739986841668</v>
      </c>
      <c r="J30" s="9">
        <f>B30/$B$44</f>
        <v>6.8780374913214537E-2</v>
      </c>
      <c r="K30" s="10">
        <f t="shared" si="4"/>
        <v>0.52066617229125356</v>
      </c>
      <c r="L30" s="9">
        <f>F30/$F$44</f>
        <v>8.2791428446733289E-2</v>
      </c>
      <c r="M30" s="10">
        <f t="shared" si="5"/>
        <v>0.69355633515046156</v>
      </c>
      <c r="N30" s="9">
        <f>B30/D30</f>
        <v>1.6672295155722155E-3</v>
      </c>
      <c r="O30" s="10">
        <f t="shared" si="6"/>
        <v>-0.11509078508692849</v>
      </c>
      <c r="P30" s="9">
        <f t="shared" si="7"/>
        <v>2.0594270081313168E-3</v>
      </c>
      <c r="Q30">
        <v>1670</v>
      </c>
      <c r="R30" s="8">
        <f t="shared" si="8"/>
        <v>0.10602375323144637</v>
      </c>
      <c r="S30" s="8">
        <f>(Q30-$Q$44)/$Q$45</f>
        <v>-3.3157953522085913E-2</v>
      </c>
      <c r="T30" s="8">
        <f t="shared" si="9"/>
        <v>0.8898203592814371</v>
      </c>
      <c r="U30" s="8">
        <f t="shared" si="10"/>
        <v>0.57240649280310618</v>
      </c>
      <c r="V30" s="8">
        <f t="shared" si="11"/>
        <v>0.78654849765620993</v>
      </c>
      <c r="W30" s="4">
        <f t="shared" si="12"/>
        <v>1.1359281437125748</v>
      </c>
    </row>
    <row r="31" spans="1:23" x14ac:dyDescent="0.2">
      <c r="A31" t="s">
        <v>38</v>
      </c>
      <c r="B31">
        <v>67</v>
      </c>
      <c r="C31" s="8">
        <f t="shared" si="0"/>
        <v>-0.29516640460424587</v>
      </c>
      <c r="D31">
        <v>17128</v>
      </c>
      <c r="E31" s="8">
        <f t="shared" si="1"/>
        <v>-0.44329586548024824</v>
      </c>
      <c r="F31">
        <v>65</v>
      </c>
      <c r="G31" s="8">
        <f t="shared" si="2"/>
        <v>-0.29174201852830728</v>
      </c>
      <c r="H31">
        <v>17788</v>
      </c>
      <c r="I31" s="8">
        <f t="shared" si="3"/>
        <v>-0.44376851688823193</v>
      </c>
      <c r="J31" s="9">
        <f>B31/$B$44</f>
        <v>3.1011339967600094E-3</v>
      </c>
      <c r="K31" s="10">
        <f t="shared" si="4"/>
        <v>-0.27175961949055877</v>
      </c>
      <c r="L31" s="9">
        <f>F31/$F$44</f>
        <v>2.836817527167983E-3</v>
      </c>
      <c r="M31" s="10">
        <f t="shared" si="5"/>
        <v>-0.27674350886422755</v>
      </c>
      <c r="N31" s="9">
        <f>B31/D31</f>
        <v>3.9117234936945355E-3</v>
      </c>
      <c r="O31" s="10">
        <f t="shared" si="6"/>
        <v>1.5040935158857398</v>
      </c>
      <c r="P31" s="9">
        <f t="shared" si="7"/>
        <v>3.6541488644029683E-3</v>
      </c>
      <c r="Q31">
        <v>174</v>
      </c>
      <c r="R31" s="8">
        <f t="shared" si="8"/>
        <v>1.2883536975687699</v>
      </c>
      <c r="S31" s="8">
        <f>(Q31-$Q$44)/$Q$45</f>
        <v>-1.4910084737124218</v>
      </c>
      <c r="T31" s="8">
        <f t="shared" si="9"/>
        <v>0.38505747126436779</v>
      </c>
      <c r="U31" s="8">
        <f t="shared" si="10"/>
        <v>7.2477459502543829E-3</v>
      </c>
      <c r="V31" s="8">
        <f t="shared" si="11"/>
        <v>-2.1305213301149244E-2</v>
      </c>
      <c r="W31" s="4">
        <f t="shared" si="12"/>
        <v>0.37356321839080459</v>
      </c>
    </row>
    <row r="32" spans="1:23" x14ac:dyDescent="0.2">
      <c r="A32" t="s">
        <v>39</v>
      </c>
      <c r="B32">
        <v>296</v>
      </c>
      <c r="C32" s="8">
        <f t="shared" si="0"/>
        <v>-0.17349308682318601</v>
      </c>
      <c r="D32">
        <v>128206</v>
      </c>
      <c r="E32" s="8">
        <f t="shared" si="1"/>
        <v>-0.16121285263321664</v>
      </c>
      <c r="F32">
        <v>314</v>
      </c>
      <c r="G32" s="8">
        <f t="shared" si="2"/>
        <v>-0.16464720765731511</v>
      </c>
      <c r="H32">
        <v>129523</v>
      </c>
      <c r="I32" s="8">
        <f t="shared" si="3"/>
        <v>-0.16555814642224898</v>
      </c>
      <c r="J32" s="9">
        <f>B32/$B$44</f>
        <v>1.3700532284193474E-2</v>
      </c>
      <c r="K32" s="10">
        <f t="shared" si="4"/>
        <v>-0.14387695119032268</v>
      </c>
      <c r="L32" s="9">
        <f>F32/$F$44</f>
        <v>1.370401082354995E-2</v>
      </c>
      <c r="M32" s="10">
        <f t="shared" si="5"/>
        <v>-0.14486323530546252</v>
      </c>
      <c r="N32" s="9">
        <f>B32/D32</f>
        <v>2.308784300266758E-3</v>
      </c>
      <c r="O32" s="10">
        <f t="shared" si="6"/>
        <v>0.34772865025873029</v>
      </c>
      <c r="P32" s="9">
        <f t="shared" si="7"/>
        <v>2.4242798576314633E-3</v>
      </c>
      <c r="Q32">
        <v>1731</v>
      </c>
      <c r="R32" s="8">
        <f t="shared" si="8"/>
        <v>0.37652637884250451</v>
      </c>
      <c r="S32" s="8">
        <f>(Q32-$Q$44)/$Q$45</f>
        <v>2.628648613808153E-2</v>
      </c>
      <c r="T32" s="8">
        <f t="shared" si="9"/>
        <v>0.170999422299249</v>
      </c>
      <c r="U32" s="8">
        <f t="shared" si="10"/>
        <v>-0.23242276386504312</v>
      </c>
      <c r="V32" s="8">
        <f t="shared" si="11"/>
        <v>-0.22493650679640448</v>
      </c>
      <c r="W32" s="4">
        <f t="shared" si="12"/>
        <v>0.18139803581744657</v>
      </c>
    </row>
    <row r="33" spans="1:23" x14ac:dyDescent="0.2">
      <c r="A33" t="s">
        <v>40</v>
      </c>
      <c r="B33">
        <v>25</v>
      </c>
      <c r="C33" s="8">
        <f t="shared" si="0"/>
        <v>-0.31748203493963673</v>
      </c>
      <c r="D33">
        <v>11924</v>
      </c>
      <c r="E33" s="8">
        <f t="shared" si="1"/>
        <v>-0.45651144371226493</v>
      </c>
      <c r="F33">
        <v>43</v>
      </c>
      <c r="G33" s="8">
        <f t="shared" si="2"/>
        <v>-0.30297127892654752</v>
      </c>
      <c r="H33">
        <v>12036</v>
      </c>
      <c r="I33" s="8">
        <f t="shared" si="3"/>
        <v>-0.45809049344813113</v>
      </c>
      <c r="J33" s="9">
        <f>B33/$B$44</f>
        <v>1.1571395510298543E-3</v>
      </c>
      <c r="K33" s="10">
        <f t="shared" si="4"/>
        <v>-0.29521408267226146</v>
      </c>
      <c r="L33" s="9">
        <f>F33/$F$44</f>
        <v>1.8766639025880505E-3</v>
      </c>
      <c r="M33" s="10">
        <f t="shared" si="5"/>
        <v>-0.28839558122684938</v>
      </c>
      <c r="N33" s="9">
        <f>B33/D33</f>
        <v>2.0966118752096612E-3</v>
      </c>
      <c r="O33" s="10">
        <f t="shared" si="6"/>
        <v>0.19466686301385999</v>
      </c>
      <c r="P33" s="9">
        <f t="shared" si="7"/>
        <v>3.5726154868727152E-3</v>
      </c>
      <c r="Q33">
        <v>1656</v>
      </c>
      <c r="R33" s="8">
        <f t="shared" si="8"/>
        <v>1.2279046899014685</v>
      </c>
      <c r="S33" s="8">
        <f>(Q33-$Q$44)/$Q$45</f>
        <v>-4.6800939673599752E-2</v>
      </c>
      <c r="T33" s="8">
        <f t="shared" si="9"/>
        <v>1.5096618357487922E-2</v>
      </c>
      <c r="U33" s="8">
        <f t="shared" si="10"/>
        <v>-0.40697964076363152</v>
      </c>
      <c r="V33" s="8">
        <f t="shared" si="11"/>
        <v>-0.38964266583452706</v>
      </c>
      <c r="W33" s="4">
        <f t="shared" si="12"/>
        <v>2.5966183574879228E-2</v>
      </c>
    </row>
    <row r="34" spans="1:23" x14ac:dyDescent="0.2">
      <c r="A34" t="s">
        <v>41</v>
      </c>
      <c r="B34">
        <v>1116</v>
      </c>
      <c r="C34" s="8">
        <f t="shared" si="0"/>
        <v>0.26219302924873134</v>
      </c>
      <c r="D34">
        <v>814901</v>
      </c>
      <c r="E34" s="8">
        <f t="shared" si="1"/>
        <v>1.5826517695871363</v>
      </c>
      <c r="F34">
        <v>1132</v>
      </c>
      <c r="G34" s="8">
        <f t="shared" si="2"/>
        <v>0.25287711078634584</v>
      </c>
      <c r="H34">
        <v>827957</v>
      </c>
      <c r="I34" s="8">
        <f t="shared" si="3"/>
        <v>1.5734813835910713</v>
      </c>
      <c r="J34" s="9">
        <f>B34/$B$44</f>
        <v>5.1654709557972689E-2</v>
      </c>
      <c r="K34" s="10">
        <f t="shared" si="4"/>
        <v>0.31404352045244405</v>
      </c>
      <c r="L34" s="9">
        <f>F34/$F$44</f>
        <v>4.9404268319294724E-2</v>
      </c>
      <c r="M34" s="10">
        <f t="shared" si="5"/>
        <v>0.28838200072293035</v>
      </c>
      <c r="N34" s="9">
        <f>B34/D34</f>
        <v>1.3694915087845026E-3</v>
      </c>
      <c r="O34" s="10">
        <f t="shared" si="6"/>
        <v>-0.32987982488504969</v>
      </c>
      <c r="P34" s="9">
        <f t="shared" si="7"/>
        <v>1.3672207614646653E-3</v>
      </c>
      <c r="Q34">
        <v>2087</v>
      </c>
      <c r="R34" s="8">
        <f t="shared" si="8"/>
        <v>-0.40717932972167092</v>
      </c>
      <c r="S34" s="8">
        <f>(Q34-$Q$44)/$Q$45</f>
        <v>0.373208133990862</v>
      </c>
      <c r="T34" s="8">
        <f t="shared" si="9"/>
        <v>0.53473885960709155</v>
      </c>
      <c r="U34" s="8">
        <f t="shared" si="10"/>
        <v>0.17483880280328548</v>
      </c>
      <c r="V34" s="8">
        <f t="shared" si="11"/>
        <v>0.15761140711233215</v>
      </c>
      <c r="W34" s="4">
        <f t="shared" si="12"/>
        <v>0.54240536655486349</v>
      </c>
    </row>
    <row r="35" spans="1:23" x14ac:dyDescent="0.2">
      <c r="A35" t="s">
        <v>42</v>
      </c>
      <c r="B35">
        <v>1309</v>
      </c>
      <c r="C35" s="8">
        <f t="shared" si="0"/>
        <v>0.3647386638851704</v>
      </c>
      <c r="D35">
        <v>514631</v>
      </c>
      <c r="E35" s="8">
        <f t="shared" si="1"/>
        <v>0.8201149372028822</v>
      </c>
      <c r="F35">
        <v>1559</v>
      </c>
      <c r="G35" s="8">
        <f t="shared" si="2"/>
        <v>0.47082684669764563</v>
      </c>
      <c r="H35">
        <v>539339</v>
      </c>
      <c r="I35" s="8">
        <f t="shared" si="3"/>
        <v>0.85484782469590803</v>
      </c>
      <c r="J35" s="9">
        <f>B35/$B$44</f>
        <v>6.0587826891923165E-2</v>
      </c>
      <c r="K35" s="10">
        <f t="shared" si="4"/>
        <v>0.42182236316836358</v>
      </c>
      <c r="L35" s="9">
        <f>F35/$F$44</f>
        <v>6.8039977305459784E-2</v>
      </c>
      <c r="M35" s="10">
        <f t="shared" si="5"/>
        <v>0.51453813248836289</v>
      </c>
      <c r="N35" s="9">
        <f>B35/D35</f>
        <v>2.543570053106012E-3</v>
      </c>
      <c r="O35" s="10">
        <f t="shared" si="6"/>
        <v>0.51710375609323167</v>
      </c>
      <c r="P35" s="9">
        <f t="shared" si="7"/>
        <v>2.890575315339703E-3</v>
      </c>
      <c r="Q35">
        <v>1764</v>
      </c>
      <c r="R35" s="8">
        <f t="shared" si="8"/>
        <v>0.72223875519750469</v>
      </c>
      <c r="S35" s="8">
        <f>(Q35-$Q$44)/$Q$45</f>
        <v>5.8444953495221295E-2</v>
      </c>
      <c r="T35" s="8">
        <f t="shared" si="9"/>
        <v>0.74206349206349209</v>
      </c>
      <c r="U35" s="8">
        <f t="shared" si="10"/>
        <v>0.40697022976117447</v>
      </c>
      <c r="V35" s="8">
        <f t="shared" si="11"/>
        <v>0.51936243675183646</v>
      </c>
      <c r="W35" s="4">
        <f t="shared" si="12"/>
        <v>0.88378684807256236</v>
      </c>
    </row>
    <row r="36" spans="1:23" x14ac:dyDescent="0.2">
      <c r="A36" t="s">
        <v>43</v>
      </c>
      <c r="B36">
        <v>45</v>
      </c>
      <c r="C36" s="8">
        <f t="shared" si="0"/>
        <v>-0.30685554430373629</v>
      </c>
      <c r="D36">
        <v>45260</v>
      </c>
      <c r="E36" s="8">
        <f t="shared" si="1"/>
        <v>-0.37185454210916941</v>
      </c>
      <c r="F36">
        <v>42</v>
      </c>
      <c r="G36" s="8">
        <f t="shared" si="2"/>
        <v>-0.30348169985374029</v>
      </c>
      <c r="H36">
        <v>46445</v>
      </c>
      <c r="I36" s="8">
        <f t="shared" si="3"/>
        <v>-0.37241509507372733</v>
      </c>
      <c r="J36" s="9">
        <f>B36/$B$44</f>
        <v>2.0828511918537375E-3</v>
      </c>
      <c r="K36" s="10">
        <f t="shared" si="4"/>
        <v>-0.28404529068097445</v>
      </c>
      <c r="L36" s="9">
        <f>F36/$F$44</f>
        <v>1.8330205560162353E-3</v>
      </c>
      <c r="M36" s="10">
        <f t="shared" si="5"/>
        <v>-0.28892522087969585</v>
      </c>
      <c r="N36" s="9">
        <f>B36/D36</f>
        <v>9.9425541316836051E-4</v>
      </c>
      <c r="O36" s="10">
        <f t="shared" si="6"/>
        <v>-0.60057620505008691</v>
      </c>
      <c r="P36" s="9">
        <f t="shared" si="7"/>
        <v>9.0429540316503397E-4</v>
      </c>
      <c r="Q36">
        <v>2478</v>
      </c>
      <c r="R36" s="8">
        <f t="shared" si="8"/>
        <v>-0.750393107696947</v>
      </c>
      <c r="S36" s="8">
        <f>(Q36-$Q$44)/$Q$45</f>
        <v>0.75423724722242713</v>
      </c>
      <c r="T36" s="8">
        <f t="shared" si="9"/>
        <v>1.8159806295399514E-2</v>
      </c>
      <c r="U36" s="8">
        <f t="shared" si="10"/>
        <v>-0.40354993644609394</v>
      </c>
      <c r="V36" s="8">
        <f t="shared" si="11"/>
        <v>-0.39919772501875356</v>
      </c>
      <c r="W36" s="4">
        <f t="shared" si="12"/>
        <v>1.6949152542372881E-2</v>
      </c>
    </row>
    <row r="37" spans="1:23" x14ac:dyDescent="0.2">
      <c r="A37" t="s">
        <v>44</v>
      </c>
      <c r="B37">
        <v>801</v>
      </c>
      <c r="C37" s="8">
        <f t="shared" si="0"/>
        <v>9.4825801733299672E-2</v>
      </c>
      <c r="D37">
        <v>286419</v>
      </c>
      <c r="E37" s="8">
        <f t="shared" si="1"/>
        <v>0.24056967596441214</v>
      </c>
      <c r="F37">
        <v>995</v>
      </c>
      <c r="G37" s="8">
        <f t="shared" si="2"/>
        <v>0.18294944376094052</v>
      </c>
      <c r="H37">
        <v>294793</v>
      </c>
      <c r="I37" s="8">
        <f t="shared" si="3"/>
        <v>0.24594968842728793</v>
      </c>
      <c r="J37" s="9">
        <f>B37/$B$44</f>
        <v>3.7074751214996531E-2</v>
      </c>
      <c r="K37" s="10">
        <f t="shared" si="4"/>
        <v>0.13813504658967396</v>
      </c>
      <c r="L37" s="9">
        <f>F37/$F$44</f>
        <v>4.342512983895605E-2</v>
      </c>
      <c r="M37" s="10">
        <f t="shared" si="5"/>
        <v>0.21582136828296725</v>
      </c>
      <c r="N37" s="9">
        <f>B37/D37</f>
        <v>2.7966021807212509E-3</v>
      </c>
      <c r="O37" s="10">
        <f t="shared" si="6"/>
        <v>0.69964184827339237</v>
      </c>
      <c r="P37" s="9">
        <f t="shared" si="7"/>
        <v>3.3752497515205583E-3</v>
      </c>
      <c r="Q37">
        <v>722</v>
      </c>
      <c r="R37" s="8">
        <f t="shared" si="8"/>
        <v>1.0815773426118478</v>
      </c>
      <c r="S37" s="8">
        <f>(Q37-$Q$44)/$Q$45</f>
        <v>-0.95698301578173739</v>
      </c>
      <c r="T37" s="8">
        <f t="shared" si="9"/>
        <v>1.1094182825484764</v>
      </c>
      <c r="U37" s="8">
        <f t="shared" si="10"/>
        <v>0.81827973362839401</v>
      </c>
      <c r="V37" s="8">
        <f t="shared" si="11"/>
        <v>1.0431875814361238</v>
      </c>
      <c r="W37" s="4">
        <f t="shared" si="12"/>
        <v>1.3781163434903048</v>
      </c>
    </row>
    <row r="38" spans="1:23" x14ac:dyDescent="0.2">
      <c r="A38" t="s">
        <v>45</v>
      </c>
      <c r="B38">
        <v>13</v>
      </c>
      <c r="C38" s="8">
        <f t="shared" si="0"/>
        <v>-0.32385792932117702</v>
      </c>
      <c r="D38">
        <v>4426</v>
      </c>
      <c r="E38" s="8">
        <f t="shared" si="1"/>
        <v>-0.47555264386285317</v>
      </c>
      <c r="F38" s="6" t="s">
        <v>17</v>
      </c>
      <c r="G38" s="8">
        <v>0</v>
      </c>
      <c r="H38">
        <v>4422</v>
      </c>
      <c r="I38" s="8">
        <f t="shared" si="3"/>
        <v>-0.47704868703767778</v>
      </c>
      <c r="J38" s="9">
        <v>0</v>
      </c>
      <c r="K38" s="10">
        <f t="shared" si="4"/>
        <v>-0.30917507266137023</v>
      </c>
      <c r="L38" s="9">
        <v>0</v>
      </c>
      <c r="M38" s="10">
        <f t="shared" si="5"/>
        <v>-0.31117008629924658</v>
      </c>
      <c r="N38" s="9">
        <v>0</v>
      </c>
      <c r="O38" s="10">
        <f t="shared" si="6"/>
        <v>-1.3178348708568384</v>
      </c>
      <c r="P38" s="9">
        <v>0</v>
      </c>
      <c r="Q38">
        <v>264</v>
      </c>
      <c r="R38" s="8">
        <f t="shared" si="8"/>
        <v>-1.4208395115533976</v>
      </c>
      <c r="S38" s="8">
        <f>(Q38-$Q$44)/$Q$45</f>
        <v>-1.4033035627384043</v>
      </c>
      <c r="T38" s="8">
        <f t="shared" si="9"/>
        <v>4.924242424242424E-2</v>
      </c>
      <c r="U38" s="8">
        <f t="shared" si="10"/>
        <v>-0.36874822295868637</v>
      </c>
      <c r="V38" s="8">
        <f t="shared" si="11"/>
        <v>-0.41715819948989891</v>
      </c>
      <c r="W38" s="4">
        <v>0</v>
      </c>
    </row>
    <row r="39" spans="1:23" x14ac:dyDescent="0.2">
      <c r="A39" t="s">
        <v>46</v>
      </c>
      <c r="B39">
        <v>163</v>
      </c>
      <c r="C39" s="8">
        <f t="shared" si="0"/>
        <v>-0.24415924955192383</v>
      </c>
      <c r="D39">
        <v>60922</v>
      </c>
      <c r="E39" s="8">
        <f t="shared" si="1"/>
        <v>-0.33208083221873019</v>
      </c>
      <c r="F39">
        <v>140</v>
      </c>
      <c r="G39" s="8">
        <f t="shared" si="2"/>
        <v>-0.25346044898885178</v>
      </c>
      <c r="H39">
        <v>62584</v>
      </c>
      <c r="I39" s="8">
        <f t="shared" si="3"/>
        <v>-0.33223039762932316</v>
      </c>
      <c r="J39" s="9">
        <f>B39/$B$44</f>
        <v>7.544549872714649E-3</v>
      </c>
      <c r="K39" s="10">
        <f t="shared" si="4"/>
        <v>-0.21814941793238121</v>
      </c>
      <c r="L39" s="9">
        <f>F39/$F$44</f>
        <v>6.1100685200541176E-3</v>
      </c>
      <c r="M39" s="10">
        <f t="shared" si="5"/>
        <v>-0.23702053490074412</v>
      </c>
      <c r="N39" s="9">
        <f>B39/D39</f>
        <v>2.6755523456222711E-3</v>
      </c>
      <c r="O39" s="10">
        <f t="shared" si="6"/>
        <v>0.61231615502668202</v>
      </c>
      <c r="P39" s="9">
        <f t="shared" si="7"/>
        <v>2.2369934807618562E-3</v>
      </c>
      <c r="Q39">
        <v>1270</v>
      </c>
      <c r="R39" s="8">
        <f t="shared" si="8"/>
        <v>0.23767188790508198</v>
      </c>
      <c r="S39" s="8">
        <f>(Q39-$Q$44)/$Q$45</f>
        <v>-0.42295755785105277</v>
      </c>
      <c r="T39" s="8">
        <f t="shared" si="9"/>
        <v>0.12834645669291339</v>
      </c>
      <c r="U39" s="8">
        <f t="shared" si="10"/>
        <v>-0.28017923955669355</v>
      </c>
      <c r="V39" s="8">
        <f t="shared" si="11"/>
        <v>-0.30034440489804015</v>
      </c>
      <c r="W39" s="4">
        <f t="shared" si="12"/>
        <v>0.11023622047244094</v>
      </c>
    </row>
    <row r="40" spans="1:23" x14ac:dyDescent="0.2">
      <c r="A40" t="s">
        <v>47</v>
      </c>
      <c r="B40">
        <v>701</v>
      </c>
      <c r="C40" s="8">
        <f t="shared" si="0"/>
        <v>4.1693348553797555E-2</v>
      </c>
      <c r="D40">
        <v>225685</v>
      </c>
      <c r="E40" s="8">
        <f t="shared" si="1"/>
        <v>8.6335446843869665E-2</v>
      </c>
      <c r="F40">
        <v>687</v>
      </c>
      <c r="G40" s="8">
        <f t="shared" si="2"/>
        <v>2.5739798185576732E-2</v>
      </c>
      <c r="H40">
        <v>226847</v>
      </c>
      <c r="I40" s="8">
        <f t="shared" si="3"/>
        <v>7.6770095357241136E-2</v>
      </c>
      <c r="J40" s="9">
        <f>B40/$B$44</f>
        <v>3.244619301087711E-2</v>
      </c>
      <c r="K40" s="10">
        <f t="shared" si="4"/>
        <v>8.2291086633238933E-2</v>
      </c>
      <c r="L40" s="9">
        <f>F40/$F$44</f>
        <v>2.9982979094836992E-2</v>
      </c>
      <c r="M40" s="10">
        <f t="shared" si="5"/>
        <v>5.2692355206261872E-2</v>
      </c>
      <c r="N40" s="9">
        <f>B40/D40</f>
        <v>3.1060992090745951E-3</v>
      </c>
      <c r="O40" s="10">
        <f t="shared" si="6"/>
        <v>0.92291387947156078</v>
      </c>
      <c r="P40" s="9">
        <f t="shared" si="7"/>
        <v>3.0284729355027837E-3</v>
      </c>
      <c r="Q40">
        <v>2107</v>
      </c>
      <c r="R40" s="8">
        <f t="shared" si="8"/>
        <v>0.82447632404405069</v>
      </c>
      <c r="S40" s="8">
        <f>(Q40-$Q$44)/$Q$45</f>
        <v>0.39269811420731038</v>
      </c>
      <c r="T40" s="8">
        <f t="shared" si="9"/>
        <v>0.33270052206929285</v>
      </c>
      <c r="U40" s="8">
        <f t="shared" si="10"/>
        <v>-5.1373813793112393E-2</v>
      </c>
      <c r="V40" s="8">
        <f t="shared" si="11"/>
        <v>-7.1647088080817364E-2</v>
      </c>
      <c r="W40" s="4">
        <f t="shared" si="12"/>
        <v>0.32605600379686761</v>
      </c>
    </row>
    <row r="41" spans="1:23" x14ac:dyDescent="0.2">
      <c r="A41" t="s">
        <v>48</v>
      </c>
      <c r="B41">
        <v>23</v>
      </c>
      <c r="C41" s="8">
        <f t="shared" si="0"/>
        <v>-0.31854468400322677</v>
      </c>
      <c r="D41">
        <v>49791</v>
      </c>
      <c r="E41" s="8">
        <f t="shared" si="1"/>
        <v>-0.36034804999362985</v>
      </c>
      <c r="F41">
        <v>22</v>
      </c>
      <c r="G41" s="8">
        <f t="shared" si="2"/>
        <v>-0.31369011839759509</v>
      </c>
      <c r="H41">
        <v>47973</v>
      </c>
      <c r="I41" s="8">
        <f t="shared" si="3"/>
        <v>-0.36861050881094465</v>
      </c>
      <c r="J41" s="9">
        <f>B41/$B$44</f>
        <v>1.0645683869474659E-3</v>
      </c>
      <c r="K41" s="10">
        <f t="shared" si="4"/>
        <v>-0.29633096187139019</v>
      </c>
      <c r="L41" s="9">
        <f>F41/$F$44</f>
        <v>9.6015362457993274E-4</v>
      </c>
      <c r="M41" s="10">
        <f t="shared" si="5"/>
        <v>-0.29951801393662481</v>
      </c>
      <c r="N41" s="9">
        <f>B41/D41</f>
        <v>4.6193087104095116E-4</v>
      </c>
      <c r="O41" s="10">
        <f t="shared" si="6"/>
        <v>-0.98459663461534352</v>
      </c>
      <c r="P41" s="9">
        <f t="shared" si="7"/>
        <v>4.5859129093448397E-4</v>
      </c>
      <c r="Q41">
        <v>2159</v>
      </c>
      <c r="R41" s="8">
        <f t="shared" si="8"/>
        <v>-1.0808390197110207</v>
      </c>
      <c r="S41" s="8">
        <f>(Q41-$Q$44)/$Q$45</f>
        <v>0.44337206277007607</v>
      </c>
      <c r="T41" s="8">
        <f t="shared" si="9"/>
        <v>1.0653080129689671E-2</v>
      </c>
      <c r="U41" s="8">
        <f t="shared" si="10"/>
        <v>-0.41195485696124207</v>
      </c>
      <c r="V41" s="8">
        <f t="shared" si="11"/>
        <v>-0.40636028570409688</v>
      </c>
      <c r="W41" s="4">
        <f t="shared" si="12"/>
        <v>1.0189902732746642E-2</v>
      </c>
    </row>
    <row r="42" spans="1:23" x14ac:dyDescent="0.2">
      <c r="A42" t="s">
        <v>49</v>
      </c>
      <c r="B42">
        <v>439</v>
      </c>
      <c r="C42" s="8">
        <f t="shared" si="0"/>
        <v>-9.7513678776497983E-2</v>
      </c>
      <c r="D42">
        <v>251446</v>
      </c>
      <c r="E42" s="8">
        <f t="shared" si="1"/>
        <v>0.15175560649701772</v>
      </c>
      <c r="F42">
        <v>633</v>
      </c>
      <c r="G42" s="8">
        <f t="shared" si="2"/>
        <v>-1.8229318828312043E-3</v>
      </c>
      <c r="H42">
        <v>256728</v>
      </c>
      <c r="I42" s="8">
        <f t="shared" si="3"/>
        <v>0.15117117004193292</v>
      </c>
      <c r="J42" s="9">
        <f>B42/$B$44</f>
        <v>2.0319370516084241E-2</v>
      </c>
      <c r="K42" s="10">
        <f t="shared" si="4"/>
        <v>-6.4020088452620666E-2</v>
      </c>
      <c r="L42" s="9">
        <f>F42/$F$44</f>
        <v>2.7626238379958975E-2</v>
      </c>
      <c r="M42" s="10">
        <f t="shared" si="5"/>
        <v>2.4091813952553776E-2</v>
      </c>
      <c r="N42" s="9">
        <f>B42/D42</f>
        <v>1.7459017045409351E-3</v>
      </c>
      <c r="O42" s="10">
        <f t="shared" si="6"/>
        <v>-5.8336445559641126E-2</v>
      </c>
      <c r="P42" s="9">
        <f t="shared" si="7"/>
        <v>2.4656445732448352E-3</v>
      </c>
      <c r="Q42">
        <v>4296</v>
      </c>
      <c r="R42" s="8">
        <f t="shared" si="8"/>
        <v>0.40719426096649303</v>
      </c>
      <c r="S42" s="8">
        <f>(Q42-$Q$44)/$Q$45</f>
        <v>2.5258764488975816</v>
      </c>
      <c r="T42" s="8">
        <f t="shared" si="9"/>
        <v>0.10218808193668528</v>
      </c>
      <c r="U42" s="8">
        <f t="shared" si="10"/>
        <v>-0.30946751460205946</v>
      </c>
      <c r="V42" s="8">
        <f t="shared" si="11"/>
        <v>-0.26101996856022813</v>
      </c>
      <c r="W42" s="4">
        <f t="shared" si="12"/>
        <v>0.1473463687150838</v>
      </c>
    </row>
    <row r="43" spans="1:23" x14ac:dyDescent="0.2">
      <c r="N43" s="1"/>
      <c r="O43" s="1"/>
      <c r="P43" s="1"/>
      <c r="Q43" s="1"/>
      <c r="R43" s="1"/>
      <c r="S43" s="1"/>
    </row>
    <row r="44" spans="1:23" x14ac:dyDescent="0.2">
      <c r="B44">
        <f>SUM(B4:B42)</f>
        <v>21605</v>
      </c>
      <c r="D44">
        <f>SUM(D4:D42)</f>
        <v>7535591</v>
      </c>
      <c r="F44">
        <f t="shared" ref="F44:H44" si="13">SUM(F4:F42)</f>
        <v>22913</v>
      </c>
      <c r="H44">
        <f t="shared" si="13"/>
        <v>7705281</v>
      </c>
      <c r="J44">
        <f>AVERAGE(J4:J42)</f>
        <v>2.5625597113678573E-2</v>
      </c>
      <c r="L44">
        <f t="shared" ref="L44:P44" si="14">AVERAGE(L4:L42)</f>
        <v>2.5641025641025637E-2</v>
      </c>
      <c r="N44">
        <f t="shared" si="14"/>
        <v>1.8267669900337725E-3</v>
      </c>
      <c r="P44">
        <f t="shared" si="14"/>
        <v>1.9164225977533784E-3</v>
      </c>
      <c r="Q44">
        <f t="shared" ref="Q44:W44" si="15">AVERAGE(Q4:Q42)</f>
        <v>1704.0256410256411</v>
      </c>
      <c r="T44">
        <f t="shared" si="15"/>
        <v>0.37858425785691974</v>
      </c>
      <c r="W44">
        <f t="shared" si="15"/>
        <v>0.39366877355133828</v>
      </c>
    </row>
    <row r="45" spans="1:23" x14ac:dyDescent="0.2">
      <c r="J45">
        <f>STDEV(J4:J42)</f>
        <v>8.2883774856407938E-2</v>
      </c>
      <c r="L45">
        <f t="shared" ref="L45:P45" si="16">STDEV(L4:L42)</f>
        <v>8.2401962045821883E-2</v>
      </c>
      <c r="N45">
        <f t="shared" si="16"/>
        <v>1.3861880804884404E-3</v>
      </c>
      <c r="P45">
        <f t="shared" si="16"/>
        <v>1.3487959633513866E-3</v>
      </c>
      <c r="Q45">
        <f t="shared" ref="Q45:W45" si="17">STDEV(Q4:Q42)</f>
        <v>1026.1683068883381</v>
      </c>
      <c r="T45">
        <f t="shared" si="17"/>
        <v>0.89313470034374687</v>
      </c>
      <c r="W45">
        <f t="shared" si="17"/>
        <v>0.9436918033319649</v>
      </c>
    </row>
    <row r="46" spans="1:23" x14ac:dyDescent="0.2">
      <c r="B46">
        <f>AVERAGE(B3:B41)</f>
        <v>622.52941176470586</v>
      </c>
      <c r="D46">
        <f t="shared" ref="D46:H46" si="18">AVERAGE(D3:D41)</f>
        <v>191688.02631578947</v>
      </c>
      <c r="F46">
        <f t="shared" si="18"/>
        <v>636.57142857142856</v>
      </c>
      <c r="H46">
        <f t="shared" si="18"/>
        <v>196014.55263157896</v>
      </c>
    </row>
    <row r="47" spans="1:23" x14ac:dyDescent="0.2">
      <c r="B47">
        <f>_xlfn.STDEV.P(B3:B41)</f>
        <v>1882.0888932449827</v>
      </c>
      <c r="D47">
        <f t="shared" ref="D47:H47" si="19">_xlfn.STDEV.P(D3:D41)</f>
        <v>393777.69997172977</v>
      </c>
      <c r="F47">
        <f t="shared" si="19"/>
        <v>1959.1673199997754</v>
      </c>
      <c r="H47">
        <f t="shared" si="19"/>
        <v>401620.54280310136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Normalized Data 2019-2020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Clarissa Kusumo</dc:creator>
  <cp:lastModifiedBy>Clarissa Kusumo</cp:lastModifiedBy>
  <dcterms:created xsi:type="dcterms:W3CDTF">2022-03-02T04:48:05Z</dcterms:created>
  <dcterms:modified xsi:type="dcterms:W3CDTF">2022-03-02T06:04:52Z</dcterms:modified>
</cp:coreProperties>
</file>