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ard747/Desktop/R/2024SciRep/"/>
    </mc:Choice>
  </mc:AlternateContent>
  <xr:revisionPtr revIDLastSave="0" documentId="8_{F8891CE6-A062-AB44-990E-F99D031BB090}" xr6:coauthVersionLast="47" xr6:coauthVersionMax="47" xr10:uidLastSave="{00000000-0000-0000-0000-000000000000}"/>
  <bookViews>
    <workbookView xWindow="7780" yWindow="500" windowWidth="25600" windowHeight="14380" tabRatio="500" xr2:uid="{00000000-000D-0000-FFFF-FFFF00000000}"/>
  </bookViews>
  <sheets>
    <sheet name="d13C" sheetId="1" r:id="rId1"/>
    <sheet name="d18O VPD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4" l="1"/>
  <c r="C17" i="4"/>
  <c r="B16" i="4" s="1"/>
  <c r="N9" i="4"/>
  <c r="E9" i="4"/>
  <c r="N8" i="4"/>
  <c r="N13" i="4" s="1"/>
  <c r="E8" i="4"/>
  <c r="E13" i="4" s="1"/>
  <c r="N7" i="4"/>
  <c r="N11" i="4" s="1"/>
  <c r="B21" i="4" s="1"/>
  <c r="E7" i="4"/>
  <c r="B19" i="1"/>
  <c r="B22" i="1"/>
  <c r="C17" i="1"/>
  <c r="N9" i="1"/>
  <c r="E9" i="1"/>
  <c r="E7" i="1"/>
  <c r="N8" i="1"/>
  <c r="N13" i="1" s="1"/>
  <c r="E8" i="1"/>
  <c r="E13" i="1" s="1"/>
  <c r="N7" i="1"/>
  <c r="N11" i="1" s="1"/>
  <c r="B21" i="1" s="1"/>
  <c r="C14" i="4" l="1"/>
  <c r="B23" i="4"/>
  <c r="B13" i="4"/>
  <c r="B19" i="4" s="1"/>
  <c r="C14" i="1"/>
  <c r="B13" i="1" s="1"/>
  <c r="B23" i="1"/>
  <c r="B16" i="1"/>
  <c r="B25" i="4" l="1"/>
  <c r="B25" i="1"/>
</calcChain>
</file>

<file path=xl/sharedStrings.xml><?xml version="1.0" encoding="utf-8"?>
<sst xmlns="http://schemas.openxmlformats.org/spreadsheetml/2006/main" count="48" uniqueCount="24">
  <si>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</si>
  <si>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</si>
  <si>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</si>
  <si>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</si>
  <si>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</si>
  <si>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</si>
  <si>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</si>
  <si>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</si>
  <si>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</si>
  <si>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</si>
  <si>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</si>
  <si>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  <family val="2"/>
      </rPr>
      <t>Measured−Known</t>
    </r>
  </si>
  <si>
    <r>
      <t>s</t>
    </r>
    <r>
      <rPr>
        <i/>
        <vertAlign val="subscript"/>
        <sz val="16"/>
        <color theme="1"/>
        <rFont val="Microsoft Sans Serif"/>
        <family val="2"/>
      </rPr>
      <t>srm</t>
    </r>
  </si>
  <si>
    <r>
      <t>df</t>
    </r>
    <r>
      <rPr>
        <i/>
        <vertAlign val="subscript"/>
        <sz val="16"/>
        <color theme="1"/>
        <rFont val="Microsoft Sans Serif"/>
        <family val="2"/>
      </rPr>
      <t>srm</t>
    </r>
  </si>
  <si>
    <r>
      <t>s</t>
    </r>
    <r>
      <rPr>
        <i/>
        <vertAlign val="subscript"/>
        <sz val="16"/>
        <color theme="1"/>
        <rFont val="Microsoft Sans Serif"/>
        <family val="2"/>
      </rPr>
      <t>rep</t>
    </r>
  </si>
  <si>
    <r>
      <t>df</t>
    </r>
    <r>
      <rPr>
        <i/>
        <vertAlign val="subscript"/>
        <sz val="16"/>
        <color theme="1"/>
        <rFont val="Microsoft Sans Serif"/>
        <family val="2"/>
      </rPr>
      <t>rep</t>
    </r>
  </si>
  <si>
    <r>
      <t>u(R</t>
    </r>
    <r>
      <rPr>
        <i/>
        <vertAlign val="subscript"/>
        <sz val="16"/>
        <color theme="1"/>
        <rFont val="Microsoft Sans Serif"/>
        <family val="2"/>
      </rPr>
      <t>w</t>
    </r>
    <r>
      <rPr>
        <i/>
        <sz val="16"/>
        <color theme="1"/>
        <rFont val="Microsoft Sans Serif"/>
        <family val="2"/>
      </rPr>
      <t>)</t>
    </r>
  </si>
  <si>
    <r>
      <t>RMS</t>
    </r>
    <r>
      <rPr>
        <i/>
        <vertAlign val="subscript"/>
        <sz val="16"/>
        <color theme="1"/>
        <rFont val="Microsoft Sans Serif"/>
        <family val="2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</si>
  <si>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  <family val="2"/>
      </rPr>
      <t>c</t>
    </r>
    <r>
      <rPr>
        <b/>
        <i/>
        <sz val="14"/>
        <color theme="1"/>
        <rFont val="Microsoft Sans Serif"/>
        <family val="2"/>
      </rPr>
      <t>)</t>
    </r>
  </si>
  <si>
    <t>Analytical Session</t>
  </si>
  <si>
    <r>
      <t xml:space="preserve">Appendix G. </t>
    </r>
    <r>
      <rPr>
        <sz val="12"/>
        <color theme="1"/>
        <rFont val="Microsoft Sans Serif"/>
        <family val="2"/>
      </rPr>
      <t>Standard uncertainty calculator</t>
    </r>
  </si>
  <si>
    <t>NBS-19</t>
  </si>
  <si>
    <t>NBS-18</t>
  </si>
  <si>
    <t xml:space="preserve">Note that I changed the u(Rw) equation to not include replicates.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</si>
</sst>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i/>
      <sz val="16"/>
      <color theme="1"/>
      <name val="Microsoft Sans Serif"/>
      <family val="2"/>
    </font>
    <font>
      <i/>
      <vertAlign val="subscript"/>
      <sz val="16"/>
      <color theme="1"/>
      <name val="Microsoft Sans Serif"/>
      <family val="2"/>
    </font>
    <font>
      <sz val="16"/>
      <color theme="1"/>
      <name val="Microsoft Sans Serif"/>
      <family val="2"/>
    </font>
    <font>
      <b/>
      <sz val="14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sz val="14"/>
      <color theme="1"/>
      <name val="Microsoft Sans Serif"/>
      <family val="2"/>
    </font>
    <font>
      <b/>
      <i/>
      <vertAlign val="subscript"/>
      <sz val="14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2" fontId="3" fillId="0" borderId="1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zoomScale="85" workbookViewId="0">
      <pane ySplit="26" topLeftCell="A27" activePane="bottomLeft" state="frozenSplit"/>
      <selection activeCell="E8" sqref="E8"/>
      <selection pane="bottomLeft" activeCell="F19" sqref="F19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2" t="s">
        <v>0</v>
      </c>
      <c r="F1" s="63"/>
      <c r="G1" s="63"/>
      <c r="H1" s="63"/>
      <c r="I1" s="63"/>
      <c r="J1" s="63"/>
      <c r="K1" s="63"/>
      <c r="L1" s="64"/>
      <c r="N1" s="62" t="s">
        <v>1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B1" s="62" t="s">
        <v>2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4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 t="s">
        <v>22</v>
      </c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>
        <v>1</v>
      </c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1.95</v>
      </c>
      <c r="F4" s="27"/>
      <c r="G4" s="26"/>
      <c r="H4" s="27"/>
      <c r="I4" s="27"/>
      <c r="J4" s="27"/>
      <c r="K4" s="27"/>
      <c r="L4" s="29"/>
      <c r="N4" s="32">
        <v>-5.0140000000000002</v>
      </c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>
        <v>3.5000000000000003E-2</v>
      </c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1.9479484057670151</v>
      </c>
      <c r="F7" s="45"/>
      <c r="G7" s="44"/>
      <c r="H7" s="45"/>
      <c r="I7" s="45"/>
      <c r="J7" s="10"/>
      <c r="K7" s="10"/>
      <c r="L7" s="11"/>
      <c r="N7" s="44">
        <f t="shared" ref="N7" si="0">AVERAGE(N28:N227)</f>
        <v>-5.0024248828320541</v>
      </c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1.9420400359021896E-2</v>
      </c>
      <c r="F8" s="45"/>
      <c r="G8" s="44"/>
      <c r="H8" s="45"/>
      <c r="I8" s="45"/>
      <c r="J8" s="10"/>
      <c r="K8" s="10"/>
      <c r="L8" s="11"/>
      <c r="N8" s="44">
        <f t="shared" ref="N8" si="1">STDEV(N28:N227)</f>
        <v>0.23571212220140117</v>
      </c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48</v>
      </c>
      <c r="F9" s="47"/>
      <c r="G9" s="46"/>
      <c r="H9" s="47"/>
      <c r="I9" s="47"/>
      <c r="J9" s="15"/>
      <c r="K9" s="15"/>
      <c r="L9" s="16"/>
      <c r="M9" s="13"/>
      <c r="N9" s="46">
        <f t="shared" ref="N9" si="2">COUNT(N28:N227)</f>
        <v>13</v>
      </c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>
        <f t="shared" ref="N11" si="3">N7-N4</f>
        <v>1.1575117167946125E-2</v>
      </c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0.10770711984768885</v>
      </c>
      <c r="D13" s="13"/>
      <c r="E13" s="50">
        <f>(COUNT(E28:E227)-1)*(E8^2)</f>
        <v>1.7726141654920799E-2</v>
      </c>
      <c r="F13" s="50"/>
      <c r="G13" s="50"/>
      <c r="H13" s="50"/>
      <c r="I13" s="50"/>
      <c r="M13" s="13"/>
      <c r="N13" s="50">
        <f t="shared" ref="N13" si="4">(COUNT(N28:N227)-1)*(N8^2)</f>
        <v>0.66672245463225932</v>
      </c>
      <c r="O13" s="50"/>
      <c r="P13" s="50"/>
      <c r="Q13" s="50"/>
      <c r="R13" s="50"/>
      <c r="S13" s="50"/>
      <c r="AA13" s="1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59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 t="e">
        <f>SQRT(SUM(AB13:XQ13)/C17)</f>
        <v>#DIV/0!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0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SQRT((B13^2)/2)</f>
        <v>7.6160434826372969E-2</v>
      </c>
      <c r="D19" s="13"/>
      <c r="F19" s="20" t="s">
        <v>23</v>
      </c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>
        <f>SQRT(SUMSQ(N11:Z11)/COUNT(N11:Z11))</f>
        <v>1.1575117167946125E-2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>
        <f>SQRT(SUMSQ(N5:Z5)/COUNT(N5:Z5))</f>
        <v>3.5000000000000003E-2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>
        <f>SQRT(SUMSQ(B21:B22))</f>
        <v>3.6864391185148865E-2</v>
      </c>
      <c r="C23" s="20"/>
      <c r="D23" s="21"/>
      <c r="F23" s="20"/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SQRT(SUMSQ(B23,B19))</f>
        <v>8.4613209195691694E-2</v>
      </c>
      <c r="C25" s="20"/>
      <c r="D25" s="21"/>
      <c r="F25" s="20"/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>
        <v>1.9394459589718935</v>
      </c>
      <c r="F28" s="27"/>
      <c r="G28" s="27"/>
      <c r="H28" s="27"/>
      <c r="I28" s="27"/>
      <c r="J28" s="27"/>
      <c r="K28" s="27"/>
      <c r="L28" s="27"/>
      <c r="N28">
        <v>-5.01318981785791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>
        <v>1.961466976404985</v>
      </c>
      <c r="F29" s="27"/>
      <c r="G29" s="27"/>
      <c r="H29" s="27"/>
      <c r="I29" s="27"/>
      <c r="J29" s="27"/>
      <c r="K29" s="27"/>
      <c r="L29" s="27"/>
      <c r="N29">
        <v>-4.9921697557626858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>
        <v>1.9484545570127039</v>
      </c>
      <c r="F30" s="27"/>
      <c r="G30" s="27"/>
      <c r="H30" s="27"/>
      <c r="I30" s="27"/>
      <c r="J30" s="27"/>
      <c r="K30" s="27"/>
      <c r="L30" s="27"/>
      <c r="N30">
        <v>-5.0242003265744559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>
        <v>1.9484545570127039</v>
      </c>
      <c r="F31" s="27"/>
      <c r="G31" s="27"/>
      <c r="H31" s="27"/>
      <c r="I31" s="27"/>
      <c r="J31" s="27"/>
      <c r="K31" s="27"/>
      <c r="L31" s="27"/>
      <c r="N31">
        <v>-4.9525266357507149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>
        <v>1.9504564676884395</v>
      </c>
      <c r="F32" s="27"/>
      <c r="G32" s="27"/>
      <c r="H32" s="27"/>
      <c r="I32" s="27"/>
      <c r="J32" s="27"/>
      <c r="K32" s="27"/>
      <c r="L32" s="27"/>
      <c r="N32">
        <v>-5.0660587359275393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>
        <v>1.9344411822825545</v>
      </c>
      <c r="F33" s="27"/>
      <c r="G33" s="27"/>
      <c r="H33" s="27"/>
      <c r="I33" s="27"/>
      <c r="J33" s="27"/>
      <c r="K33" s="27"/>
      <c r="L33" s="27"/>
      <c r="N33">
        <v>-4.429125029244287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>
        <v>1.9894937258652834</v>
      </c>
      <c r="F34" s="27"/>
      <c r="G34" s="27"/>
      <c r="H34" s="27"/>
      <c r="I34" s="27"/>
      <c r="J34" s="27"/>
      <c r="K34" s="27"/>
      <c r="L34" s="27"/>
      <c r="N34">
        <v>-5.5065837991580402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>
        <v>1.9524583783641751</v>
      </c>
      <c r="F35" s="27"/>
      <c r="G35" s="27"/>
      <c r="H35" s="27"/>
      <c r="I35" s="27"/>
      <c r="J35" s="27"/>
      <c r="K35" s="27"/>
      <c r="L35" s="27"/>
      <c r="N35">
        <v>-5.0307284691262932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>
        <v>1.9464526463369682</v>
      </c>
      <c r="F36" s="27"/>
      <c r="G36" s="27"/>
      <c r="H36" s="27"/>
      <c r="I36" s="27"/>
      <c r="J36" s="27"/>
      <c r="K36" s="27"/>
      <c r="L36" s="27"/>
      <c r="N36">
        <v>-4.9887320124413828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>
        <v>1.9284354502553476</v>
      </c>
      <c r="F37" s="27"/>
      <c r="G37" s="27"/>
      <c r="H37" s="27"/>
      <c r="I37" s="27"/>
      <c r="J37" s="27"/>
      <c r="K37" s="27"/>
      <c r="L37" s="27"/>
      <c r="N37">
        <v>-5.1970895263664643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>
        <v>1.9679079307799836</v>
      </c>
      <c r="F38" s="27"/>
      <c r="G38" s="27"/>
      <c r="H38" s="27"/>
      <c r="I38" s="27"/>
      <c r="J38" s="27"/>
      <c r="K38" s="27"/>
      <c r="L38" s="27"/>
      <c r="N38">
        <v>-4.8115354206019596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>
        <v>1.9518325891620263</v>
      </c>
      <c r="F39" s="27"/>
      <c r="G39" s="27"/>
      <c r="H39" s="27"/>
      <c r="I39" s="27"/>
      <c r="J39" s="27"/>
      <c r="K39" s="27"/>
      <c r="L39" s="27"/>
      <c r="N39">
        <v>-4.9852059019870882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>
        <v>1.9226960324794784</v>
      </c>
      <c r="F40" s="27"/>
      <c r="G40" s="27"/>
      <c r="H40" s="27"/>
      <c r="I40" s="27"/>
      <c r="J40" s="27"/>
      <c r="K40" s="27"/>
      <c r="L40" s="27"/>
      <c r="N40">
        <v>-5.0343780460178937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>
        <v>1.9237007413306006</v>
      </c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>
        <v>1.9689126396311063</v>
      </c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>
        <v>1.9387713740974357</v>
      </c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>
        <v>1.9829785635468191</v>
      </c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>
        <v>1.9417855006508029</v>
      </c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>
        <v>1.9607014661795901</v>
      </c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>
        <v>1.9585908711356843</v>
      </c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>
        <v>1.9438167058283462</v>
      </c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>
        <v>1.9448720033502991</v>
      </c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>
        <v>1.9227107553892913</v>
      </c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>
        <v>1.9300978380429605</v>
      </c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>
        <v>1.9163789702575744</v>
      </c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>
        <v>1.9385402182185822</v>
      </c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>
        <v>1.9536822438285406</v>
      </c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>
        <v>1.959681737640671</v>
      </c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>
        <v>1.9056862933314997</v>
      </c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>
        <v>1.9576819063699609</v>
      </c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>
        <v>1.9496825812871208</v>
      </c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>
        <v>1.9386835092982153</v>
      </c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>
        <v>1.970680809629576</v>
      </c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>
        <v>1.9636814001820913</v>
      </c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>
        <v>1.9658307833804618</v>
      </c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>
        <v>1.9463996746018792</v>
      </c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>
        <v>1.9515131242804538</v>
      </c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>
        <v>1.9586719538304576</v>
      </c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>
        <v>1.8891290382018469</v>
      </c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>
        <v>1.9770803726733255</v>
      </c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>
        <v>1.9621155903653884</v>
      </c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>
        <v>1.9731542349437328</v>
      </c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>
        <v>1.9420453274956717</v>
      </c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>
        <v>1.9631191035088744</v>
      </c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>
        <v>1.92799614348687</v>
      </c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>
        <v>1.9520804589305301</v>
      </c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>
        <v>1.9340172223477849</v>
      </c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>
        <v>1.9450558669261293</v>
      </c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E0C4-CBE2-E849-8369-DDF7EA1FEBA7}">
  <dimension ref="A1:DW227"/>
  <sheetViews>
    <sheetView showGridLines="0" workbookViewId="0">
      <pane ySplit="26" topLeftCell="A27" activePane="bottomLeft" state="frozenSplit"/>
      <selection activeCell="E8" sqref="E8"/>
      <selection pane="bottomLeft" activeCell="F19" sqref="F19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2" t="s">
        <v>0</v>
      </c>
      <c r="F1" s="63"/>
      <c r="G1" s="63"/>
      <c r="H1" s="63"/>
      <c r="I1" s="63"/>
      <c r="J1" s="63"/>
      <c r="K1" s="63"/>
      <c r="L1" s="64"/>
      <c r="N1" s="62" t="s">
        <v>1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B1" s="62" t="s">
        <v>2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4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 t="s">
        <v>22</v>
      </c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>
        <v>1</v>
      </c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-2.2000000000000002</v>
      </c>
      <c r="F4" s="27"/>
      <c r="G4" s="26"/>
      <c r="H4" s="27"/>
      <c r="I4" s="27"/>
      <c r="J4" s="27"/>
      <c r="K4" s="27"/>
      <c r="L4" s="29"/>
      <c r="N4" s="32">
        <v>-23.2</v>
      </c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>
        <v>0.1</v>
      </c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-2.2002356671964196</v>
      </c>
      <c r="F7" s="45"/>
      <c r="G7" s="44"/>
      <c r="H7" s="45"/>
      <c r="I7" s="45"/>
      <c r="J7" s="10"/>
      <c r="K7" s="10"/>
      <c r="L7" s="11"/>
      <c r="N7" s="44">
        <f t="shared" ref="N7" si="0">AVERAGE(N28:N227)</f>
        <v>-23.009129844197847</v>
      </c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6.4527679946953242E-2</v>
      </c>
      <c r="F8" s="45"/>
      <c r="G8" s="44"/>
      <c r="H8" s="45"/>
      <c r="I8" s="45"/>
      <c r="J8" s="10"/>
      <c r="K8" s="10"/>
      <c r="L8" s="11"/>
      <c r="N8" s="44">
        <f t="shared" ref="N8" si="1">STDEV(N28:N227)</f>
        <v>5.7511687602810113E-2</v>
      </c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48</v>
      </c>
      <c r="F9" s="47"/>
      <c r="G9" s="46"/>
      <c r="H9" s="47"/>
      <c r="I9" s="47"/>
      <c r="J9" s="15"/>
      <c r="K9" s="15"/>
      <c r="L9" s="16"/>
      <c r="M9" s="13"/>
      <c r="N9" s="46">
        <f t="shared" ref="N9" si="2">COUNT(N28:N227)</f>
        <v>13</v>
      </c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>
        <f t="shared" ref="N11" si="3">N7-N4</f>
        <v>0.19087015580215194</v>
      </c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6.3163862772451895E-2</v>
      </c>
      <c r="D13" s="13"/>
      <c r="E13" s="50">
        <f>(COUNT(E28:E227)-1)*(E8^2)</f>
        <v>0.19569960952881227</v>
      </c>
      <c r="F13" s="50"/>
      <c r="G13" s="50"/>
      <c r="H13" s="50"/>
      <c r="I13" s="50"/>
      <c r="M13" s="13"/>
      <c r="N13" s="50">
        <f t="shared" ref="N13" si="4">(COUNT(N28:N227)-1)*(N8^2)</f>
        <v>3.9691130531078672E-2</v>
      </c>
      <c r="O13" s="50"/>
      <c r="P13" s="50"/>
      <c r="Q13" s="50"/>
      <c r="R13" s="50"/>
      <c r="S13" s="50"/>
      <c r="AA13" s="1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59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 t="e">
        <f>SQRT(SUM(AB13:XQ13)/C17)</f>
        <v>#DIV/0!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0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SQRT((B13^2)/2)</f>
        <v>4.4663595692337257E-2</v>
      </c>
      <c r="D19" s="13"/>
      <c r="F19" s="20" t="s">
        <v>23</v>
      </c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>
        <f>SQRT(SUMSQ(N11:Z11)/COUNT(N11:Z11))</f>
        <v>0.19087015580215194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>
        <f>SQRT(SUMSQ(N5:Z5)/COUNT(N5:Z5))</f>
        <v>0.1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>
        <f>SQRT(SUMSQ(B21:B22))</f>
        <v>0.2154795033777871</v>
      </c>
      <c r="C23" s="20"/>
      <c r="D23" s="21"/>
      <c r="F23" s="20"/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SQRT(SUMSQ(B23,B19))</f>
        <v>0.2200596581750193</v>
      </c>
      <c r="C25" s="20"/>
      <c r="D25" s="21"/>
      <c r="F25" s="20"/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>
        <v>-2.2460015629214016</v>
      </c>
      <c r="F28" s="27"/>
      <c r="G28" s="27"/>
      <c r="H28" s="27"/>
      <c r="I28" s="27"/>
      <c r="J28" s="27"/>
      <c r="K28" s="27"/>
      <c r="L28" s="27"/>
      <c r="N28">
        <v>-23.057144506332961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>
        <v>-2.2099146140286305</v>
      </c>
      <c r="F29" s="27"/>
      <c r="G29" s="27"/>
      <c r="H29" s="27"/>
      <c r="I29" s="27"/>
      <c r="J29" s="27"/>
      <c r="K29" s="27"/>
      <c r="L29" s="27"/>
      <c r="N29">
        <v>-22.996999591511674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>
        <v>-2.2329701647101232</v>
      </c>
      <c r="F30" s="27"/>
      <c r="G30" s="27"/>
      <c r="H30" s="27"/>
      <c r="I30" s="27"/>
      <c r="J30" s="27"/>
      <c r="K30" s="27"/>
      <c r="L30" s="27"/>
      <c r="N30">
        <v>-22.973944040830183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>
        <v>-2.2830909270611937</v>
      </c>
      <c r="F31" s="27"/>
      <c r="G31" s="27"/>
      <c r="H31" s="27"/>
      <c r="I31" s="27"/>
      <c r="J31" s="27"/>
      <c r="K31" s="27"/>
      <c r="L31" s="27"/>
      <c r="N31">
        <v>-22.929936832163577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>
        <v>-2.2049025377935236</v>
      </c>
      <c r="F32" s="27"/>
      <c r="G32" s="27"/>
      <c r="H32" s="27"/>
      <c r="I32" s="27"/>
      <c r="J32" s="27"/>
      <c r="K32" s="27"/>
      <c r="L32" s="27"/>
      <c r="N32">
        <v>-23.084950275497128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>
        <v>-2.2820885118141723</v>
      </c>
      <c r="F33" s="27"/>
      <c r="G33" s="27"/>
      <c r="H33" s="27"/>
      <c r="I33" s="27"/>
      <c r="J33" s="27"/>
      <c r="K33" s="27"/>
      <c r="L33" s="27"/>
      <c r="N33">
        <v>-23.069379296216699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>
        <v>-2.1166899960556393</v>
      </c>
      <c r="F34" s="27"/>
      <c r="G34" s="27"/>
      <c r="H34" s="27"/>
      <c r="I34" s="27"/>
      <c r="J34" s="27"/>
      <c r="K34" s="27"/>
      <c r="L34" s="27"/>
      <c r="N34">
        <v>-22.949870851803915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>
        <v>-2.1417503772311743</v>
      </c>
      <c r="F35" s="27"/>
      <c r="G35" s="27"/>
      <c r="H35" s="27"/>
      <c r="I35" s="27"/>
      <c r="J35" s="27"/>
      <c r="K35" s="27"/>
      <c r="L35" s="27"/>
      <c r="N35">
        <v>-22.954476550087673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>
        <v>-2.1096730893264892</v>
      </c>
      <c r="F36" s="27"/>
      <c r="G36" s="27"/>
      <c r="H36" s="27"/>
      <c r="I36" s="27"/>
      <c r="J36" s="27"/>
      <c r="K36" s="27"/>
      <c r="L36" s="27"/>
      <c r="N36">
        <v>-23.064910318828076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>
        <v>-2.1748300803828808</v>
      </c>
      <c r="F37" s="27"/>
      <c r="G37" s="27"/>
      <c r="H37" s="27"/>
      <c r="I37" s="27"/>
      <c r="J37" s="27"/>
      <c r="K37" s="27"/>
      <c r="L37" s="27"/>
      <c r="N37">
        <v>-23.080942275830868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>
        <v>-2.2341420170370863</v>
      </c>
      <c r="F38" s="27"/>
      <c r="G38" s="27"/>
      <c r="H38" s="27"/>
      <c r="I38" s="27"/>
      <c r="J38" s="27"/>
      <c r="K38" s="27"/>
      <c r="L38" s="27"/>
      <c r="N38">
        <v>-22.936738160048375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>
        <v>-2.2831462668651135</v>
      </c>
      <c r="F39" s="27"/>
      <c r="G39" s="27"/>
      <c r="H39" s="27"/>
      <c r="I39" s="27"/>
      <c r="J39" s="27"/>
      <c r="K39" s="27"/>
      <c r="L39" s="27"/>
      <c r="N39">
        <v>-23.022773825985865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>
        <v>-2.3161491289941929</v>
      </c>
      <c r="F40" s="27"/>
      <c r="G40" s="27"/>
      <c r="H40" s="27"/>
      <c r="I40" s="27"/>
      <c r="J40" s="27"/>
      <c r="K40" s="27"/>
      <c r="L40" s="27"/>
      <c r="N40">
        <v>-22.996621449434997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>
        <v>-2.3481519043920884</v>
      </c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>
        <v>-2.0721279665852403</v>
      </c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>
        <v>-2.2101399354886646</v>
      </c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>
        <v>-2.049125971768003</v>
      </c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>
        <v>-2.0921297012089251</v>
      </c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>
        <v>-2.2037975056011279</v>
      </c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>
        <v>-2.1475001392248574</v>
      </c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>
        <v>-2.2413290831853083</v>
      </c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>
        <v>-2.2482427948455515</v>
      </c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>
        <v>-2.1949084477522431</v>
      </c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>
        <v>-2.1642905818283067</v>
      </c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>
        <v>-2.2136742365443336</v>
      </c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>
        <v>-2.1870070629976786</v>
      </c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>
        <v>-2.2264525638302288</v>
      </c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>
        <v>-2.1751797426293256</v>
      </c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>
        <v>-2.1564454425751491</v>
      </c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>
        <v>-2.2530749902230056</v>
      </c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>
        <v>-2.1830678689679259</v>
      </c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>
        <v>-2.1899699795142014</v>
      </c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>
        <v>-2.2156063901146528</v>
      </c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>
        <v>-2.200816153229777</v>
      </c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>
        <v>-2.1393001283067097</v>
      </c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>
        <v>-2.1943780891958564</v>
      </c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>
        <v>-2.1142646915389163</v>
      </c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>
        <v>-2.2404432928485973</v>
      </c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>
        <v>-2.3536034670390253</v>
      </c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>
        <v>-2.1603298951916567</v>
      </c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>
        <v>-2.1431187320265108</v>
      </c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>
        <v>-2.179329714943099</v>
      </c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>
        <v>-2.1994469276745368</v>
      </c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>
        <v>-2.2255993042254056</v>
      </c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>
        <v>-2.1743004117602394</v>
      </c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>
        <v>-2.2638220084151381</v>
      </c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>
        <v>-2.2467223775934153</v>
      </c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>
        <v>-2.1682652479408082</v>
      </c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d18O VPDB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T Ward</cp:lastModifiedBy>
  <dcterms:created xsi:type="dcterms:W3CDTF">2024-05-20T17:22:14Z</dcterms:created>
  <dcterms:modified xsi:type="dcterms:W3CDTF">2024-11-28T21:17:07Z</dcterms:modified>
</cp:coreProperties>
</file>